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0"/>
  </bookViews>
  <sheets>
    <sheet name="Աղյուսակ 1" sheetId="3" r:id="rId1"/>
    <sheet name="Աղյուսակ 2" sheetId="4" r:id="rId2"/>
  </sheets>
  <definedNames>
    <definedName name="_ftn1" localSheetId="0">'Աղյուսակ 1'!#REF!</definedName>
    <definedName name="_ftn1" localSheetId="1">'Աղյուսակ 2'!#REF!</definedName>
    <definedName name="_ftnref1" localSheetId="0">'Աղյուսակ 1'!#REF!</definedName>
    <definedName name="_ftnref1" localSheetId="1">'Աղյուսակ 2'!#REF!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4" l="1"/>
  <c r="E13" i="4"/>
  <c r="C13" i="4"/>
  <c r="C12" i="4"/>
  <c r="N26" i="3"/>
  <c r="N25" i="3"/>
  <c r="N23" i="3"/>
  <c r="M14" i="3"/>
  <c r="N12" i="3"/>
  <c r="O12" i="3"/>
  <c r="M12" i="3"/>
  <c r="N10" i="3"/>
  <c r="N9" i="3" s="1"/>
  <c r="O10" i="3"/>
  <c r="O9" i="3" s="1"/>
  <c r="M10" i="3"/>
  <c r="M9" i="3" s="1"/>
  <c r="N11" i="3"/>
  <c r="O11" i="3"/>
  <c r="N13" i="3"/>
  <c r="O13" i="3"/>
  <c r="N14" i="3"/>
  <c r="O14" i="3"/>
  <c r="N15" i="3"/>
  <c r="O15" i="3"/>
  <c r="N16" i="3"/>
  <c r="O16" i="3"/>
  <c r="N17" i="3"/>
  <c r="O17" i="3"/>
  <c r="N18" i="3"/>
  <c r="O18" i="3"/>
  <c r="N20" i="3"/>
  <c r="O20" i="3"/>
  <c r="O19" i="3" s="1"/>
  <c r="N21" i="3"/>
  <c r="O21" i="3"/>
  <c r="N22" i="3"/>
  <c r="O22" i="3"/>
  <c r="N24" i="3"/>
  <c r="O24" i="3"/>
  <c r="O25" i="3"/>
  <c r="O26" i="3"/>
  <c r="N28" i="3"/>
  <c r="O28" i="3"/>
  <c r="N29" i="3"/>
  <c r="N27" i="3" s="1"/>
  <c r="O29" i="3"/>
  <c r="N30" i="3"/>
  <c r="O30" i="3"/>
  <c r="N31" i="3"/>
  <c r="O31" i="3"/>
  <c r="N32" i="3"/>
  <c r="O32" i="3"/>
  <c r="N33" i="3"/>
  <c r="O33" i="3"/>
  <c r="N34" i="3"/>
  <c r="O34" i="3"/>
  <c r="N35" i="3"/>
  <c r="O35" i="3"/>
  <c r="N36" i="3"/>
  <c r="O36" i="3"/>
  <c r="N37" i="3"/>
  <c r="O37" i="3"/>
  <c r="N39" i="3"/>
  <c r="N38" i="3" s="1"/>
  <c r="O39" i="3"/>
  <c r="O38" i="3" s="1"/>
  <c r="N40" i="3"/>
  <c r="O40" i="3"/>
  <c r="N41" i="3"/>
  <c r="O41" i="3"/>
  <c r="N43" i="3"/>
  <c r="N42" i="3" s="1"/>
  <c r="O43" i="3"/>
  <c r="O42" i="3" s="1"/>
  <c r="O44" i="3"/>
  <c r="N45" i="3"/>
  <c r="O45" i="3"/>
  <c r="N46" i="3"/>
  <c r="O46" i="3"/>
  <c r="N48" i="3"/>
  <c r="N47" i="3" s="1"/>
  <c r="O48" i="3"/>
  <c r="N49" i="3"/>
  <c r="O49" i="3"/>
  <c r="O47" i="3" s="1"/>
  <c r="N50" i="3"/>
  <c r="O50" i="3"/>
  <c r="N51" i="3"/>
  <c r="O51" i="3"/>
  <c r="N53" i="3"/>
  <c r="O53" i="3"/>
  <c r="N54" i="3"/>
  <c r="O54" i="3"/>
  <c r="N55" i="3"/>
  <c r="O55" i="3"/>
  <c r="N57" i="3"/>
  <c r="O57" i="3"/>
  <c r="N58" i="3"/>
  <c r="O58" i="3"/>
  <c r="N59" i="3"/>
  <c r="O59" i="3"/>
  <c r="N60" i="3"/>
  <c r="O60" i="3"/>
  <c r="N61" i="3"/>
  <c r="O61" i="3"/>
  <c r="N62" i="3"/>
  <c r="O62" i="3"/>
  <c r="N63" i="3"/>
  <c r="O63" i="3"/>
  <c r="N64" i="3"/>
  <c r="O64" i="3"/>
  <c r="N66" i="3"/>
  <c r="O66" i="3"/>
  <c r="N67" i="3"/>
  <c r="O67" i="3"/>
  <c r="N70" i="3"/>
  <c r="O70" i="3"/>
  <c r="N71" i="3"/>
  <c r="N69" i="3" s="1"/>
  <c r="O71" i="3"/>
  <c r="N72" i="3"/>
  <c r="O72" i="3"/>
  <c r="N73" i="3"/>
  <c r="O73" i="3"/>
  <c r="N75" i="3"/>
  <c r="N74" i="3" s="1"/>
  <c r="O75" i="3"/>
  <c r="O74" i="3" s="1"/>
  <c r="N76" i="3"/>
  <c r="O76" i="3"/>
  <c r="N77" i="3"/>
  <c r="O77" i="3"/>
  <c r="N78" i="3"/>
  <c r="O78" i="3"/>
  <c r="N79" i="3"/>
  <c r="O79" i="3"/>
  <c r="N80" i="3"/>
  <c r="O80" i="3"/>
  <c r="N81" i="3"/>
  <c r="O81" i="3"/>
  <c r="N83" i="3"/>
  <c r="N82" i="3" s="1"/>
  <c r="O83" i="3"/>
  <c r="O82" i="3" s="1"/>
  <c r="N84" i="3"/>
  <c r="O84" i="3"/>
  <c r="N85" i="3"/>
  <c r="O85" i="3"/>
  <c r="N86" i="3"/>
  <c r="O86" i="3"/>
  <c r="N87" i="3"/>
  <c r="O87" i="3"/>
  <c r="N88" i="3"/>
  <c r="O88" i="3"/>
  <c r="N90" i="3"/>
  <c r="O90" i="3"/>
  <c r="N91" i="3"/>
  <c r="N89" i="3" s="1"/>
  <c r="O91" i="3"/>
  <c r="O89" i="3" s="1"/>
  <c r="N92" i="3"/>
  <c r="O92" i="3"/>
  <c r="N93" i="3"/>
  <c r="O93" i="3"/>
  <c r="N94" i="3"/>
  <c r="O94" i="3"/>
  <c r="D56" i="3"/>
  <c r="D69" i="3"/>
  <c r="D65" i="3"/>
  <c r="M47" i="3"/>
  <c r="M48" i="3"/>
  <c r="M46" i="3"/>
  <c r="M45" i="3"/>
  <c r="M40" i="3"/>
  <c r="M41" i="3"/>
  <c r="M39" i="3"/>
  <c r="M34" i="3"/>
  <c r="M35" i="3"/>
  <c r="M33" i="3"/>
  <c r="M29" i="3"/>
  <c r="M30" i="3"/>
  <c r="M31" i="3"/>
  <c r="M28" i="3"/>
  <c r="M27" i="3"/>
  <c r="M26" i="3"/>
  <c r="M23" i="3"/>
  <c r="M24" i="3"/>
  <c r="M25" i="3"/>
  <c r="M22" i="3"/>
  <c r="D9" i="3"/>
  <c r="F89" i="3"/>
  <c r="D47" i="3"/>
  <c r="D38" i="3"/>
  <c r="E44" i="3"/>
  <c r="F44" i="3"/>
  <c r="D44" i="3"/>
  <c r="M72" i="3"/>
  <c r="O27" i="3" l="1"/>
  <c r="O8" i="3" s="1"/>
  <c r="D52" i="3"/>
  <c r="D96" i="3" s="1"/>
  <c r="O69" i="3"/>
  <c r="O68" i="3" s="1"/>
  <c r="N68" i="3"/>
  <c r="N44" i="3"/>
  <c r="N19" i="3"/>
  <c r="N8" i="3" s="1"/>
  <c r="D92" i="3"/>
  <c r="D89" i="3"/>
  <c r="D82" i="3"/>
  <c r="D77" i="3"/>
  <c r="D53" i="3"/>
  <c r="D42" i="3"/>
  <c r="D8" i="3" s="1"/>
  <c r="D32" i="3"/>
  <c r="D27" i="3"/>
  <c r="D19" i="3"/>
  <c r="D17" i="3"/>
  <c r="D13" i="3"/>
  <c r="D68" i="3" l="1"/>
  <c r="D74" i="3"/>
  <c r="M87" i="3" l="1"/>
  <c r="E65" i="3"/>
  <c r="N65" i="3" s="1"/>
  <c r="F65" i="3"/>
  <c r="O65" i="3" s="1"/>
  <c r="M66" i="3"/>
  <c r="M63" i="3"/>
  <c r="E12" i="4" l="1"/>
  <c r="E92" i="3" l="1"/>
  <c r="F92" i="3"/>
  <c r="M94" i="3"/>
  <c r="M93" i="3"/>
  <c r="L92" i="3"/>
  <c r="K92" i="3"/>
  <c r="J92" i="3"/>
  <c r="I92" i="3"/>
  <c r="H92" i="3"/>
  <c r="G92" i="3"/>
  <c r="M92" i="3" l="1"/>
  <c r="E74" i="3" l="1"/>
  <c r="F74" i="3"/>
  <c r="G74" i="3"/>
  <c r="H74" i="3"/>
  <c r="I74" i="3"/>
  <c r="J74" i="3"/>
  <c r="K74" i="3"/>
  <c r="L74" i="3"/>
  <c r="M76" i="3"/>
  <c r="M67" i="3"/>
  <c r="E89" i="3" l="1"/>
  <c r="G89" i="3"/>
  <c r="H89" i="3"/>
  <c r="I89" i="3"/>
  <c r="J89" i="3"/>
  <c r="K89" i="3"/>
  <c r="L89" i="3"/>
  <c r="M91" i="3"/>
  <c r="M90" i="3"/>
  <c r="E47" i="3"/>
  <c r="F47" i="3"/>
  <c r="G47" i="3"/>
  <c r="H47" i="3"/>
  <c r="I47" i="3"/>
  <c r="J47" i="3"/>
  <c r="K47" i="3"/>
  <c r="L47" i="3"/>
  <c r="M51" i="3"/>
  <c r="M50" i="3"/>
  <c r="M49" i="3"/>
  <c r="E42" i="3"/>
  <c r="F42" i="3"/>
  <c r="G42" i="3"/>
  <c r="H42" i="3"/>
  <c r="I42" i="3"/>
  <c r="J42" i="3"/>
  <c r="K42" i="3"/>
  <c r="L42" i="3"/>
  <c r="M43" i="3"/>
  <c r="M42" i="3" s="1"/>
  <c r="M8" i="3" s="1"/>
  <c r="G38" i="3"/>
  <c r="H38" i="3"/>
  <c r="I38" i="3"/>
  <c r="J38" i="3"/>
  <c r="K38" i="3"/>
  <c r="L38" i="3"/>
  <c r="E38" i="3"/>
  <c r="F38" i="3"/>
  <c r="E82" i="3"/>
  <c r="F82" i="3"/>
  <c r="G82" i="3"/>
  <c r="H82" i="3"/>
  <c r="I82" i="3"/>
  <c r="J82" i="3"/>
  <c r="K82" i="3"/>
  <c r="L82" i="3"/>
  <c r="M88" i="3"/>
  <c r="M84" i="3"/>
  <c r="M85" i="3"/>
  <c r="G27" i="3"/>
  <c r="H27" i="3"/>
  <c r="I27" i="3"/>
  <c r="J27" i="3"/>
  <c r="K27" i="3"/>
  <c r="L27" i="3"/>
  <c r="E27" i="3"/>
  <c r="F27" i="3"/>
  <c r="E19" i="3"/>
  <c r="F19" i="3"/>
  <c r="G19" i="3"/>
  <c r="H19" i="3"/>
  <c r="I19" i="3"/>
  <c r="J19" i="3"/>
  <c r="K19" i="3"/>
  <c r="L19" i="3"/>
  <c r="M38" i="3" l="1"/>
  <c r="M89" i="3"/>
  <c r="E13" i="3"/>
  <c r="F13" i="3"/>
  <c r="M16" i="3"/>
  <c r="M15" i="3"/>
  <c r="L11" i="3"/>
  <c r="K11" i="3"/>
  <c r="J11" i="3"/>
  <c r="I11" i="3"/>
  <c r="H11" i="3"/>
  <c r="G11" i="3"/>
  <c r="F11" i="3"/>
  <c r="E11" i="3"/>
  <c r="D11" i="3"/>
  <c r="M73" i="3"/>
  <c r="M71" i="3"/>
  <c r="E69" i="3"/>
  <c r="F69" i="3"/>
  <c r="G69" i="3"/>
  <c r="H69" i="3"/>
  <c r="I69" i="3"/>
  <c r="J69" i="3"/>
  <c r="K69" i="3"/>
  <c r="L69" i="3"/>
  <c r="M70" i="3"/>
  <c r="E9" i="3"/>
  <c r="E8" i="3" s="1"/>
  <c r="F9" i="3"/>
  <c r="F8" i="3" s="1"/>
  <c r="G9" i="3"/>
  <c r="H9" i="3"/>
  <c r="I9" i="3"/>
  <c r="J9" i="3"/>
  <c r="K9" i="3"/>
  <c r="L9" i="3"/>
  <c r="M11" i="3" l="1"/>
  <c r="M69" i="3"/>
  <c r="F32" i="3"/>
  <c r="E32" i="3"/>
  <c r="K56" i="3"/>
  <c r="J56" i="3"/>
  <c r="M86" i="3"/>
  <c r="G32" i="3"/>
  <c r="H32" i="3"/>
  <c r="I32" i="3"/>
  <c r="J32" i="3"/>
  <c r="K32" i="3"/>
  <c r="L32" i="3"/>
  <c r="M32" i="3" l="1"/>
  <c r="M83" i="3"/>
  <c r="M82" i="3" s="1"/>
  <c r="M68" i="3" s="1"/>
  <c r="E77" i="3"/>
  <c r="E68" i="3" s="1"/>
  <c r="F77" i="3"/>
  <c r="F68" i="3" s="1"/>
  <c r="G77" i="3"/>
  <c r="G68" i="3" s="1"/>
  <c r="H77" i="3"/>
  <c r="H68" i="3" s="1"/>
  <c r="I77" i="3"/>
  <c r="I68" i="3" s="1"/>
  <c r="I65" i="3" s="1"/>
  <c r="J77" i="3"/>
  <c r="K77" i="3"/>
  <c r="K68" i="3" s="1"/>
  <c r="K65" i="3" s="1"/>
  <c r="L77" i="3"/>
  <c r="L68" i="3" s="1"/>
  <c r="L65" i="3" s="1"/>
  <c r="M64" i="3"/>
  <c r="M56" i="3"/>
  <c r="E56" i="3"/>
  <c r="N56" i="3" s="1"/>
  <c r="N52" i="3" s="1"/>
  <c r="N96" i="3" s="1"/>
  <c r="F56" i="3"/>
  <c r="O56" i="3" s="1"/>
  <c r="O52" i="3" s="1"/>
  <c r="O96" i="3" s="1"/>
  <c r="G56" i="3"/>
  <c r="H56" i="3"/>
  <c r="I56" i="3"/>
  <c r="L56" i="3"/>
  <c r="E53" i="3"/>
  <c r="F53" i="3"/>
  <c r="G53" i="3"/>
  <c r="H53" i="3"/>
  <c r="I53" i="3"/>
  <c r="J53" i="3"/>
  <c r="K53" i="3"/>
  <c r="L53" i="3"/>
  <c r="E17" i="3"/>
  <c r="F17" i="3"/>
  <c r="G17" i="3"/>
  <c r="H17" i="3"/>
  <c r="I17" i="3"/>
  <c r="J17" i="3"/>
  <c r="K17" i="3"/>
  <c r="L17" i="3"/>
  <c r="G13" i="3"/>
  <c r="H13" i="3"/>
  <c r="I13" i="3"/>
  <c r="J13" i="3"/>
  <c r="K13" i="3"/>
  <c r="L13" i="3"/>
  <c r="D98" i="3" l="1"/>
  <c r="J68" i="3"/>
  <c r="J65" i="3" s="1"/>
  <c r="I52" i="3"/>
  <c r="I44" i="3" s="1"/>
  <c r="F52" i="3"/>
  <c r="F96" i="3" s="1"/>
  <c r="E52" i="3"/>
  <c r="E96" i="3" s="1"/>
  <c r="L52" i="3"/>
  <c r="L44" i="3" s="1"/>
  <c r="K52" i="3"/>
  <c r="K44" i="3" s="1"/>
  <c r="K8" i="3"/>
  <c r="G8" i="3"/>
  <c r="G65" i="3"/>
  <c r="G52" i="3" s="1"/>
  <c r="G44" i="3" s="1"/>
  <c r="I8" i="3"/>
  <c r="L8" i="3"/>
  <c r="J8" i="3"/>
  <c r="H8" i="3"/>
  <c r="H65" i="3"/>
  <c r="H52" i="3" s="1"/>
  <c r="H44" i="3" s="1"/>
  <c r="M13" i="3"/>
  <c r="M17" i="3"/>
  <c r="M53" i="3"/>
  <c r="M77" i="3"/>
  <c r="M65" i="3" l="1"/>
  <c r="M52" i="3" s="1"/>
  <c r="M96" i="3" s="1"/>
  <c r="J52" i="3"/>
  <c r="K96" i="3"/>
  <c r="G96" i="3"/>
  <c r="H96" i="3"/>
  <c r="I96" i="3"/>
  <c r="L96" i="3"/>
  <c r="J96" i="3" l="1"/>
  <c r="J44" i="3"/>
  <c r="M44" i="3" s="1"/>
  <c r="M81" i="3"/>
  <c r="E98" i="3"/>
  <c r="F98" i="3"/>
  <c r="M18" i="3"/>
  <c r="D12" i="4" l="1"/>
  <c r="M60" i="3" l="1"/>
  <c r="M75" i="3" l="1"/>
  <c r="M74" i="3" s="1"/>
  <c r="M20" i="3" l="1"/>
  <c r="M21" i="3"/>
  <c r="M36" i="3"/>
  <c r="M37" i="3"/>
  <c r="M54" i="3"/>
  <c r="M55" i="3"/>
  <c r="M62" i="3"/>
  <c r="M57" i="3"/>
  <c r="M58" i="3"/>
  <c r="M59" i="3"/>
  <c r="M61" i="3"/>
  <c r="M78" i="3"/>
  <c r="M79" i="3"/>
  <c r="M80" i="3"/>
  <c r="M19" i="3" l="1"/>
  <c r="O98" i="3" l="1"/>
  <c r="N98" i="3"/>
  <c r="M98" i="3" l="1"/>
</calcChain>
</file>

<file path=xl/sharedStrings.xml><?xml version="1.0" encoding="utf-8"?>
<sst xmlns="http://schemas.openxmlformats.org/spreadsheetml/2006/main" count="137" uniqueCount="110">
  <si>
    <t>Ծրագրային դասիչը</t>
  </si>
  <si>
    <t>Հավելված N 10. Ամփոփ ֆինանսական պահանջներ ՄԺԾԾ ժամանակահատվածի համար</t>
  </si>
  <si>
    <t>Ծրագրի/միջոցառման անվանումը</t>
  </si>
  <si>
    <t>Գոյություն ունեցող պարտավորությունների  գծով հաշվարկված (ճշգրտված) ծախսերը (հազ. դրամ)</t>
  </si>
  <si>
    <t>Ծախսային խնայողության գծով ամփոփ առաջարկը (հազ. դրամ) (-)</t>
  </si>
  <si>
    <t>Նոր նախաձեռնություններ</t>
  </si>
  <si>
    <t>(հազ. դրամ) (+)</t>
  </si>
  <si>
    <t>Միջոցառման գծով ամփոփ ծախսերը (հազ. դրամ)</t>
  </si>
  <si>
    <t>Ծրագիր</t>
  </si>
  <si>
    <t>Միջոցառում</t>
  </si>
  <si>
    <t>Պարտադիր ծախսերին դասվող միջոցառումներ</t>
  </si>
  <si>
    <t>Հայեցողական ծախսերին դասվող միջոցառումներ (շարունակական բնույթի)</t>
  </si>
  <si>
    <t>Հայեցողական ծախսերին դասվող այլ միջոցառումներ</t>
  </si>
  <si>
    <t>2022թ.</t>
  </si>
  <si>
    <t>X</t>
  </si>
  <si>
    <t>3.2 Ծախսային խնայողությունների գծով առաջարկները (-) նշանով</t>
  </si>
  <si>
    <t>3.3 Նոր նախաձեռնությունների գծով ընդհանուր ծախսերը</t>
  </si>
  <si>
    <t>¶ÛáõÕ³Ï³Ý »ÝÃ³Ï³éáõóí³ÍùÝ»ñÇ í»ñ³Ï³Ý·ÝáõÙ ¨ ½³ñ·³óáõÙ</t>
  </si>
  <si>
    <t>Ð³Ù³ßË³ñÑ³ÛÇÝ µ³ÝÏÇ ³ç³ÏóáõÃÛ³Ùµ Çñ³Ï³Ý³óíáÕ Ð³Ù³ÛÝùÝ»ñÇ ·ÛáõÕ³ïÝï»ë³Ï³Ý é»ëáõñëÝ»ñÇ Ï³é³í³ñÙ³Ý ¨ ÙñóáõÝ³ÏáõÃÛ³Ý »ñÏñáñ¹ Íñ³·ñÇ Ñ³Ù³Ï³ñ·áõÙ ¨ Õ»Ï³í³ñáõÙ</t>
  </si>
  <si>
    <t>ì»ñ³Ï³éáõóÙ³Ý ¨ ½³ñ·³óÙ³Ý ÙÇç³½·³ÛÇÝ µ³ÝÏÇ ³ç³ÏóáõÃÛ³Ùµ Çñ³Ï³Ý³óíáÕ §¶ÛáõÕ³ïÝï»ëáõÃÛ³Ý áÉáñïáõÙ ù³Õ³ù³Ï³ÝáõÃÛ³Ý ÙáÝÇÃáñÇÝ·Ç ¨ ·Ý³Ñ³ïÙ³Ý Ï³ñáÕáõÃÛáõÝÝ»ñÇ ½³ñ·³óÙ³Ý¦ ¹ñ³Ù³ßÝáñÑ³ÛÇÝ Íñ³·Çñ</t>
  </si>
  <si>
    <t>²ØÜ Ï³é³í³ñáõÃÛ³Ý ³ç³ÏóáõÃÛ³Ùµ Çñ³Ï³Ý³óíáÕ §Ð³½³ñ³ÙÛ³ÏÇ Ù³ñï³Ññ³í»ñ¦ ¹ñ³Ù³ßÝáñÑ³ÛÇÝ Íñ³·Çñ</t>
  </si>
  <si>
    <t>Ð³Ù³ßË³ñÑ³ÛÇÝ µ³ÝÏÇ ³ç³ÏóáõÃÛ³Ùµ Çñ³Ï³Ý³óíáÕ Ð³Ù³ÛÝùÝ»ñÇ ·ÛáõÕ³ïÝï»ë³Ï³Ý é»ëáõñëÝ»ñÇ Ï³é³í³ñÙ³Ý ¨ ÙñóáõÝ³ÏáõÃÛ³Ý »ñÏñáñ¹ Íñ³·ñÇ ßñç³Ý³ÏÝ»ñáõÙ ïñ³Ýëý»ñïÝ»ñÇ ïñ³Ù³¹ñáõÙ ·ÛáõÕ³Ï³Ý »ÝÃ³Ï³éáõóí³ÍùÝ»ñÇ í»ñ³Ï³Ý·ÝÙ³Ý ¨/Ï³Ù ½³ñ·³óÙ³Ý Ýå³ï³Ïáí</t>
  </si>
  <si>
    <t>ºÝÃ³Ï³éáõóí³ÍùÝ»ñÇ ¨ ·ÛáõÕ³Ï³Ý ýÇÝ³Ýë³íáñÙ³Ý ³ç³ÏóáõÃÛáõÝ</t>
  </si>
  <si>
    <t>¶ÛáõÕ³ïÝï»ëáõÃÛ³Ý ½³ñ·³óÙ³Ý ÙÇç³½·³ÛÇÝ ÑÇÙÝ³¹ñ³ÙÇ ³ç³ÏóáõÃÛ³Ùµ Çñ³Ï³Ý³óíáÕ »ÝÃ³Ï³éáõóí³ÍùÝ»ñÇ ¨ ·ÛáõÕ³Ï³Ý ýÇÝ³Ýë³íáñÙ³Ý ³ç³ÏóáõÃÛ³Ý í³ñÏ³ÛÇÝ Íñ³·Çñ</t>
  </si>
  <si>
    <t>¶Éáµ³É ¿ÏáÉá·Ç³Ï³Ý ÑÇÙÝ³¹ñ³ÙÇ ³ç³ÏóáõÃÛ³Ùµ Çñ³Ï³Ý³óíáÕ Ð³Û³ëï³ÝáõÙ ³ñï³¹ñáÕ³Ï³ÝáõÃÛ³Ý ³×ÇÝ áõÕÕí³Í ÑáÕ»ñÇ Ï³ÛáõÝ Ï³é³í³ñÙ³Ý ¹ñÙ³ßÝáñÑ³ÛÇÝ Íñ³·ñÇ ßñç³Ý³ÏÝ»ñáõÙ ýÇÝ³Ýë³Ï³Ý ÷³Ã»ÃÝ»ñÇ ïñ³Ù³¹ñáõÙ</t>
  </si>
  <si>
    <t>¶Éáµ³É ¿ÏáÉá·Ç³Ï³Ý ÑÇÙÝ³¹ñ³ÙÇ ³ç³ÏóáõÃÛ³Ùµ Çñ³Ï³Ý³óíáÕ Ð³Û³ëï³ÝáõÙ ³ñï³¹ñáÕ³Ï³ÝáõÃÛ³Ý ³×ÇÝ áõÕÕí³Í ÑáÕ»ñÇ Ï³ÛáõÝ Ï³é³í³ñÙ³Ý ¹ñÙ³ßÝáñÑ³ÛÇÝ Íñ³·Çñ</t>
  </si>
  <si>
    <t>¶ÛáõÕ³ïÝï»ëáõÃÛ³Ý ½³ñ·³óÙ³Ý ÙÇç³½·³ÛÇÝ ÑÇÙÝ³¹ñ³ÙÇ ³ç³ÏóáõÃÛ³Ùµ Çñ³Ï³Ý³óíáÕ »ÝÃ³Ï³éáõóí³ÍùÝ»ñÇ ¨ ·ÛáõÕ³Ï³Ý ýÇÝ³Ýë³íáñÙ³Ý ³ç³ÏóáõÃÛ³Ý ¹ñ³Ù³ßÝáñÑ³ÛÇÝ Íñ³·ñÇ ßñç³Ý³ÏÝ»ñáõÙ ë³éÝ³ñ³Ý³ÛÇÝ ïÝï»ëáõÃÛáõÝÝ»ñÇ Ï³éáõóáõÙ</t>
  </si>
  <si>
    <t>¶ÛáõÕ³ïÝï»ëáõÃÛ³Ý ½³ñ·³óÙ³Ý ÙÇç³½·³ÛÇÝ ÑÇÙÝ³¹ñ³ÙÇ ³ç³ÏóáõÃÛ³Ùµ Çñ³Ï³Ý³óíáÕ »ÝÃ³Ï³éáõóí³ÍùÝ»ñÇ ¨ ·ÛáõÕ³Ï³Ý ýÇÝ³Ýë³íáñÙ³Ý ³ç³ÏóáõÃÛ³Ý í³ñÏ³ÛÇÝ Íñ³·ñÇ ßñç³Ý³ÏÝ»ñáõÙ í³ñÏ»ñÇ ïñ³Ù³¹ñáõÙ</t>
  </si>
  <si>
    <t>¶ÛáõÕ³ïÝï»ëáõÃÛ³Ý ËÃ³ÝÙ³Ý Íñ³·Çñ</t>
  </si>
  <si>
    <t xml:space="preserve">¶ÛáõÕ³ïÝï»ëáõÃÛ³Ý áÉáñïáõÙ ïñ³Ù³¹ñíáÕ í³ñÏ»ñÇ ïáÏáë³¹ñáõÛùÝ»ñÇ ëáõµëÇ¹³íáñáõÙ </t>
  </si>
  <si>
    <t>êÝÝ¹Ç ³Ýíï³Ý·áõÃÛ³Ý ³å³ÑáíáõÙ</t>
  </si>
  <si>
    <t>êÝÝ¹³ÙÃ»ñùÇ É³µáñ³ïáñ ÷áñÓ³ùÝÝáõÃÛáõÝÝ»ñ</t>
  </si>
  <si>
    <t>´áõë³Ï³Ý Í³·Ù³Ý ÙÃ»ñùÝ»ñáõÙ å»ëïÇóÇ¹Ý»ñÇ« ÝÇïñ³ïÝ»ñÇ« Í³Ýñ Ù»ï³ÕÝ»ñÇ
¨ ·»Ý»ïÇÏáñ»Ý Ó¨³÷áËí³Í ûñ·³ÝÇ½ÙÝ»ñÇ ÙÝ³óáñ¹Ý»ñÇ ÙáÝÇÃáñÇÝ·</t>
  </si>
  <si>
    <t>Î»Ý¹³Ý³Ï³Ý Í³·Ù³Ý ÙÃ»ñùáõÙ ÙÝ³óáñ¹³ÛÇÝ ÝÛáõÃ»ñÇ ÑëÏáÕáõÃÛ³Ý ÙáÝÇÃáñÇÝ·</t>
  </si>
  <si>
    <t>´áõë³µáõÍáõÃÛ³Ý ËÃ³ÝáõÙ ¨ µáõÛë»ñÇ å³ßïå³ÝáõÃÛáõÝ</t>
  </si>
  <si>
    <t xml:space="preserve">´áõÛë»ñÇ å³ßïå³ÝáõÃÛ³Ý ÙÇçáó³éáõÙÝ»ñ </t>
  </si>
  <si>
    <t>ê»ñÙ»ñÇ áñ³ÏÇ ëïáõ·áõÙ ¨ å»ï³Ï³Ý ëáñï³÷áñÓ³ñÏÙ³Ý ÙÇçáó³éáõÙÝ»ñ</t>
  </si>
  <si>
    <t xml:space="preserve">´áõë³ë³ÝÇï³ñ³Ï³Ý Ñ³Ù³Ï³ñ·Ç µ³ñ»É³íáõÙ ¨ Ù³ëÝ³·Çï³Ï³Ý ·Çï»ÉÇùÝ»ñÇ µ³ñÓñ³óÙ³ÝÝ ³ç³ÏóáõÃÛáõÝ </t>
  </si>
  <si>
    <t>¶ÛáõÕ³ïÝï»ë³Ï³Ý Ùß³Ï³µáõÛë»ñÇ ¨ µáõÛë»ñÇ å³ßïå³ÝáõÃÛ³Ý ÙÇçáóÝ»ñÇ
É³µáñ³ïáñ ÷áñÓ³ùÝÝáõÃÛ³Ý ÙÇçáó³éáõÙÝ»ñ</t>
  </si>
  <si>
    <t>²Ý³ëÝ³µáõÅ³Ï³Ý Í³é³ÛáõÃÛáõÝÝ»ñ</t>
  </si>
  <si>
    <t>¶ÛáõÕ³ïÝï»ë³Ï³Ý Ï»Ý¹³ÝÇÝ»ñÇ å³ïí³ëïáõÙ</t>
  </si>
  <si>
    <t>¶ÛáõÕ³ïÝï»ë³Ï³Ý Ï»Ý¹³ÝÇÝ»ñÇ ÑÇí³Ý¹áõÃÛáõÝÝ»ñÇ É³µáñ³ïáñ ³ËïáñáßÙ³Ý ¨ Ï»Ý¹³Ý³Ï³Ý Í³·áõÙ áõÝ»óáÕ ÑáõÙùÇ ¨ ÝÛáõÃÇ É³µáñ³ïáñ ÷áñÓ³ùÝÝáõÃÛ³Ý ÙÇçáó³éáõÙÝ»ñ</t>
  </si>
  <si>
    <t xml:space="preserve">¸³µ³Õ ÑÇí³Ý¹áõÃÛ³Ý ß×³Ñ»ï³½áïáõÃÛáõն </t>
  </si>
  <si>
    <t>¶ÛáõÕ³ïÝï»ëáõÃÛ³Ý ³ñ¹Ç³Ï³Ý³óÙ³Ý Íñ³·Çñ</t>
  </si>
  <si>
    <t>ä»ï³Ï³Ý ³ç³ÏóáõÃÛáõÝ Ð³Û³ëï³ÝÇ Ð³Ýñ³å»ïáõÃÛ³Ý Ë³ÕáÕ³·áñÍáõÃÛ³Ý ¨ ·ÇÝ»·áñÍáõÃÛ³Ý áÉáñïÝ»ñáõÙ í³ñíáÕ å»ï³Ï³Ý ù³Õ³ù³Ï³ÝáõÃÛ³Ý áõ ½³ñ·³óÙ³Ý Íñ³·ñ»ñÇ Çñ³Ï³Ý³óÙ³ÝÁ</t>
  </si>
  <si>
    <t>ÐÐ-áõÙ 2019-2024 Ãí³Ï³ÝÝ»ñÇ ï³í³ñ³µáõÍáõÃÛ³Ý ½³ñ·³óÙ³Ý Íñ³·Çñ</t>
  </si>
  <si>
    <t>Ð³Û³ëï³ÝÇ Ð³Ýñ³å»ïáõÃÛáõÝáõÙ Ë³ÕáÕ, Å³Ù³Ý³Ï³ÏÇó ï»ËÝáÉá·Ç³Ý»ñáí Ùß³ÏíáÕ Ùß³ÏíáÕ ÇÝï»ÝëÇí åïÕ³ïáõ ¨ Ñ³ï³åïÕ³ÝáóÝ»ñÇ ÑÇÙÝÙ³Ý Ñ³Ù³ñ å»ï³Ï³Ý ³ç³ÏóáõÃÛáõÝ</t>
  </si>
  <si>
    <t>àéá·Ù³Ý ³ñ¹Ç³Ï³Ý Ñ³Ù³Ï³ñ·»ñÇ Ý»ñ¹ñÙ³Ý Ñ³Ù³ýÇÝ³Ýë³íáñáõÙ</t>
  </si>
  <si>
    <t>Ð³Û³ëï³ÝÇ Ð³Ýñ³å»ïáõÃÛ³Ý ·ÛáõÕ³ïÝï»ëáõÃÛáõÝáõÙ Ï³ñÏï³å³ßïå³Ý ó³Ýó»ñÇ Ý»ñ¹ñÙ³Ý Ñ³Ù³ñ ïñ³Ù³¹ñíáÕ í³ñÏ»ñÇ ïáÏáë³¹ñáõÛùÝ»ñÇ  ëáõµëÇ¹³íáñáõÙ</t>
  </si>
  <si>
    <t>ԸՆԴԱՄԵՆԸ</t>
  </si>
  <si>
    <t>ՉԱՓԱՔԱՆԱԿ</t>
  </si>
  <si>
    <t>ՏԱՐԲԵՐՈՒԹՅՈՒՆ</t>
  </si>
  <si>
    <t>2023թ</t>
  </si>
  <si>
    <t xml:space="preserve">¿ÏáÝáÙÇÏ³ÛÇ áÉáñïáõÙ å»ï³Ï³Ý ù³Õ³ù³Ï³ÝáõÃÛ³Ý Ùß³ÏáõÙª, Íñ³·ñ»ñÇ Ñ³Ù³Ï³ñ·áõÙ ¨ ÙáÝÇïáñÇÝ· </t>
  </si>
  <si>
    <t xml:space="preserve">²ÐÎ-áõÙ ¨ ûï³ñ»ñÏñÛ³ å»ïáõÃÛáõÝÝ»ñáõÙ ÐÐ ³é¨ïñ³ÛÇÝ Ý»ñÏ³Û³óáõóÇãÝ»ñÇ Ýå³ï³ÏÝ»ñÇ ¨ ËÝ¹ÇñÝ»ñÇ Çñ³·áñÍáõÙ </t>
  </si>
  <si>
    <t xml:space="preserve">¿ÏáÝáÙÇÏ³ÛÇ áÉáñïáõÙ å»ï³Ï³Ý ù³Õ³ù³Ï³ÝáõÃÛ³Ý Ùß³ÏáõÙª, Íñ³·ñ»ñÇ Ñ³Ù³Ï³ñ·áõÙ ¨ ÙáÝÇïáñÇÝ·  </t>
  </si>
  <si>
    <t>îÝï»ë³Ï³Ý Ñ»ï³½áïáõÃÛáõÝÝ»ñÇ Ï»ÝïñáÝÇ ·áñÍáõÝ»áõÃÛ³Ý ³å³ÑáíáõÙ</t>
  </si>
  <si>
    <t>ÐÐ ¾Ü ï»ËÝÇÏ³Ï³Ý Ï³ñáÕáõÃÛáõÝÝ»ñÇ µ³ñ»É³íáõÙ</t>
  </si>
  <si>
    <t xml:space="preserve">¶»ñÙ³Ý³Ï³Ý ½³ñ·³óÙ³Ý µ³ÝÏÇ Ñ»ï Ñ³Ù³ï»Õ ·ÛáõÕ³ïÝï»ëáõÃÛ³Ý áÉáñïáõÙ ³å³Ñáí³·ñ³Ï³Ý Ñ³Ù³Ï³ñ·Ç Ý»ñ¹ñÙ³Ý ÷áñÓÝ³Ï³Ý Íñ³·ñÇ Çñ³Ï³Ý³óÙ³Ý Ñ³Ù³ñ å»ï³Ï³Ý ³ç³ÏóáõÃÛáõÝ </t>
  </si>
  <si>
    <t>¼³ñ·³óÙ³Ý ýñ³ÝëÇ³Ï³Ý ·áñÍ³Ï³ÉáõÃÛ³Ý ³ç³ÏóáõÃÛ³Ùµ Çñ³Ï³Ý³óíáÕ ÐÐ ²ñ³ñ³ïÇ ¨ ²ñÙ³íÇñÇ Ù³ñ½»ñáõÙ àéá·íáÕ ·ÛáõÕ³ïÝï»ëáõÃÛ³Ý ½³ñ·³óÙ³Ý ¹ñ³Ù³ßÝáñÑ³ÛÇÝ Íñ³·ñÇ Ñ³Ù³Ï³ñ·áõÙ ¨ Õ»Ï³í³ñáõÙ</t>
  </si>
  <si>
    <t>¼³ñ·³óÙ³Ý ýñ³ÝëÇ³Ï³Ý ·áñÍ³Ï³ÉáõÃÛ³Ý ³ç³ÏóáõÃÛ³Ùµ ÐÐ ²ñ³ñ³ïÇ ¨ ²ñÙ³íÇñÇ Ù³ñ½»ñáõÙ Å³Ù³Ý³Ï³ÏÇó å³Ñ³ÝçÝ»ñÇÝ Ñ³Ù³å³ï³ëË³Ý áéá·Ù³Ý Ñ³Ù³Ï³ñ·»ñÇ Ý»ñ¹ñÙ³ÝÝ áõ ½³ñ·³óÙ³ÝÝ ³ç³ÏóáõÃÛáõÝ</t>
  </si>
  <si>
    <t>ÐÐ ²ñ³ñ³ïÇ ¨ ²ñÙ³íÇñÇ Ù³ñ½»ñáõÙ Å³Ù³Ý³Ï³ÏÇó å³Ñ³ÝçÝ»ñÇÝ Ñ³Ù³å³ï³ëË³Ý áéá·Ù³Ý Ñ³Ù³Ï³ñ·»ñÇ Ý»ñ¹ñÙ³ÝÝ áõ ½³ñ·³óÙ³ÝÝ ³ç³Ïó»Éáõ Ýå³ï³Ïáí ·ÛáõÕ³óÇ³Ï³Ý ïÝï»ë³í³ñáÕÝ»ñÇÝ ï»ËÝÇÏ³Ï³Ý ³ç³ÏóáõÃÛáõÝ</t>
  </si>
  <si>
    <t>Ð³Û³ëï³ÝÇ Ð³Ýñ³å»ïáõÃÛáõÝáõÙ Ëáßáñ »Õç»ñ³íáñ Ï»Ý¹³ÝÇÝ»ñÇ Ñ³Ù³ñ³Ï³ÉÙ³Ý ¨ Ñ³ßí³éÙ³Ý Íñ³·Çñ</t>
  </si>
  <si>
    <t>ÐÐ-áõÙ áãË³ñ³µáõÍáõÃÛ³Ý ¨ ³ÛÍ³µáõÍáõÃÛ³Ý ½³ñ·³óÙ³Ý Ýå³ï³Ïáí ïñ³Ù³¹ñíáÕ Ýå³ï³Ï³ÛÇÝ í³ñÏ»ñÇ ïáÏáë³¹ñáõÛùÝ»ñÇ ëáõµëÇ¹³íáñáõÙ</t>
  </si>
  <si>
    <t>öáùñ ¨ ÙÇçÇÝ §Ê»É³óÇ¦ ³Ý³ëÝ³ß»Ýù»ñÇ Ï³éáõóÙ³Ý Ï³Ù í»ñ³Ï³éáõóÙ³Ý ¨ ¹ñ³Ýó ï»ËÝáÉá·Ç³Ï³Ý ³å³ÑáíÙ³Ý å»ï³Ï³Ý ³ç³ÏóáõÃÛáõÝ</t>
  </si>
  <si>
    <t>Ð³Û³ëï³ÝÇ Ð³Ýñ³å»ïáõÃÛáõÝáõÙ Ë³ÕáÕÇ, Å³Ù³Ý³Ï³ÏÇó ï»ËÝáÉá·Ç³Ý»ñáí Ùß³ÏíáÕ ÇÝï»ÝëÇí åïÕ³ïáõ ³Û·ÇÝ»ñÇ ¨ Ñ³ï³åïÕ³ÝáóÝ»ñÇ ÑÇÙÝÙ³Ý Ñ³Ù³ñ å»ï³Ï³Ý ³ç³ÏóáõÃÛáõÝ</t>
  </si>
  <si>
    <t xml:space="preserve">ÐÐ-áõÙ áãË³ñ³µáõÍáõÃÛ³Ý ¨ ³ÛÍ³µáõÍáõÃÛ³Ý ½³ñ·³óÙ³Ý Ýå³ï³Ïáí å»ï³Ï³Ý ³ç³ÏóáõÃÛáõÝ </t>
  </si>
  <si>
    <t>êï³Ý¹³ñïÝ»ñÇ Ùß³ÏáõÙ ¨ Ñ³í³ï³ñÙ³·ñÙ³Ý Ñ³Ù³Ï³ñ·Ç ½³ñ·³óáõÙ</t>
  </si>
  <si>
    <t>êï³Ý¹³ñïÝ»ñÇ Ùß³ÏÙ³Ý Í³é³ÛáõÃÛáõÝÝ»ñ</t>
  </si>
  <si>
    <t>²ç³ÏóáõÃÛáõÝ ÐÐ Ñ³í³ï³ñÙ³·ñÙ³Ý Ñ³Ù³Ï³ñ·ÇÝ</t>
  </si>
  <si>
    <t>²ç³ÏóáõÃÛáõÝ ÷áùñ ¨ ÙÇçÇÝ Ó»éÝ³ñÏ³ïÇñáõÃÛ³ÝÁ</t>
  </si>
  <si>
    <t>öØÒ-Ç ëáõµÛ»ÏïÝ»ñÇÝ ³ç³ÏóáõÃÛ³Ý Íñ³·ñ»ñÇ Ñ³Ù³Ï³ñ·áõÙ ¨ Ï³é³í³ñáõÙ</t>
  </si>
  <si>
    <t>¼µáë³ßñçáõÃÛ³Ý ½³ñ·³óÙ³Ý Íñ³·Çñ</t>
  </si>
  <si>
    <t xml:space="preserve"> ¼µáë³ßñçáõÃÛ³Ý ½³ñ·³óÙ³Ý áÉáñïáõÙ å»ï³Ï³Ý ù³Õ³ù³Ï³ÝáõÃÛ³Ý Ùß³ÏÙ³Ý ¨ ¹ñ³ Ï³ï³ñÙ³Ý Ñ³Ù³Ï³ñ·Ù³Ýª å»ï³Ï³Ý Í³ñ·ñ»ñÇ åÉ³Ý³íáñÙ³Ýª Ùß³ÏÙ³Ýª Çñ³Ï³Ý³óÙ³Ý ¨ ÙáÝÇïáñÇÝ·Ç (í»ñ³ÑëÏÙ³Ý) Í³é³ÛáõÃÛáõÝÝ»ñ </t>
  </si>
  <si>
    <t>²ç³ÏóáõÃÛáõÝ ½µáë³ßñçáõÃÛ³Ý ½³ñ·³óÙ³ÝÁ</t>
  </si>
  <si>
    <t xml:space="preserve">Ð³Ù³ßË³ñÑ³ÛÇÝ µ³ÝÏÇ ³ç³ÏóáõÃÛ³Ùµ Çñ³Ï³Ý³óíáÕ î»Õ³Ï³Ý ïÝï»ëáõÃÛ³Ý ¨ »ÝÃ³Ï³éáõóí³ÍùÝ»ñÇ ½³ñ·³óÙ³Ý Íñ³·ñÇ Ï³é³í³ñáõÙ </t>
  </si>
  <si>
    <t xml:space="preserve">Ð³Ù³ßË³ñÑ³ÛÇÝ µ³ÝÏÇ ³ç³ÏóáõÃÛ³Ùµ Çñ³Ï³Ý³óíáÕ î»Õ³Ï³Ý ïÝï»ëáõÃÛ³Ý ¨ »ÝÃ³Ï³éáõóí³ÍùÝ»ñÇ ½³ñ·³óÙ³Ý Íñ³·ñÇ ßñç³Ý³ÏÝ»ñáõÙ ÐÐ ï³ñµ»ñ Ù³ñ½»ñáõÙ ½µáë³ßñçáõÃÛ³Ý Ñ»ï Ï³åí³Í »ÝÃ³Ï³éáõóí³ÍùÝ»ñÇ µ³ñ»É³íÙ³ÝÝ áõÕÕí³Í ÙÇçáó³éáõÙÝ»ñ </t>
  </si>
  <si>
    <t>Ü»ñ¹ñáõÙÝ»ñÇ ¨ ³ñï³Ñ³ÝÙ³Ý ËÃ³ÝÙ³Ý Íñ³·Çñ</t>
  </si>
  <si>
    <t>ÐÐ ³ñï³Ñ³ÝÙ³ÝÝ áõÕÕí³Í ³ñ¹ÛáõÝ³µ»ñ³Ï³Ý ù³Õ³ù³Ï³ÝáõÃÛ³Ý é³½Ù³í³ñáõÃÛ³Ùµ Ý³Ë³ï»ëí³Í ÙÇçáó³éáõÙÝ»ñ</t>
  </si>
  <si>
    <t>2023թ.</t>
  </si>
  <si>
    <t>öáùñ ¨ ÙÇçÇÝ ç»ñÙ³ïÝ³ÛÇÝ ïÝï»ëáõÃÛáõÝÝ»ñÇ Ý»ñ¹ñÙ³Ý å»ï³Ï³Ý ³ç³ÏóáõÃÛ³Ý Íñ³·Çñ</t>
  </si>
  <si>
    <t>Ö·Ý³Å³Ù»ñÇ Ñ³Ï³½¹Ù³Ý ¨ ³ñï³Ï³ñ· Çñ³íÇ×³ÏÝ»ñÇ Ñ»ï¨³ÝùÝ»ñÇ Ýí³½»óÙ³Ý ¨ í»ñ³óÙ³Ý Íñ³·Çñ</t>
  </si>
  <si>
    <t>´áõë³ë³ÝÇï³ñÇ³ÛÇ  Í³é³ÛáõÃÛáõÝÝ»ñÇ, ÑáÕ»ñÇ ³·ñáùÇÙÇ³Ï³Ý Ñ»ï³½áïáõÃÛ³Ý ¨ µ»ññÇáõÃÛ³Ý µ³ñÓñ³óÙ³Ý ÙÇçáó³éáõÙÝ»ñÇ Çñ³Ï³Ý³óáõÙ</t>
  </si>
  <si>
    <t>ä»ï³Ï³Ý ³ç³ÏóáõÃÛáõÝ Ð³Û³ëï³ÝÇ Ð³Ýñ³å»ïáõÃÛ³Ý ·ÛáõÕ³ïÝï»ëակ³Ý Íñ³·ñ»ñÇ Çñ³Ï³Ý³óÙ³ÝÁ</t>
  </si>
  <si>
    <t>2024թ</t>
  </si>
  <si>
    <t>ÎáñáÝ³íÇñáõëÇ (COVID-19) ïÝï»ë³Ï³Ý Ñ»ï¨³ÝùÝ»ñÇ ã»½áù³óÙ³Ý  19-ñ¹ ÙÇçáó³éÙ³Ý ßñç³Ý³ÏÝ»ñáõÙ Çñ³Ï³Ý³óíáÕ í³ñÏ³íáñÙ³Ý ³å³ÑáíÙ³Ý Ýå³ï³Ïáí ³ç³ÏóáõÃÛ³Ý ïñ³Ù³¹ñáõÙ</t>
  </si>
  <si>
    <t>ÎáñáÝ³íÇñáõëÇ (COVID-19) ïÝï»ë³Ï³Ý Ñ»ï¨³ÝùÝ»ñÇ ã»½áù³óÙ³Ý  19-ñ¹ ÙÇçáó³éÙ³Ý ßñç³Ý³ÏÝ»ñáõÙ Çñ³Ï³Ý³óíáÕ í³ñÏ³íáñում</t>
  </si>
  <si>
    <t>2024թ.</t>
  </si>
  <si>
    <t>2. &lt;&lt;ՀՀ 2021թ. պետական բյուջեի մասին&gt;&gt; ՀՀ օրենքով պետական մարմնի գծով սահմանված ընդհանուր հատկացումները</t>
  </si>
  <si>
    <t>2025թ</t>
  </si>
  <si>
    <t>Աղյուսակ 1.  Ծրագրերի և միջոցառումների գծով ամփոփ ֆինանսական պահանջներ 2023-2025 թթ համար</t>
  </si>
  <si>
    <t>àñ³ÏÇ »ÝÃ³Ï³éáõóí³ÍùÇ Ñ³Ù³Ï³ñ·Ç ³ñ¹Ç³Ï³Ý³óáõÙ</t>
  </si>
  <si>
    <t xml:space="preserve">¶ÛáõÕ³ïÝï»ë³Ï³Ý ÑáõÙùÇ ÙÃ»ñáõÙÝ»ñÇ (·ÝáõÙÝ»ñÇ) Ýå³ï³Ïáí ïñ³Ù³¹ñíáÕ í³ñÏ»ñÇ ïáÏáë³¹ñáõÛùÝ»ñÇ  ëáõµëÇ¹³íáñáõÙ   </t>
  </si>
  <si>
    <t>Ð³Û³ëï³ÝÇ Ð³Ýñ³å»ïáõÃÛ³Ý ³·ñáå³ñ»Ý³ÛÇÝ áÉáñïÇ ë³ñù³íáñáõÙÝ»ñÇ ÉÇ½ÇÝ·Ç ³ç³ÏóáõÃÛ³Ý Íñ³·Çñ</t>
  </si>
  <si>
    <t>Ð³Û³ëï³ÝÇ Ð³Ýñ³å»ïáõÃÛáõÝáõÙ ÇÝï»ÝëÇí ³Û·»·áñÍáõÃÛ³Ý ½³ñ·³óÙ³Ý, ³ñ¹Ç³Ï³Ý ï»ËÝáÉá·Ç³Ý»ñÇ Ý»ñ¹ñÙ³Ý ¨ áã ³í³Ý¹³Ï³Ý µ³ñÓñ³ñÅ»ù Ùß³Ï³µáõÛë»ñÇ ³ñï³¹ñáõÃÛ³Ý ËÃ³ÝÙ³Ý Ýå³ï³Ïáí ëáõµëÇ¹³íáñáõÙ</t>
  </si>
  <si>
    <t>ÎáñáÝ³íÇñáõëÇ (COVID-19) ïÝï»ë³Ï³Ý Ñ»ï¨³ÝùÝ»ñÇ ã»½áù³óÙ³Ý  24-ñ¹ ÙÇçáó³éÙ³Ý ßñç³Ý³ÏÝ»ñáõÙ Çñ³Ï³Ý³óíáÕ ³ç³ÏóáõÃÛ³Ý ïñ³Ù³¹ñáõÙ</t>
  </si>
  <si>
    <t>Ð³Û³ëï³ÝÇ Ð³Ýñ³å»ïáõÃÛáõÝáõÙ ÇÝï»ÝëÇí ³Û·»·áñÍáõÃÛ³Ý ½³ñ·³óÙ³Ý, ³ñ¹Ç³Ï³Ý ï»ËÝáÉá·Ç³Ý»ñÇ Ý»ñ¹ñÙ³Ý ¨ áã ³í³Ý¹³Ï³Ý µ³ñÓñ³ñÅ»ù Ùß³Ï³µáõÛë»ñÇ ³ñï³¹ñáõÃÛ³Ý ËÃ³ÝÙ³Ý å»ï³Ï³Ý ³ç³ÏóáõÃÛáõÝ</t>
  </si>
  <si>
    <t>ä»ï³Ï³Ý ³ç³ÏóáõÃÛáõÝ Ð³Û³ëï³ÝÇ Ð³Ýñ³å»ïáõÃÛáõÝáõÙ Ý»ñ¹ñáõÙ³ÛÇÝ Íñ³·ñ»ñÇ ËÃ³ÝÙ³ÝÁ, Çñ³Ï³Ý³óÙ³ÝÁ ¨ Ñ»ïÝ»ñ¹ñáõÙ³ÛÇÝ ëå³ë³ñÏÙ³ÝÁ</t>
  </si>
  <si>
    <t>2025թ.</t>
  </si>
  <si>
    <t>ÐÐ ¾Ü ß»Ýù³ÛÇÝ å³ÛÙ³ÝÝ»ñÇ µ³ñ»É³íáõÙ</t>
  </si>
  <si>
    <t>Ð³Û³ëï³ÝÇ Ð³Ýñ³å»ïáõÃÛ³Ý ·ÛáõÕ³ïÝï»ë³Ï³Ý ï»ËÝÇÏ³ÛÇ ÉÇ½ÇÝ·Ç  ³ç³ÏóáõÃÛ³Ý Íñ³·Çñ</t>
  </si>
  <si>
    <t>¶ÇÝ»·áñÍ³Ï³Ý ¨ Ë³ÕáÕ³·áñÍ³Ï³Ý ³ñï³¹ñ³ÝùÇ áñ³ÏÇ ¨ ³Ýíï³Ý·áõÃÛ³Ý Ù³Ï³ñ¹³ÏÇ µ³ñÓñ³óÙ³ÝÝ ³ç³ÏóáõÃÛáõÝ</t>
  </si>
  <si>
    <t xml:space="preserve">ä»ïáõÃÛáõÝ-Ù³ëÝ³íáñ Ñ³ïí³Í Ñ³Ù³·áñÍ³ÏóáõÃÛ³Ùµ  Å³Ù³Ý³Ï³ÏÇó Éá·ÇëïÇÏ Ï»ÝïñáÝÇ ëï»ÕÍáõÙ  </t>
  </si>
  <si>
    <t>Աղյուսակ 2. Հայտով ներկայացված՝ 2023-2025թթ ընդհանուր ծախսերի համեմատությունը ՀՀ 2023թ. պետական բյուջեի և 2023-2025թթ. ՄԺԾԾ հետ</t>
  </si>
  <si>
    <t xml:space="preserve">1. Պետական մարմնի գծով 2023-2025 ՄԺԾԾ-ով հաստատված և 2022թ. համար սահմանված ֆինանսավորման ընդհանուր կողմնորոշիչ  չափաքանակները </t>
  </si>
  <si>
    <t>3. Ընդամենը հայտով ներկայացված ընդհանուր ծախսերը` 2023-2025 թթ. ՄԺԾԾ համար (տող 3.1 + տող 3.2 + տող 3.3.)</t>
  </si>
  <si>
    <t>3.1 Գոյություն ունեցող ծախսային պարտավորությունների գնահատում 2023-2025 թթ. ՄԺԾԾ համար (առանց ծախսային խնայողությունների վերաբերյալ առաջարկների ներառման)</t>
  </si>
  <si>
    <t>4. Տարբերությունը ՀՀ 2022թ. պետական բյուջեի համապատասխան ցուցանիշից (տող 3 - տող 2)</t>
  </si>
  <si>
    <t>5. Տարբերությունը 2023-2025 ՄԺԾԾ-ով հաստատված և 2023թ. համար սահմանված ֆինանսավորման կողմնորոշիչ  չափաքանակներից  (տող 3-տող 1)</t>
  </si>
  <si>
    <t>îÝï»ë³Ï³Ý ³ñ¹Ç³Ï³Ý³óÙ³Ý Íñ³·Çñ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</si>
</sst>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"/>
    <numFmt numFmtId="166" formatCode="_-* #,##0\ _₽_-;\-* #,##0\ _₽_-;_-* &quot;-&quot;??\ _₽_-;_-@_-"/>
  </numFmts>
  <fonts count="27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Calibri"/>
      <family val="2"/>
      <scheme val="minor"/>
    </font>
    <font>
      <sz val="10"/>
      <name val="Arial Armenian"/>
      <family val="2"/>
    </font>
    <font>
      <sz val="11"/>
      <name val="GHEA Grapalat"/>
      <family val="3"/>
    </font>
    <font>
      <b/>
      <sz val="11"/>
      <name val="GHEA Grapalat"/>
      <family val="3"/>
    </font>
    <font>
      <b/>
      <sz val="11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Calibri"/>
      <family val="2"/>
      <scheme val="minor"/>
    </font>
    <font>
      <sz val="8"/>
      <name val="GHEA Grapalat"/>
      <family val="3"/>
    </font>
    <font>
      <sz val="11"/>
      <color theme="1"/>
      <name val="Calibri"/>
      <family val="2"/>
      <scheme val="minor"/>
    </font>
    <font>
      <i/>
      <sz val="10"/>
      <name val="Arial LatArm"/>
      <family val="2"/>
    </font>
    <font>
      <b/>
      <sz val="11"/>
      <name val="GHEA grapalat"/>
    </font>
    <font>
      <sz val="10"/>
      <name val="GHEA grapalat"/>
    </font>
    <font>
      <sz val="11"/>
      <name val="GHEA grapalat"/>
    </font>
    <font>
      <b/>
      <i/>
      <sz val="10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i/>
      <sz val="10"/>
      <color theme="1"/>
      <name val="Arial LatArm"/>
      <family val="2"/>
    </font>
    <font>
      <i/>
      <sz val="11"/>
      <name val="Arial LatArm"/>
      <family val="2"/>
    </font>
    <font>
      <i/>
      <sz val="11"/>
      <color theme="1"/>
      <name val="Arial LatArm"/>
      <family val="2"/>
    </font>
    <font>
      <b/>
      <sz val="10"/>
      <color theme="1"/>
      <name val="Arial LatArm"/>
      <family val="2"/>
    </font>
    <font>
      <sz val="11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164" fontId="14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165" fontId="1" fillId="0" borderId="0" xfId="0" applyNumberFormat="1" applyFont="1"/>
    <xf numFmtId="0" fontId="7" fillId="0" borderId="0" xfId="0" applyFont="1"/>
    <xf numFmtId="3" fontId="7" fillId="0" borderId="0" xfId="0" applyNumberFormat="1" applyFont="1"/>
    <xf numFmtId="165" fontId="3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 wrapText="1"/>
    </xf>
    <xf numFmtId="0" fontId="8" fillId="0" borderId="0" xfId="0" applyFont="1"/>
    <xf numFmtId="3" fontId="8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15" fillId="3" borderId="1" xfId="2" applyNumberFormat="1" applyFont="1" applyFill="1" applyBorder="1" applyAlignment="1">
      <alignment horizontal="center" vertical="center" wrapText="1"/>
    </xf>
    <xf numFmtId="166" fontId="15" fillId="3" borderId="1" xfId="2" applyNumberFormat="1" applyFont="1" applyFill="1" applyBorder="1" applyAlignment="1">
      <alignment vertical="center" wrapText="1"/>
    </xf>
    <xf numFmtId="166" fontId="15" fillId="3" borderId="1" xfId="2" applyNumberFormat="1" applyFont="1" applyFill="1" applyBorder="1" applyAlignment="1">
      <alignment horizontal="right" wrapText="1"/>
    </xf>
    <xf numFmtId="166" fontId="15" fillId="3" borderId="1" xfId="2" applyNumberFormat="1" applyFont="1" applyFill="1" applyBorder="1" applyAlignment="1">
      <alignment horizontal="center" wrapText="1"/>
    </xf>
    <xf numFmtId="0" fontId="16" fillId="0" borderId="0" xfId="0" applyFont="1"/>
    <xf numFmtId="0" fontId="18" fillId="0" borderId="0" xfId="0" applyFont="1"/>
    <xf numFmtId="0" fontId="18" fillId="0" borderId="0" xfId="0" applyFont="1" applyFill="1"/>
    <xf numFmtId="0" fontId="17" fillId="0" borderId="0" xfId="0" applyFont="1"/>
    <xf numFmtId="3" fontId="17" fillId="0" borderId="0" xfId="0" applyNumberFormat="1" applyFont="1"/>
    <xf numFmtId="3" fontId="18" fillId="0" borderId="0" xfId="0" applyNumberFormat="1" applyFont="1"/>
    <xf numFmtId="0" fontId="19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166" fontId="15" fillId="3" borderId="1" xfId="2" applyNumberFormat="1" applyFont="1" applyFill="1" applyBorder="1" applyAlignment="1">
      <alignment horizontal="right" vertical="center" wrapText="1"/>
    </xf>
    <xf numFmtId="165" fontId="20" fillId="0" borderId="1" xfId="0" applyNumberFormat="1" applyFont="1" applyBorder="1" applyAlignment="1">
      <alignment horizontal="right" vertical="center"/>
    </xf>
    <xf numFmtId="0" fontId="19" fillId="3" borderId="1" xfId="0" applyFont="1" applyFill="1" applyBorder="1" applyAlignment="1">
      <alignment vertical="center" wrapText="1"/>
    </xf>
    <xf numFmtId="166" fontId="19" fillId="3" borderId="1" xfId="2" applyNumberFormat="1" applyFont="1" applyFill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0" fontId="15" fillId="3" borderId="6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6" fontId="22" fillId="3" borderId="1" xfId="2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right" vertical="center"/>
    </xf>
    <xf numFmtId="166" fontId="15" fillId="3" borderId="1" xfId="2" applyNumberFormat="1" applyFont="1" applyFill="1" applyBorder="1"/>
    <xf numFmtId="0" fontId="20" fillId="3" borderId="1" xfId="0" applyFont="1" applyFill="1" applyBorder="1" applyAlignment="1">
      <alignment vertical="center" wrapText="1"/>
    </xf>
    <xf numFmtId="166" fontId="15" fillId="3" borderId="1" xfId="2" applyNumberFormat="1" applyFont="1" applyFill="1" applyBorder="1" applyAlignment="1">
      <alignment horizontal="right" vertical="center"/>
    </xf>
    <xf numFmtId="0" fontId="20" fillId="3" borderId="2" xfId="0" applyFont="1" applyFill="1" applyBorder="1" applyAlignment="1">
      <alignment vertical="center" wrapText="1"/>
    </xf>
    <xf numFmtId="165" fontId="20" fillId="0" borderId="1" xfId="0" applyNumberFormat="1" applyFont="1" applyBorder="1" applyAlignment="1">
      <alignment horizontal="right" vertical="center" wrapText="1"/>
    </xf>
    <xf numFmtId="166" fontId="15" fillId="2" borderId="1" xfId="2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166" fontId="19" fillId="0" borderId="1" xfId="2" applyNumberFormat="1" applyFont="1" applyBorder="1" applyAlignment="1">
      <alignment horizontal="right" vertical="center"/>
    </xf>
    <xf numFmtId="166" fontId="23" fillId="3" borderId="1" xfId="2" applyNumberFormat="1" applyFont="1" applyFill="1" applyBorder="1" applyAlignment="1">
      <alignment horizontal="center" wrapText="1"/>
    </xf>
    <xf numFmtId="166" fontId="22" fillId="3" borderId="1" xfId="2" applyNumberFormat="1" applyFont="1" applyFill="1" applyBorder="1" applyAlignment="1">
      <alignment horizontal="right" vertical="center" wrapText="1"/>
    </xf>
    <xf numFmtId="166" fontId="24" fillId="3" borderId="1" xfId="2" applyNumberFormat="1" applyFont="1" applyFill="1" applyBorder="1"/>
    <xf numFmtId="165" fontId="20" fillId="0" borderId="1" xfId="0" applyNumberFormat="1" applyFont="1" applyFill="1" applyBorder="1" applyAlignment="1">
      <alignment horizontal="right" vertical="center" wrapText="1"/>
    </xf>
    <xf numFmtId="166" fontId="23" fillId="3" borderId="9" xfId="2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66" fontId="15" fillId="0" borderId="1" xfId="2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/>
    </xf>
    <xf numFmtId="166" fontId="22" fillId="3" borderId="1" xfId="2" applyNumberFormat="1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/>
    </xf>
    <xf numFmtId="0" fontId="20" fillId="0" borderId="2" xfId="0" applyFont="1" applyBorder="1" applyAlignment="1">
      <alignment vertical="center" wrapText="1"/>
    </xf>
    <xf numFmtId="0" fontId="20" fillId="0" borderId="0" xfId="0" applyFont="1"/>
    <xf numFmtId="165" fontId="20" fillId="0" borderId="0" xfId="0" applyNumberFormat="1" applyFont="1" applyAlignment="1">
      <alignment horizontal="right" vertical="center"/>
    </xf>
    <xf numFmtId="0" fontId="20" fillId="0" borderId="1" xfId="0" applyFont="1" applyBorder="1"/>
    <xf numFmtId="165" fontId="25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/>
    <xf numFmtId="165" fontId="20" fillId="0" borderId="1" xfId="0" applyNumberFormat="1" applyFont="1" applyBorder="1"/>
    <xf numFmtId="3" fontId="20" fillId="0" borderId="0" xfId="0" applyNumberFormat="1" applyFont="1"/>
    <xf numFmtId="0" fontId="26" fillId="0" borderId="0" xfId="0" applyFont="1"/>
    <xf numFmtId="0" fontId="8" fillId="0" borderId="0" xfId="0" applyFont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tabSelected="1" zoomScale="90" zoomScaleNormal="90" workbookViewId="0">
      <pane ySplit="8" topLeftCell="A9" activePane="bottomLeft" state="frozen"/>
      <selection pane="bottomLeft" sqref="A1:O1"/>
    </sheetView>
  </sheetViews>
  <sheetFormatPr defaultRowHeight="15"/>
  <cols>
    <col min="1" max="1" width="8.85546875" style="31" customWidth="1"/>
    <col min="2" max="2" width="13.42578125" style="31" customWidth="1"/>
    <col min="3" max="3" width="54" style="31" customWidth="1"/>
    <col min="4" max="5" width="16.42578125" style="38" bestFit="1" customWidth="1"/>
    <col min="6" max="6" width="16.42578125" style="39" bestFit="1" customWidth="1"/>
    <col min="7" max="9" width="7" style="39" customWidth="1"/>
    <col min="10" max="10" width="11" style="39" customWidth="1"/>
    <col min="11" max="11" width="9.140625" style="39" customWidth="1"/>
    <col min="12" max="12" width="9.42578125" style="39" customWidth="1"/>
    <col min="13" max="13" width="15.140625" style="39" customWidth="1"/>
    <col min="14" max="14" width="15.5703125" style="38" customWidth="1"/>
    <col min="15" max="15" width="16.28515625" style="38" customWidth="1"/>
    <col min="16" max="18" width="5.42578125" style="15" customWidth="1"/>
    <col min="19" max="20" width="5.7109375" style="16" customWidth="1"/>
    <col min="21" max="26" width="5.7109375" style="15" customWidth="1"/>
    <col min="27" max="28" width="8.7109375" style="15" customWidth="1"/>
    <col min="29" max="16384" width="9.140625" style="15"/>
  </cols>
  <sheetData>
    <row r="1" spans="1:20" ht="16.5" customHeight="1">
      <c r="A1" s="102" t="s">
        <v>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20"/>
      <c r="Q1" s="21"/>
      <c r="R1" s="21"/>
      <c r="S1" s="21"/>
      <c r="T1" s="21"/>
    </row>
    <row r="2" spans="1:20" ht="15.75">
      <c r="A2" s="22"/>
      <c r="B2" s="22"/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2"/>
      <c r="Q2" s="21"/>
      <c r="R2" s="21"/>
      <c r="S2" s="21"/>
      <c r="T2" s="21"/>
    </row>
    <row r="3" spans="1:20">
      <c r="A3" s="105" t="s">
        <v>90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24"/>
      <c r="Q3" s="25"/>
      <c r="R3" s="25"/>
      <c r="S3" s="26"/>
      <c r="T3" s="26"/>
    </row>
    <row r="4" spans="1:20" s="31" customFormat="1" ht="13.5">
      <c r="A4" s="27"/>
      <c r="B4" s="28"/>
      <c r="C4" s="28"/>
      <c r="D4" s="29"/>
      <c r="E4" s="29"/>
      <c r="F4" s="29"/>
      <c r="G4" s="29"/>
      <c r="H4" s="29"/>
      <c r="I4" s="30"/>
      <c r="J4" s="30"/>
      <c r="K4" s="30"/>
      <c r="L4" s="30"/>
      <c r="M4" s="30"/>
      <c r="N4" s="29"/>
      <c r="O4" s="29"/>
      <c r="S4" s="32"/>
      <c r="T4" s="32"/>
    </row>
    <row r="5" spans="1:20" ht="63" customHeight="1">
      <c r="A5" s="107" t="s">
        <v>0</v>
      </c>
      <c r="B5" s="107"/>
      <c r="C5" s="110" t="s">
        <v>2</v>
      </c>
      <c r="D5" s="106" t="s">
        <v>3</v>
      </c>
      <c r="E5" s="106"/>
      <c r="F5" s="106"/>
      <c r="G5" s="106" t="s">
        <v>4</v>
      </c>
      <c r="H5" s="106"/>
      <c r="I5" s="106"/>
      <c r="J5" s="106" t="s">
        <v>5</v>
      </c>
      <c r="K5" s="106"/>
      <c r="L5" s="106"/>
      <c r="M5" s="106" t="s">
        <v>7</v>
      </c>
      <c r="N5" s="106"/>
      <c r="O5" s="106"/>
    </row>
    <row r="6" spans="1:20">
      <c r="A6" s="107"/>
      <c r="B6" s="107"/>
      <c r="C6" s="111"/>
      <c r="D6" s="106"/>
      <c r="E6" s="106"/>
      <c r="F6" s="106"/>
      <c r="G6" s="106"/>
      <c r="H6" s="106"/>
      <c r="I6" s="106"/>
      <c r="J6" s="106" t="s">
        <v>6</v>
      </c>
      <c r="K6" s="106"/>
      <c r="L6" s="106"/>
      <c r="M6" s="106"/>
      <c r="N6" s="106"/>
      <c r="O6" s="106"/>
    </row>
    <row r="7" spans="1:20">
      <c r="A7" s="33" t="s">
        <v>8</v>
      </c>
      <c r="B7" s="33" t="s">
        <v>9</v>
      </c>
      <c r="C7" s="34"/>
      <c r="D7" s="43" t="s">
        <v>52</v>
      </c>
      <c r="E7" s="43" t="s">
        <v>84</v>
      </c>
      <c r="F7" s="40" t="s">
        <v>89</v>
      </c>
      <c r="G7" s="43" t="s">
        <v>52</v>
      </c>
      <c r="H7" s="43" t="s">
        <v>84</v>
      </c>
      <c r="I7" s="43" t="s">
        <v>89</v>
      </c>
      <c r="J7" s="43" t="s">
        <v>52</v>
      </c>
      <c r="K7" s="43" t="s">
        <v>84</v>
      </c>
      <c r="L7" s="43" t="s">
        <v>89</v>
      </c>
      <c r="M7" s="43" t="s">
        <v>52</v>
      </c>
      <c r="N7" s="43" t="s">
        <v>84</v>
      </c>
      <c r="O7" s="43" t="s">
        <v>89</v>
      </c>
    </row>
    <row r="8" spans="1:20" ht="18" customHeight="1">
      <c r="A8" s="112" t="s">
        <v>10</v>
      </c>
      <c r="B8" s="113"/>
      <c r="C8" s="114"/>
      <c r="D8" s="35">
        <f>D9+D11+D13+D17+D19+D27+D32+D38+D42+D47+D44</f>
        <v>36218017.600000001</v>
      </c>
      <c r="E8" s="35">
        <f>E9+E11+E13+E17+E19+E27+E32+E38+E42+E47+E44</f>
        <v>30831330.5</v>
      </c>
      <c r="F8" s="35">
        <f t="shared" ref="F8" si="0">F9+F11+F13+F17+F19+F27+F32+F38+F42+F47+F44</f>
        <v>35619820.199999996</v>
      </c>
      <c r="G8" s="35">
        <f t="shared" ref="G8:L8" si="1">G9+G11+G13+G17+G19+G27+G32+G38+G42+G47</f>
        <v>0</v>
      </c>
      <c r="H8" s="35">
        <f t="shared" si="1"/>
        <v>0</v>
      </c>
      <c r="I8" s="35">
        <f t="shared" si="1"/>
        <v>0</v>
      </c>
      <c r="J8" s="35">
        <f t="shared" si="1"/>
        <v>0</v>
      </c>
      <c r="K8" s="35">
        <f t="shared" si="1"/>
        <v>0</v>
      </c>
      <c r="L8" s="35">
        <f t="shared" si="1"/>
        <v>0</v>
      </c>
      <c r="M8" s="35">
        <f>M9+M11+M13+M17+M19+M27+M32+M38+M42+M47+M44</f>
        <v>36218017.600000001</v>
      </c>
      <c r="N8" s="35">
        <f>N9+N11+N13+N17+N19+N27+N32+N38+N42+N47+N44</f>
        <v>30831330.5</v>
      </c>
      <c r="O8" s="35">
        <f t="shared" ref="O8" si="2">O9+O11+O13+O17+O19+O27+O32+O38+O42+O47+O44</f>
        <v>35619820.199999996</v>
      </c>
    </row>
    <row r="9" spans="1:20" s="36" customFormat="1" ht="38.25">
      <c r="A9" s="118">
        <v>1058</v>
      </c>
      <c r="B9" s="119"/>
      <c r="C9" s="76" t="s">
        <v>53</v>
      </c>
      <c r="D9" s="77">
        <f>SUM(D10:D10)</f>
        <v>2395891.4</v>
      </c>
      <c r="E9" s="77">
        <f t="shared" ref="E9:O9" si="3">SUM(E10:E10)</f>
        <v>2557123.2000000002</v>
      </c>
      <c r="F9" s="77">
        <f t="shared" si="3"/>
        <v>2673107.2000000002</v>
      </c>
      <c r="G9" s="63">
        <f t="shared" si="3"/>
        <v>0</v>
      </c>
      <c r="H9" s="63">
        <f t="shared" si="3"/>
        <v>0</v>
      </c>
      <c r="I9" s="63">
        <f t="shared" si="3"/>
        <v>0</v>
      </c>
      <c r="J9" s="63">
        <f t="shared" si="3"/>
        <v>0</v>
      </c>
      <c r="K9" s="63">
        <f t="shared" si="3"/>
        <v>0</v>
      </c>
      <c r="L9" s="63">
        <f t="shared" si="3"/>
        <v>0</v>
      </c>
      <c r="M9" s="63">
        <f>SUM(M10:M10)</f>
        <v>2395891.4</v>
      </c>
      <c r="N9" s="63">
        <f>SUM(N10:N10)</f>
        <v>2557123.2000000002</v>
      </c>
      <c r="O9" s="63">
        <f t="shared" si="3"/>
        <v>2673107.2000000002</v>
      </c>
      <c r="P9" s="51"/>
      <c r="S9" s="37"/>
      <c r="T9" s="37"/>
    </row>
    <row r="10" spans="1:20" ht="43.5" customHeight="1">
      <c r="A10" s="57"/>
      <c r="B10" s="58">
        <v>11001</v>
      </c>
      <c r="C10" s="58" t="s">
        <v>55</v>
      </c>
      <c r="D10" s="59">
        <v>2395891.4</v>
      </c>
      <c r="E10" s="59">
        <v>2557123.2000000002</v>
      </c>
      <c r="F10" s="59">
        <v>2673107.2000000002</v>
      </c>
      <c r="G10" s="60"/>
      <c r="H10" s="60"/>
      <c r="I10" s="60"/>
      <c r="J10" s="60"/>
      <c r="K10" s="60"/>
      <c r="L10" s="60"/>
      <c r="M10" s="60">
        <f>D10+J10</f>
        <v>2395891.4</v>
      </c>
      <c r="N10" s="60">
        <f t="shared" ref="N10:O10" si="4">E10+K10</f>
        <v>2557123.2000000002</v>
      </c>
      <c r="O10" s="60">
        <f t="shared" si="4"/>
        <v>2673107.2000000002</v>
      </c>
      <c r="P10" s="52"/>
    </row>
    <row r="11" spans="1:20" s="36" customFormat="1" ht="22.5" customHeight="1">
      <c r="A11" s="120">
        <v>1022</v>
      </c>
      <c r="B11" s="121"/>
      <c r="C11" s="61" t="s">
        <v>28</v>
      </c>
      <c r="D11" s="62">
        <f t="shared" ref="D11:L11" si="5">SUM(D12:D12)</f>
        <v>525203.4</v>
      </c>
      <c r="E11" s="62">
        <f t="shared" si="5"/>
        <v>1050406.7</v>
      </c>
      <c r="F11" s="62">
        <f t="shared" si="5"/>
        <v>2100813.4</v>
      </c>
      <c r="G11" s="63">
        <f t="shared" si="5"/>
        <v>0</v>
      </c>
      <c r="H11" s="63">
        <f t="shared" si="5"/>
        <v>0</v>
      </c>
      <c r="I11" s="63">
        <f t="shared" si="5"/>
        <v>0</v>
      </c>
      <c r="J11" s="63">
        <f t="shared" si="5"/>
        <v>0</v>
      </c>
      <c r="K11" s="63">
        <f t="shared" si="5"/>
        <v>0</v>
      </c>
      <c r="L11" s="63">
        <f t="shared" si="5"/>
        <v>0</v>
      </c>
      <c r="M11" s="63">
        <f>D11+J11</f>
        <v>525203.4</v>
      </c>
      <c r="N11" s="63">
        <f t="shared" ref="N11:O34" si="6">E11+K11</f>
        <v>1050406.7</v>
      </c>
      <c r="O11" s="63">
        <f t="shared" si="6"/>
        <v>2100813.4</v>
      </c>
      <c r="P11" s="51"/>
      <c r="S11" s="37"/>
      <c r="T11" s="37"/>
    </row>
    <row r="12" spans="1:20" ht="51" customHeight="1">
      <c r="A12" s="64"/>
      <c r="B12" s="58">
        <v>12005</v>
      </c>
      <c r="C12" s="58" t="s">
        <v>58</v>
      </c>
      <c r="D12" s="48">
        <v>525203.4</v>
      </c>
      <c r="E12" s="48">
        <v>1050406.7</v>
      </c>
      <c r="F12" s="48">
        <v>2100813.4</v>
      </c>
      <c r="G12" s="60"/>
      <c r="H12" s="60"/>
      <c r="I12" s="60"/>
      <c r="J12" s="60"/>
      <c r="K12" s="60"/>
      <c r="L12" s="60"/>
      <c r="M12" s="60">
        <f>D12+J12</f>
        <v>525203.4</v>
      </c>
      <c r="N12" s="60">
        <f t="shared" si="6"/>
        <v>1050406.7</v>
      </c>
      <c r="O12" s="60">
        <f t="shared" si="6"/>
        <v>2100813.4</v>
      </c>
      <c r="P12" s="52"/>
    </row>
    <row r="13" spans="1:20" s="36" customFormat="1" ht="23.25" customHeight="1">
      <c r="A13" s="120">
        <v>1026</v>
      </c>
      <c r="B13" s="121"/>
      <c r="C13" s="61" t="s">
        <v>30</v>
      </c>
      <c r="D13" s="62">
        <f>SUM(D14:D16)</f>
        <v>156436.9</v>
      </c>
      <c r="E13" s="62">
        <f t="shared" ref="E13:F13" si="7">SUM(E14:E16)</f>
        <v>156436.9</v>
      </c>
      <c r="F13" s="62">
        <f t="shared" si="7"/>
        <v>156436.9</v>
      </c>
      <c r="G13" s="63">
        <f t="shared" ref="G13:L13" si="8">SUM(G14)</f>
        <v>0</v>
      </c>
      <c r="H13" s="63">
        <f t="shared" si="8"/>
        <v>0</v>
      </c>
      <c r="I13" s="63">
        <f t="shared" si="8"/>
        <v>0</v>
      </c>
      <c r="J13" s="63">
        <f t="shared" si="8"/>
        <v>0</v>
      </c>
      <c r="K13" s="63">
        <f t="shared" si="8"/>
        <v>0</v>
      </c>
      <c r="L13" s="63">
        <f t="shared" si="8"/>
        <v>0</v>
      </c>
      <c r="M13" s="63">
        <f>D13+J13</f>
        <v>156436.9</v>
      </c>
      <c r="N13" s="63">
        <f t="shared" si="6"/>
        <v>156436.9</v>
      </c>
      <c r="O13" s="63">
        <f t="shared" si="6"/>
        <v>156436.9</v>
      </c>
      <c r="P13" s="51"/>
      <c r="S13" s="37"/>
      <c r="T13" s="37"/>
    </row>
    <row r="14" spans="1:20" ht="21" customHeight="1">
      <c r="A14" s="57"/>
      <c r="B14" s="58">
        <v>11001</v>
      </c>
      <c r="C14" s="58" t="s">
        <v>31</v>
      </c>
      <c r="D14" s="47">
        <v>40634</v>
      </c>
      <c r="E14" s="47">
        <v>40634</v>
      </c>
      <c r="F14" s="47">
        <v>40634</v>
      </c>
      <c r="G14" s="60"/>
      <c r="H14" s="60"/>
      <c r="I14" s="60"/>
      <c r="J14" s="60"/>
      <c r="K14" s="60"/>
      <c r="L14" s="60"/>
      <c r="M14" s="60">
        <f>D14+J14</f>
        <v>40634</v>
      </c>
      <c r="N14" s="60">
        <f t="shared" si="6"/>
        <v>40634</v>
      </c>
      <c r="O14" s="60">
        <f t="shared" si="6"/>
        <v>40634</v>
      </c>
      <c r="P14" s="52"/>
    </row>
    <row r="15" spans="1:20" ht="53.25" customHeight="1">
      <c r="A15" s="109"/>
      <c r="B15" s="58">
        <v>11002</v>
      </c>
      <c r="C15" s="58" t="s">
        <v>32</v>
      </c>
      <c r="D15" s="48">
        <v>45802.9</v>
      </c>
      <c r="E15" s="48">
        <v>45802.9</v>
      </c>
      <c r="F15" s="48">
        <v>45802.9</v>
      </c>
      <c r="G15" s="60"/>
      <c r="H15" s="60"/>
      <c r="I15" s="60"/>
      <c r="J15" s="60"/>
      <c r="K15" s="60"/>
      <c r="L15" s="60"/>
      <c r="M15" s="60">
        <f t="shared" ref="M15:M18" si="9">D15+J15</f>
        <v>45802.9</v>
      </c>
      <c r="N15" s="60">
        <f t="shared" si="6"/>
        <v>45802.9</v>
      </c>
      <c r="O15" s="60">
        <f t="shared" si="6"/>
        <v>45802.9</v>
      </c>
      <c r="P15" s="52"/>
    </row>
    <row r="16" spans="1:20" ht="27.75" customHeight="1">
      <c r="A16" s="109"/>
      <c r="B16" s="58">
        <v>11003</v>
      </c>
      <c r="C16" s="58" t="s">
        <v>33</v>
      </c>
      <c r="D16" s="47">
        <v>70000</v>
      </c>
      <c r="E16" s="47">
        <v>70000</v>
      </c>
      <c r="F16" s="47">
        <v>70000</v>
      </c>
      <c r="G16" s="60"/>
      <c r="H16" s="60"/>
      <c r="I16" s="60"/>
      <c r="J16" s="60"/>
      <c r="K16" s="60"/>
      <c r="L16" s="60"/>
      <c r="M16" s="60">
        <f t="shared" si="9"/>
        <v>70000</v>
      </c>
      <c r="N16" s="60">
        <f t="shared" si="6"/>
        <v>70000</v>
      </c>
      <c r="O16" s="60">
        <f t="shared" si="6"/>
        <v>70000</v>
      </c>
      <c r="P16" s="52"/>
    </row>
    <row r="17" spans="1:20" s="36" customFormat="1" ht="25.5">
      <c r="A17" s="108">
        <v>1059</v>
      </c>
      <c r="B17" s="108"/>
      <c r="C17" s="61" t="s">
        <v>34</v>
      </c>
      <c r="D17" s="62">
        <f>SUM(D18)</f>
        <v>52968.2</v>
      </c>
      <c r="E17" s="62">
        <f t="shared" ref="E17:L17" si="10">SUM(E18)</f>
        <v>52968.2</v>
      </c>
      <c r="F17" s="62">
        <f t="shared" si="10"/>
        <v>52968.2</v>
      </c>
      <c r="G17" s="63">
        <f t="shared" si="10"/>
        <v>0</v>
      </c>
      <c r="H17" s="63">
        <f t="shared" si="10"/>
        <v>0</v>
      </c>
      <c r="I17" s="63">
        <f t="shared" si="10"/>
        <v>0</v>
      </c>
      <c r="J17" s="63">
        <f t="shared" si="10"/>
        <v>0</v>
      </c>
      <c r="K17" s="63">
        <f t="shared" si="10"/>
        <v>0</v>
      </c>
      <c r="L17" s="63">
        <f t="shared" si="10"/>
        <v>0</v>
      </c>
      <c r="M17" s="63">
        <f>D17+J17</f>
        <v>52968.2</v>
      </c>
      <c r="N17" s="63">
        <f>E17+K17</f>
        <v>52968.2</v>
      </c>
      <c r="O17" s="63">
        <f t="shared" si="6"/>
        <v>52968.2</v>
      </c>
      <c r="P17" s="51"/>
      <c r="S17" s="37"/>
      <c r="T17" s="37"/>
    </row>
    <row r="18" spans="1:20" ht="38.25">
      <c r="A18" s="65"/>
      <c r="B18" s="58">
        <v>11005</v>
      </c>
      <c r="C18" s="58" t="s">
        <v>38</v>
      </c>
      <c r="D18" s="66">
        <v>52968.2</v>
      </c>
      <c r="E18" s="66">
        <v>52968.2</v>
      </c>
      <c r="F18" s="66">
        <v>52968.2</v>
      </c>
      <c r="G18" s="60"/>
      <c r="H18" s="60"/>
      <c r="I18" s="60"/>
      <c r="J18" s="60"/>
      <c r="K18" s="60"/>
      <c r="L18" s="60"/>
      <c r="M18" s="60">
        <f t="shared" si="9"/>
        <v>52968.2</v>
      </c>
      <c r="N18" s="60">
        <f t="shared" ref="N18" si="11">E18+K18</f>
        <v>52968.2</v>
      </c>
      <c r="O18" s="60">
        <f t="shared" si="6"/>
        <v>52968.2</v>
      </c>
      <c r="P18" s="52"/>
    </row>
    <row r="19" spans="1:20" ht="30" customHeight="1">
      <c r="A19" s="108">
        <v>1086</v>
      </c>
      <c r="B19" s="108"/>
      <c r="C19" s="61" t="s">
        <v>17</v>
      </c>
      <c r="D19" s="62">
        <f>SUM(D20:D26)</f>
        <v>4164333</v>
      </c>
      <c r="E19" s="62">
        <f t="shared" ref="E19:O19" si="12">SUM(E20:E26)</f>
        <v>35000</v>
      </c>
      <c r="F19" s="62">
        <f t="shared" si="12"/>
        <v>35000</v>
      </c>
      <c r="G19" s="63">
        <f t="shared" si="12"/>
        <v>0</v>
      </c>
      <c r="H19" s="63">
        <f t="shared" si="12"/>
        <v>0</v>
      </c>
      <c r="I19" s="63">
        <f t="shared" si="12"/>
        <v>0</v>
      </c>
      <c r="J19" s="63">
        <f t="shared" si="12"/>
        <v>0</v>
      </c>
      <c r="K19" s="63">
        <f t="shared" si="12"/>
        <v>0</v>
      </c>
      <c r="L19" s="63">
        <f t="shared" si="12"/>
        <v>0</v>
      </c>
      <c r="M19" s="63">
        <f t="shared" si="12"/>
        <v>4164333</v>
      </c>
      <c r="N19" s="63">
        <f t="shared" si="12"/>
        <v>35000</v>
      </c>
      <c r="O19" s="63">
        <f t="shared" si="12"/>
        <v>35000</v>
      </c>
      <c r="P19" s="52"/>
    </row>
    <row r="20" spans="1:20" ht="53.25" hidden="1" customHeight="1">
      <c r="A20" s="109"/>
      <c r="B20" s="58">
        <v>11001</v>
      </c>
      <c r="C20" s="58" t="s">
        <v>18</v>
      </c>
      <c r="D20" s="48">
        <v>0</v>
      </c>
      <c r="E20" s="48">
        <v>0</v>
      </c>
      <c r="F20" s="48">
        <v>0</v>
      </c>
      <c r="G20" s="60"/>
      <c r="H20" s="60"/>
      <c r="I20" s="60"/>
      <c r="J20" s="60"/>
      <c r="K20" s="60"/>
      <c r="L20" s="60"/>
      <c r="M20" s="60">
        <f t="shared" ref="M20:O88" si="13">D20+J20</f>
        <v>0</v>
      </c>
      <c r="N20" s="60">
        <f t="shared" si="6"/>
        <v>0</v>
      </c>
      <c r="O20" s="60">
        <f t="shared" si="6"/>
        <v>0</v>
      </c>
      <c r="P20" s="52"/>
    </row>
    <row r="21" spans="1:20" ht="64.5" hidden="1" customHeight="1">
      <c r="A21" s="109"/>
      <c r="B21" s="58">
        <v>11002</v>
      </c>
      <c r="C21" s="58" t="s">
        <v>19</v>
      </c>
      <c r="D21" s="48">
        <v>0</v>
      </c>
      <c r="E21" s="48">
        <v>0</v>
      </c>
      <c r="F21" s="48">
        <v>0</v>
      </c>
      <c r="G21" s="60"/>
      <c r="H21" s="60"/>
      <c r="I21" s="60"/>
      <c r="J21" s="60"/>
      <c r="K21" s="60"/>
      <c r="L21" s="60"/>
      <c r="M21" s="60">
        <f t="shared" si="13"/>
        <v>0</v>
      </c>
      <c r="N21" s="60">
        <f t="shared" si="6"/>
        <v>0</v>
      </c>
      <c r="O21" s="60">
        <f t="shared" si="6"/>
        <v>0</v>
      </c>
      <c r="P21" s="52"/>
    </row>
    <row r="22" spans="1:20" s="41" customFormat="1" ht="38.25">
      <c r="A22" s="109"/>
      <c r="B22" s="58">
        <v>11003</v>
      </c>
      <c r="C22" s="58" t="s">
        <v>20</v>
      </c>
      <c r="D22" s="48">
        <v>35000</v>
      </c>
      <c r="E22" s="48">
        <v>35000</v>
      </c>
      <c r="F22" s="48">
        <v>35000</v>
      </c>
      <c r="G22" s="67"/>
      <c r="H22" s="67"/>
      <c r="I22" s="67"/>
      <c r="J22" s="67"/>
      <c r="K22" s="67"/>
      <c r="L22" s="67"/>
      <c r="M22" s="67">
        <f>D22+J22</f>
        <v>35000</v>
      </c>
      <c r="N22" s="67">
        <f t="shared" si="6"/>
        <v>35000</v>
      </c>
      <c r="O22" s="67">
        <f t="shared" si="6"/>
        <v>35000</v>
      </c>
      <c r="P22" s="53"/>
      <c r="S22" s="42"/>
      <c r="T22" s="42"/>
    </row>
    <row r="23" spans="1:20" ht="52.5" customHeight="1">
      <c r="A23" s="109"/>
      <c r="B23" s="58">
        <v>11004</v>
      </c>
      <c r="C23" s="58" t="s">
        <v>59</v>
      </c>
      <c r="D23" s="48">
        <v>1135215</v>
      </c>
      <c r="E23" s="68">
        <v>0</v>
      </c>
      <c r="F23" s="48">
        <v>0</v>
      </c>
      <c r="G23" s="60"/>
      <c r="H23" s="60"/>
      <c r="I23" s="60"/>
      <c r="J23" s="60"/>
      <c r="K23" s="60"/>
      <c r="L23" s="60"/>
      <c r="M23" s="67">
        <f t="shared" ref="M23:N25" si="14">D23+J23</f>
        <v>1135215</v>
      </c>
      <c r="N23" s="67">
        <f t="shared" si="14"/>
        <v>0</v>
      </c>
      <c r="O23" s="60"/>
      <c r="P23" s="52"/>
    </row>
    <row r="24" spans="1:20" ht="81.75" hidden="1" customHeight="1">
      <c r="A24" s="109"/>
      <c r="B24" s="58">
        <v>12001</v>
      </c>
      <c r="C24" s="58" t="s">
        <v>21</v>
      </c>
      <c r="D24" s="48">
        <v>0</v>
      </c>
      <c r="E24" s="48">
        <v>0</v>
      </c>
      <c r="F24" s="48"/>
      <c r="G24" s="60"/>
      <c r="H24" s="60"/>
      <c r="I24" s="60"/>
      <c r="J24" s="60"/>
      <c r="K24" s="60"/>
      <c r="L24" s="60"/>
      <c r="M24" s="67">
        <f t="shared" si="14"/>
        <v>0</v>
      </c>
      <c r="N24" s="60">
        <f t="shared" si="6"/>
        <v>0</v>
      </c>
      <c r="O24" s="60">
        <f t="shared" si="6"/>
        <v>0</v>
      </c>
      <c r="P24" s="52"/>
    </row>
    <row r="25" spans="1:20" ht="63.75" customHeight="1">
      <c r="A25" s="69"/>
      <c r="B25" s="58">
        <v>12003</v>
      </c>
      <c r="C25" s="58" t="s">
        <v>60</v>
      </c>
      <c r="D25" s="48">
        <v>1705442.3</v>
      </c>
      <c r="E25" s="68">
        <v>0</v>
      </c>
      <c r="F25" s="48"/>
      <c r="G25" s="60"/>
      <c r="H25" s="60"/>
      <c r="I25" s="60"/>
      <c r="J25" s="60"/>
      <c r="K25" s="60"/>
      <c r="L25" s="60"/>
      <c r="M25" s="67">
        <f t="shared" si="14"/>
        <v>1705442.3</v>
      </c>
      <c r="N25" s="67">
        <f t="shared" si="14"/>
        <v>0</v>
      </c>
      <c r="O25" s="60">
        <f t="shared" si="6"/>
        <v>0</v>
      </c>
      <c r="P25" s="52"/>
    </row>
    <row r="26" spans="1:20" ht="63.75" customHeight="1">
      <c r="A26" s="69"/>
      <c r="B26" s="58">
        <v>32001</v>
      </c>
      <c r="C26" s="58" t="s">
        <v>61</v>
      </c>
      <c r="D26" s="59">
        <v>1288675.7</v>
      </c>
      <c r="E26" s="68">
        <v>0</v>
      </c>
      <c r="F26" s="48"/>
      <c r="G26" s="60"/>
      <c r="H26" s="60"/>
      <c r="I26" s="60"/>
      <c r="J26" s="60"/>
      <c r="K26" s="60"/>
      <c r="L26" s="60"/>
      <c r="M26" s="67">
        <f>D26+J26</f>
        <v>1288675.7</v>
      </c>
      <c r="N26" s="67">
        <f>E26+K26</f>
        <v>0</v>
      </c>
      <c r="O26" s="60">
        <f t="shared" si="6"/>
        <v>0</v>
      </c>
      <c r="P26" s="52"/>
    </row>
    <row r="27" spans="1:20" ht="25.5" customHeight="1">
      <c r="A27" s="108">
        <v>1116</v>
      </c>
      <c r="B27" s="108"/>
      <c r="C27" s="61" t="s">
        <v>39</v>
      </c>
      <c r="D27" s="62">
        <f>SUM(D28:D31)</f>
        <v>2358378.2999999998</v>
      </c>
      <c r="E27" s="62">
        <f t="shared" ref="E27:G27" si="15">SUM(E28:E31)</f>
        <v>2362778.2999999998</v>
      </c>
      <c r="F27" s="62">
        <f t="shared" si="15"/>
        <v>2358378.2999999998</v>
      </c>
      <c r="G27" s="63">
        <f t="shared" si="15"/>
        <v>0</v>
      </c>
      <c r="H27" s="63">
        <f t="shared" ref="H27" si="16">SUM(H28:H31)</f>
        <v>0</v>
      </c>
      <c r="I27" s="63">
        <f t="shared" ref="I27:J27" si="17">SUM(I28:I31)</f>
        <v>0</v>
      </c>
      <c r="J27" s="63">
        <f t="shared" si="17"/>
        <v>0</v>
      </c>
      <c r="K27" s="63">
        <f t="shared" ref="K27" si="18">SUM(K28:K31)</f>
        <v>0</v>
      </c>
      <c r="L27" s="63">
        <f t="shared" ref="L27" si="19">SUM(L28:L31)</f>
        <v>0</v>
      </c>
      <c r="M27" s="63">
        <f>D27+J27</f>
        <v>2358378.2999999998</v>
      </c>
      <c r="N27" s="63">
        <f t="shared" ref="N27" si="20">SUM(N28:N31)</f>
        <v>2362778.2999999998</v>
      </c>
      <c r="O27" s="63">
        <f t="shared" ref="O27" si="21">SUM(O28:O31)</f>
        <v>2358378.2999999998</v>
      </c>
      <c r="P27" s="52"/>
    </row>
    <row r="28" spans="1:20" ht="23.25" customHeight="1">
      <c r="A28" s="65"/>
      <c r="B28" s="58">
        <v>11001</v>
      </c>
      <c r="C28" s="58" t="s">
        <v>40</v>
      </c>
      <c r="D28" s="59">
        <v>1698468.9</v>
      </c>
      <c r="E28" s="59">
        <v>1698468.9</v>
      </c>
      <c r="F28" s="59">
        <v>1698468.9</v>
      </c>
      <c r="G28" s="60"/>
      <c r="H28" s="60"/>
      <c r="I28" s="60"/>
      <c r="J28" s="60"/>
      <c r="K28" s="60"/>
      <c r="L28" s="60"/>
      <c r="M28" s="60">
        <f>D28+J28</f>
        <v>1698468.9</v>
      </c>
      <c r="N28" s="60">
        <f t="shared" si="6"/>
        <v>1698468.9</v>
      </c>
      <c r="O28" s="60">
        <f t="shared" si="6"/>
        <v>1698468.9</v>
      </c>
      <c r="P28" s="52"/>
    </row>
    <row r="29" spans="1:20" ht="55.5" customHeight="1">
      <c r="A29" s="65"/>
      <c r="B29" s="58">
        <v>11003</v>
      </c>
      <c r="C29" s="58" t="s">
        <v>41</v>
      </c>
      <c r="D29" s="48">
        <v>338919.4</v>
      </c>
      <c r="E29" s="48">
        <v>338919.4</v>
      </c>
      <c r="F29" s="48">
        <v>338919.4</v>
      </c>
      <c r="G29" s="60"/>
      <c r="H29" s="60"/>
      <c r="I29" s="60"/>
      <c r="J29" s="60"/>
      <c r="K29" s="60"/>
      <c r="L29" s="60"/>
      <c r="M29" s="60">
        <f t="shared" ref="M29:M31" si="22">D29+J29</f>
        <v>338919.4</v>
      </c>
      <c r="N29" s="60">
        <f t="shared" si="6"/>
        <v>338919.4</v>
      </c>
      <c r="O29" s="60">
        <f t="shared" si="6"/>
        <v>338919.4</v>
      </c>
      <c r="P29" s="52"/>
    </row>
    <row r="30" spans="1:20" ht="21" customHeight="1">
      <c r="A30" s="65"/>
      <c r="B30" s="58">
        <v>11004</v>
      </c>
      <c r="C30" s="58" t="s">
        <v>42</v>
      </c>
      <c r="D30" s="48">
        <v>20260</v>
      </c>
      <c r="E30" s="48">
        <v>20260</v>
      </c>
      <c r="F30" s="48">
        <v>20260</v>
      </c>
      <c r="G30" s="60"/>
      <c r="H30" s="60"/>
      <c r="I30" s="60"/>
      <c r="J30" s="60"/>
      <c r="K30" s="60"/>
      <c r="L30" s="60"/>
      <c r="M30" s="60">
        <f t="shared" si="22"/>
        <v>20260</v>
      </c>
      <c r="N30" s="60">
        <f t="shared" si="6"/>
        <v>20260</v>
      </c>
      <c r="O30" s="60">
        <f t="shared" si="6"/>
        <v>20260</v>
      </c>
      <c r="P30" s="52"/>
    </row>
    <row r="31" spans="1:20" ht="31.5" customHeight="1">
      <c r="A31" s="65"/>
      <c r="B31" s="58">
        <v>11005</v>
      </c>
      <c r="C31" s="58" t="s">
        <v>62</v>
      </c>
      <c r="D31" s="48">
        <v>300730</v>
      </c>
      <c r="E31" s="48">
        <v>305130</v>
      </c>
      <c r="F31" s="48">
        <v>300730</v>
      </c>
      <c r="G31" s="60"/>
      <c r="H31" s="60"/>
      <c r="I31" s="60"/>
      <c r="J31" s="60"/>
      <c r="K31" s="60"/>
      <c r="L31" s="60"/>
      <c r="M31" s="60">
        <f t="shared" si="22"/>
        <v>300730</v>
      </c>
      <c r="N31" s="60">
        <f t="shared" si="6"/>
        <v>305130</v>
      </c>
      <c r="O31" s="60">
        <f t="shared" si="6"/>
        <v>300730</v>
      </c>
      <c r="P31" s="52"/>
    </row>
    <row r="32" spans="1:20" s="36" customFormat="1" ht="30" customHeight="1">
      <c r="A32" s="108">
        <v>1134</v>
      </c>
      <c r="B32" s="108"/>
      <c r="C32" s="61" t="s">
        <v>22</v>
      </c>
      <c r="D32" s="62">
        <f>SUM(D33:D37)</f>
        <v>737144</v>
      </c>
      <c r="E32" s="62">
        <f>SUM(E33:E37)</f>
        <v>0</v>
      </c>
      <c r="F32" s="62">
        <f>SUM(F33:F37)</f>
        <v>0</v>
      </c>
      <c r="G32" s="63">
        <f t="shared" ref="G32:L32" si="23">SUM(G33:G37)-G37</f>
        <v>0</v>
      </c>
      <c r="H32" s="63">
        <f t="shared" si="23"/>
        <v>0</v>
      </c>
      <c r="I32" s="63">
        <f t="shared" si="23"/>
        <v>0</v>
      </c>
      <c r="J32" s="63">
        <f t="shared" si="23"/>
        <v>0</v>
      </c>
      <c r="K32" s="63">
        <f t="shared" si="23"/>
        <v>0</v>
      </c>
      <c r="L32" s="63">
        <f t="shared" si="23"/>
        <v>0</v>
      </c>
      <c r="M32" s="63">
        <f>D32+J32</f>
        <v>737144</v>
      </c>
      <c r="N32" s="63">
        <f t="shared" si="6"/>
        <v>0</v>
      </c>
      <c r="O32" s="63">
        <f t="shared" si="6"/>
        <v>0</v>
      </c>
      <c r="P32" s="51"/>
      <c r="S32" s="37"/>
      <c r="T32" s="37"/>
    </row>
    <row r="33" spans="1:20" ht="51">
      <c r="A33" s="109"/>
      <c r="B33" s="58">
        <v>11001</v>
      </c>
      <c r="C33" s="58" t="s">
        <v>23</v>
      </c>
      <c r="D33" s="48">
        <v>128912</v>
      </c>
      <c r="E33" s="48">
        <v>0</v>
      </c>
      <c r="F33" s="59">
        <v>0</v>
      </c>
      <c r="G33" s="60"/>
      <c r="H33" s="60"/>
      <c r="I33" s="60"/>
      <c r="J33" s="60"/>
      <c r="K33" s="60"/>
      <c r="L33" s="60"/>
      <c r="M33" s="60">
        <f>D33+J33</f>
        <v>128912</v>
      </c>
      <c r="N33" s="60">
        <f t="shared" si="6"/>
        <v>0</v>
      </c>
      <c r="O33" s="60">
        <f t="shared" si="6"/>
        <v>0</v>
      </c>
      <c r="P33" s="52"/>
    </row>
    <row r="34" spans="1:20" ht="63.75">
      <c r="A34" s="109"/>
      <c r="B34" s="58">
        <v>12002</v>
      </c>
      <c r="C34" s="58" t="s">
        <v>24</v>
      </c>
      <c r="D34" s="48">
        <v>113642</v>
      </c>
      <c r="E34" s="48">
        <v>0</v>
      </c>
      <c r="F34" s="59">
        <v>0</v>
      </c>
      <c r="G34" s="60"/>
      <c r="H34" s="60"/>
      <c r="I34" s="60"/>
      <c r="J34" s="60"/>
      <c r="K34" s="60"/>
      <c r="L34" s="60"/>
      <c r="M34" s="60">
        <f t="shared" ref="M34:M35" si="24">D34+J34</f>
        <v>113642</v>
      </c>
      <c r="N34" s="60">
        <f t="shared" si="6"/>
        <v>0</v>
      </c>
      <c r="O34" s="60">
        <f t="shared" si="6"/>
        <v>0</v>
      </c>
      <c r="P34" s="52"/>
    </row>
    <row r="35" spans="1:20" ht="51">
      <c r="A35" s="109"/>
      <c r="B35" s="58">
        <v>12004</v>
      </c>
      <c r="C35" s="58" t="s">
        <v>25</v>
      </c>
      <c r="D35" s="48">
        <v>494590</v>
      </c>
      <c r="E35" s="48">
        <v>0</v>
      </c>
      <c r="F35" s="70">
        <v>0</v>
      </c>
      <c r="G35" s="60"/>
      <c r="H35" s="60"/>
      <c r="I35" s="60"/>
      <c r="J35" s="60"/>
      <c r="K35" s="60"/>
      <c r="L35" s="60"/>
      <c r="M35" s="60">
        <f t="shared" si="24"/>
        <v>494590</v>
      </c>
      <c r="N35" s="60">
        <f t="shared" si="13"/>
        <v>0</v>
      </c>
      <c r="O35" s="60">
        <f t="shared" si="13"/>
        <v>0</v>
      </c>
      <c r="P35" s="52"/>
    </row>
    <row r="36" spans="1:20" ht="63.75" hidden="1">
      <c r="A36" s="109"/>
      <c r="B36" s="58">
        <v>12005</v>
      </c>
      <c r="C36" s="58" t="s">
        <v>26</v>
      </c>
      <c r="D36" s="48">
        <v>0</v>
      </c>
      <c r="E36" s="48">
        <v>0</v>
      </c>
      <c r="F36" s="70">
        <v>0</v>
      </c>
      <c r="G36" s="60"/>
      <c r="H36" s="60"/>
      <c r="I36" s="60"/>
      <c r="J36" s="60"/>
      <c r="K36" s="60"/>
      <c r="L36" s="60"/>
      <c r="M36" s="60">
        <f t="shared" si="13"/>
        <v>0</v>
      </c>
      <c r="N36" s="60">
        <f t="shared" si="13"/>
        <v>0</v>
      </c>
      <c r="O36" s="60">
        <f t="shared" si="13"/>
        <v>0</v>
      </c>
      <c r="P36" s="52"/>
    </row>
    <row r="37" spans="1:20" ht="63.75" hidden="1">
      <c r="A37" s="109"/>
      <c r="B37" s="58">
        <v>42001</v>
      </c>
      <c r="C37" s="58" t="s">
        <v>27</v>
      </c>
      <c r="D37" s="48">
        <v>0</v>
      </c>
      <c r="E37" s="48">
        <v>0</v>
      </c>
      <c r="F37" s="59">
        <v>0</v>
      </c>
      <c r="G37" s="60"/>
      <c r="H37" s="60"/>
      <c r="I37" s="60"/>
      <c r="J37" s="60"/>
      <c r="K37" s="60"/>
      <c r="L37" s="60"/>
      <c r="M37" s="60">
        <f t="shared" si="13"/>
        <v>0</v>
      </c>
      <c r="N37" s="60">
        <f t="shared" si="13"/>
        <v>0</v>
      </c>
      <c r="O37" s="60">
        <f t="shared" si="13"/>
        <v>0</v>
      </c>
      <c r="P37" s="52"/>
    </row>
    <row r="38" spans="1:20" s="36" customFormat="1" ht="36.75" customHeight="1">
      <c r="A38" s="120">
        <v>1067</v>
      </c>
      <c r="B38" s="121"/>
      <c r="C38" s="61" t="s">
        <v>67</v>
      </c>
      <c r="D38" s="62">
        <f>SUM(D39:D41)</f>
        <v>2489803.4</v>
      </c>
      <c r="E38" s="62">
        <f t="shared" ref="E38:G38" si="25">SUM(E39:E41)</f>
        <v>5308803.4000000004</v>
      </c>
      <c r="F38" s="62">
        <f t="shared" si="25"/>
        <v>13365803.4</v>
      </c>
      <c r="G38" s="63">
        <f t="shared" si="25"/>
        <v>0</v>
      </c>
      <c r="H38" s="63">
        <f t="shared" ref="H38" si="26">SUM(H39:H41)</f>
        <v>0</v>
      </c>
      <c r="I38" s="63">
        <f t="shared" ref="I38:J38" si="27">SUM(I39:I41)</f>
        <v>0</v>
      </c>
      <c r="J38" s="63">
        <f t="shared" si="27"/>
        <v>0</v>
      </c>
      <c r="K38" s="63">
        <f t="shared" ref="K38" si="28">SUM(K39:K41)</f>
        <v>0</v>
      </c>
      <c r="L38" s="63">
        <f t="shared" ref="L38:M38" si="29">SUM(L39:L41)</f>
        <v>0</v>
      </c>
      <c r="M38" s="63">
        <f t="shared" si="29"/>
        <v>2489803.4</v>
      </c>
      <c r="N38" s="63">
        <f t="shared" ref="N38" si="30">SUM(N39:N41)</f>
        <v>5308803.4000000004</v>
      </c>
      <c r="O38" s="63">
        <f t="shared" ref="O38" si="31">SUM(O39:O41)</f>
        <v>13365803.4</v>
      </c>
      <c r="P38" s="51"/>
      <c r="S38" s="37"/>
      <c r="T38" s="37"/>
    </row>
    <row r="39" spans="1:20" ht="21" customHeight="1">
      <c r="A39" s="57"/>
      <c r="B39" s="58">
        <v>11001</v>
      </c>
      <c r="C39" s="58" t="s">
        <v>68</v>
      </c>
      <c r="D39" s="48">
        <v>14123.4</v>
      </c>
      <c r="E39" s="48">
        <v>14123.4</v>
      </c>
      <c r="F39" s="48">
        <v>14123.4</v>
      </c>
      <c r="G39" s="60"/>
      <c r="H39" s="60"/>
      <c r="I39" s="60"/>
      <c r="J39" s="60"/>
      <c r="K39" s="60"/>
      <c r="L39" s="60"/>
      <c r="M39" s="60">
        <f>D39+J39</f>
        <v>14123.4</v>
      </c>
      <c r="N39" s="60">
        <f t="shared" si="13"/>
        <v>14123.4</v>
      </c>
      <c r="O39" s="60">
        <f t="shared" si="13"/>
        <v>14123.4</v>
      </c>
      <c r="P39" s="52"/>
    </row>
    <row r="40" spans="1:20" ht="27" customHeight="1">
      <c r="A40" s="71"/>
      <c r="B40" s="58">
        <v>11002</v>
      </c>
      <c r="C40" s="58" t="s">
        <v>69</v>
      </c>
      <c r="D40" s="48">
        <v>16680</v>
      </c>
      <c r="E40" s="48">
        <v>16680</v>
      </c>
      <c r="F40" s="48">
        <v>16680</v>
      </c>
      <c r="G40" s="60"/>
      <c r="H40" s="60"/>
      <c r="I40" s="60"/>
      <c r="J40" s="60"/>
      <c r="K40" s="60"/>
      <c r="L40" s="60"/>
      <c r="M40" s="60">
        <f t="shared" ref="M40:M41" si="32">D40+J40</f>
        <v>16680</v>
      </c>
      <c r="N40" s="60">
        <f t="shared" ref="N40" si="33">E40+K40</f>
        <v>16680</v>
      </c>
      <c r="O40" s="60">
        <f t="shared" ref="O40" si="34">F40+L40</f>
        <v>16680</v>
      </c>
      <c r="P40" s="52"/>
    </row>
    <row r="41" spans="1:20" ht="27" customHeight="1">
      <c r="A41" s="71"/>
      <c r="B41" s="58">
        <v>32001</v>
      </c>
      <c r="C41" s="44" t="s">
        <v>91</v>
      </c>
      <c r="D41" s="48">
        <v>2459000</v>
      </c>
      <c r="E41" s="48">
        <v>5278000</v>
      </c>
      <c r="F41" s="48">
        <v>13335000</v>
      </c>
      <c r="G41" s="60"/>
      <c r="H41" s="60"/>
      <c r="I41" s="60"/>
      <c r="J41" s="60"/>
      <c r="K41" s="60"/>
      <c r="L41" s="60"/>
      <c r="M41" s="60">
        <f t="shared" si="32"/>
        <v>2459000</v>
      </c>
      <c r="N41" s="60">
        <f t="shared" si="13"/>
        <v>5278000</v>
      </c>
      <c r="O41" s="60">
        <f t="shared" si="13"/>
        <v>13335000</v>
      </c>
      <c r="P41" s="52"/>
    </row>
    <row r="42" spans="1:20" s="36" customFormat="1" ht="32.25" customHeight="1">
      <c r="A42" s="120">
        <v>1104</v>
      </c>
      <c r="B42" s="121"/>
      <c r="C42" s="61" t="s">
        <v>70</v>
      </c>
      <c r="D42" s="62">
        <f>SUM(D43)</f>
        <v>500000</v>
      </c>
      <c r="E42" s="62">
        <f t="shared" ref="E42:O42" si="35">SUM(E43)</f>
        <v>500000</v>
      </c>
      <c r="F42" s="62">
        <f t="shared" si="35"/>
        <v>500000</v>
      </c>
      <c r="G42" s="63">
        <f t="shared" si="35"/>
        <v>0</v>
      </c>
      <c r="H42" s="63">
        <f t="shared" si="35"/>
        <v>0</v>
      </c>
      <c r="I42" s="63">
        <f t="shared" si="35"/>
        <v>0</v>
      </c>
      <c r="J42" s="63">
        <f t="shared" si="35"/>
        <v>0</v>
      </c>
      <c r="K42" s="63">
        <f t="shared" si="35"/>
        <v>0</v>
      </c>
      <c r="L42" s="63">
        <f t="shared" si="35"/>
        <v>0</v>
      </c>
      <c r="M42" s="63">
        <f t="shared" si="35"/>
        <v>500000</v>
      </c>
      <c r="N42" s="63">
        <f t="shared" si="35"/>
        <v>500000</v>
      </c>
      <c r="O42" s="63">
        <f t="shared" si="35"/>
        <v>500000</v>
      </c>
      <c r="P42" s="51"/>
      <c r="S42" s="37"/>
      <c r="T42" s="37"/>
    </row>
    <row r="43" spans="1:20" ht="29.25" customHeight="1">
      <c r="A43" s="57"/>
      <c r="B43" s="58">
        <v>11001</v>
      </c>
      <c r="C43" s="58" t="s">
        <v>71</v>
      </c>
      <c r="D43" s="48">
        <v>500000</v>
      </c>
      <c r="E43" s="48">
        <v>500000</v>
      </c>
      <c r="F43" s="48">
        <v>500000</v>
      </c>
      <c r="G43" s="60"/>
      <c r="H43" s="60"/>
      <c r="I43" s="60"/>
      <c r="J43" s="60"/>
      <c r="K43" s="60"/>
      <c r="L43" s="60"/>
      <c r="M43" s="60">
        <f t="shared" ref="M43" si="36">D43+J43</f>
        <v>500000</v>
      </c>
      <c r="N43" s="60">
        <f t="shared" ref="N43:N46" si="37">E43+K43</f>
        <v>500000</v>
      </c>
      <c r="O43" s="60">
        <f t="shared" ref="O43:O46" si="38">F43+L43</f>
        <v>500000</v>
      </c>
      <c r="P43" s="52"/>
    </row>
    <row r="44" spans="1:20">
      <c r="A44" s="108">
        <v>1187</v>
      </c>
      <c r="B44" s="108"/>
      <c r="C44" s="61" t="s">
        <v>43</v>
      </c>
      <c r="D44" s="62">
        <f>SUM(D45:D46)</f>
        <v>4119046.4</v>
      </c>
      <c r="E44" s="62">
        <f t="shared" ref="E44:F44" si="39">SUM(E45:E46)</f>
        <v>6889730.4000000004</v>
      </c>
      <c r="F44" s="62">
        <f t="shared" si="39"/>
        <v>4028421.6</v>
      </c>
      <c r="G44" s="63">
        <f t="shared" ref="G44:I44" si="40">SUM(G45:G52)</f>
        <v>0</v>
      </c>
      <c r="H44" s="63">
        <f t="shared" si="40"/>
        <v>0</v>
      </c>
      <c r="I44" s="63">
        <f t="shared" si="40"/>
        <v>0</v>
      </c>
      <c r="J44" s="63">
        <f>SUM(J45:J52)</f>
        <v>0</v>
      </c>
      <c r="K44" s="63">
        <f>SUM(K45:K52)</f>
        <v>0</v>
      </c>
      <c r="L44" s="63">
        <f t="shared" ref="L44" si="41">SUM(L45:L52)</f>
        <v>0</v>
      </c>
      <c r="M44" s="63">
        <f>D44+J44</f>
        <v>4119046.4</v>
      </c>
      <c r="N44" s="63">
        <f t="shared" si="37"/>
        <v>6889730.4000000004</v>
      </c>
      <c r="O44" s="63">
        <f t="shared" si="38"/>
        <v>4028421.6</v>
      </c>
      <c r="P44" s="52"/>
    </row>
    <row r="45" spans="1:20" ht="53.25" customHeight="1">
      <c r="A45" s="69"/>
      <c r="B45" s="58">
        <v>32001</v>
      </c>
      <c r="C45" s="58" t="s">
        <v>101</v>
      </c>
      <c r="D45" s="47">
        <v>477678.4</v>
      </c>
      <c r="E45" s="47">
        <v>0</v>
      </c>
      <c r="F45" s="47"/>
      <c r="G45" s="72"/>
      <c r="H45" s="72"/>
      <c r="I45" s="72"/>
      <c r="J45" s="72"/>
      <c r="K45" s="72"/>
      <c r="L45" s="72"/>
      <c r="M45" s="60">
        <f>D45+J45</f>
        <v>477678.4</v>
      </c>
      <c r="N45" s="60">
        <f t="shared" si="37"/>
        <v>0</v>
      </c>
      <c r="O45" s="60">
        <f t="shared" si="38"/>
        <v>0</v>
      </c>
      <c r="P45" s="52"/>
    </row>
    <row r="46" spans="1:20" ht="45" customHeight="1">
      <c r="A46" s="69"/>
      <c r="B46" s="58">
        <v>32002</v>
      </c>
      <c r="C46" s="58" t="s">
        <v>102</v>
      </c>
      <c r="D46" s="48">
        <v>3641368</v>
      </c>
      <c r="E46" s="48">
        <v>6889730.4000000004</v>
      </c>
      <c r="F46" s="48">
        <v>4028421.6</v>
      </c>
      <c r="G46" s="60"/>
      <c r="H46" s="60"/>
      <c r="I46" s="60"/>
      <c r="J46" s="60"/>
      <c r="K46" s="60"/>
      <c r="L46" s="60"/>
      <c r="M46" s="60">
        <f>D46+J46</f>
        <v>3641368</v>
      </c>
      <c r="N46" s="60">
        <f t="shared" si="37"/>
        <v>6889730.4000000004</v>
      </c>
      <c r="O46" s="60">
        <f t="shared" si="38"/>
        <v>4028421.6</v>
      </c>
      <c r="P46" s="52"/>
    </row>
    <row r="47" spans="1:20" s="36" customFormat="1" ht="32.25" customHeight="1">
      <c r="A47" s="120">
        <v>1190</v>
      </c>
      <c r="B47" s="121"/>
      <c r="C47" s="61" t="s">
        <v>72</v>
      </c>
      <c r="D47" s="62">
        <f>SUM(D48:D51)</f>
        <v>18718812.600000001</v>
      </c>
      <c r="E47" s="62">
        <f t="shared" ref="E47:O47" si="42">SUM(E48:E51)</f>
        <v>11918083.4</v>
      </c>
      <c r="F47" s="62">
        <f t="shared" si="42"/>
        <v>10348891.199999999</v>
      </c>
      <c r="G47" s="63">
        <f t="shared" si="42"/>
        <v>0</v>
      </c>
      <c r="H47" s="63">
        <f t="shared" si="42"/>
        <v>0</v>
      </c>
      <c r="I47" s="63">
        <f t="shared" si="42"/>
        <v>0</v>
      </c>
      <c r="J47" s="63">
        <f t="shared" si="42"/>
        <v>0</v>
      </c>
      <c r="K47" s="63">
        <f t="shared" si="42"/>
        <v>0</v>
      </c>
      <c r="L47" s="63">
        <f t="shared" si="42"/>
        <v>0</v>
      </c>
      <c r="M47" s="63">
        <f>SUM(M48:M51)</f>
        <v>18718812.600000001</v>
      </c>
      <c r="N47" s="63">
        <f t="shared" si="42"/>
        <v>11918083.4</v>
      </c>
      <c r="O47" s="63">
        <f t="shared" si="42"/>
        <v>10348891.199999999</v>
      </c>
      <c r="P47" s="51"/>
      <c r="S47" s="37"/>
      <c r="T47" s="37"/>
    </row>
    <row r="48" spans="1:20" ht="66.75" customHeight="1">
      <c r="A48" s="57"/>
      <c r="B48" s="58">
        <v>11001</v>
      </c>
      <c r="C48" s="58" t="s">
        <v>73</v>
      </c>
      <c r="D48" s="48">
        <v>145213.29999999999</v>
      </c>
      <c r="E48" s="48">
        <v>147741.9</v>
      </c>
      <c r="F48" s="48">
        <v>148891.20000000001</v>
      </c>
      <c r="G48" s="60"/>
      <c r="H48" s="60"/>
      <c r="I48" s="60"/>
      <c r="J48" s="60"/>
      <c r="K48" s="60"/>
      <c r="L48" s="60"/>
      <c r="M48" s="60">
        <f>D48+J48</f>
        <v>145213.29999999999</v>
      </c>
      <c r="N48" s="60">
        <f t="shared" ref="N48" si="43">E48+K48</f>
        <v>147741.9</v>
      </c>
      <c r="O48" s="60">
        <f t="shared" ref="O48" si="44">F48+L48</f>
        <v>148891.20000000001</v>
      </c>
      <c r="P48" s="52"/>
    </row>
    <row r="49" spans="1:20" ht="24" customHeight="1">
      <c r="A49" s="57"/>
      <c r="B49" s="58">
        <v>11002</v>
      </c>
      <c r="C49" s="58" t="s">
        <v>74</v>
      </c>
      <c r="D49" s="48">
        <v>10000000</v>
      </c>
      <c r="E49" s="48">
        <v>10000000</v>
      </c>
      <c r="F49" s="48">
        <v>10000000</v>
      </c>
      <c r="G49" s="60"/>
      <c r="H49" s="60"/>
      <c r="I49" s="60"/>
      <c r="J49" s="60"/>
      <c r="K49" s="60"/>
      <c r="L49" s="60"/>
      <c r="M49" s="60">
        <f t="shared" ref="M49:M50" si="45">D49+J49</f>
        <v>10000000</v>
      </c>
      <c r="N49" s="60">
        <f t="shared" ref="N49:N50" si="46">E49+K49</f>
        <v>10000000</v>
      </c>
      <c r="O49" s="60">
        <f t="shared" ref="O49:O50" si="47">F49+L49</f>
        <v>10000000</v>
      </c>
      <c r="P49" s="52"/>
    </row>
    <row r="50" spans="1:20" s="41" customFormat="1" ht="43.5" customHeight="1">
      <c r="A50" s="57"/>
      <c r="B50" s="58">
        <v>11004</v>
      </c>
      <c r="C50" s="58" t="s">
        <v>75</v>
      </c>
      <c r="D50" s="48">
        <v>73914.3</v>
      </c>
      <c r="E50" s="48">
        <v>71142.5</v>
      </c>
      <c r="F50" s="48">
        <v>0</v>
      </c>
      <c r="G50" s="67"/>
      <c r="H50" s="67"/>
      <c r="I50" s="67"/>
      <c r="J50" s="67"/>
      <c r="K50" s="67"/>
      <c r="L50" s="67"/>
      <c r="M50" s="67">
        <f t="shared" si="45"/>
        <v>73914.3</v>
      </c>
      <c r="N50" s="67">
        <f t="shared" si="46"/>
        <v>71142.5</v>
      </c>
      <c r="O50" s="67">
        <f t="shared" si="47"/>
        <v>0</v>
      </c>
      <c r="P50" s="53"/>
      <c r="S50" s="42"/>
      <c r="T50" s="42"/>
    </row>
    <row r="51" spans="1:20" s="41" customFormat="1" ht="76.5" customHeight="1">
      <c r="A51" s="57"/>
      <c r="B51" s="58">
        <v>12001</v>
      </c>
      <c r="C51" s="58" t="s">
        <v>76</v>
      </c>
      <c r="D51" s="48">
        <v>8499685</v>
      </c>
      <c r="E51" s="48">
        <v>1699199</v>
      </c>
      <c r="F51" s="48">
        <v>200000</v>
      </c>
      <c r="G51" s="67"/>
      <c r="H51" s="67"/>
      <c r="I51" s="67"/>
      <c r="J51" s="67"/>
      <c r="K51" s="67"/>
      <c r="L51" s="67"/>
      <c r="M51" s="67">
        <f t="shared" ref="M51" si="48">D51+J51</f>
        <v>8499685</v>
      </c>
      <c r="N51" s="67">
        <f t="shared" ref="N51" si="49">E51+K51</f>
        <v>1699199</v>
      </c>
      <c r="O51" s="67">
        <f t="shared" ref="O51" si="50">F51+L51</f>
        <v>200000</v>
      </c>
      <c r="P51" s="53"/>
      <c r="S51" s="42"/>
      <c r="T51" s="42"/>
    </row>
    <row r="52" spans="1:20" ht="33" customHeight="1">
      <c r="A52" s="103" t="s">
        <v>11</v>
      </c>
      <c r="B52" s="104"/>
      <c r="C52" s="104"/>
      <c r="D52" s="73">
        <f>D53+D56+D65</f>
        <v>39223039.534000002</v>
      </c>
      <c r="E52" s="73">
        <f t="shared" ref="E52:F52" si="51">E53+E56+E65</f>
        <v>30487305.179000001</v>
      </c>
      <c r="F52" s="73">
        <f t="shared" si="51"/>
        <v>27772153.063000001</v>
      </c>
      <c r="G52" s="74">
        <f t="shared" ref="G52" si="52">G53+G56+G65</f>
        <v>0</v>
      </c>
      <c r="H52" s="74">
        <f t="shared" ref="H52" si="53">H53+H56+H65</f>
        <v>0</v>
      </c>
      <c r="I52" s="74">
        <f t="shared" ref="I52" si="54">I53+I56+I65</f>
        <v>0</v>
      </c>
      <c r="J52" s="74">
        <f t="shared" ref="J52" si="55">J53+J56+J65</f>
        <v>0</v>
      </c>
      <c r="K52" s="74">
        <f t="shared" ref="K52" si="56">K53+K56+K65</f>
        <v>0</v>
      </c>
      <c r="L52" s="74">
        <f t="shared" ref="L52" si="57">L53+L56+L65</f>
        <v>0</v>
      </c>
      <c r="M52" s="75">
        <f>M53+M56+M65</f>
        <v>39223039.534000002</v>
      </c>
      <c r="N52" s="75">
        <f t="shared" ref="N52" si="58">N53+N56+N65</f>
        <v>30487305.179000001</v>
      </c>
      <c r="O52" s="75">
        <f t="shared" ref="O52" si="59">O53+O56+O65</f>
        <v>27772153.063000001</v>
      </c>
      <c r="P52" s="52"/>
    </row>
    <row r="53" spans="1:20" s="36" customFormat="1" ht="22.5" customHeight="1">
      <c r="A53" s="118">
        <v>1022</v>
      </c>
      <c r="B53" s="119"/>
      <c r="C53" s="76" t="s">
        <v>28</v>
      </c>
      <c r="D53" s="77">
        <f>SUM(D54:D55)</f>
        <v>13253798.1</v>
      </c>
      <c r="E53" s="77">
        <f t="shared" ref="E53:L53" si="60">SUM(E54:E55)</f>
        <v>7090668.5</v>
      </c>
      <c r="F53" s="77">
        <f t="shared" si="60"/>
        <v>5885638.0659999996</v>
      </c>
      <c r="G53" s="63">
        <f t="shared" si="60"/>
        <v>0</v>
      </c>
      <c r="H53" s="63">
        <f t="shared" si="60"/>
        <v>0</v>
      </c>
      <c r="I53" s="63">
        <f t="shared" si="60"/>
        <v>0</v>
      </c>
      <c r="J53" s="63">
        <f t="shared" si="60"/>
        <v>0</v>
      </c>
      <c r="K53" s="63">
        <f t="shared" si="60"/>
        <v>0</v>
      </c>
      <c r="L53" s="63">
        <f t="shared" si="60"/>
        <v>0</v>
      </c>
      <c r="M53" s="63">
        <f>D53+J53</f>
        <v>13253798.1</v>
      </c>
      <c r="N53" s="63">
        <f t="shared" si="13"/>
        <v>7090668.5</v>
      </c>
      <c r="O53" s="63">
        <f t="shared" si="13"/>
        <v>5885638.0659999996</v>
      </c>
      <c r="P53" s="51"/>
      <c r="S53" s="37"/>
      <c r="T53" s="37"/>
    </row>
    <row r="54" spans="1:20" ht="32.25" customHeight="1">
      <c r="A54" s="109"/>
      <c r="B54" s="58">
        <v>12001</v>
      </c>
      <c r="C54" s="58" t="s">
        <v>29</v>
      </c>
      <c r="D54" s="48">
        <v>9757798.5</v>
      </c>
      <c r="E54" s="48">
        <v>4156465.6</v>
      </c>
      <c r="F54" s="47">
        <v>3225000</v>
      </c>
      <c r="G54" s="60"/>
      <c r="H54" s="60"/>
      <c r="I54" s="60"/>
      <c r="J54" s="60"/>
      <c r="K54" s="60"/>
      <c r="L54" s="60"/>
      <c r="M54" s="60">
        <f t="shared" si="13"/>
        <v>9757798.5</v>
      </c>
      <c r="N54" s="60">
        <f t="shared" si="13"/>
        <v>4156465.6</v>
      </c>
      <c r="O54" s="60">
        <f t="shared" si="13"/>
        <v>3225000</v>
      </c>
      <c r="P54" s="52"/>
    </row>
    <row r="55" spans="1:20" ht="38.25">
      <c r="A55" s="109"/>
      <c r="B55" s="58">
        <v>12004</v>
      </c>
      <c r="C55" s="58" t="s">
        <v>92</v>
      </c>
      <c r="D55" s="47">
        <v>3495999.6</v>
      </c>
      <c r="E55" s="47">
        <v>2934202.9</v>
      </c>
      <c r="F55" s="47">
        <v>2660638.0660000001</v>
      </c>
      <c r="G55" s="60"/>
      <c r="H55" s="60"/>
      <c r="I55" s="60"/>
      <c r="J55" s="60"/>
      <c r="K55" s="60"/>
      <c r="L55" s="60"/>
      <c r="M55" s="60">
        <f t="shared" si="13"/>
        <v>3495999.6</v>
      </c>
      <c r="N55" s="60">
        <f t="shared" si="13"/>
        <v>2934202.9</v>
      </c>
      <c r="O55" s="60">
        <f t="shared" si="13"/>
        <v>2660638.0660000001</v>
      </c>
      <c r="P55" s="52"/>
    </row>
    <row r="56" spans="1:20">
      <c r="A56" s="108">
        <v>1187</v>
      </c>
      <c r="B56" s="108"/>
      <c r="C56" s="61" t="s">
        <v>43</v>
      </c>
      <c r="D56" s="62">
        <f>SUM(D57:D64)</f>
        <v>9769241.4340000004</v>
      </c>
      <c r="E56" s="62">
        <f t="shared" ref="E56:L56" si="61">SUM(E57:E64)</f>
        <v>7196636.6790000005</v>
      </c>
      <c r="F56" s="62">
        <f t="shared" si="61"/>
        <v>6686514.9969999995</v>
      </c>
      <c r="G56" s="63">
        <f t="shared" si="61"/>
        <v>0</v>
      </c>
      <c r="H56" s="63">
        <f t="shared" si="61"/>
        <v>0</v>
      </c>
      <c r="I56" s="63">
        <f t="shared" si="61"/>
        <v>0</v>
      </c>
      <c r="J56" s="63">
        <f>SUM(J57:J64)</f>
        <v>0</v>
      </c>
      <c r="K56" s="63">
        <f>SUM(K57:K64)</f>
        <v>0</v>
      </c>
      <c r="L56" s="63">
        <f t="shared" si="61"/>
        <v>0</v>
      </c>
      <c r="M56" s="63">
        <f>D56+J56</f>
        <v>9769241.4340000004</v>
      </c>
      <c r="N56" s="63">
        <f t="shared" ref="N56:O56" si="62">E56+K56</f>
        <v>7196636.6790000005</v>
      </c>
      <c r="O56" s="63">
        <f t="shared" si="62"/>
        <v>6686514.9969999995</v>
      </c>
      <c r="P56" s="52"/>
    </row>
    <row r="57" spans="1:20" ht="53.25" customHeight="1">
      <c r="A57" s="69"/>
      <c r="B57" s="58">
        <v>12002</v>
      </c>
      <c r="C57" s="58" t="s">
        <v>46</v>
      </c>
      <c r="D57" s="47">
        <v>2443484.7310000001</v>
      </c>
      <c r="E57" s="47">
        <v>2437874.7310000001</v>
      </c>
      <c r="F57" s="47">
        <v>2427524.7080000001</v>
      </c>
      <c r="G57" s="72"/>
      <c r="H57" s="72"/>
      <c r="I57" s="72"/>
      <c r="J57" s="72"/>
      <c r="K57" s="72"/>
      <c r="L57" s="72"/>
      <c r="M57" s="60">
        <f t="shared" si="13"/>
        <v>2443484.7310000001</v>
      </c>
      <c r="N57" s="60">
        <f t="shared" si="13"/>
        <v>2437874.7310000001</v>
      </c>
      <c r="O57" s="60">
        <f t="shared" si="13"/>
        <v>2427524.7080000001</v>
      </c>
      <c r="P57" s="52"/>
    </row>
    <row r="58" spans="1:20" ht="25.5">
      <c r="A58" s="69"/>
      <c r="B58" s="58">
        <v>12003</v>
      </c>
      <c r="C58" s="58" t="s">
        <v>100</v>
      </c>
      <c r="D58" s="78">
        <v>694506.5</v>
      </c>
      <c r="E58" s="78">
        <v>616301</v>
      </c>
      <c r="F58" s="78">
        <v>547673</v>
      </c>
      <c r="G58" s="60"/>
      <c r="H58" s="60"/>
      <c r="I58" s="60"/>
      <c r="J58" s="60"/>
      <c r="K58" s="60"/>
      <c r="L58" s="60"/>
      <c r="M58" s="60">
        <f t="shared" si="13"/>
        <v>694506.5</v>
      </c>
      <c r="N58" s="60">
        <f t="shared" si="13"/>
        <v>616301</v>
      </c>
      <c r="O58" s="60">
        <f t="shared" si="13"/>
        <v>547673</v>
      </c>
      <c r="P58" s="52"/>
    </row>
    <row r="59" spans="1:20" ht="39.75" customHeight="1">
      <c r="A59" s="69"/>
      <c r="B59" s="58">
        <v>12004</v>
      </c>
      <c r="C59" s="58" t="s">
        <v>93</v>
      </c>
      <c r="D59" s="79">
        <v>2119348.5</v>
      </c>
      <c r="E59" s="79">
        <v>1934658.8</v>
      </c>
      <c r="F59" s="79">
        <v>1665370.1</v>
      </c>
      <c r="G59" s="60"/>
      <c r="H59" s="60"/>
      <c r="I59" s="60"/>
      <c r="J59" s="60"/>
      <c r="K59" s="60"/>
      <c r="L59" s="60"/>
      <c r="M59" s="60">
        <f t="shared" si="13"/>
        <v>2119348.5</v>
      </c>
      <c r="N59" s="60">
        <f t="shared" si="13"/>
        <v>1934658.8</v>
      </c>
      <c r="O59" s="60">
        <f t="shared" si="13"/>
        <v>1665370.1</v>
      </c>
      <c r="P59" s="52"/>
    </row>
    <row r="60" spans="1:20" ht="27" customHeight="1">
      <c r="A60" s="69"/>
      <c r="B60" s="58">
        <v>12005</v>
      </c>
      <c r="C60" s="58" t="s">
        <v>47</v>
      </c>
      <c r="D60" s="49">
        <v>60857.898000000001</v>
      </c>
      <c r="E60" s="49">
        <v>47458</v>
      </c>
      <c r="F60" s="80">
        <v>34058.089</v>
      </c>
      <c r="G60" s="60"/>
      <c r="H60" s="60"/>
      <c r="I60" s="60"/>
      <c r="J60" s="72"/>
      <c r="K60" s="72"/>
      <c r="L60" s="72"/>
      <c r="M60" s="60">
        <f>D60+J60</f>
        <v>60857.898000000001</v>
      </c>
      <c r="N60" s="60">
        <f t="shared" si="13"/>
        <v>47458</v>
      </c>
      <c r="O60" s="60">
        <f t="shared" si="13"/>
        <v>34058.089</v>
      </c>
      <c r="P60" s="52"/>
    </row>
    <row r="61" spans="1:20" s="41" customFormat="1" ht="54" customHeight="1">
      <c r="A61" s="69"/>
      <c r="B61" s="58">
        <v>12006</v>
      </c>
      <c r="C61" s="58" t="s">
        <v>48</v>
      </c>
      <c r="D61" s="50">
        <v>20845.544999999998</v>
      </c>
      <c r="E61" s="50">
        <v>13333.248</v>
      </c>
      <c r="F61" s="50">
        <v>9149.2999999999993</v>
      </c>
      <c r="G61" s="67"/>
      <c r="H61" s="67"/>
      <c r="I61" s="67"/>
      <c r="J61" s="81"/>
      <c r="K61" s="81"/>
      <c r="L61" s="81"/>
      <c r="M61" s="67">
        <f t="shared" si="13"/>
        <v>20845.544999999998</v>
      </c>
      <c r="N61" s="67">
        <f t="shared" si="13"/>
        <v>13333.248</v>
      </c>
      <c r="O61" s="67">
        <f t="shared" si="13"/>
        <v>9149.2999999999993</v>
      </c>
      <c r="P61" s="53"/>
      <c r="S61" s="42"/>
      <c r="T61" s="42"/>
    </row>
    <row r="62" spans="1:20" ht="28.5" customHeight="1">
      <c r="A62" s="69"/>
      <c r="B62" s="58">
        <v>12008</v>
      </c>
      <c r="C62" s="58" t="s">
        <v>45</v>
      </c>
      <c r="D62" s="47">
        <v>263007.90000000002</v>
      </c>
      <c r="E62" s="47">
        <v>281479.40000000002</v>
      </c>
      <c r="F62" s="47">
        <v>193170</v>
      </c>
      <c r="G62" s="60"/>
      <c r="H62" s="60"/>
      <c r="I62" s="60"/>
      <c r="J62" s="72"/>
      <c r="K62" s="72"/>
      <c r="L62" s="72"/>
      <c r="M62" s="60">
        <f t="shared" ref="M62:O67" si="63">D62+J62</f>
        <v>263007.90000000002</v>
      </c>
      <c r="N62" s="60">
        <f t="shared" si="63"/>
        <v>281479.40000000002</v>
      </c>
      <c r="O62" s="60">
        <f t="shared" si="63"/>
        <v>193170</v>
      </c>
      <c r="P62" s="52"/>
    </row>
    <row r="63" spans="1:20" ht="45.75" customHeight="1" thickBot="1">
      <c r="A63" s="69"/>
      <c r="B63" s="58">
        <v>12012</v>
      </c>
      <c r="C63" s="58" t="s">
        <v>63</v>
      </c>
      <c r="D63" s="82">
        <v>168987.9</v>
      </c>
      <c r="E63" s="82">
        <v>127731.7</v>
      </c>
      <c r="F63" s="82">
        <v>71770</v>
      </c>
      <c r="G63" s="60"/>
      <c r="H63" s="60"/>
      <c r="I63" s="60"/>
      <c r="J63" s="83"/>
      <c r="K63" s="83"/>
      <c r="L63" s="83"/>
      <c r="M63" s="60">
        <f t="shared" ref="M63" si="64">D63+J63</f>
        <v>168987.9</v>
      </c>
      <c r="N63" s="60">
        <f t="shared" ref="N63" si="65">E63+K63</f>
        <v>127731.7</v>
      </c>
      <c r="O63" s="60">
        <f t="shared" ref="O63" si="66">F63+L63</f>
        <v>71770</v>
      </c>
      <c r="P63" s="52"/>
    </row>
    <row r="64" spans="1:20" ht="74.25" customHeight="1">
      <c r="A64" s="69"/>
      <c r="B64" s="58">
        <v>12014</v>
      </c>
      <c r="C64" s="58" t="s">
        <v>94</v>
      </c>
      <c r="D64" s="47">
        <v>3998202.46</v>
      </c>
      <c r="E64" s="47">
        <v>1737799.8</v>
      </c>
      <c r="F64" s="47">
        <v>1737799.8</v>
      </c>
      <c r="G64" s="60"/>
      <c r="H64" s="60"/>
      <c r="I64" s="60"/>
      <c r="J64" s="83"/>
      <c r="K64" s="83"/>
      <c r="L64" s="83"/>
      <c r="M64" s="60">
        <f t="shared" si="63"/>
        <v>3998202.46</v>
      </c>
      <c r="N64" s="60">
        <f t="shared" si="63"/>
        <v>1737799.8</v>
      </c>
      <c r="O64" s="60">
        <f t="shared" si="63"/>
        <v>1737799.8</v>
      </c>
      <c r="P64" s="52"/>
    </row>
    <row r="65" spans="1:20" s="36" customFormat="1" ht="38.25" customHeight="1">
      <c r="A65" s="120">
        <v>1224</v>
      </c>
      <c r="B65" s="121"/>
      <c r="C65" s="61" t="s">
        <v>81</v>
      </c>
      <c r="D65" s="62">
        <f>D66+D67</f>
        <v>16200000</v>
      </c>
      <c r="E65" s="62">
        <f t="shared" ref="E65:F65" si="67">E66+E67</f>
        <v>16200000</v>
      </c>
      <c r="F65" s="62">
        <f t="shared" si="67"/>
        <v>15200000</v>
      </c>
      <c r="G65" s="63">
        <f t="shared" ref="G65:L65" si="68">SUM(G67:G68)</f>
        <v>0</v>
      </c>
      <c r="H65" s="63">
        <f t="shared" si="68"/>
        <v>0</v>
      </c>
      <c r="I65" s="63">
        <f t="shared" si="68"/>
        <v>0</v>
      </c>
      <c r="J65" s="63">
        <f t="shared" si="68"/>
        <v>0</v>
      </c>
      <c r="K65" s="63">
        <f t="shared" si="68"/>
        <v>0</v>
      </c>
      <c r="L65" s="63">
        <f t="shared" si="68"/>
        <v>0</v>
      </c>
      <c r="M65" s="63">
        <f>D65+J65</f>
        <v>16200000</v>
      </c>
      <c r="N65" s="63">
        <f t="shared" si="63"/>
        <v>16200000</v>
      </c>
      <c r="O65" s="63">
        <f t="shared" si="63"/>
        <v>15200000</v>
      </c>
      <c r="P65" s="51"/>
      <c r="S65" s="37"/>
      <c r="T65" s="37"/>
    </row>
    <row r="66" spans="1:20" ht="28.5" customHeight="1">
      <c r="A66" s="71"/>
      <c r="B66" s="58">
        <v>12001</v>
      </c>
      <c r="C66" s="58" t="s">
        <v>109</v>
      </c>
      <c r="D66" s="47">
        <v>15000000</v>
      </c>
      <c r="E66" s="47">
        <v>15000000</v>
      </c>
      <c r="F66" s="47">
        <v>14000000</v>
      </c>
      <c r="G66" s="60"/>
      <c r="H66" s="60"/>
      <c r="I66" s="60"/>
      <c r="J66" s="60"/>
      <c r="K66" s="60"/>
      <c r="L66" s="60"/>
      <c r="M66" s="60">
        <f t="shared" ref="M66" si="69">D66+J66</f>
        <v>15000000</v>
      </c>
      <c r="N66" s="60">
        <f t="shared" ref="N66" si="70">E66+K66</f>
        <v>15000000</v>
      </c>
      <c r="O66" s="60">
        <f t="shared" ref="O66" si="71">F66+L66</f>
        <v>14000000</v>
      </c>
      <c r="P66" s="52"/>
    </row>
    <row r="67" spans="1:20" ht="42" customHeight="1">
      <c r="A67" s="71"/>
      <c r="B67" s="58">
        <v>12005</v>
      </c>
      <c r="C67" s="58" t="s">
        <v>95</v>
      </c>
      <c r="D67" s="47">
        <v>1200000</v>
      </c>
      <c r="E67" s="47">
        <v>1200000</v>
      </c>
      <c r="F67" s="47">
        <v>1200000</v>
      </c>
      <c r="G67" s="60"/>
      <c r="H67" s="60"/>
      <c r="I67" s="60"/>
      <c r="J67" s="60"/>
      <c r="K67" s="60"/>
      <c r="L67" s="60"/>
      <c r="M67" s="60">
        <f t="shared" ref="M67" si="72">D67+J67</f>
        <v>1200000</v>
      </c>
      <c r="N67" s="60">
        <f t="shared" si="63"/>
        <v>1200000</v>
      </c>
      <c r="O67" s="60">
        <f t="shared" si="63"/>
        <v>1200000</v>
      </c>
      <c r="P67" s="52"/>
    </row>
    <row r="68" spans="1:20" ht="18" customHeight="1">
      <c r="A68" s="103" t="s">
        <v>12</v>
      </c>
      <c r="B68" s="104"/>
      <c r="C68" s="104"/>
      <c r="D68" s="73">
        <f>D69+D74+D77+D82+D89+D92</f>
        <v>6193204.8007419603</v>
      </c>
      <c r="E68" s="73">
        <f t="shared" ref="E68:F68" si="73">E69+E74+E77+E82+E89+E92</f>
        <v>5772349.1007419601</v>
      </c>
      <c r="F68" s="73">
        <f t="shared" si="73"/>
        <v>3814949.1007419601</v>
      </c>
      <c r="G68" s="74">
        <f t="shared" ref="G68:L68" si="74">G69+G74+G77+G82+G89</f>
        <v>0</v>
      </c>
      <c r="H68" s="74">
        <f t="shared" si="74"/>
        <v>0</v>
      </c>
      <c r="I68" s="74">
        <f t="shared" si="74"/>
        <v>0</v>
      </c>
      <c r="J68" s="74">
        <f t="shared" si="74"/>
        <v>0</v>
      </c>
      <c r="K68" s="74">
        <f t="shared" si="74"/>
        <v>0</v>
      </c>
      <c r="L68" s="74">
        <f t="shared" si="74"/>
        <v>0</v>
      </c>
      <c r="M68" s="74">
        <f>M69+M74+M77+M82+M89+M92</f>
        <v>6193204.8007419603</v>
      </c>
      <c r="N68" s="74">
        <f t="shared" ref="N68:O68" si="75">N69+N74+N77+N82+N89+N92</f>
        <v>5772349.1007419601</v>
      </c>
      <c r="O68" s="74">
        <f t="shared" si="75"/>
        <v>3814949.1007419601</v>
      </c>
      <c r="P68" s="52"/>
    </row>
    <row r="69" spans="1:20" s="36" customFormat="1" ht="38.25">
      <c r="A69" s="118">
        <v>1058</v>
      </c>
      <c r="B69" s="119"/>
      <c r="C69" s="76" t="s">
        <v>53</v>
      </c>
      <c r="D69" s="77">
        <f>SUM(D70:D73)</f>
        <v>949917.5</v>
      </c>
      <c r="E69" s="77">
        <f t="shared" ref="E69:O69" si="76">SUM(E70:E73)</f>
        <v>950017.5</v>
      </c>
      <c r="F69" s="77">
        <f t="shared" si="76"/>
        <v>950917.5</v>
      </c>
      <c r="G69" s="63">
        <f t="shared" si="76"/>
        <v>0</v>
      </c>
      <c r="H69" s="63">
        <f t="shared" si="76"/>
        <v>0</v>
      </c>
      <c r="I69" s="63">
        <f t="shared" si="76"/>
        <v>0</v>
      </c>
      <c r="J69" s="63">
        <f t="shared" si="76"/>
        <v>0</v>
      </c>
      <c r="K69" s="63">
        <f t="shared" si="76"/>
        <v>0</v>
      </c>
      <c r="L69" s="63">
        <f t="shared" si="76"/>
        <v>0</v>
      </c>
      <c r="M69" s="63">
        <f t="shared" si="76"/>
        <v>949917.5</v>
      </c>
      <c r="N69" s="63">
        <f t="shared" si="76"/>
        <v>950017.5</v>
      </c>
      <c r="O69" s="63">
        <f t="shared" si="76"/>
        <v>950917.5</v>
      </c>
      <c r="P69" s="51"/>
      <c r="S69" s="37"/>
      <c r="T69" s="37"/>
    </row>
    <row r="70" spans="1:20" ht="43.5" customHeight="1">
      <c r="A70" s="84"/>
      <c r="B70" s="58">
        <v>11002</v>
      </c>
      <c r="C70" s="58" t="s">
        <v>54</v>
      </c>
      <c r="D70" s="47">
        <v>470546.8</v>
      </c>
      <c r="E70" s="47">
        <v>470546.8</v>
      </c>
      <c r="F70" s="47">
        <v>470546.8</v>
      </c>
      <c r="G70" s="60"/>
      <c r="H70" s="60"/>
      <c r="I70" s="60"/>
      <c r="J70" s="60"/>
      <c r="K70" s="60"/>
      <c r="L70" s="60"/>
      <c r="M70" s="60">
        <f t="shared" ref="M70:M73" si="77">D70+J70</f>
        <v>470546.8</v>
      </c>
      <c r="N70" s="60">
        <f t="shared" ref="N70:N73" si="78">E70+K70</f>
        <v>470546.8</v>
      </c>
      <c r="O70" s="60">
        <f t="shared" ref="O70:O73" si="79">F70+L70</f>
        <v>470546.8</v>
      </c>
      <c r="P70" s="52"/>
    </row>
    <row r="71" spans="1:20" ht="33.75" customHeight="1">
      <c r="A71" s="84"/>
      <c r="B71" s="58">
        <v>11003</v>
      </c>
      <c r="C71" s="58" t="s">
        <v>56</v>
      </c>
      <c r="D71" s="49">
        <v>50400</v>
      </c>
      <c r="E71" s="49">
        <v>50400</v>
      </c>
      <c r="F71" s="49">
        <v>50400</v>
      </c>
      <c r="G71" s="60"/>
      <c r="H71" s="60"/>
      <c r="I71" s="60"/>
      <c r="J71" s="60"/>
      <c r="K71" s="60"/>
      <c r="L71" s="60"/>
      <c r="M71" s="60">
        <f t="shared" si="77"/>
        <v>50400</v>
      </c>
      <c r="N71" s="60">
        <f t="shared" si="78"/>
        <v>50400</v>
      </c>
      <c r="O71" s="60">
        <f t="shared" si="79"/>
        <v>50400</v>
      </c>
      <c r="P71" s="52"/>
    </row>
    <row r="72" spans="1:20" ht="34.5" customHeight="1">
      <c r="A72" s="84"/>
      <c r="B72" s="58">
        <v>31001</v>
      </c>
      <c r="C72" s="58" t="s">
        <v>57</v>
      </c>
      <c r="D72" s="49">
        <v>28970.7</v>
      </c>
      <c r="E72" s="49">
        <v>29070.7</v>
      </c>
      <c r="F72" s="49">
        <v>29970.7</v>
      </c>
      <c r="G72" s="60"/>
      <c r="H72" s="60"/>
      <c r="I72" s="60"/>
      <c r="J72" s="60"/>
      <c r="K72" s="60"/>
      <c r="L72" s="60"/>
      <c r="M72" s="60">
        <f t="shared" ref="M72" si="80">D72+J72</f>
        <v>28970.7</v>
      </c>
      <c r="N72" s="60">
        <f t="shared" ref="N72" si="81">E72+K72</f>
        <v>29070.7</v>
      </c>
      <c r="O72" s="60">
        <f t="shared" ref="O72" si="82">F72+L72</f>
        <v>29970.7</v>
      </c>
      <c r="P72" s="52"/>
    </row>
    <row r="73" spans="1:20" ht="34.5" customHeight="1">
      <c r="A73" s="84"/>
      <c r="B73" s="58">
        <v>31002</v>
      </c>
      <c r="C73" s="58" t="s">
        <v>99</v>
      </c>
      <c r="D73" s="49">
        <v>400000</v>
      </c>
      <c r="E73" s="49">
        <v>400000</v>
      </c>
      <c r="F73" s="49">
        <v>400000</v>
      </c>
      <c r="G73" s="60"/>
      <c r="H73" s="60"/>
      <c r="I73" s="60"/>
      <c r="J73" s="60"/>
      <c r="K73" s="60"/>
      <c r="L73" s="60"/>
      <c r="M73" s="60">
        <f t="shared" si="77"/>
        <v>400000</v>
      </c>
      <c r="N73" s="60">
        <f t="shared" si="78"/>
        <v>400000</v>
      </c>
      <c r="O73" s="60">
        <f t="shared" si="79"/>
        <v>400000</v>
      </c>
      <c r="P73" s="52"/>
    </row>
    <row r="74" spans="1:20" s="36" customFormat="1" ht="22.5" customHeight="1">
      <c r="A74" s="118">
        <v>1022</v>
      </c>
      <c r="B74" s="119"/>
      <c r="C74" s="76" t="s">
        <v>28</v>
      </c>
      <c r="D74" s="77">
        <f>+D75+D76</f>
        <v>826516.50074196002</v>
      </c>
      <c r="E74" s="77">
        <f t="shared" ref="E74:O74" si="83">+E75+E76</f>
        <v>826516.50074196002</v>
      </c>
      <c r="F74" s="77">
        <f t="shared" si="83"/>
        <v>826516.50074196002</v>
      </c>
      <c r="G74" s="63">
        <f t="shared" si="83"/>
        <v>0</v>
      </c>
      <c r="H74" s="63">
        <f t="shared" si="83"/>
        <v>0</v>
      </c>
      <c r="I74" s="63">
        <f t="shared" si="83"/>
        <v>0</v>
      </c>
      <c r="J74" s="63">
        <f t="shared" si="83"/>
        <v>0</v>
      </c>
      <c r="K74" s="63">
        <f t="shared" si="83"/>
        <v>0</v>
      </c>
      <c r="L74" s="63">
        <f t="shared" si="83"/>
        <v>0</v>
      </c>
      <c r="M74" s="63">
        <f t="shared" si="83"/>
        <v>826516.50074196002</v>
      </c>
      <c r="N74" s="63">
        <f t="shared" si="83"/>
        <v>826516.50074196002</v>
      </c>
      <c r="O74" s="63">
        <f t="shared" si="83"/>
        <v>826516.50074196002</v>
      </c>
      <c r="P74" s="51"/>
      <c r="S74" s="37"/>
      <c r="T74" s="37"/>
    </row>
    <row r="75" spans="1:20" ht="57" customHeight="1">
      <c r="A75" s="85"/>
      <c r="B75" s="58">
        <v>11001</v>
      </c>
      <c r="C75" s="58" t="s">
        <v>44</v>
      </c>
      <c r="D75" s="59">
        <v>500000</v>
      </c>
      <c r="E75" s="59">
        <v>500000</v>
      </c>
      <c r="F75" s="59">
        <v>500000</v>
      </c>
      <c r="G75" s="60"/>
      <c r="H75" s="60"/>
      <c r="I75" s="60"/>
      <c r="J75" s="60"/>
      <c r="K75" s="60"/>
      <c r="L75" s="60"/>
      <c r="M75" s="60">
        <f t="shared" ref="M75:O76" si="84">D75+J75</f>
        <v>500000</v>
      </c>
      <c r="N75" s="60">
        <f t="shared" si="84"/>
        <v>500000</v>
      </c>
      <c r="O75" s="60">
        <f t="shared" si="84"/>
        <v>500000</v>
      </c>
      <c r="P75" s="52"/>
    </row>
    <row r="76" spans="1:20" ht="34.5" customHeight="1">
      <c r="A76" s="85"/>
      <c r="B76" s="58">
        <v>11002</v>
      </c>
      <c r="C76" s="58" t="s">
        <v>83</v>
      </c>
      <c r="D76" s="47">
        <v>326516.50074196002</v>
      </c>
      <c r="E76" s="47">
        <v>326516.50074196002</v>
      </c>
      <c r="F76" s="47">
        <v>326516.50074196002</v>
      </c>
      <c r="G76" s="60"/>
      <c r="H76" s="60"/>
      <c r="I76" s="60"/>
      <c r="J76" s="60"/>
      <c r="K76" s="60"/>
      <c r="L76" s="60"/>
      <c r="M76" s="60">
        <f t="shared" si="84"/>
        <v>326516.50074196002</v>
      </c>
      <c r="N76" s="60">
        <f t="shared" si="84"/>
        <v>326516.50074196002</v>
      </c>
      <c r="O76" s="60">
        <f t="shared" si="84"/>
        <v>326516.50074196002</v>
      </c>
      <c r="P76" s="52"/>
    </row>
    <row r="77" spans="1:20" s="36" customFormat="1" ht="25.5">
      <c r="A77" s="115">
        <v>1059</v>
      </c>
      <c r="B77" s="115"/>
      <c r="C77" s="76" t="s">
        <v>34</v>
      </c>
      <c r="D77" s="77">
        <f>SUM(D78:D81)</f>
        <v>191918.2</v>
      </c>
      <c r="E77" s="77">
        <f t="shared" ref="E77:L77" si="85">SUM(E78:E81)</f>
        <v>210162.5</v>
      </c>
      <c r="F77" s="77">
        <f t="shared" si="85"/>
        <v>214362.5</v>
      </c>
      <c r="G77" s="63">
        <f t="shared" si="85"/>
        <v>0</v>
      </c>
      <c r="H77" s="63">
        <f t="shared" si="85"/>
        <v>0</v>
      </c>
      <c r="I77" s="63">
        <f t="shared" si="85"/>
        <v>0</v>
      </c>
      <c r="J77" s="63">
        <f t="shared" si="85"/>
        <v>0</v>
      </c>
      <c r="K77" s="63">
        <f t="shared" si="85"/>
        <v>0</v>
      </c>
      <c r="L77" s="63">
        <f t="shared" si="85"/>
        <v>0</v>
      </c>
      <c r="M77" s="63">
        <f>D77+J77</f>
        <v>191918.2</v>
      </c>
      <c r="N77" s="63">
        <f>E77+K77</f>
        <v>210162.5</v>
      </c>
      <c r="O77" s="63">
        <f t="shared" si="13"/>
        <v>214362.5</v>
      </c>
      <c r="P77" s="51"/>
      <c r="S77" s="37"/>
      <c r="T77" s="37"/>
    </row>
    <row r="78" spans="1:20" ht="45" customHeight="1">
      <c r="A78" s="86"/>
      <c r="B78" s="58">
        <v>11001</v>
      </c>
      <c r="C78" s="58" t="s">
        <v>82</v>
      </c>
      <c r="D78" s="79">
        <v>95880</v>
      </c>
      <c r="E78" s="79">
        <v>95880</v>
      </c>
      <c r="F78" s="79">
        <v>95880</v>
      </c>
      <c r="G78" s="60"/>
      <c r="H78" s="60"/>
      <c r="I78" s="60"/>
      <c r="J78" s="60"/>
      <c r="K78" s="60"/>
      <c r="L78" s="60"/>
      <c r="M78" s="60">
        <f t="shared" si="13"/>
        <v>95880</v>
      </c>
      <c r="N78" s="60">
        <f t="shared" si="13"/>
        <v>95880</v>
      </c>
      <c r="O78" s="60">
        <f t="shared" si="13"/>
        <v>95880</v>
      </c>
      <c r="P78" s="52"/>
    </row>
    <row r="79" spans="1:20" ht="27" customHeight="1">
      <c r="A79" s="116"/>
      <c r="B79" s="58">
        <v>11002</v>
      </c>
      <c r="C79" s="58" t="s">
        <v>35</v>
      </c>
      <c r="D79" s="47">
        <v>38682.5</v>
      </c>
      <c r="E79" s="47">
        <v>38682.5</v>
      </c>
      <c r="F79" s="47">
        <v>38682.5</v>
      </c>
      <c r="G79" s="60"/>
      <c r="H79" s="60"/>
      <c r="I79" s="60"/>
      <c r="J79" s="60"/>
      <c r="K79" s="60"/>
      <c r="L79" s="60"/>
      <c r="M79" s="60">
        <f t="shared" si="13"/>
        <v>38682.5</v>
      </c>
      <c r="N79" s="60">
        <f t="shared" si="13"/>
        <v>38682.5</v>
      </c>
      <c r="O79" s="60">
        <f t="shared" si="13"/>
        <v>38682.5</v>
      </c>
      <c r="P79" s="52"/>
    </row>
    <row r="80" spans="1:20" ht="33" customHeight="1">
      <c r="A80" s="117"/>
      <c r="B80" s="58">
        <v>11003</v>
      </c>
      <c r="C80" s="58" t="s">
        <v>36</v>
      </c>
      <c r="D80" s="47">
        <v>57355.7</v>
      </c>
      <c r="E80" s="47">
        <v>75600</v>
      </c>
      <c r="F80" s="47">
        <v>79800</v>
      </c>
      <c r="G80" s="60"/>
      <c r="H80" s="60"/>
      <c r="I80" s="60"/>
      <c r="J80" s="60"/>
      <c r="K80" s="60"/>
      <c r="L80" s="60"/>
      <c r="M80" s="60">
        <f t="shared" si="13"/>
        <v>57355.7</v>
      </c>
      <c r="N80" s="60">
        <f t="shared" si="13"/>
        <v>75600</v>
      </c>
      <c r="O80" s="60">
        <f t="shared" si="13"/>
        <v>79800</v>
      </c>
      <c r="P80" s="52"/>
    </row>
    <row r="81" spans="1:20" ht="45" hidden="1" customHeight="1">
      <c r="A81" s="117"/>
      <c r="B81" s="87">
        <v>11004</v>
      </c>
      <c r="C81" s="87" t="s">
        <v>37</v>
      </c>
      <c r="D81" s="88"/>
      <c r="E81" s="88"/>
      <c r="F81" s="88"/>
      <c r="G81" s="60"/>
      <c r="H81" s="60"/>
      <c r="I81" s="60"/>
      <c r="J81" s="60"/>
      <c r="K81" s="60"/>
      <c r="L81" s="60"/>
      <c r="M81" s="60">
        <f t="shared" ref="M81" si="86">D81+J81</f>
        <v>0</v>
      </c>
      <c r="N81" s="60">
        <f t="shared" ref="N81" si="87">E81+K81</f>
        <v>0</v>
      </c>
      <c r="O81" s="60">
        <f t="shared" ref="O81" si="88">F81+L81</f>
        <v>0</v>
      </c>
      <c r="P81" s="52"/>
    </row>
    <row r="82" spans="1:20" s="36" customFormat="1" ht="26.25" customHeight="1">
      <c r="A82" s="115">
        <v>1187</v>
      </c>
      <c r="B82" s="115"/>
      <c r="C82" s="76" t="s">
        <v>43</v>
      </c>
      <c r="D82" s="77">
        <f>SUM(D83:D88)</f>
        <v>1615382.3</v>
      </c>
      <c r="E82" s="77">
        <f t="shared" ref="E82:O82" si="89">SUM(E83:E88)</f>
        <v>1176182.3</v>
      </c>
      <c r="F82" s="77">
        <f t="shared" si="89"/>
        <v>713682.3</v>
      </c>
      <c r="G82" s="63">
        <f t="shared" si="89"/>
        <v>0</v>
      </c>
      <c r="H82" s="63">
        <f t="shared" si="89"/>
        <v>0</v>
      </c>
      <c r="I82" s="63">
        <f t="shared" si="89"/>
        <v>0</v>
      </c>
      <c r="J82" s="63">
        <f t="shared" si="89"/>
        <v>0</v>
      </c>
      <c r="K82" s="63">
        <f t="shared" si="89"/>
        <v>0</v>
      </c>
      <c r="L82" s="63">
        <f t="shared" si="89"/>
        <v>0</v>
      </c>
      <c r="M82" s="63">
        <f t="shared" si="89"/>
        <v>1615382.3</v>
      </c>
      <c r="N82" s="63">
        <f t="shared" si="89"/>
        <v>1176182.3</v>
      </c>
      <c r="O82" s="63">
        <f t="shared" si="89"/>
        <v>713682.3</v>
      </c>
      <c r="P82" s="51"/>
      <c r="S82" s="37"/>
      <c r="T82" s="37"/>
    </row>
    <row r="83" spans="1:20" ht="39.75" customHeight="1">
      <c r="A83" s="89"/>
      <c r="B83" s="58">
        <v>12007</v>
      </c>
      <c r="C83" s="58" t="s">
        <v>64</v>
      </c>
      <c r="D83" s="48">
        <v>315000</v>
      </c>
      <c r="E83" s="48">
        <v>0</v>
      </c>
      <c r="F83" s="48">
        <v>0</v>
      </c>
      <c r="G83" s="60"/>
      <c r="H83" s="60"/>
      <c r="I83" s="60"/>
      <c r="J83" s="83"/>
      <c r="K83" s="83"/>
      <c r="L83" s="72"/>
      <c r="M83" s="60">
        <f t="shared" ref="M83:M85" si="90">D83+J83</f>
        <v>315000</v>
      </c>
      <c r="N83" s="60">
        <f t="shared" ref="N83:N85" si="91">E83+K83</f>
        <v>0</v>
      </c>
      <c r="O83" s="60">
        <f t="shared" ref="O83:O85" si="92">F83+L83</f>
        <v>0</v>
      </c>
      <c r="P83" s="52"/>
    </row>
    <row r="84" spans="1:20" ht="53.25" customHeight="1">
      <c r="A84" s="89"/>
      <c r="B84" s="58">
        <v>12009</v>
      </c>
      <c r="C84" s="58" t="s">
        <v>65</v>
      </c>
      <c r="D84" s="90">
        <v>462500</v>
      </c>
      <c r="E84" s="90">
        <v>462500</v>
      </c>
      <c r="F84" s="90">
        <v>0</v>
      </c>
      <c r="G84" s="60"/>
      <c r="H84" s="60"/>
      <c r="I84" s="60"/>
      <c r="J84" s="83"/>
      <c r="K84" s="83"/>
      <c r="L84" s="72"/>
      <c r="M84" s="60">
        <f t="shared" si="90"/>
        <v>462500</v>
      </c>
      <c r="N84" s="60">
        <f t="shared" si="91"/>
        <v>462500</v>
      </c>
      <c r="O84" s="60">
        <f t="shared" si="92"/>
        <v>0</v>
      </c>
      <c r="P84" s="52"/>
    </row>
    <row r="85" spans="1:20" ht="31.5" hidden="1" customHeight="1">
      <c r="A85" s="89"/>
      <c r="B85" s="58">
        <v>12010</v>
      </c>
      <c r="C85" s="58" t="s">
        <v>47</v>
      </c>
      <c r="D85" s="48">
        <v>0</v>
      </c>
      <c r="E85" s="48">
        <v>0</v>
      </c>
      <c r="F85" s="48">
        <v>0</v>
      </c>
      <c r="G85" s="60"/>
      <c r="H85" s="60"/>
      <c r="I85" s="60"/>
      <c r="J85" s="83"/>
      <c r="K85" s="83"/>
      <c r="L85" s="72"/>
      <c r="M85" s="60">
        <f t="shared" si="90"/>
        <v>0</v>
      </c>
      <c r="N85" s="60">
        <f t="shared" si="91"/>
        <v>0</v>
      </c>
      <c r="O85" s="60">
        <f t="shared" si="92"/>
        <v>0</v>
      </c>
      <c r="P85" s="52"/>
    </row>
    <row r="86" spans="1:20" ht="25.5" hidden="1" customHeight="1">
      <c r="A86" s="89"/>
      <c r="B86" s="58">
        <v>12011</v>
      </c>
      <c r="C86" s="91" t="s">
        <v>80</v>
      </c>
      <c r="D86" s="48">
        <v>0</v>
      </c>
      <c r="E86" s="48">
        <v>0</v>
      </c>
      <c r="F86" s="48">
        <v>0</v>
      </c>
      <c r="G86" s="60"/>
      <c r="H86" s="60"/>
      <c r="I86" s="60"/>
      <c r="J86" s="83"/>
      <c r="K86" s="83"/>
      <c r="L86" s="83"/>
      <c r="M86" s="60">
        <f>D86+J86</f>
        <v>0</v>
      </c>
      <c r="N86" s="60">
        <f t="shared" si="13"/>
        <v>0</v>
      </c>
      <c r="O86" s="60">
        <f t="shared" si="13"/>
        <v>0</v>
      </c>
      <c r="P86" s="52"/>
    </row>
    <row r="87" spans="1:20" ht="34.5" customHeight="1">
      <c r="A87" s="89"/>
      <c r="B87" s="58">
        <v>12013</v>
      </c>
      <c r="C87" s="58" t="s">
        <v>66</v>
      </c>
      <c r="D87" s="66">
        <v>124200</v>
      </c>
      <c r="E87" s="66">
        <v>0</v>
      </c>
      <c r="F87" s="66">
        <v>0</v>
      </c>
      <c r="G87" s="60"/>
      <c r="H87" s="60"/>
      <c r="I87" s="60"/>
      <c r="J87" s="83"/>
      <c r="K87" s="83"/>
      <c r="L87" s="83"/>
      <c r="M87" s="60">
        <f>D87+J87</f>
        <v>124200</v>
      </c>
      <c r="N87" s="60">
        <f t="shared" ref="N87" si="93">E87+K87</f>
        <v>0</v>
      </c>
      <c r="O87" s="60">
        <f t="shared" ref="O87" si="94">F87+L87</f>
        <v>0</v>
      </c>
      <c r="P87" s="52"/>
    </row>
    <row r="88" spans="1:20" ht="63.75">
      <c r="A88" s="89"/>
      <c r="B88" s="58">
        <v>12015</v>
      </c>
      <c r="C88" s="58" t="s">
        <v>96</v>
      </c>
      <c r="D88" s="48">
        <v>713682.3</v>
      </c>
      <c r="E88" s="48">
        <v>713682.3</v>
      </c>
      <c r="F88" s="48">
        <v>713682.3</v>
      </c>
      <c r="G88" s="60"/>
      <c r="H88" s="60"/>
      <c r="I88" s="60"/>
      <c r="J88" s="83"/>
      <c r="K88" s="83"/>
      <c r="L88" s="83"/>
      <c r="M88" s="60">
        <f>D88+J88</f>
        <v>713682.3</v>
      </c>
      <c r="N88" s="60">
        <f t="shared" si="13"/>
        <v>713682.3</v>
      </c>
      <c r="O88" s="60">
        <f t="shared" si="13"/>
        <v>713682.3</v>
      </c>
      <c r="P88" s="52"/>
    </row>
    <row r="89" spans="1:20" s="36" customFormat="1" ht="24" customHeight="1">
      <c r="A89" s="115">
        <v>1165</v>
      </c>
      <c r="B89" s="115"/>
      <c r="C89" s="76" t="s">
        <v>77</v>
      </c>
      <c r="D89" s="77">
        <f>SUM(D90:D91)</f>
        <v>1109470.3</v>
      </c>
      <c r="E89" s="77">
        <f t="shared" ref="E89:O89" si="95">SUM(E90:E91)</f>
        <v>1109470.3</v>
      </c>
      <c r="F89" s="77">
        <f>SUM(F90:F91)</f>
        <v>1109470.3</v>
      </c>
      <c r="G89" s="63">
        <f t="shared" si="95"/>
        <v>0</v>
      </c>
      <c r="H89" s="63">
        <f t="shared" si="95"/>
        <v>0</v>
      </c>
      <c r="I89" s="63">
        <f t="shared" si="95"/>
        <v>0</v>
      </c>
      <c r="J89" s="63">
        <f t="shared" si="95"/>
        <v>0</v>
      </c>
      <c r="K89" s="63">
        <f t="shared" si="95"/>
        <v>0</v>
      </c>
      <c r="L89" s="63">
        <f t="shared" si="95"/>
        <v>0</v>
      </c>
      <c r="M89" s="63">
        <f t="shared" si="95"/>
        <v>1109470.3</v>
      </c>
      <c r="N89" s="63">
        <f t="shared" si="95"/>
        <v>1109470.3</v>
      </c>
      <c r="O89" s="63">
        <f t="shared" si="95"/>
        <v>1109470.3</v>
      </c>
      <c r="P89" s="51"/>
      <c r="S89" s="37"/>
      <c r="T89" s="37"/>
    </row>
    <row r="90" spans="1:20" s="41" customFormat="1" ht="39.75" customHeight="1">
      <c r="A90" s="92"/>
      <c r="B90" s="58">
        <v>11002</v>
      </c>
      <c r="C90" s="58" t="s">
        <v>78</v>
      </c>
      <c r="D90" s="70">
        <v>528000</v>
      </c>
      <c r="E90" s="70">
        <v>528000</v>
      </c>
      <c r="F90" s="70">
        <v>528000</v>
      </c>
      <c r="G90" s="67"/>
      <c r="H90" s="67"/>
      <c r="I90" s="67"/>
      <c r="J90" s="83"/>
      <c r="K90" s="83"/>
      <c r="L90" s="81"/>
      <c r="M90" s="67">
        <f t="shared" ref="M90:M91" si="96">D90+J90</f>
        <v>528000</v>
      </c>
      <c r="N90" s="67">
        <f t="shared" ref="N90:N93" si="97">E90+K90</f>
        <v>528000</v>
      </c>
      <c r="O90" s="67">
        <f t="shared" ref="O90:O93" si="98">F90+L90</f>
        <v>528000</v>
      </c>
      <c r="P90" s="53"/>
      <c r="S90" s="42"/>
      <c r="T90" s="42"/>
    </row>
    <row r="91" spans="1:20" s="41" customFormat="1" ht="45" customHeight="1">
      <c r="A91" s="92"/>
      <c r="B91" s="58">
        <v>11004</v>
      </c>
      <c r="C91" s="45" t="s">
        <v>97</v>
      </c>
      <c r="D91" s="90">
        <v>581470.30000000005</v>
      </c>
      <c r="E91" s="90">
        <v>581470.30000000005</v>
      </c>
      <c r="F91" s="90">
        <v>581470.30000000005</v>
      </c>
      <c r="G91" s="67"/>
      <c r="H91" s="67"/>
      <c r="I91" s="67"/>
      <c r="J91" s="83"/>
      <c r="K91" s="83"/>
      <c r="L91" s="81"/>
      <c r="M91" s="67">
        <f t="shared" si="96"/>
        <v>581470.30000000005</v>
      </c>
      <c r="N91" s="67">
        <f t="shared" si="97"/>
        <v>581470.30000000005</v>
      </c>
      <c r="O91" s="67">
        <f t="shared" si="98"/>
        <v>581470.30000000005</v>
      </c>
      <c r="P91" s="53"/>
      <c r="S91" s="42"/>
      <c r="T91" s="42"/>
    </row>
    <row r="92" spans="1:20" s="36" customFormat="1" ht="38.25" customHeight="1">
      <c r="A92" s="118">
        <v>1224</v>
      </c>
      <c r="B92" s="119"/>
      <c r="C92" s="76" t="s">
        <v>81</v>
      </c>
      <c r="D92" s="77">
        <f>+D93+D94</f>
        <v>1500000</v>
      </c>
      <c r="E92" s="77">
        <f t="shared" ref="E92:F92" si="99">+E93+E94</f>
        <v>1500000</v>
      </c>
      <c r="F92" s="77">
        <f t="shared" si="99"/>
        <v>0</v>
      </c>
      <c r="G92" s="63">
        <f t="shared" ref="G92:L92" si="100">SUM(G93:G95)</f>
        <v>0</v>
      </c>
      <c r="H92" s="63">
        <f t="shared" si="100"/>
        <v>0</v>
      </c>
      <c r="I92" s="63">
        <f t="shared" si="100"/>
        <v>0</v>
      </c>
      <c r="J92" s="63">
        <f t="shared" si="100"/>
        <v>0</v>
      </c>
      <c r="K92" s="63">
        <f t="shared" si="100"/>
        <v>0</v>
      </c>
      <c r="L92" s="63">
        <f t="shared" si="100"/>
        <v>0</v>
      </c>
      <c r="M92" s="63">
        <f>D92+J92</f>
        <v>1500000</v>
      </c>
      <c r="N92" s="63">
        <f t="shared" si="97"/>
        <v>1500000</v>
      </c>
      <c r="O92" s="63">
        <f t="shared" si="98"/>
        <v>0</v>
      </c>
      <c r="P92" s="51"/>
      <c r="S92" s="37"/>
      <c r="T92" s="37"/>
    </row>
    <row r="93" spans="1:20" ht="52.5" customHeight="1">
      <c r="A93" s="93"/>
      <c r="B93" s="87">
        <v>11006</v>
      </c>
      <c r="C93" s="87" t="s">
        <v>85</v>
      </c>
      <c r="D93" s="88">
        <v>375000</v>
      </c>
      <c r="E93" s="88">
        <v>375000</v>
      </c>
      <c r="F93" s="88">
        <v>0</v>
      </c>
      <c r="G93" s="60"/>
      <c r="H93" s="60"/>
      <c r="I93" s="60"/>
      <c r="J93" s="60"/>
      <c r="K93" s="60"/>
      <c r="L93" s="60"/>
      <c r="M93" s="60">
        <f t="shared" ref="M93" si="101">D93+J93</f>
        <v>375000</v>
      </c>
      <c r="N93" s="60">
        <f t="shared" si="97"/>
        <v>375000</v>
      </c>
      <c r="O93" s="60">
        <f t="shared" si="98"/>
        <v>0</v>
      </c>
      <c r="P93" s="52"/>
    </row>
    <row r="94" spans="1:20" ht="42.75" customHeight="1">
      <c r="A94" s="93"/>
      <c r="B94" s="87">
        <v>41005</v>
      </c>
      <c r="C94" s="87" t="s">
        <v>86</v>
      </c>
      <c r="D94" s="59">
        <v>1125000</v>
      </c>
      <c r="E94" s="59">
        <v>1125000</v>
      </c>
      <c r="F94" s="88">
        <v>0</v>
      </c>
      <c r="G94" s="60"/>
      <c r="H94" s="60"/>
      <c r="I94" s="60"/>
      <c r="J94" s="60"/>
      <c r="K94" s="60"/>
      <c r="L94" s="60"/>
      <c r="M94" s="60">
        <f t="shared" ref="M94" si="102">D94+J94</f>
        <v>1125000</v>
      </c>
      <c r="N94" s="60">
        <f t="shared" ref="N94" si="103">E94+K94</f>
        <v>1125000</v>
      </c>
      <c r="O94" s="60">
        <f t="shared" ref="O94" si="104">F94+L94</f>
        <v>0</v>
      </c>
      <c r="P94" s="52"/>
    </row>
    <row r="95" spans="1:20">
      <c r="A95" s="94"/>
      <c r="B95" s="94"/>
      <c r="C95" s="94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52"/>
    </row>
    <row r="96" spans="1:20" ht="22.5" customHeight="1">
      <c r="A96" s="94"/>
      <c r="B96" s="94"/>
      <c r="C96" s="96" t="s">
        <v>49</v>
      </c>
      <c r="D96" s="60">
        <f>D8+D52+D68-D37-D94</f>
        <v>80509261.934741959</v>
      </c>
      <c r="E96" s="60">
        <f t="shared" ref="E96:F96" si="105">E8+E52+E68-E37-E94</f>
        <v>65965984.779741965</v>
      </c>
      <c r="F96" s="60">
        <f t="shared" si="105"/>
        <v>67206922.363741964</v>
      </c>
      <c r="G96" s="60">
        <f t="shared" ref="G96:L96" si="106">G8+G52+G68</f>
        <v>0</v>
      </c>
      <c r="H96" s="60">
        <f t="shared" si="106"/>
        <v>0</v>
      </c>
      <c r="I96" s="60">
        <f t="shared" si="106"/>
        <v>0</v>
      </c>
      <c r="J96" s="60">
        <f t="shared" si="106"/>
        <v>0</v>
      </c>
      <c r="K96" s="60">
        <f t="shared" si="106"/>
        <v>0</v>
      </c>
      <c r="L96" s="60">
        <f t="shared" si="106"/>
        <v>0</v>
      </c>
      <c r="M96" s="60">
        <f>M8+M52+M68-M94</f>
        <v>80509261.934741959</v>
      </c>
      <c r="N96" s="60">
        <f t="shared" ref="N96:O96" si="107">N8+N52+N68-N94</f>
        <v>65965984.779741965</v>
      </c>
      <c r="O96" s="60">
        <f t="shared" si="107"/>
        <v>67206922.363741964</v>
      </c>
      <c r="P96" s="52"/>
    </row>
    <row r="97" spans="1:20" ht="22.5" customHeight="1">
      <c r="A97" s="94"/>
      <c r="B97" s="94"/>
      <c r="C97" s="96" t="s">
        <v>50</v>
      </c>
      <c r="D97" s="97">
        <v>33802654.5</v>
      </c>
      <c r="E97" s="97">
        <v>33802654.5</v>
      </c>
      <c r="F97" s="97">
        <v>33802654.5</v>
      </c>
      <c r="G97" s="98"/>
      <c r="H97" s="98"/>
      <c r="I97" s="98"/>
      <c r="J97" s="98"/>
      <c r="K97" s="98"/>
      <c r="L97" s="98"/>
      <c r="M97" s="97">
        <v>33802654.5</v>
      </c>
      <c r="N97" s="97">
        <v>33802654.5</v>
      </c>
      <c r="O97" s="97">
        <v>33802654.5</v>
      </c>
      <c r="P97" s="52"/>
    </row>
    <row r="98" spans="1:20" ht="26.25" customHeight="1">
      <c r="A98" s="94"/>
      <c r="B98" s="94"/>
      <c r="C98" s="96" t="s">
        <v>51</v>
      </c>
      <c r="D98" s="99">
        <f>+D96-D97</f>
        <v>46706607.434741959</v>
      </c>
      <c r="E98" s="99">
        <f t="shared" ref="E98:F98" si="108">+E96-E97</f>
        <v>32163330.279741965</v>
      </c>
      <c r="F98" s="99">
        <f t="shared" si="108"/>
        <v>33404267.863741964</v>
      </c>
      <c r="G98" s="98"/>
      <c r="H98" s="98"/>
      <c r="I98" s="98"/>
      <c r="J98" s="98"/>
      <c r="K98" s="98"/>
      <c r="L98" s="98"/>
      <c r="M98" s="99">
        <f>+M96-M97</f>
        <v>46706607.434741959</v>
      </c>
      <c r="N98" s="99">
        <f t="shared" ref="N98:O98" si="109">+N96-N97</f>
        <v>32163330.279741965</v>
      </c>
      <c r="O98" s="99">
        <f t="shared" si="109"/>
        <v>33404267.863741964</v>
      </c>
      <c r="P98" s="52"/>
    </row>
    <row r="99" spans="1:20">
      <c r="A99" s="94"/>
      <c r="B99" s="94"/>
      <c r="C99" s="94"/>
      <c r="D99" s="94"/>
      <c r="E99" s="94"/>
      <c r="F99" s="100"/>
      <c r="G99" s="100"/>
      <c r="H99" s="100"/>
      <c r="I99" s="100"/>
      <c r="J99" s="100"/>
      <c r="K99" s="100"/>
      <c r="L99" s="100"/>
      <c r="M99" s="101"/>
      <c r="N99" s="101"/>
      <c r="O99" s="101"/>
      <c r="P99" s="56"/>
      <c r="Q99" s="16"/>
      <c r="R99" s="16"/>
      <c r="S99" s="15"/>
      <c r="T99" s="15"/>
    </row>
    <row r="100" spans="1:20">
      <c r="A100" s="54"/>
      <c r="B100" s="54"/>
      <c r="C100" s="54"/>
      <c r="D100" s="54"/>
      <c r="E100" s="54"/>
      <c r="F100" s="55"/>
      <c r="G100" s="55"/>
      <c r="H100" s="55"/>
      <c r="I100" s="55"/>
      <c r="J100" s="55"/>
      <c r="K100" s="55"/>
      <c r="L100" s="55"/>
      <c r="M100" s="52"/>
      <c r="N100" s="52"/>
      <c r="O100" s="52"/>
      <c r="P100" s="56"/>
      <c r="Q100" s="16"/>
      <c r="R100" s="16"/>
      <c r="S100" s="15"/>
      <c r="T100" s="15"/>
    </row>
    <row r="101" spans="1:20">
      <c r="M101" s="15"/>
      <c r="N101" s="15"/>
      <c r="O101" s="15"/>
      <c r="P101" s="16"/>
      <c r="Q101" s="16"/>
      <c r="R101" s="16"/>
      <c r="S101" s="15"/>
      <c r="T101" s="15"/>
    </row>
    <row r="102" spans="1:20">
      <c r="N102" s="15"/>
      <c r="O102" s="15"/>
      <c r="P102" s="16"/>
      <c r="Q102" s="16"/>
      <c r="R102" s="16"/>
      <c r="S102" s="15"/>
      <c r="T102" s="15"/>
    </row>
    <row r="103" spans="1:20">
      <c r="M103" s="15"/>
      <c r="N103" s="15"/>
      <c r="O103" s="15"/>
      <c r="P103" s="16"/>
      <c r="Q103" s="16"/>
      <c r="R103" s="16"/>
      <c r="S103" s="15"/>
      <c r="T103" s="15"/>
    </row>
  </sheetData>
  <mergeCells count="37">
    <mergeCell ref="A92:B92"/>
    <mergeCell ref="A9:B9"/>
    <mergeCell ref="A27:B27"/>
    <mergeCell ref="A54:A55"/>
    <mergeCell ref="A74:B74"/>
    <mergeCell ref="A38:B38"/>
    <mergeCell ref="A52:C52"/>
    <mergeCell ref="A13:B13"/>
    <mergeCell ref="A17:B17"/>
    <mergeCell ref="A11:B11"/>
    <mergeCell ref="A15:A16"/>
    <mergeCell ref="A42:B42"/>
    <mergeCell ref="A47:B47"/>
    <mergeCell ref="A53:B53"/>
    <mergeCell ref="A82:B82"/>
    <mergeCell ref="A56:B56"/>
    <mergeCell ref="A77:B77"/>
    <mergeCell ref="A79:A81"/>
    <mergeCell ref="A69:B69"/>
    <mergeCell ref="A65:B65"/>
    <mergeCell ref="A89:B89"/>
    <mergeCell ref="A1:O1"/>
    <mergeCell ref="A68:C68"/>
    <mergeCell ref="A3:O3"/>
    <mergeCell ref="M5:O6"/>
    <mergeCell ref="A5:B6"/>
    <mergeCell ref="D5:F6"/>
    <mergeCell ref="G5:I6"/>
    <mergeCell ref="J5:L5"/>
    <mergeCell ref="J6:L6"/>
    <mergeCell ref="A19:B19"/>
    <mergeCell ref="A20:A24"/>
    <mergeCell ref="C5:C6"/>
    <mergeCell ref="A8:C8"/>
    <mergeCell ref="A32:B32"/>
    <mergeCell ref="A33:A37"/>
    <mergeCell ref="A44:B44"/>
  </mergeCells>
  <pageMargins left="0.25" right="0.25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workbookViewId="0">
      <selection activeCell="E16" sqref="E16"/>
    </sheetView>
  </sheetViews>
  <sheetFormatPr defaultRowHeight="15"/>
  <cols>
    <col min="1" max="1" width="63.42578125" style="1" customWidth="1"/>
    <col min="2" max="2" width="17" style="1" customWidth="1"/>
    <col min="3" max="3" width="19.42578125" style="1" customWidth="1"/>
    <col min="4" max="4" width="17" style="1" customWidth="1"/>
    <col min="5" max="5" width="18.28515625" style="1" customWidth="1"/>
    <col min="6" max="6" width="12.140625" style="1" customWidth="1"/>
    <col min="7" max="7" width="13" style="1" customWidth="1"/>
    <col min="8" max="8" width="12.5703125" style="6" customWidth="1"/>
    <col min="9" max="9" width="6.7109375" style="6" customWidth="1"/>
    <col min="10" max="12" width="15.28515625" style="6" customWidth="1"/>
    <col min="13" max="15" width="6.7109375" style="6" customWidth="1"/>
    <col min="16" max="18" width="6.7109375" style="1" customWidth="1"/>
    <col min="19" max="21" width="5.42578125" style="1" customWidth="1"/>
    <col min="22" max="24" width="5.7109375" style="6" customWidth="1"/>
    <col min="25" max="30" width="5.7109375" style="1" customWidth="1"/>
    <col min="31" max="32" width="8.7109375" style="1" customWidth="1"/>
    <col min="33" max="16384" width="9.140625" style="1"/>
  </cols>
  <sheetData>
    <row r="1" spans="1:24" ht="16.5" customHeight="1">
      <c r="A1" s="123" t="s">
        <v>1</v>
      </c>
      <c r="B1" s="123"/>
      <c r="C1" s="123"/>
      <c r="D1" s="123"/>
      <c r="E1" s="12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8"/>
      <c r="U1" s="8"/>
      <c r="V1" s="8"/>
      <c r="W1" s="8"/>
      <c r="X1" s="8"/>
    </row>
    <row r="2" spans="1:24">
      <c r="A2" s="7"/>
      <c r="B2" s="7"/>
      <c r="C2" s="7"/>
      <c r="D2" s="7"/>
      <c r="E2" s="7"/>
    </row>
    <row r="3" spans="1:24" ht="42.75" customHeight="1">
      <c r="A3" s="122" t="s">
        <v>103</v>
      </c>
      <c r="B3" s="122"/>
      <c r="C3" s="122"/>
      <c r="D3" s="122"/>
      <c r="E3" s="12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7"/>
      <c r="U3" s="7"/>
      <c r="V3" s="4"/>
      <c r="W3" s="4"/>
      <c r="X3" s="4"/>
    </row>
    <row r="4" spans="1:24" s="2" customFormat="1" ht="13.5">
      <c r="A4" s="3"/>
      <c r="B4" s="9"/>
      <c r="C4" s="9"/>
      <c r="D4" s="9"/>
      <c r="E4" s="9"/>
      <c r="F4" s="9"/>
      <c r="G4" s="9"/>
      <c r="H4" s="9"/>
      <c r="I4" s="9"/>
      <c r="J4" s="9"/>
      <c r="K4" s="5"/>
      <c r="L4" s="5"/>
      <c r="M4" s="5"/>
      <c r="N4" s="5"/>
      <c r="O4" s="5"/>
      <c r="V4" s="5"/>
      <c r="W4" s="5"/>
      <c r="X4" s="5"/>
    </row>
    <row r="5" spans="1:24">
      <c r="A5" s="10"/>
      <c r="B5" s="46" t="s">
        <v>13</v>
      </c>
      <c r="C5" s="46" t="s">
        <v>79</v>
      </c>
      <c r="D5" s="46" t="s">
        <v>87</v>
      </c>
      <c r="E5" s="46" t="s">
        <v>98</v>
      </c>
    </row>
    <row r="6" spans="1:24" ht="40.5">
      <c r="A6" s="13" t="s">
        <v>104</v>
      </c>
      <c r="B6" s="17" t="s">
        <v>14</v>
      </c>
      <c r="C6" s="18">
        <v>33802654.5</v>
      </c>
      <c r="D6" s="18">
        <v>33802654.5</v>
      </c>
      <c r="E6" s="18">
        <v>33802654.5</v>
      </c>
      <c r="J6" s="14"/>
      <c r="K6" s="14"/>
      <c r="L6" s="14"/>
    </row>
    <row r="7" spans="1:24" ht="27">
      <c r="A7" s="13" t="s">
        <v>88</v>
      </c>
      <c r="B7" s="18">
        <v>42209755.799999997</v>
      </c>
      <c r="C7" s="17" t="s">
        <v>14</v>
      </c>
      <c r="D7" s="17" t="s">
        <v>14</v>
      </c>
      <c r="E7" s="17" t="s">
        <v>14</v>
      </c>
      <c r="J7" s="14"/>
      <c r="K7" s="14"/>
      <c r="L7" s="14"/>
    </row>
    <row r="8" spans="1:24" ht="33" customHeight="1">
      <c r="A8" s="13" t="s">
        <v>105</v>
      </c>
      <c r="B8" s="17" t="s">
        <v>14</v>
      </c>
      <c r="C8" s="18">
        <v>80509261.934741959</v>
      </c>
      <c r="D8" s="18">
        <v>65965984.779741965</v>
      </c>
      <c r="E8" s="18">
        <v>67206922.363741964</v>
      </c>
      <c r="J8" s="14"/>
      <c r="K8" s="14"/>
      <c r="L8" s="14"/>
    </row>
    <row r="9" spans="1:24" ht="40.5">
      <c r="A9" s="13" t="s">
        <v>106</v>
      </c>
      <c r="B9" s="17" t="s">
        <v>14</v>
      </c>
      <c r="C9" s="19"/>
      <c r="D9" s="19"/>
      <c r="E9" s="19"/>
      <c r="J9" s="14"/>
      <c r="K9" s="14"/>
      <c r="L9" s="14"/>
    </row>
    <row r="10" spans="1:24" ht="21.75" customHeight="1">
      <c r="A10" s="13" t="s">
        <v>15</v>
      </c>
      <c r="B10" s="17" t="s">
        <v>14</v>
      </c>
      <c r="C10" s="19"/>
      <c r="D10" s="19"/>
      <c r="E10" s="19"/>
      <c r="J10" s="14"/>
      <c r="K10" s="14"/>
      <c r="L10" s="14"/>
    </row>
    <row r="11" spans="1:24" ht="22.5" customHeight="1">
      <c r="A11" s="13" t="s">
        <v>16</v>
      </c>
      <c r="B11" s="17" t="s">
        <v>14</v>
      </c>
      <c r="C11" s="19"/>
      <c r="D11" s="19"/>
      <c r="E11" s="19"/>
      <c r="J11" s="14"/>
      <c r="K11" s="14"/>
      <c r="L11" s="14"/>
    </row>
    <row r="12" spans="1:24" ht="35.25" customHeight="1">
      <c r="A12" s="13" t="s">
        <v>107</v>
      </c>
      <c r="B12" s="17" t="s">
        <v>14</v>
      </c>
      <c r="C12" s="18">
        <f>+C8-B7</f>
        <v>38299506.134741962</v>
      </c>
      <c r="D12" s="18">
        <f>+D8-B7</f>
        <v>23756228.979741968</v>
      </c>
      <c r="E12" s="18">
        <f>+E8-B7</f>
        <v>24997166.563741967</v>
      </c>
      <c r="J12" s="14"/>
      <c r="K12" s="14"/>
      <c r="L12" s="14"/>
    </row>
    <row r="13" spans="1:24" ht="40.5">
      <c r="A13" s="13" t="s">
        <v>108</v>
      </c>
      <c r="B13" s="17" t="s">
        <v>14</v>
      </c>
      <c r="C13" s="18">
        <f>+C8-C6</f>
        <v>46706607.434741959</v>
      </c>
      <c r="D13" s="18">
        <f t="shared" ref="D13:E13" si="0">+D8-D6</f>
        <v>32163330.279741965</v>
      </c>
      <c r="E13" s="18">
        <f t="shared" si="0"/>
        <v>33404267.863741964</v>
      </c>
    </row>
  </sheetData>
  <mergeCells count="2">
    <mergeCell ref="A3:E3"/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Աղյուսակ 1</vt:lpstr>
      <vt:lpstr>Աղյուսակ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2022-04-11T08:34:15Z</dcterms:modified>
</cp:coreProperties>
</file>