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ransfe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Shushanik</author>
  </authors>
  <commentList>
    <comment ref="Q21" authorId="0">
      <text>
        <r>
          <rPr>
            <b/>
            <sz val="9"/>
            <rFont val="Tahoma"/>
            <family val="2"/>
          </rPr>
          <t>Shushanik:</t>
        </r>
        <r>
          <rPr>
            <sz val="9"/>
            <rFont val="Tahoma"/>
            <family val="2"/>
          </rPr>
          <t xml:space="preserve">
Դրամաշնորհի ստացման եռամսյակները լրացման պահին անորոշ են, ուստի լրացվել է միայն "տարեկան" սյունակը:
</t>
        </r>
      </text>
    </comment>
  </commentList>
</comments>
</file>

<file path=xl/sharedStrings.xml><?xml version="1.0" encoding="utf-8"?>
<sst xmlns="http://schemas.openxmlformats.org/spreadsheetml/2006/main" count="87" uniqueCount="66">
  <si>
    <t>հ/հ</t>
  </si>
  <si>
    <t>IV  եռամսյակ</t>
  </si>
  <si>
    <t xml:space="preserve"> </t>
  </si>
  <si>
    <t>Անուն, Ազգանունը</t>
  </si>
  <si>
    <t xml:space="preserve">III  եռամսյակ </t>
  </si>
  <si>
    <t xml:space="preserve">                                                                     (տեղեկանքը  ներկայացնող  մարմնի  անվանումը)</t>
  </si>
  <si>
    <t xml:space="preserve">                 Պաշտոնատար անձի պաշտոնը</t>
  </si>
  <si>
    <t>*</t>
  </si>
  <si>
    <t>**</t>
  </si>
  <si>
    <t xml:space="preserve">II  եռամսյակ </t>
  </si>
  <si>
    <t>կողմից</t>
  </si>
  <si>
    <t>Դրամա-շնորհային ծրագրի անվանումը</t>
  </si>
  <si>
    <t>Չափման միավորն արտար-  ժույթով</t>
  </si>
  <si>
    <t xml:space="preserve">I  եռամսյակ </t>
  </si>
  <si>
    <t xml:space="preserve">Լրացնել` 
ա) պայմանագրի համարը և կնքման ամսաթիվը, եթե դրամաշնորհի պայմանագիրը կնքված է,  
բ) &lt;&lt;նախնական համաձայնություն&gt;&gt;, եթե դրամաշնորհի պայմանագիրը քննարկման փուլում է, այս դեպքում նշել նաև, թե քննարկման որ փուլում է գտնվում,
գ) այլ հիմքի առկայության դեպքում լրացնել համապատասխան հիմնավորումը:  </t>
  </si>
  <si>
    <t>Եթե դրամաշնորհի (կամ նրա մասնաբաժնի) ստացման կոնկրետ եռամսյակը լրացման պահին անորոշ է, լրացնել միայն &lt;&lt;տարեկան&gt;&gt; սյունակը:</t>
  </si>
  <si>
    <t>փաստացի</t>
  </si>
  <si>
    <t>կանխատեսում</t>
  </si>
  <si>
    <t xml:space="preserve">      հեռ.------------------</t>
  </si>
  <si>
    <t>սպասողական</t>
  </si>
  <si>
    <t xml:space="preserve">I          եռամսյակ </t>
  </si>
  <si>
    <t xml:space="preserve">III           եռամսյակ </t>
  </si>
  <si>
    <t>Դոնորի` օտարերկրյա պետության կամ միջազգային կազմակերպության անվանումը</t>
  </si>
  <si>
    <t xml:space="preserve">                     </t>
  </si>
  <si>
    <t>Դրամա-շնորհի ընդհանուր գումարը</t>
  </si>
  <si>
    <t xml:space="preserve">տարեկան    (ս2+ս3+ս4+ս5)  </t>
  </si>
  <si>
    <t xml:space="preserve">տարեկան (ս7+ս8+ս9+ս10) </t>
  </si>
  <si>
    <t>2022թ.</t>
  </si>
  <si>
    <t>2024թ</t>
  </si>
  <si>
    <t xml:space="preserve"> Տ Ե Ղ Ե Կ Ա Ն Ք </t>
  </si>
  <si>
    <t>Դրամաշնորհի ստացման իրավական հիմքը*</t>
  </si>
  <si>
    <t>Հատկացումներն ըստ տարիների **</t>
  </si>
  <si>
    <t xml:space="preserve"> Օտարերկրյա պետությունների կամ միջազգային ֆինանսական  կազմակերպությունների և այլ անձանց կողմից 2021-2025թթ Հայաստանի Հանրապետությանը տրամադրված (տրամադրվելիք) դրամաշնորհների, դրանց` ըստ տարիների հատկացումների վերաբերյալ</t>
  </si>
  <si>
    <t>2021թ</t>
  </si>
  <si>
    <t>2023թ.</t>
  </si>
  <si>
    <t>2025թ</t>
  </si>
  <si>
    <t xml:space="preserve"> Գերմանիայի զարգացման վարկերի բանկ (KFW)</t>
  </si>
  <si>
    <t>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</si>
  <si>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</si>
  <si>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</si>
  <si>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</si>
  <si>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</si>
  <si>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 xml:space="preserve">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</si>
  <si>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</si>
  <si>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</si>
  <si>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 xml:space="preserve"> Գյուղատնտեսության զարգացման միջազգային հիմնադրամի  աջակցությամբ իրականացվող 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</si>
  <si>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</si>
  <si>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</si>
  <si>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Վերակառուցման և զարգացման միջազգային բանկ</t>
  </si>
  <si>
    <t xml:space="preserve"> Զարգացման ֆրանսիական գործակալության</t>
  </si>
  <si>
    <t xml:space="preserve"> Զարգացման ֆրանսիական գործակալություն</t>
  </si>
  <si>
    <t>Գլոբալ էկոլոգիական հիմնադրամ</t>
  </si>
  <si>
    <t>Գյուղատնտեսության զարգացման միջազգային հիմնադրամ</t>
  </si>
  <si>
    <t>201668458 դրամաշնորհային համաձայնագիր</t>
  </si>
  <si>
    <t>ԵՄ</t>
  </si>
  <si>
    <t>2020 թվականի ապրիլի 23-ին ՀՀ կառավարության և ԶՖԳ-ի միջև կնքված համաձայնագիր թիվ CAM 1002 06 D</t>
  </si>
  <si>
    <t xml:space="preserve">քննարկումների փուլում է </t>
  </si>
  <si>
    <t>եվրո</t>
  </si>
  <si>
    <t>Դրամաշնորհային համաձայնագիր թիվ 2000001401 կնքված Գյուղատնտեսության զարգացման միջագային հիմնադրամի հետ 15.06.2016թ.</t>
  </si>
  <si>
    <t>ԱՄՆԴ</t>
  </si>
  <si>
    <t>ՀՓԻ</t>
  </si>
  <si>
    <t>հազար Եվրո</t>
  </si>
  <si>
    <t>Եվրո, կուրսը 2022 թվականի համար՝ 552.17 (01.11.2021թ.)
կուրսը մյուս տարիների համար 546.18 (21.02.2022թ.)</t>
  </si>
  <si>
    <t>ԵՎՐՈ</t>
  </si>
  <si>
    <t>ԱՄՆ դոլար</t>
  </si>
  <si>
    <t xml:space="preserve">2017թվականի մարտի 23-ին ՀՀ և ՎԶՄԲ-ի միջև կնքված համաձայնագիր թիվ PHRD TF0A4449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</si>
</sst>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* #,##0.00_)\ _ _ ;_ * \(#,##0.00\)\ _ _ ;_ * &quot;-&quot;??_)\ _ _ ;_ @_ "/>
    <numFmt numFmtId="181" formatCode="_-* #,##0.00_р_._-;\-* #,##0.00_р_._-;_-* &quot;-&quot;??_р_._-;_-@_-"/>
    <numFmt numFmtId="182" formatCode="##,##0.0;\(##,##0.0\);\-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</numFmts>
  <fonts count="61">
    <font>
      <sz val="10"/>
      <name val="Arial"/>
      <family val="0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Arial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Times Armenian"/>
      <family val="1"/>
    </font>
    <font>
      <sz val="8"/>
      <name val="Arial Armenian"/>
      <family val="2"/>
    </font>
    <font>
      <sz val="10"/>
      <name val="Arial Armenian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color indexed="8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8"/>
      <name val="Times Armen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1"/>
      <color theme="1"/>
      <name val="Times Armenian"/>
      <family val="2"/>
    </font>
    <font>
      <sz val="12"/>
      <color theme="1"/>
      <name val="Times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horizontal="left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4" fillId="0" borderId="0">
      <alignment horizontal="left"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4" fillId="0" borderId="0">
      <alignment/>
      <protection/>
    </xf>
    <xf numFmtId="0" fontId="14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14" fillId="0" borderId="0" applyFill="0" applyBorder="0" applyProtection="0">
      <alignment horizontal="right" vertical="top"/>
    </xf>
    <xf numFmtId="0" fontId="15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justify" vertic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3" fontId="59" fillId="0" borderId="12" xfId="194" applyNumberFormat="1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43" fontId="59" fillId="0" borderId="11" xfId="194" applyNumberFormat="1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vertical="center" wrapText="1"/>
    </xf>
    <xf numFmtId="43" fontId="5" fillId="33" borderId="11" xfId="195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3" fontId="5" fillId="33" borderId="11" xfId="0" applyNumberFormat="1" applyFont="1" applyFill="1" applyBorder="1" applyAlignment="1">
      <alignment vertical="center" wrapText="1"/>
    </xf>
    <xf numFmtId="43" fontId="5" fillId="33" borderId="11" xfId="195" applyFont="1" applyFill="1" applyBorder="1" applyAlignment="1">
      <alignment vertical="center"/>
    </xf>
    <xf numFmtId="43" fontId="4" fillId="0" borderId="11" xfId="191" applyFont="1" applyBorder="1" applyAlignment="1">
      <alignment vertical="center" wrapText="1"/>
    </xf>
    <xf numFmtId="43" fontId="5" fillId="33" borderId="11" xfId="191" applyFont="1" applyFill="1" applyBorder="1" applyAlignment="1">
      <alignment vertical="center" wrapText="1"/>
    </xf>
    <xf numFmtId="43" fontId="5" fillId="33" borderId="11" xfId="195" applyFont="1" applyFill="1" applyBorder="1" applyAlignment="1">
      <alignment horizontal="center" vertical="center" wrapText="1"/>
    </xf>
    <xf numFmtId="43" fontId="4" fillId="0" borderId="11" xfId="195" applyFont="1" applyBorder="1" applyAlignment="1">
      <alignment vertical="center" wrapText="1"/>
    </xf>
    <xf numFmtId="43" fontId="5" fillId="0" borderId="11" xfId="195" applyFont="1" applyBorder="1" applyAlignment="1">
      <alignment vertical="center" wrapText="1"/>
    </xf>
    <xf numFmtId="183" fontId="4" fillId="0" borderId="13" xfId="195" applyNumberFormat="1" applyFont="1" applyBorder="1" applyAlignment="1">
      <alignment horizontal="center" vertical="center" wrapText="1"/>
    </xf>
    <xf numFmtId="183" fontId="4" fillId="0" borderId="14" xfId="195" applyNumberFormat="1" applyFont="1" applyBorder="1" applyAlignment="1">
      <alignment horizontal="center" vertical="center" wrapText="1"/>
    </xf>
    <xf numFmtId="183" fontId="4" fillId="0" borderId="12" xfId="19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8" fontId="4" fillId="0" borderId="13" xfId="195" applyNumberFormat="1" applyFont="1" applyBorder="1" applyAlignment="1">
      <alignment horizontal="center" vertical="center" wrapText="1"/>
    </xf>
    <xf numFmtId="188" fontId="4" fillId="0" borderId="12" xfId="195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317">
    <cellStyle name="Normal" xfId="0"/>
    <cellStyle name="_artabyuje" xfId="15"/>
    <cellStyle name="_artabyuje_3.Havelvacner_N1_12 23.01.2018" xfId="16"/>
    <cellStyle name="20% - Accent1" xfId="17"/>
    <cellStyle name="20% - Accent1 2" xfId="18"/>
    <cellStyle name="20% - Accent1 2 2" xfId="19"/>
    <cellStyle name="20% - Accent1 2 2 2" xfId="20"/>
    <cellStyle name="20% - Accent1 2 2 2 2" xfId="21"/>
    <cellStyle name="20% - Accent1 2 2 3" xfId="22"/>
    <cellStyle name="20% - Accent1 2 3" xfId="23"/>
    <cellStyle name="20% - Accent1 2 3 2" xfId="24"/>
    <cellStyle name="20% - Accent1 2 4" xfId="25"/>
    <cellStyle name="20% - Accent1 2 4 2" xfId="26"/>
    <cellStyle name="20% - Accent1 2 5" xfId="27"/>
    <cellStyle name="20% - Accent1 2 6" xfId="28"/>
    <cellStyle name="20% - Accent2" xfId="29"/>
    <cellStyle name="20% - Accent2 2" xfId="30"/>
    <cellStyle name="20% - Accent2 2 2" xfId="31"/>
    <cellStyle name="20% - Accent2 2 2 2" xfId="32"/>
    <cellStyle name="20% - Accent2 2 2 2 2" xfId="33"/>
    <cellStyle name="20% - Accent2 2 2 3" xfId="34"/>
    <cellStyle name="20% - Accent2 2 3" xfId="35"/>
    <cellStyle name="20% - Accent2 2 3 2" xfId="36"/>
    <cellStyle name="20% - Accent2 2 4" xfId="37"/>
    <cellStyle name="20% - Accent2 2 4 2" xfId="38"/>
    <cellStyle name="20% - Accent2 2 5" xfId="39"/>
    <cellStyle name="20% - Accent2 2 6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2 3 2" xfId="48"/>
    <cellStyle name="20% - Accent3 2 4" xfId="49"/>
    <cellStyle name="20% - Accent3 2 4 2" xfId="50"/>
    <cellStyle name="20% - Accent3 2 5" xfId="51"/>
    <cellStyle name="20% - Accent3 2 6" xfId="52"/>
    <cellStyle name="20% - Accent4" xfId="53"/>
    <cellStyle name="20% - Accent4 2" xfId="54"/>
    <cellStyle name="20% - Accent4 2 2" xfId="55"/>
    <cellStyle name="20% - Accent4 2 2 2" xfId="56"/>
    <cellStyle name="20% - Accent4 2 2 2 2" xfId="57"/>
    <cellStyle name="20% - Accent4 2 2 3" xfId="58"/>
    <cellStyle name="20% - Accent4 2 3" xfId="59"/>
    <cellStyle name="20% - Accent4 2 3 2" xfId="60"/>
    <cellStyle name="20% - Accent4 2 4" xfId="61"/>
    <cellStyle name="20% - Accent4 2 4 2" xfId="62"/>
    <cellStyle name="20% - Accent4 2 5" xfId="63"/>
    <cellStyle name="20% - Accent4 2 6" xfId="64"/>
    <cellStyle name="20% - Accent5" xfId="65"/>
    <cellStyle name="20% - Accent5 2" xfId="66"/>
    <cellStyle name="20% - Accent5 2 2" xfId="67"/>
    <cellStyle name="20% - Accent5 2 2 2" xfId="68"/>
    <cellStyle name="20% - Accent5 2 2 2 2" xfId="69"/>
    <cellStyle name="20% - Accent5 2 2 3" xfId="70"/>
    <cellStyle name="20% - Accent5 2 3" xfId="71"/>
    <cellStyle name="20% - Accent5 2 3 2" xfId="72"/>
    <cellStyle name="20% - Accent5 2 4" xfId="73"/>
    <cellStyle name="20% - Accent5 2 4 2" xfId="74"/>
    <cellStyle name="20% - Accent5 2 5" xfId="75"/>
    <cellStyle name="20% - Accent5 2 6" xfId="76"/>
    <cellStyle name="20% - Accent6" xfId="77"/>
    <cellStyle name="20% - Accent6 2" xfId="78"/>
    <cellStyle name="20% - Accent6 2 2" xfId="79"/>
    <cellStyle name="20% - Accent6 2 2 2" xfId="80"/>
    <cellStyle name="20% - Accent6 2 2 2 2" xfId="81"/>
    <cellStyle name="20% - Accent6 2 2 3" xfId="82"/>
    <cellStyle name="20% - Accent6 2 3" xfId="83"/>
    <cellStyle name="20% - Accent6 2 3 2" xfId="84"/>
    <cellStyle name="20% - Accent6 2 4" xfId="85"/>
    <cellStyle name="20% - Accent6 2 4 2" xfId="86"/>
    <cellStyle name="20% - Accent6 2 5" xfId="87"/>
    <cellStyle name="20% - Accent6 2 6" xfId="88"/>
    <cellStyle name="40% - Accent1" xfId="89"/>
    <cellStyle name="40% - Accent1 2" xfId="90"/>
    <cellStyle name="40% - Accent1 2 2" xfId="91"/>
    <cellStyle name="40% - Accent1 2 2 2" xfId="92"/>
    <cellStyle name="40% - Accent1 2 2 2 2" xfId="93"/>
    <cellStyle name="40% - Accent1 2 2 3" xfId="94"/>
    <cellStyle name="40% - Accent1 2 3" xfId="95"/>
    <cellStyle name="40% - Accent1 2 3 2" xfId="96"/>
    <cellStyle name="40% - Accent1 2 4" xfId="97"/>
    <cellStyle name="40% - Accent1 2 4 2" xfId="98"/>
    <cellStyle name="40% - Accent1 2 5" xfId="99"/>
    <cellStyle name="40% - Accent1 2 6" xfId="100"/>
    <cellStyle name="40% - Accent2" xfId="101"/>
    <cellStyle name="40% - Accent2 2" xfId="102"/>
    <cellStyle name="40% - Accent2 2 2" xfId="103"/>
    <cellStyle name="40% - Accent2 2 2 2" xfId="104"/>
    <cellStyle name="40% - Accent2 2 2 2 2" xfId="105"/>
    <cellStyle name="40% - Accent2 2 2 3" xfId="106"/>
    <cellStyle name="40% - Accent2 2 3" xfId="107"/>
    <cellStyle name="40% - Accent2 2 3 2" xfId="108"/>
    <cellStyle name="40% - Accent2 2 4" xfId="109"/>
    <cellStyle name="40% - Accent2 2 4 2" xfId="110"/>
    <cellStyle name="40% - Accent2 2 5" xfId="111"/>
    <cellStyle name="40% - Accent2 2 6" xfId="112"/>
    <cellStyle name="40% - Accent3" xfId="113"/>
    <cellStyle name="40% - Accent3 2" xfId="114"/>
    <cellStyle name="40% - Accent3 2 2" xfId="115"/>
    <cellStyle name="40% - Accent3 2 2 2" xfId="116"/>
    <cellStyle name="40% - Accent3 2 2 2 2" xfId="117"/>
    <cellStyle name="40% - Accent3 2 2 3" xfId="118"/>
    <cellStyle name="40% - Accent3 2 3" xfId="119"/>
    <cellStyle name="40% - Accent3 2 3 2" xfId="120"/>
    <cellStyle name="40% - Accent3 2 4" xfId="121"/>
    <cellStyle name="40% - Accent3 2 4 2" xfId="122"/>
    <cellStyle name="40% - Accent3 2 5" xfId="123"/>
    <cellStyle name="40% - Accent3 2 6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 2 4 2" xfId="134"/>
    <cellStyle name="40% - Accent4 2 5" xfId="135"/>
    <cellStyle name="40% - Accent4 2 6" xfId="136"/>
    <cellStyle name="40% - Accent5" xfId="137"/>
    <cellStyle name="40% - Accent5 2" xfId="138"/>
    <cellStyle name="40% - Accent5 2 2" xfId="139"/>
    <cellStyle name="40% - Accent5 2 2 2" xfId="140"/>
    <cellStyle name="40% - Accent5 2 2 2 2" xfId="141"/>
    <cellStyle name="40% - Accent5 2 2 3" xfId="142"/>
    <cellStyle name="40% - Accent5 2 3" xfId="143"/>
    <cellStyle name="40% - Accent5 2 3 2" xfId="144"/>
    <cellStyle name="40% - Accent5 2 4" xfId="145"/>
    <cellStyle name="40% - Accent5 2 4 2" xfId="146"/>
    <cellStyle name="40% - Accent5 2 5" xfId="147"/>
    <cellStyle name="40% - Accent5 2 6" xfId="148"/>
    <cellStyle name="40% - Accent6" xfId="149"/>
    <cellStyle name="40% - Accent6 2" xfId="150"/>
    <cellStyle name="40% - Accent6 2 2" xfId="151"/>
    <cellStyle name="40% - Accent6 2 2 2" xfId="152"/>
    <cellStyle name="40% - Accent6 2 2 2 2" xfId="153"/>
    <cellStyle name="40% - Accent6 2 2 3" xfId="154"/>
    <cellStyle name="40% - Accent6 2 3" xfId="155"/>
    <cellStyle name="40% - Accent6 2 3 2" xfId="156"/>
    <cellStyle name="40% - Accent6 2 4" xfId="157"/>
    <cellStyle name="40% - Accent6 2 4 2" xfId="158"/>
    <cellStyle name="40% - Accent6 2 5" xfId="159"/>
    <cellStyle name="40% - Accent6 2 6" xfId="160"/>
    <cellStyle name="60% - Accent1" xfId="161"/>
    <cellStyle name="60% - Accent1 2" xfId="162"/>
    <cellStyle name="60% - Accent2" xfId="163"/>
    <cellStyle name="60% - Accent2 2" xfId="164"/>
    <cellStyle name="60% - Accent3" xfId="165"/>
    <cellStyle name="60% - Accent3 2" xfId="166"/>
    <cellStyle name="60% - Accent4" xfId="167"/>
    <cellStyle name="60% - Accent4 2" xfId="168"/>
    <cellStyle name="60% - Accent5" xfId="169"/>
    <cellStyle name="60% - Accent5 2" xfId="170"/>
    <cellStyle name="60% - Accent6" xfId="171"/>
    <cellStyle name="60% - Accent6 2" xfId="172"/>
    <cellStyle name="Accent1" xfId="173"/>
    <cellStyle name="Accent1 2" xfId="174"/>
    <cellStyle name="Accent2" xfId="175"/>
    <cellStyle name="Accent2 2" xfId="176"/>
    <cellStyle name="Accent3" xfId="177"/>
    <cellStyle name="Accent3 2" xfId="178"/>
    <cellStyle name="Accent4" xfId="179"/>
    <cellStyle name="Accent4 2" xfId="180"/>
    <cellStyle name="Accent5" xfId="181"/>
    <cellStyle name="Accent5 2" xfId="182"/>
    <cellStyle name="Accent6" xfId="183"/>
    <cellStyle name="Accent6 2" xfId="184"/>
    <cellStyle name="Bad" xfId="185"/>
    <cellStyle name="Bad 2" xfId="186"/>
    <cellStyle name="Calculation" xfId="187"/>
    <cellStyle name="Calculation 2" xfId="188"/>
    <cellStyle name="Check Cell" xfId="189"/>
    <cellStyle name="Check Cell 2" xfId="190"/>
    <cellStyle name="Comma" xfId="191"/>
    <cellStyle name="Comma [0]" xfId="192"/>
    <cellStyle name="Comma 10" xfId="193"/>
    <cellStyle name="Comma 11" xfId="194"/>
    <cellStyle name="Comma 12" xfId="195"/>
    <cellStyle name="Comma 2" xfId="196"/>
    <cellStyle name="Comma 2 2" xfId="197"/>
    <cellStyle name="Comma 2 2 2" xfId="198"/>
    <cellStyle name="Comma 2 2 2 2" xfId="199"/>
    <cellStyle name="Comma 2 3" xfId="200"/>
    <cellStyle name="Comma 2 3 2" xfId="201"/>
    <cellStyle name="Comma 3" xfId="202"/>
    <cellStyle name="Comma 3 2" xfId="203"/>
    <cellStyle name="Comma 3 2 2" xfId="204"/>
    <cellStyle name="Comma 3 2 2 2" xfId="205"/>
    <cellStyle name="Comma 3 3" xfId="206"/>
    <cellStyle name="Comma 4" xfId="207"/>
    <cellStyle name="Comma 4 2" xfId="208"/>
    <cellStyle name="Comma 4 2 2" xfId="209"/>
    <cellStyle name="Comma 4 3" xfId="210"/>
    <cellStyle name="Comma 4 3 2" xfId="211"/>
    <cellStyle name="Comma 5" xfId="212"/>
    <cellStyle name="Comma 5 2" xfId="213"/>
    <cellStyle name="Comma 5 2 2" xfId="214"/>
    <cellStyle name="Comma 6" xfId="215"/>
    <cellStyle name="Comma 6 2" xfId="216"/>
    <cellStyle name="Comma 6 3" xfId="217"/>
    <cellStyle name="Comma 6 3 2" xfId="218"/>
    <cellStyle name="Comma 6 3 2 2" xfId="219"/>
    <cellStyle name="Comma 6 3 3" xfId="220"/>
    <cellStyle name="Comma 6 3 4" xfId="221"/>
    <cellStyle name="Comma 6 4" xfId="222"/>
    <cellStyle name="Comma 6 4 2" xfId="223"/>
    <cellStyle name="Comma 6 4 2 2" xfId="224"/>
    <cellStyle name="Comma 6 4 3" xfId="225"/>
    <cellStyle name="Comma 6 5" xfId="226"/>
    <cellStyle name="Comma 6 5 2" xfId="227"/>
    <cellStyle name="Comma 6 6" xfId="228"/>
    <cellStyle name="Comma 6 6 2" xfId="229"/>
    <cellStyle name="Comma 6 7" xfId="230"/>
    <cellStyle name="Comma 6 8" xfId="231"/>
    <cellStyle name="Comma 7" xfId="232"/>
    <cellStyle name="Comma 8" xfId="233"/>
    <cellStyle name="Comma 8 2" xfId="234"/>
    <cellStyle name="Comma 9" xfId="235"/>
    <cellStyle name="Comma 9 2" xfId="236"/>
    <cellStyle name="Currency" xfId="237"/>
    <cellStyle name="Currency [0]" xfId="238"/>
    <cellStyle name="Explanatory Text" xfId="239"/>
    <cellStyle name="Explanatory Text 2" xfId="240"/>
    <cellStyle name="Good" xfId="241"/>
    <cellStyle name="Good 2" xfId="242"/>
    <cellStyle name="Heading 1" xfId="243"/>
    <cellStyle name="Heading 1 2" xfId="244"/>
    <cellStyle name="Heading 2" xfId="245"/>
    <cellStyle name="Heading 2 2" xfId="246"/>
    <cellStyle name="Heading 3" xfId="247"/>
    <cellStyle name="Heading 3 2" xfId="248"/>
    <cellStyle name="Heading 4" xfId="249"/>
    <cellStyle name="Heading 4 2" xfId="250"/>
    <cellStyle name="Input" xfId="251"/>
    <cellStyle name="Input 2" xfId="252"/>
    <cellStyle name="Linked Cell" xfId="253"/>
    <cellStyle name="Linked Cell 2" xfId="254"/>
    <cellStyle name="Neutral" xfId="255"/>
    <cellStyle name="Neutral 2" xfId="256"/>
    <cellStyle name="Neutral 2 2" xfId="257"/>
    <cellStyle name="Neutral 3" xfId="258"/>
    <cellStyle name="Neutral 4" xfId="259"/>
    <cellStyle name="Normal 10" xfId="260"/>
    <cellStyle name="Normal 10 2" xfId="261"/>
    <cellStyle name="Normal 10 2 2" xfId="262"/>
    <cellStyle name="Normal 10 2 2 2" xfId="263"/>
    <cellStyle name="Normal 10 2 3" xfId="264"/>
    <cellStyle name="Normal 10 3" xfId="265"/>
    <cellStyle name="Normal 10 3 2" xfId="266"/>
    <cellStyle name="Normal 10 4" xfId="267"/>
    <cellStyle name="Normal 10 4 2" xfId="268"/>
    <cellStyle name="Normal 10 5" xfId="269"/>
    <cellStyle name="Normal 10 6" xfId="270"/>
    <cellStyle name="Normal 11" xfId="271"/>
    <cellStyle name="Normal 11 2" xfId="272"/>
    <cellStyle name="Normal 11 3" xfId="273"/>
    <cellStyle name="Normal 12" xfId="274"/>
    <cellStyle name="Normal 12 2" xfId="275"/>
    <cellStyle name="Normal 13" xfId="276"/>
    <cellStyle name="Normal 14" xfId="277"/>
    <cellStyle name="Normal 15" xfId="278"/>
    <cellStyle name="Normal 2" xfId="279"/>
    <cellStyle name="Normal 2 2" xfId="280"/>
    <cellStyle name="Normal 2 2 2" xfId="281"/>
    <cellStyle name="Normal 2 3" xfId="282"/>
    <cellStyle name="Normal 2_3.Havelvacner_N1_12 23.01.2018" xfId="283"/>
    <cellStyle name="Normal 3" xfId="284"/>
    <cellStyle name="Normal 3 2" xfId="285"/>
    <cellStyle name="Normal 3_HavelvacN2axjusakN3" xfId="286"/>
    <cellStyle name="Normal 4" xfId="287"/>
    <cellStyle name="Normal 4 2" xfId="288"/>
    <cellStyle name="Normal 4 2 2" xfId="289"/>
    <cellStyle name="Normal 4 3" xfId="290"/>
    <cellStyle name="Normal 5" xfId="291"/>
    <cellStyle name="Normal 5 2" xfId="292"/>
    <cellStyle name="Normal 5 3" xfId="293"/>
    <cellStyle name="Normal 5 3 2" xfId="294"/>
    <cellStyle name="Normal 5 3 2 2" xfId="295"/>
    <cellStyle name="Normal 5 3 3" xfId="296"/>
    <cellStyle name="Normal 5 3 4" xfId="297"/>
    <cellStyle name="Normal 5 4" xfId="298"/>
    <cellStyle name="Normal 5 4 2" xfId="299"/>
    <cellStyle name="Normal 5 4 2 2" xfId="300"/>
    <cellStyle name="Normal 5 4 3" xfId="301"/>
    <cellStyle name="Normal 5 5" xfId="302"/>
    <cellStyle name="Normal 5 5 2" xfId="303"/>
    <cellStyle name="Normal 5 6" xfId="304"/>
    <cellStyle name="Normal 5 6 2" xfId="305"/>
    <cellStyle name="Normal 5 7" xfId="306"/>
    <cellStyle name="Normal 5 8" xfId="307"/>
    <cellStyle name="Normal 6" xfId="308"/>
    <cellStyle name="Normal 7" xfId="309"/>
    <cellStyle name="Normal 8" xfId="310"/>
    <cellStyle name="Normal 9" xfId="311"/>
    <cellStyle name="Note" xfId="312"/>
    <cellStyle name="Note 2" xfId="313"/>
    <cellStyle name="Output" xfId="314"/>
    <cellStyle name="Output 2" xfId="315"/>
    <cellStyle name="Percent" xfId="316"/>
    <cellStyle name="Percent 2" xfId="317"/>
    <cellStyle name="Percent 2 2" xfId="318"/>
    <cellStyle name="Percent 2 2 2" xfId="319"/>
    <cellStyle name="Percent 3" xfId="320"/>
    <cellStyle name="Percent 3 2" xfId="321"/>
    <cellStyle name="RowLevel_1_N6+artabyuje" xfId="322"/>
    <cellStyle name="SN_241" xfId="323"/>
    <cellStyle name="Style 1" xfId="324"/>
    <cellStyle name="Title" xfId="325"/>
    <cellStyle name="Title 2" xfId="326"/>
    <cellStyle name="Total" xfId="327"/>
    <cellStyle name="Total 2" xfId="328"/>
    <cellStyle name="Warning Text" xfId="329"/>
    <cellStyle name="Warning Text 2" xfId="3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1">
      <selection activeCell="A7" sqref="A7:Q7"/>
    </sheetView>
  </sheetViews>
  <sheetFormatPr defaultColWidth="9.140625" defaultRowHeight="12.75"/>
  <cols>
    <col min="1" max="1" width="3.28125" style="25" customWidth="1"/>
    <col min="2" max="2" width="39.7109375" style="25" customWidth="1"/>
    <col min="3" max="3" width="41.57421875" style="25" customWidth="1"/>
    <col min="4" max="4" width="25.57421875" style="25" customWidth="1"/>
    <col min="5" max="5" width="16.8515625" style="25" customWidth="1"/>
    <col min="6" max="6" width="33.140625" style="25" bestFit="1" customWidth="1"/>
    <col min="7" max="7" width="23.57421875" style="25" customWidth="1"/>
    <col min="8" max="8" width="11.8515625" style="25" customWidth="1"/>
    <col min="9" max="9" width="12.00390625" style="25" bestFit="1" customWidth="1"/>
    <col min="10" max="10" width="11.8515625" style="25" customWidth="1"/>
    <col min="11" max="11" width="12.421875" style="25" bestFit="1" customWidth="1"/>
    <col min="12" max="12" width="13.421875" style="25" customWidth="1"/>
    <col min="13" max="13" width="13.57421875" style="25" customWidth="1"/>
    <col min="14" max="14" width="9.7109375" style="25" customWidth="1"/>
    <col min="15" max="15" width="11.421875" style="25" customWidth="1"/>
    <col min="16" max="16" width="12.421875" style="25" bestFit="1" customWidth="1"/>
    <col min="17" max="17" width="13.7109375" style="25" customWidth="1"/>
    <col min="18" max="18" width="13.8515625" style="25" bestFit="1" customWidth="1"/>
    <col min="19" max="19" width="13.140625" style="25" bestFit="1" customWidth="1"/>
  </cols>
  <sheetData>
    <row r="1" spans="1:17" ht="15">
      <c r="A1" s="1"/>
      <c r="B1" s="1"/>
      <c r="C1" s="1"/>
      <c r="D1" s="1"/>
      <c r="E1" s="1"/>
      <c r="F1" s="1"/>
      <c r="G1" s="1"/>
      <c r="I1" s="1"/>
      <c r="J1" s="1"/>
      <c r="K1" s="1"/>
      <c r="L1" s="2"/>
      <c r="M1" s="1"/>
      <c r="N1" s="1"/>
      <c r="O1" s="1"/>
      <c r="P1" s="26"/>
      <c r="Q1" s="22"/>
    </row>
    <row r="2" spans="1:17" ht="17.25" customHeight="1">
      <c r="A2" s="1"/>
      <c r="B2" s="1"/>
      <c r="C2" s="1"/>
      <c r="D2" s="1"/>
      <c r="E2" s="1"/>
      <c r="F2" s="1"/>
      <c r="G2" s="1"/>
      <c r="I2" s="1"/>
      <c r="J2" s="1"/>
      <c r="K2" s="1"/>
      <c r="L2" s="2"/>
      <c r="M2" s="1"/>
      <c r="N2" s="1"/>
      <c r="O2" s="55" t="s">
        <v>23</v>
      </c>
      <c r="P2" s="55"/>
      <c r="Q2" s="55"/>
    </row>
    <row r="3" spans="1:17" ht="15.75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3.5" customHeight="1">
      <c r="A4" s="14"/>
      <c r="B4" s="14"/>
      <c r="C4" s="14"/>
      <c r="D4" s="14"/>
      <c r="E4" s="61"/>
      <c r="F4" s="61"/>
      <c r="G4" s="61"/>
      <c r="H4" s="61"/>
      <c r="I4" s="61"/>
      <c r="J4" s="61"/>
      <c r="K4" s="61"/>
      <c r="L4" s="61"/>
      <c r="M4" s="61"/>
      <c r="N4" s="61"/>
      <c r="O4" s="15"/>
      <c r="P4" s="16" t="s">
        <v>10</v>
      </c>
      <c r="Q4" s="17"/>
    </row>
    <row r="5" spans="1:17" ht="18" customHeight="1">
      <c r="A5" s="16"/>
      <c r="B5" s="59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19"/>
      <c r="O5" s="20"/>
      <c r="P5" s="20"/>
      <c r="Q5" s="26"/>
    </row>
    <row r="6" spans="13:17" ht="15.75" customHeight="1">
      <c r="M6" s="21"/>
      <c r="N6" s="21"/>
      <c r="O6" s="21"/>
      <c r="P6" s="21"/>
      <c r="Q6" s="18"/>
    </row>
    <row r="7" spans="1:17" ht="52.5" customHeight="1">
      <c r="A7" s="60" t="s">
        <v>32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9" customHeight="1">
      <c r="A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9" ht="23.25" customHeight="1">
      <c r="A9" s="62" t="s">
        <v>0</v>
      </c>
      <c r="B9" s="56" t="s">
        <v>22</v>
      </c>
      <c r="C9" s="56" t="s">
        <v>11</v>
      </c>
      <c r="D9" s="56" t="s">
        <v>30</v>
      </c>
      <c r="E9" s="56" t="s">
        <v>24</v>
      </c>
      <c r="F9" s="56" t="s">
        <v>12</v>
      </c>
      <c r="G9" s="56" t="s">
        <v>31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ht="16.5" customHeight="1">
      <c r="A10" s="62"/>
      <c r="B10" s="56"/>
      <c r="C10" s="56"/>
      <c r="D10" s="56"/>
      <c r="E10" s="56"/>
      <c r="F10" s="56"/>
      <c r="G10" s="23" t="s">
        <v>33</v>
      </c>
      <c r="H10" s="56" t="s">
        <v>27</v>
      </c>
      <c r="I10" s="56"/>
      <c r="J10" s="56"/>
      <c r="K10" s="56"/>
      <c r="L10" s="56"/>
      <c r="M10" s="56" t="s">
        <v>34</v>
      </c>
      <c r="N10" s="56"/>
      <c r="O10" s="56"/>
      <c r="P10" s="56"/>
      <c r="Q10" s="56"/>
      <c r="R10" s="27" t="s">
        <v>28</v>
      </c>
      <c r="S10" s="27" t="s">
        <v>35</v>
      </c>
    </row>
    <row r="11" spans="1:19" ht="16.5" customHeight="1">
      <c r="A11" s="62"/>
      <c r="B11" s="56"/>
      <c r="C11" s="56"/>
      <c r="D11" s="56"/>
      <c r="E11" s="56"/>
      <c r="F11" s="56"/>
      <c r="G11" s="56" t="s">
        <v>16</v>
      </c>
      <c r="H11" s="23" t="s">
        <v>16</v>
      </c>
      <c r="I11" s="56" t="s">
        <v>19</v>
      </c>
      <c r="J11" s="56"/>
      <c r="K11" s="56"/>
      <c r="L11" s="56"/>
      <c r="M11" s="56" t="s">
        <v>17</v>
      </c>
      <c r="N11" s="56"/>
      <c r="O11" s="56"/>
      <c r="P11" s="56"/>
      <c r="Q11" s="56"/>
      <c r="R11" s="63" t="s">
        <v>17</v>
      </c>
      <c r="S11" s="64"/>
    </row>
    <row r="12" spans="1:19" ht="16.5" customHeight="1">
      <c r="A12" s="62"/>
      <c r="B12" s="56"/>
      <c r="C12" s="56"/>
      <c r="D12" s="56"/>
      <c r="E12" s="56"/>
      <c r="F12" s="56"/>
      <c r="G12" s="56"/>
      <c r="H12" s="56" t="s">
        <v>20</v>
      </c>
      <c r="I12" s="56" t="s">
        <v>9</v>
      </c>
      <c r="J12" s="56" t="s">
        <v>21</v>
      </c>
      <c r="K12" s="56" t="s">
        <v>1</v>
      </c>
      <c r="L12" s="56" t="s">
        <v>25</v>
      </c>
      <c r="M12" s="56" t="s">
        <v>13</v>
      </c>
      <c r="N12" s="56" t="s">
        <v>9</v>
      </c>
      <c r="O12" s="56" t="s">
        <v>4</v>
      </c>
      <c r="P12" s="56" t="s">
        <v>1</v>
      </c>
      <c r="Q12" s="56" t="s">
        <v>26</v>
      </c>
      <c r="R12" s="65"/>
      <c r="S12" s="66"/>
    </row>
    <row r="13" spans="1:19" ht="54" customHeight="1">
      <c r="A13" s="6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67"/>
      <c r="S13" s="68"/>
    </row>
    <row r="14" spans="1:19" ht="15" customHeight="1">
      <c r="A14" s="12"/>
      <c r="B14" s="23"/>
      <c r="C14" s="23"/>
      <c r="D14" s="23"/>
      <c r="E14" s="23"/>
      <c r="F14" s="23"/>
      <c r="G14" s="23">
        <v>1</v>
      </c>
      <c r="H14" s="23">
        <v>2</v>
      </c>
      <c r="I14" s="23">
        <v>3</v>
      </c>
      <c r="J14" s="23">
        <v>4</v>
      </c>
      <c r="K14" s="23">
        <v>5</v>
      </c>
      <c r="L14" s="23">
        <v>6</v>
      </c>
      <c r="M14" s="23">
        <v>7</v>
      </c>
      <c r="N14" s="23">
        <v>8</v>
      </c>
      <c r="O14" s="23">
        <v>9</v>
      </c>
      <c r="P14" s="23">
        <v>10</v>
      </c>
      <c r="Q14" s="23">
        <v>11</v>
      </c>
      <c r="R14" s="23">
        <v>12</v>
      </c>
      <c r="S14" s="23">
        <v>13</v>
      </c>
    </row>
    <row r="15" spans="1:19" ht="87" customHeight="1">
      <c r="A15" s="12">
        <v>1</v>
      </c>
      <c r="B15" s="24" t="s">
        <v>36</v>
      </c>
      <c r="C15" s="24" t="s">
        <v>37</v>
      </c>
      <c r="D15" s="24" t="s">
        <v>53</v>
      </c>
      <c r="E15" s="37">
        <v>5524139.38</v>
      </c>
      <c r="F15" s="42" t="s">
        <v>62</v>
      </c>
      <c r="G15" s="41">
        <v>42000</v>
      </c>
      <c r="H15" s="36"/>
      <c r="I15" s="35">
        <v>276080.19269427896</v>
      </c>
      <c r="J15" s="36">
        <v>30675.516598149123</v>
      </c>
      <c r="K15" s="36"/>
      <c r="L15" s="35">
        <v>306755.7092924281</v>
      </c>
      <c r="M15" s="38"/>
      <c r="N15" s="35">
        <v>830817.1298839211</v>
      </c>
      <c r="O15" s="38">
        <v>92878.35512102238</v>
      </c>
      <c r="P15" s="38"/>
      <c r="Q15" s="38">
        <v>923695.4850049436</v>
      </c>
      <c r="R15" s="36">
        <v>1068603.6297557582</v>
      </c>
      <c r="S15" s="39">
        <v>1923187.8034713832</v>
      </c>
    </row>
    <row r="16" spans="1:19" ht="51">
      <c r="A16" s="12">
        <v>2</v>
      </c>
      <c r="B16" s="13" t="s">
        <v>54</v>
      </c>
      <c r="C16" s="24" t="s">
        <v>38</v>
      </c>
      <c r="D16" s="13" t="s">
        <v>56</v>
      </c>
      <c r="E16" s="13"/>
      <c r="F16" s="12" t="s">
        <v>57</v>
      </c>
      <c r="G16" s="40">
        <v>0</v>
      </c>
      <c r="H16" s="13"/>
      <c r="I16" s="13"/>
      <c r="J16" s="13"/>
      <c r="K16" s="13"/>
      <c r="L16" s="13">
        <v>1000000</v>
      </c>
      <c r="M16" s="13">
        <v>479300</v>
      </c>
      <c r="N16" s="13">
        <v>829700</v>
      </c>
      <c r="O16" s="13">
        <v>762000</v>
      </c>
      <c r="P16" s="13">
        <v>388000</v>
      </c>
      <c r="Q16" s="13">
        <v>2459000</v>
      </c>
      <c r="R16" s="33">
        <v>5278000</v>
      </c>
      <c r="S16" s="33">
        <v>13335000</v>
      </c>
    </row>
    <row r="17" spans="1:19" ht="75.75" customHeight="1">
      <c r="A17" s="12">
        <v>3</v>
      </c>
      <c r="B17" s="13" t="s">
        <v>54</v>
      </c>
      <c r="C17" s="30" t="s">
        <v>46</v>
      </c>
      <c r="D17" s="13" t="s">
        <v>56</v>
      </c>
      <c r="E17" s="32">
        <v>900</v>
      </c>
      <c r="F17" s="12" t="s">
        <v>61</v>
      </c>
      <c r="G17" s="40">
        <v>0</v>
      </c>
      <c r="H17" s="13"/>
      <c r="I17" s="13"/>
      <c r="J17" s="13"/>
      <c r="K17" s="13"/>
      <c r="L17" s="34">
        <v>318.74</v>
      </c>
      <c r="M17" s="13"/>
      <c r="N17" s="13"/>
      <c r="O17" s="13"/>
      <c r="P17" s="13"/>
      <c r="Q17" s="32">
        <v>581.26</v>
      </c>
      <c r="R17" s="28"/>
      <c r="S17" s="28"/>
    </row>
    <row r="18" spans="1:19" ht="63.75">
      <c r="A18" s="12">
        <v>4</v>
      </c>
      <c r="B18" s="13" t="s">
        <v>54</v>
      </c>
      <c r="C18" s="30" t="s">
        <v>47</v>
      </c>
      <c r="D18" s="13" t="s">
        <v>56</v>
      </c>
      <c r="E18" s="32">
        <v>20000</v>
      </c>
      <c r="F18" s="12" t="s">
        <v>61</v>
      </c>
      <c r="G18" s="40">
        <v>0</v>
      </c>
      <c r="H18" s="13"/>
      <c r="I18" s="28"/>
      <c r="J18" s="28"/>
      <c r="K18" s="28"/>
      <c r="L18" s="34">
        <v>796.8381462357365</v>
      </c>
      <c r="M18" s="13"/>
      <c r="N18" s="34">
        <v>4203.1618537642635</v>
      </c>
      <c r="O18" s="34">
        <v>250</v>
      </c>
      <c r="P18" s="34">
        <v>250</v>
      </c>
      <c r="Q18" s="34">
        <v>4703.1618537642635</v>
      </c>
      <c r="R18" s="34">
        <v>9150</v>
      </c>
      <c r="S18" s="34">
        <v>5350</v>
      </c>
    </row>
    <row r="19" spans="1:19" ht="76.5">
      <c r="A19" s="12">
        <v>5</v>
      </c>
      <c r="B19" s="13" t="s">
        <v>48</v>
      </c>
      <c r="C19" s="24" t="s">
        <v>39</v>
      </c>
      <c r="D19" s="13" t="s">
        <v>65</v>
      </c>
      <c r="E19" s="51">
        <v>1800000</v>
      </c>
      <c r="F19" s="48" t="s">
        <v>64</v>
      </c>
      <c r="G19" s="44">
        <v>328725.22</v>
      </c>
      <c r="H19" s="44">
        <v>26666.35</v>
      </c>
      <c r="I19" s="44">
        <v>519481.8229802213</v>
      </c>
      <c r="J19" s="43">
        <v>0</v>
      </c>
      <c r="K19" s="43">
        <v>0</v>
      </c>
      <c r="L19" s="44">
        <v>546148.1729802213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4">
        <v>0</v>
      </c>
      <c r="S19" s="44">
        <v>0</v>
      </c>
    </row>
    <row r="20" spans="1:19" ht="76.5">
      <c r="A20" s="12">
        <v>6</v>
      </c>
      <c r="B20" s="13" t="s">
        <v>48</v>
      </c>
      <c r="C20" s="30" t="s">
        <v>39</v>
      </c>
      <c r="D20" s="13" t="s">
        <v>65</v>
      </c>
      <c r="E20" s="52"/>
      <c r="F20" s="50"/>
      <c r="G20" s="43">
        <v>0</v>
      </c>
      <c r="H20" s="43">
        <v>0</v>
      </c>
      <c r="I20" s="44">
        <v>96000.0033478601</v>
      </c>
      <c r="J20" s="43">
        <v>0</v>
      </c>
      <c r="K20" s="43">
        <v>0</v>
      </c>
      <c r="L20" s="44">
        <v>96000.0033478601</v>
      </c>
      <c r="M20" s="43">
        <v>0</v>
      </c>
      <c r="N20" s="43">
        <v>0</v>
      </c>
      <c r="O20" s="43">
        <v>0</v>
      </c>
      <c r="P20" s="43">
        <v>0</v>
      </c>
      <c r="Q20" s="44">
        <v>0</v>
      </c>
      <c r="R20" s="44">
        <v>0</v>
      </c>
      <c r="S20" s="44">
        <v>0</v>
      </c>
    </row>
    <row r="21" spans="1:19" ht="85.5">
      <c r="A21" s="12">
        <v>7</v>
      </c>
      <c r="B21" s="13" t="s">
        <v>50</v>
      </c>
      <c r="C21" s="31" t="s">
        <v>40</v>
      </c>
      <c r="D21" s="12" t="s">
        <v>55</v>
      </c>
      <c r="E21" s="45">
        <v>8500000</v>
      </c>
      <c r="F21" s="48" t="s">
        <v>63</v>
      </c>
      <c r="G21" s="43">
        <v>0</v>
      </c>
      <c r="H21" s="43">
        <v>0</v>
      </c>
      <c r="I21" s="44">
        <f>75724600/552.17</f>
        <v>137140.01122842604</v>
      </c>
      <c r="J21" s="44">
        <f>121159400/552.17-I21</f>
        <v>82284.07917851387</v>
      </c>
      <c r="K21" s="44">
        <f>151449300/552.17-J21-I21</f>
        <v>54856.11315355776</v>
      </c>
      <c r="L21" s="44">
        <f>+I21+J21+K21</f>
        <v>274280.20356049767</v>
      </c>
      <c r="M21" s="43">
        <v>0</v>
      </c>
      <c r="N21" s="43">
        <v>0</v>
      </c>
      <c r="O21" s="43">
        <v>0</v>
      </c>
      <c r="P21" s="43">
        <v>0</v>
      </c>
      <c r="Q21" s="44">
        <f>350000-L21</f>
        <v>75719.79643950233</v>
      </c>
      <c r="R21" s="43">
        <v>0</v>
      </c>
      <c r="S21" s="43">
        <v>0</v>
      </c>
    </row>
    <row r="22" spans="1:19" ht="90">
      <c r="A22" s="12">
        <v>8</v>
      </c>
      <c r="B22" s="13" t="s">
        <v>49</v>
      </c>
      <c r="C22" s="31" t="s">
        <v>41</v>
      </c>
      <c r="D22" s="12" t="s">
        <v>55</v>
      </c>
      <c r="E22" s="46"/>
      <c r="F22" s="49"/>
      <c r="G22" s="43">
        <v>0</v>
      </c>
      <c r="H22" s="43">
        <v>0</v>
      </c>
      <c r="I22" s="44">
        <f>152564600/552.17</f>
        <v>276300.05252005724</v>
      </c>
      <c r="J22" s="44">
        <f>244103400/552.17-I22</f>
        <v>165780.1039534926</v>
      </c>
      <c r="K22" s="44">
        <f>305129200/552.17-J22-I22</f>
        <v>110519.94856656465</v>
      </c>
      <c r="L22" s="44">
        <f>+I22+J22+K22</f>
        <v>552600.1050401145</v>
      </c>
      <c r="M22" s="43">
        <v>0</v>
      </c>
      <c r="N22" s="43">
        <v>0</v>
      </c>
      <c r="O22" s="43">
        <v>0</v>
      </c>
      <c r="P22" s="43">
        <v>0</v>
      </c>
      <c r="Q22" s="44">
        <f>2550000-L22</f>
        <v>1997399.8949598856</v>
      </c>
      <c r="R22" s="43">
        <v>0</v>
      </c>
      <c r="S22" s="43">
        <v>0</v>
      </c>
    </row>
    <row r="23" spans="1:19" ht="94.5">
      <c r="A23" s="12">
        <v>9</v>
      </c>
      <c r="B23" s="13" t="s">
        <v>49</v>
      </c>
      <c r="C23" s="31" t="s">
        <v>42</v>
      </c>
      <c r="D23" s="12" t="s">
        <v>55</v>
      </c>
      <c r="E23" s="47"/>
      <c r="F23" s="50"/>
      <c r="G23" s="43">
        <v>0</v>
      </c>
      <c r="H23" s="43">
        <v>0</v>
      </c>
      <c r="I23" s="44">
        <f>45769400/552.17</f>
        <v>82890.0519767463</v>
      </c>
      <c r="J23" s="44">
        <f>99167000/552.17-I23</f>
        <v>96705.00027165547</v>
      </c>
      <c r="K23" s="44">
        <f>152564500/552.17-J23-I23</f>
        <v>96704.81916800988</v>
      </c>
      <c r="L23" s="44">
        <f>+I23+J23+K23</f>
        <v>276299.87141641165</v>
      </c>
      <c r="M23" s="43">
        <v>0</v>
      </c>
      <c r="N23" s="43">
        <v>0</v>
      </c>
      <c r="O23" s="43">
        <v>0</v>
      </c>
      <c r="P23" s="43">
        <v>0</v>
      </c>
      <c r="Q23" s="44">
        <f>5600000-L23</f>
        <v>5323700.128583589</v>
      </c>
      <c r="R23" s="43">
        <v>0</v>
      </c>
      <c r="S23" s="43">
        <v>0</v>
      </c>
    </row>
    <row r="24" spans="1:19" ht="120">
      <c r="A24" s="12">
        <v>10</v>
      </c>
      <c r="B24" s="13" t="s">
        <v>51</v>
      </c>
      <c r="C24" s="31" t="s">
        <v>43</v>
      </c>
      <c r="D24" s="13" t="s">
        <v>58</v>
      </c>
      <c r="E24" s="13">
        <v>2637500</v>
      </c>
      <c r="F24" s="13" t="s">
        <v>59</v>
      </c>
      <c r="G24" s="13">
        <v>1159468.1</v>
      </c>
      <c r="H24" s="13">
        <v>42027</v>
      </c>
      <c r="I24" s="13">
        <v>0</v>
      </c>
      <c r="J24" s="13">
        <v>700000</v>
      </c>
      <c r="K24" s="13">
        <v>736000</v>
      </c>
      <c r="L24" s="13">
        <v>1478027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28">
        <v>0</v>
      </c>
      <c r="S24" s="28">
        <v>0</v>
      </c>
    </row>
    <row r="25" spans="1:19" ht="120">
      <c r="A25" s="12">
        <v>11</v>
      </c>
      <c r="B25" s="13" t="s">
        <v>51</v>
      </c>
      <c r="C25" s="31" t="s">
        <v>44</v>
      </c>
      <c r="D25" s="13" t="s">
        <v>58</v>
      </c>
      <c r="E25" s="13">
        <v>1300000</v>
      </c>
      <c r="F25" s="13" t="s">
        <v>59</v>
      </c>
      <c r="G25" s="13">
        <v>0</v>
      </c>
      <c r="H25" s="13">
        <v>0</v>
      </c>
      <c r="I25" s="13">
        <v>0</v>
      </c>
      <c r="J25" s="13">
        <v>500000</v>
      </c>
      <c r="K25" s="13">
        <v>400000</v>
      </c>
      <c r="L25" s="13">
        <v>900000</v>
      </c>
      <c r="M25" s="13">
        <v>400000</v>
      </c>
      <c r="N25" s="13">
        <v>0</v>
      </c>
      <c r="O25" s="13">
        <v>0</v>
      </c>
      <c r="P25" s="13">
        <v>0</v>
      </c>
      <c r="Q25" s="13">
        <v>400000</v>
      </c>
      <c r="R25" s="28">
        <v>0</v>
      </c>
      <c r="S25" s="28">
        <v>0</v>
      </c>
    </row>
    <row r="26" spans="1:19" ht="125.25" customHeight="1">
      <c r="A26" s="12">
        <v>12</v>
      </c>
      <c r="B26" s="13" t="s">
        <v>52</v>
      </c>
      <c r="C26" s="31" t="s">
        <v>45</v>
      </c>
      <c r="D26" s="12">
        <v>231000</v>
      </c>
      <c r="E26" s="13" t="s">
        <v>60</v>
      </c>
      <c r="F26" s="13">
        <v>9400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28">
        <v>0</v>
      </c>
      <c r="R26" s="28">
        <v>0</v>
      </c>
      <c r="S26" s="28"/>
    </row>
    <row r="27" spans="1:17" ht="59.25" customHeight="1">
      <c r="A27" s="11" t="s">
        <v>7</v>
      </c>
      <c r="B27" s="57" t="s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4" customHeight="1">
      <c r="A28" s="29" t="s">
        <v>8</v>
      </c>
      <c r="B28" s="57" t="s"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3.5" customHeight="1">
      <c r="A29" s="4"/>
      <c r="B29" s="54"/>
      <c r="C29" s="54"/>
      <c r="D29" s="54"/>
      <c r="E29" s="54"/>
      <c r="F29" s="3"/>
      <c r="G29" s="3"/>
      <c r="K29" s="26"/>
      <c r="L29" s="26"/>
      <c r="M29" s="3"/>
      <c r="N29" s="10"/>
      <c r="O29" s="10" t="s">
        <v>2</v>
      </c>
      <c r="P29" s="10"/>
      <c r="Q29" s="3"/>
    </row>
    <row r="30" spans="1:17" ht="1.5" customHeight="1" hidden="1">
      <c r="A30" s="4"/>
      <c r="B30" s="26"/>
      <c r="C30" s="26"/>
      <c r="D30" s="26"/>
      <c r="E30" s="26"/>
      <c r="F30" s="7"/>
      <c r="G30" s="7"/>
      <c r="H30" s="3"/>
      <c r="I30" s="55"/>
      <c r="J30" s="55"/>
      <c r="K30" s="55"/>
      <c r="L30" s="55"/>
      <c r="M30" s="55"/>
      <c r="N30" s="54"/>
      <c r="O30" s="54"/>
      <c r="P30" s="54"/>
      <c r="Q30" s="3"/>
    </row>
    <row r="31" spans="1:17" ht="11.25" customHeight="1" hidden="1">
      <c r="A31" s="4"/>
      <c r="B31" s="9" t="s">
        <v>2</v>
      </c>
      <c r="C31" s="9"/>
      <c r="D31" s="9"/>
      <c r="E31" s="9"/>
      <c r="F31" s="7"/>
      <c r="G31" s="7"/>
      <c r="H31" s="3"/>
      <c r="I31" s="3"/>
      <c r="J31" s="3"/>
      <c r="K31" s="3"/>
      <c r="L31" s="3"/>
      <c r="M31" s="3"/>
      <c r="N31" s="9"/>
      <c r="O31" s="9"/>
      <c r="P31" s="9"/>
      <c r="Q31" s="3"/>
    </row>
    <row r="32" spans="1:17" ht="17.25" customHeight="1">
      <c r="A32" s="4"/>
      <c r="B32" s="53" t="s">
        <v>6</v>
      </c>
      <c r="C32" s="53"/>
      <c r="D32" s="53"/>
      <c r="E32" s="53"/>
      <c r="F32" s="7"/>
      <c r="G32" s="7"/>
      <c r="H32" s="3"/>
      <c r="M32" s="3"/>
      <c r="N32" s="54" t="s">
        <v>3</v>
      </c>
      <c r="O32" s="54"/>
      <c r="P32" s="54"/>
      <c r="Q32" s="5"/>
    </row>
    <row r="33" spans="1:17" ht="21" customHeight="1">
      <c r="A33" s="4"/>
      <c r="B33" s="3" t="s">
        <v>2</v>
      </c>
      <c r="C33" s="3"/>
      <c r="D33" s="3"/>
      <c r="E33" s="3"/>
      <c r="F33" s="54" t="s">
        <v>18</v>
      </c>
      <c r="G33" s="54"/>
      <c r="H33" s="54"/>
      <c r="I33" s="3"/>
      <c r="J33" s="3"/>
      <c r="K33" s="3"/>
      <c r="L33" s="3"/>
      <c r="M33" s="3"/>
      <c r="N33" s="3"/>
      <c r="O33" s="3"/>
      <c r="P33" s="3"/>
      <c r="Q33" s="6"/>
    </row>
    <row r="34" spans="1:17" ht="24.75" customHeight="1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3.5">
      <c r="A35" s="3"/>
      <c r="B35" s="3"/>
      <c r="C35" s="3"/>
      <c r="D35" s="3"/>
      <c r="E35" s="3"/>
      <c r="F35" s="3"/>
      <c r="G35" s="3"/>
      <c r="H35" s="10" t="s">
        <v>2</v>
      </c>
      <c r="I35" s="3"/>
      <c r="J35" s="3"/>
      <c r="K35" s="3"/>
      <c r="L35" s="3"/>
      <c r="M35" s="3"/>
      <c r="N35" s="3"/>
      <c r="O35" s="3"/>
      <c r="P35" s="3"/>
      <c r="Q35" s="3"/>
    </row>
  </sheetData>
  <sheetProtection/>
  <mergeCells count="40">
    <mergeCell ref="G11:G13"/>
    <mergeCell ref="I11:L11"/>
    <mergeCell ref="R11:S13"/>
    <mergeCell ref="M12:M13"/>
    <mergeCell ref="A3:Q3"/>
    <mergeCell ref="B5:M5"/>
    <mergeCell ref="A7:Q7"/>
    <mergeCell ref="E9:E13"/>
    <mergeCell ref="F9:F13"/>
    <mergeCell ref="H10:L10"/>
    <mergeCell ref="M11:Q11"/>
    <mergeCell ref="E4:N4"/>
    <mergeCell ref="A9:A13"/>
    <mergeCell ref="C9:C13"/>
    <mergeCell ref="P12:P13"/>
    <mergeCell ref="K12:K13"/>
    <mergeCell ref="D9:D13"/>
    <mergeCell ref="H12:H13"/>
    <mergeCell ref="M10:Q10"/>
    <mergeCell ref="I12:I13"/>
    <mergeCell ref="L12:L13"/>
    <mergeCell ref="N12:N13"/>
    <mergeCell ref="Q12:Q13"/>
    <mergeCell ref="G9:S9"/>
    <mergeCell ref="O2:Q2"/>
    <mergeCell ref="F33:H33"/>
    <mergeCell ref="J12:J13"/>
    <mergeCell ref="B27:Q27"/>
    <mergeCell ref="B28:Q28"/>
    <mergeCell ref="B9:B13"/>
    <mergeCell ref="I30:M30"/>
    <mergeCell ref="N30:P30"/>
    <mergeCell ref="B29:E29"/>
    <mergeCell ref="O12:O13"/>
    <mergeCell ref="E21:E23"/>
    <mergeCell ref="F21:F23"/>
    <mergeCell ref="E19:E20"/>
    <mergeCell ref="F19:F20"/>
    <mergeCell ref="B32:E32"/>
    <mergeCell ref="N32:P32"/>
  </mergeCells>
  <printOptions/>
  <pageMargins left="0.16" right="0.16" top="0.39" bottom="0.5" header="0.75" footer="0.5"/>
  <pageSetup fitToHeight="0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 A. Harutyunyan</cp:lastModifiedBy>
  <cp:lastPrinted>2022-03-01T11:14:13Z</cp:lastPrinted>
  <dcterms:created xsi:type="dcterms:W3CDTF">1996-10-14T23:33:28Z</dcterms:created>
  <dcterms:modified xsi:type="dcterms:W3CDTF">2022-04-13T12:30:49Z</dcterms:modified>
  <cp:category/>
  <cp:version/>
  <cp:contentType/>
  <cp:contentStatus/>
</cp:coreProperties>
</file>