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6.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7.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8.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9.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10.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11.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12.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3.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4.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15.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drawings/drawing16.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7.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384"/>
  </bookViews>
  <sheets>
    <sheet name="Հ2 Ձև1 " sheetId="3" r:id="rId1"/>
    <sheet name="Հ2 Ձև2 (1)" sheetId="1" r:id="rId2"/>
    <sheet name="Հ2 Ձև2 (2)" sheetId="9" r:id="rId3"/>
    <sheet name="Հ2 Ձև 2 (3)" sheetId="10" r:id="rId4"/>
    <sheet name="Հ Ձև 2 (4)" sheetId="11" r:id="rId5"/>
    <sheet name="Հ Ձև 2 (5)" sheetId="12" r:id="rId6"/>
    <sheet name="Հ Ձև 2 (6)" sheetId="13" r:id="rId7"/>
    <sheet name="Հ Ձև 2 (7)" sheetId="14" r:id="rId8"/>
    <sheet name="Հ Ձև 2 (8)" sheetId="15" r:id="rId9"/>
    <sheet name="Հ Ձև 2 (9)" sheetId="16" r:id="rId10"/>
    <sheet name="Հ Ձև 2 (10)" sheetId="17" r:id="rId11"/>
    <sheet name="Հ Ձև 2 (11)" sheetId="18" r:id="rId12"/>
    <sheet name="Հ Ձև 2 (12)" sheetId="19" r:id="rId13"/>
    <sheet name="Հ Ձև 2 (13)" sheetId="20" r:id="rId14"/>
    <sheet name="Հ Ձև 2 (14)" sheetId="22" r:id="rId15"/>
    <sheet name="Հ Ձև 2 (15)" sheetId="23" r:id="rId16"/>
    <sheet name="ՆՁԱԿ" sheetId="21" r:id="rId17"/>
    <sheet name="1086.1" sheetId="24" r:id="rId18"/>
    <sheet name="Լրացման պահանջներ" sheetId="2" r:id="rId19"/>
  </sheets>
  <externalReferences>
    <externalReference r:id="rId20"/>
  </externalReferences>
  <definedNames>
    <definedName name="_Toc501014754" localSheetId="1">'Հ2 Ձև2 (1)'!#REF!</definedName>
    <definedName name="_Toc501014754" localSheetId="2">'Հ2 Ձև2 (2)'!#REF!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3" l="1"/>
  <c r="Q24" i="3"/>
  <c r="P24" i="3"/>
  <c r="O24" i="3"/>
  <c r="N24" i="3"/>
  <c r="M24" i="3"/>
  <c r="L24" i="3"/>
  <c r="J24" i="3"/>
  <c r="K24" i="3"/>
  <c r="I24" i="3"/>
  <c r="G24" i="3"/>
  <c r="H24" i="3"/>
  <c r="F24" i="3"/>
  <c r="E24" i="3"/>
  <c r="D24" i="3"/>
  <c r="C24" i="3"/>
  <c r="B24" i="3"/>
  <c r="B23" i="3"/>
  <c r="R23" i="3"/>
  <c r="Q23" i="3"/>
  <c r="P23" i="3"/>
  <c r="O23" i="3"/>
  <c r="N23" i="3"/>
  <c r="M23" i="3"/>
  <c r="L23" i="3"/>
  <c r="J23" i="3"/>
  <c r="K23" i="3"/>
  <c r="I23" i="3"/>
  <c r="G23" i="3"/>
  <c r="H23" i="3"/>
  <c r="F23" i="3"/>
  <c r="E23" i="3"/>
  <c r="D23" i="3"/>
  <c r="C23" i="3"/>
  <c r="R22" i="3"/>
  <c r="Q22" i="3"/>
  <c r="P22" i="3"/>
  <c r="O22" i="3"/>
  <c r="N22" i="3"/>
  <c r="M22" i="3"/>
  <c r="L22" i="3"/>
  <c r="K22" i="3"/>
  <c r="J22" i="3"/>
  <c r="I22" i="3"/>
  <c r="H22" i="3"/>
  <c r="G22" i="3"/>
  <c r="F22" i="3"/>
  <c r="E22" i="3"/>
  <c r="D22" i="3"/>
  <c r="C22" i="3"/>
  <c r="B22" i="3"/>
  <c r="P21" i="3"/>
  <c r="J80" i="24"/>
  <c r="I80" i="24"/>
  <c r="H80" i="24"/>
  <c r="G76" i="24"/>
  <c r="G75" i="24"/>
  <c r="G70" i="24"/>
  <c r="F70" i="24"/>
  <c r="F76" i="24" s="1"/>
  <c r="E70" i="24"/>
  <c r="E76" i="24" s="1"/>
  <c r="D70" i="24"/>
  <c r="D76" i="24" s="1"/>
  <c r="G67" i="24"/>
  <c r="G60" i="24"/>
  <c r="E80" i="24" l="1"/>
  <c r="E79" i="24" s="1"/>
  <c r="E82" i="24"/>
  <c r="F80" i="24"/>
  <c r="F79" i="24" s="1"/>
  <c r="F82" i="24"/>
  <c r="D80" i="24"/>
  <c r="D79" i="24" s="1"/>
  <c r="D82" i="24"/>
  <c r="G80" i="24"/>
  <c r="G79" i="24" s="1"/>
  <c r="G82" i="24" s="1"/>
  <c r="J17" i="3" l="1"/>
  <c r="K17" i="3"/>
  <c r="I17" i="3"/>
  <c r="G17" i="3"/>
  <c r="H17" i="3"/>
  <c r="F17" i="3"/>
  <c r="G84" i="17"/>
  <c r="G81" i="17"/>
  <c r="G87" i="17" s="1"/>
  <c r="F81" i="17"/>
  <c r="F87" i="17" s="1"/>
  <c r="E81" i="17"/>
  <c r="E87" i="17" s="1"/>
  <c r="D81" i="17"/>
  <c r="D87" i="17" s="1"/>
  <c r="G80" i="17"/>
  <c r="F75" i="17"/>
  <c r="E75" i="17"/>
  <c r="D75" i="17"/>
  <c r="G69" i="17"/>
  <c r="G60" i="17"/>
  <c r="R21" i="3"/>
  <c r="Q21" i="3"/>
  <c r="O21" i="3"/>
  <c r="N21" i="3"/>
  <c r="M21" i="3"/>
  <c r="L21" i="3"/>
  <c r="J21" i="3"/>
  <c r="K21" i="3"/>
  <c r="I21" i="3"/>
  <c r="G21" i="3"/>
  <c r="H21" i="3"/>
  <c r="F21" i="3"/>
  <c r="E21" i="3"/>
  <c r="D21" i="3"/>
  <c r="C21" i="3"/>
  <c r="B21" i="3"/>
  <c r="G79" i="23"/>
  <c r="F79" i="23"/>
  <c r="E79" i="23"/>
  <c r="D79" i="23"/>
  <c r="F77" i="23"/>
  <c r="E77" i="23"/>
  <c r="D77" i="23"/>
  <c r="G76" i="23"/>
  <c r="G82" i="23" s="1"/>
  <c r="G75" i="23"/>
  <c r="G70" i="23"/>
  <c r="F70" i="23"/>
  <c r="F76" i="23" s="1"/>
  <c r="F82" i="23" s="1"/>
  <c r="E70" i="23"/>
  <c r="E76" i="23" s="1"/>
  <c r="E82" i="23" s="1"/>
  <c r="D70" i="23"/>
  <c r="D76" i="23" s="1"/>
  <c r="D82" i="23" s="1"/>
  <c r="G67" i="23"/>
  <c r="G60" i="23"/>
  <c r="E29" i="23"/>
  <c r="G85" i="22"/>
  <c r="F85" i="22"/>
  <c r="E85" i="22"/>
  <c r="D85" i="22"/>
  <c r="G82" i="22"/>
  <c r="G88" i="22" s="1"/>
  <c r="F82" i="22"/>
  <c r="F88" i="22" s="1"/>
  <c r="E82" i="22"/>
  <c r="E88" i="22" s="1"/>
  <c r="D82" i="22"/>
  <c r="D88" i="22" s="1"/>
  <c r="G81" i="22"/>
  <c r="G76" i="22"/>
  <c r="F76" i="22"/>
  <c r="E76" i="22"/>
  <c r="D76" i="22"/>
  <c r="G70" i="22"/>
  <c r="G60" i="22"/>
  <c r="G84" i="20"/>
  <c r="F84" i="20"/>
  <c r="E84" i="20"/>
  <c r="D84" i="20"/>
  <c r="G81" i="20"/>
  <c r="G87" i="20" s="1"/>
  <c r="E81" i="20"/>
  <c r="E87" i="20" s="1"/>
  <c r="G80" i="20"/>
  <c r="G75" i="20"/>
  <c r="E75" i="20"/>
  <c r="F73" i="20"/>
  <c r="F75" i="20" s="1"/>
  <c r="F81" i="20" s="1"/>
  <c r="F87" i="20" s="1"/>
  <c r="E73" i="20"/>
  <c r="D73" i="20"/>
  <c r="D75" i="20" s="1"/>
  <c r="D81" i="20" s="1"/>
  <c r="D87" i="20" s="1"/>
  <c r="G70" i="20"/>
  <c r="G60" i="20"/>
  <c r="G81" i="19"/>
  <c r="F81" i="19"/>
  <c r="E81" i="19"/>
  <c r="D81" i="19"/>
  <c r="G78" i="19"/>
  <c r="G84" i="19" s="1"/>
  <c r="F78" i="19"/>
  <c r="F84" i="19" s="1"/>
  <c r="E78" i="19"/>
  <c r="E84" i="19" s="1"/>
  <c r="D78" i="19"/>
  <c r="D84" i="19" s="1"/>
  <c r="G77" i="19"/>
  <c r="G72" i="19"/>
  <c r="F72" i="19"/>
  <c r="E72" i="19"/>
  <c r="D72" i="19"/>
  <c r="G68" i="19"/>
  <c r="G60" i="19"/>
  <c r="G79" i="18"/>
  <c r="F79" i="18"/>
  <c r="E79" i="18"/>
  <c r="D79" i="18"/>
  <c r="G76" i="18"/>
  <c r="G82" i="18" s="1"/>
  <c r="F76" i="18"/>
  <c r="F82" i="18" s="1"/>
  <c r="E76" i="18"/>
  <c r="E82" i="18" s="1"/>
  <c r="D76" i="18"/>
  <c r="D82" i="18" s="1"/>
  <c r="G75" i="18"/>
  <c r="G70" i="18"/>
  <c r="F70" i="18"/>
  <c r="E70" i="18"/>
  <c r="D70" i="18"/>
  <c r="G67" i="18"/>
  <c r="G60" i="18"/>
  <c r="J12" i="3"/>
  <c r="K12" i="3"/>
  <c r="I12" i="3"/>
  <c r="G12" i="3"/>
  <c r="H12" i="3"/>
  <c r="F12" i="3"/>
  <c r="D82" i="17" l="1"/>
  <c r="E82" i="17"/>
  <c r="F82" i="17"/>
  <c r="G85" i="21"/>
  <c r="F85" i="21"/>
  <c r="E85" i="21"/>
  <c r="D85" i="21"/>
  <c r="F82" i="21"/>
  <c r="F88" i="21" s="1"/>
  <c r="K11" i="3" s="1"/>
  <c r="E82" i="21"/>
  <c r="E88" i="21" s="1"/>
  <c r="J11" i="3" s="1"/>
  <c r="D82" i="21"/>
  <c r="D88" i="21" s="1"/>
  <c r="I11" i="3" s="1"/>
  <c r="G81" i="21"/>
  <c r="G76" i="21"/>
  <c r="F76" i="21"/>
  <c r="E76" i="21"/>
  <c r="D76" i="21"/>
  <c r="G73" i="21"/>
  <c r="G60" i="21"/>
  <c r="R11" i="3"/>
  <c r="Q11" i="3"/>
  <c r="P11" i="3"/>
  <c r="O11" i="3"/>
  <c r="N11" i="3"/>
  <c r="M11" i="3"/>
  <c r="L11" i="3"/>
  <c r="G11" i="3"/>
  <c r="H11" i="3"/>
  <c r="F11" i="3"/>
  <c r="E11" i="3"/>
  <c r="D11" i="3"/>
  <c r="C11" i="3"/>
  <c r="B11" i="3"/>
  <c r="R20" i="3"/>
  <c r="Q20" i="3"/>
  <c r="P20" i="3"/>
  <c r="O20" i="3"/>
  <c r="N20" i="3"/>
  <c r="M20" i="3"/>
  <c r="L20" i="3"/>
  <c r="J20" i="3"/>
  <c r="K20" i="3"/>
  <c r="I20" i="3"/>
  <c r="G20" i="3"/>
  <c r="H20" i="3"/>
  <c r="F20" i="3"/>
  <c r="F19" i="3"/>
  <c r="E20" i="3"/>
  <c r="D20" i="3"/>
  <c r="C20" i="3"/>
  <c r="B20" i="3"/>
  <c r="R19" i="3"/>
  <c r="Q19" i="3"/>
  <c r="P19" i="3"/>
  <c r="O19" i="3"/>
  <c r="N19" i="3"/>
  <c r="M19" i="3"/>
  <c r="L19" i="3"/>
  <c r="K19" i="3"/>
  <c r="J19" i="3"/>
  <c r="I19" i="3"/>
  <c r="G19" i="3"/>
  <c r="H19" i="3"/>
  <c r="E19" i="3"/>
  <c r="D19" i="3"/>
  <c r="C19" i="3"/>
  <c r="B19" i="3"/>
  <c r="R18" i="3"/>
  <c r="Q18" i="3"/>
  <c r="P18" i="3"/>
  <c r="O18" i="3"/>
  <c r="N18" i="3"/>
  <c r="M18" i="3"/>
  <c r="L18" i="3"/>
  <c r="J18" i="3"/>
  <c r="K18" i="3"/>
  <c r="I18" i="3"/>
  <c r="G18" i="3"/>
  <c r="H18" i="3"/>
  <c r="F18" i="3"/>
  <c r="E18" i="3"/>
  <c r="D18" i="3"/>
  <c r="C18" i="3"/>
  <c r="B18" i="3"/>
  <c r="R17" i="3"/>
  <c r="Q17" i="3"/>
  <c r="P17" i="3"/>
  <c r="O17" i="3"/>
  <c r="N17" i="3"/>
  <c r="M17" i="3"/>
  <c r="L17" i="3"/>
  <c r="E17" i="3"/>
  <c r="D17" i="3"/>
  <c r="C17" i="3"/>
  <c r="B17" i="3"/>
  <c r="O9" i="3" l="1"/>
  <c r="O16" i="3"/>
  <c r="R16" i="3"/>
  <c r="Q16" i="3"/>
  <c r="P16" i="3"/>
  <c r="N16" i="3"/>
  <c r="M16" i="3"/>
  <c r="L16" i="3"/>
  <c r="J16" i="3"/>
  <c r="K16" i="3"/>
  <c r="I16" i="3"/>
  <c r="G16" i="3"/>
  <c r="H16" i="3"/>
  <c r="F16" i="3"/>
  <c r="E16" i="3"/>
  <c r="D16" i="3"/>
  <c r="C16" i="3"/>
  <c r="B16" i="3"/>
  <c r="G77" i="16"/>
  <c r="F77" i="16"/>
  <c r="E77" i="16"/>
  <c r="D77" i="16"/>
  <c r="G73" i="16"/>
  <c r="G67" i="16"/>
  <c r="G68" i="16" s="1"/>
  <c r="G74" i="16" s="1"/>
  <c r="G80" i="16" s="1"/>
  <c r="E67" i="16"/>
  <c r="F67" i="16" s="1"/>
  <c r="F68" i="16" s="1"/>
  <c r="F74" i="16" s="1"/>
  <c r="F80" i="16" s="1"/>
  <c r="D67" i="16"/>
  <c r="D68" i="16" s="1"/>
  <c r="D74" i="16" s="1"/>
  <c r="D80" i="16" s="1"/>
  <c r="G66" i="16"/>
  <c r="G60" i="16"/>
  <c r="E68" i="16" l="1"/>
  <c r="E74" i="16" s="1"/>
  <c r="E80" i="16" s="1"/>
  <c r="G60" i="1" l="1"/>
  <c r="G68" i="1"/>
  <c r="G69" i="1"/>
  <c r="D70" i="1"/>
  <c r="E70" i="1"/>
  <c r="F70" i="1"/>
  <c r="G70" i="1"/>
  <c r="G75" i="1"/>
  <c r="D76" i="1"/>
  <c r="D82" i="1" s="1"/>
  <c r="E76" i="1"/>
  <c r="E82" i="1" s="1"/>
  <c r="F76" i="1"/>
  <c r="F82" i="1" s="1"/>
  <c r="G76" i="1"/>
  <c r="G82" i="1" s="1"/>
  <c r="G77" i="1"/>
  <c r="D79" i="1"/>
  <c r="E79" i="1"/>
  <c r="F79" i="1"/>
  <c r="G79" i="1"/>
  <c r="G79" i="10" l="1"/>
  <c r="C79" i="10"/>
  <c r="C77" i="10"/>
  <c r="G76" i="10"/>
  <c r="G82" i="10" s="1"/>
  <c r="F76" i="10"/>
  <c r="F82" i="10" s="1"/>
  <c r="E76" i="10"/>
  <c r="E82" i="10" s="1"/>
  <c r="D76" i="10"/>
  <c r="D82" i="10" s="1"/>
  <c r="C76" i="10"/>
  <c r="G75" i="10"/>
  <c r="G70" i="10"/>
  <c r="F70" i="10"/>
  <c r="E70" i="10"/>
  <c r="D70" i="10"/>
  <c r="G67" i="10"/>
  <c r="R10" i="3" l="1"/>
  <c r="Q10" i="3"/>
  <c r="P10" i="3"/>
  <c r="O10" i="3"/>
  <c r="N10" i="3"/>
  <c r="M10" i="3"/>
  <c r="L10" i="3"/>
  <c r="J10" i="3"/>
  <c r="K10" i="3"/>
  <c r="I10" i="3"/>
  <c r="G10" i="3"/>
  <c r="H10" i="3"/>
  <c r="F10" i="3"/>
  <c r="E10" i="3"/>
  <c r="D10" i="3"/>
  <c r="C10" i="3"/>
  <c r="B10" i="3"/>
  <c r="G79" i="15"/>
  <c r="F79" i="15"/>
  <c r="E79" i="15"/>
  <c r="D79" i="15"/>
  <c r="G76" i="15"/>
  <c r="G82" i="15" s="1"/>
  <c r="F76" i="15"/>
  <c r="F82" i="15" s="1"/>
  <c r="G75" i="15"/>
  <c r="G70" i="15"/>
  <c r="F70" i="15"/>
  <c r="E70" i="15"/>
  <c r="E76" i="15" s="1"/>
  <c r="D70" i="15"/>
  <c r="D76" i="15" s="1"/>
  <c r="D82" i="15" s="1"/>
  <c r="G67" i="15"/>
  <c r="G60" i="15"/>
  <c r="E82" i="15" l="1"/>
  <c r="E77" i="15"/>
  <c r="F77" i="15"/>
  <c r="R9" i="3" l="1"/>
  <c r="Q9" i="3"/>
  <c r="P9" i="3"/>
  <c r="N9" i="3"/>
  <c r="M9" i="3"/>
  <c r="L9" i="3"/>
  <c r="J9" i="3"/>
  <c r="K9" i="3"/>
  <c r="I9" i="3"/>
  <c r="G9" i="3"/>
  <c r="H9" i="3"/>
  <c r="F9" i="3"/>
  <c r="E9" i="3"/>
  <c r="D9" i="3"/>
  <c r="C9" i="3"/>
  <c r="B9" i="3"/>
  <c r="G79" i="14"/>
  <c r="F79" i="14"/>
  <c r="E79" i="14"/>
  <c r="D79" i="14"/>
  <c r="G76" i="14"/>
  <c r="G82" i="14" s="1"/>
  <c r="F76" i="14"/>
  <c r="F82" i="14" s="1"/>
  <c r="E76" i="14"/>
  <c r="E82" i="14" s="1"/>
  <c r="D76" i="14"/>
  <c r="D82" i="14" s="1"/>
  <c r="G75" i="14"/>
  <c r="G70" i="14"/>
  <c r="F70" i="14"/>
  <c r="E70" i="14"/>
  <c r="D70" i="14"/>
  <c r="G67" i="14"/>
  <c r="G60" i="14"/>
  <c r="R15" i="3"/>
  <c r="Q15" i="3"/>
  <c r="P15" i="3"/>
  <c r="O15" i="3"/>
  <c r="N15" i="3"/>
  <c r="M15" i="3"/>
  <c r="L15" i="3"/>
  <c r="K14" i="3"/>
  <c r="J14" i="3"/>
  <c r="J15" i="3"/>
  <c r="K15" i="3"/>
  <c r="I14" i="3"/>
  <c r="J13" i="3"/>
  <c r="K13" i="3"/>
  <c r="I13" i="3"/>
  <c r="I15" i="3"/>
  <c r="G15" i="3"/>
  <c r="H15" i="3"/>
  <c r="F15" i="3"/>
  <c r="E15" i="3"/>
  <c r="D15" i="3"/>
  <c r="C15" i="3"/>
  <c r="B15" i="3"/>
  <c r="G79" i="13"/>
  <c r="F79" i="13"/>
  <c r="E79" i="13"/>
  <c r="D79" i="13"/>
  <c r="G76" i="13"/>
  <c r="G82" i="13" s="1"/>
  <c r="F76" i="13"/>
  <c r="F82" i="13" s="1"/>
  <c r="E76" i="13"/>
  <c r="E82" i="13" s="1"/>
  <c r="D76" i="13"/>
  <c r="D82" i="13" s="1"/>
  <c r="G75" i="13"/>
  <c r="G70" i="13"/>
  <c r="F70" i="13"/>
  <c r="E70" i="13"/>
  <c r="D70" i="13"/>
  <c r="G67" i="13"/>
  <c r="G60" i="13"/>
  <c r="G76" i="11"/>
  <c r="F76" i="11"/>
  <c r="E76" i="11"/>
  <c r="R14" i="3"/>
  <c r="Q14" i="3"/>
  <c r="P14" i="3"/>
  <c r="O14" i="3"/>
  <c r="N14" i="3"/>
  <c r="M14" i="3"/>
  <c r="L14" i="3"/>
  <c r="E14" i="3"/>
  <c r="D14" i="3"/>
  <c r="C14" i="3"/>
  <c r="B14" i="3"/>
  <c r="R13" i="3"/>
  <c r="Q13" i="3"/>
  <c r="P13" i="3"/>
  <c r="O13" i="3"/>
  <c r="N13" i="3"/>
  <c r="L13" i="3"/>
  <c r="F13" i="3"/>
  <c r="E13" i="3"/>
  <c r="D13" i="3"/>
  <c r="C13" i="3"/>
  <c r="B13" i="3"/>
  <c r="B12" i="3"/>
  <c r="M13" i="3"/>
  <c r="G79" i="12"/>
  <c r="F79" i="12"/>
  <c r="E79" i="12"/>
  <c r="D79" i="12"/>
  <c r="E77" i="12"/>
  <c r="D77" i="12"/>
  <c r="G76" i="12"/>
  <c r="G82" i="12" s="1"/>
  <c r="G75" i="12"/>
  <c r="F70" i="12"/>
  <c r="F76" i="12" s="1"/>
  <c r="E70" i="12"/>
  <c r="E76" i="12" s="1"/>
  <c r="E82" i="12" s="1"/>
  <c r="D70" i="12"/>
  <c r="D76" i="12" s="1"/>
  <c r="D82" i="12" s="1"/>
  <c r="G67" i="12"/>
  <c r="G60" i="12"/>
  <c r="D82" i="11"/>
  <c r="G79" i="11"/>
  <c r="F79" i="11"/>
  <c r="E79" i="11"/>
  <c r="D79" i="11"/>
  <c r="E82" i="11"/>
  <c r="G75" i="11"/>
  <c r="G70" i="11"/>
  <c r="G82" i="11" s="1"/>
  <c r="F70" i="11"/>
  <c r="E70" i="11"/>
  <c r="D70" i="11"/>
  <c r="G67" i="11"/>
  <c r="G60" i="11"/>
  <c r="R12" i="3"/>
  <c r="Q12" i="3"/>
  <c r="P12" i="3"/>
  <c r="O12" i="3"/>
  <c r="N12" i="3"/>
  <c r="M12" i="3"/>
  <c r="L12" i="3"/>
  <c r="E12" i="3"/>
  <c r="D12" i="3"/>
  <c r="C12" i="3"/>
  <c r="F82" i="9"/>
  <c r="G79" i="9"/>
  <c r="F79" i="9"/>
  <c r="E79" i="9"/>
  <c r="D79" i="9"/>
  <c r="E76" i="9"/>
  <c r="D76" i="9"/>
  <c r="G75" i="9"/>
  <c r="F70" i="9"/>
  <c r="F76" i="9" s="1"/>
  <c r="E70" i="9"/>
  <c r="E82" i="9" s="1"/>
  <c r="D70" i="9"/>
  <c r="D82" i="9" s="1"/>
  <c r="G67" i="9"/>
  <c r="G60" i="9"/>
  <c r="F82" i="12" l="1"/>
  <c r="H14" i="3"/>
  <c r="F14" i="3"/>
  <c r="G14" i="3"/>
  <c r="F82" i="11"/>
  <c r="H13" i="3"/>
  <c r="G13" i="3"/>
  <c r="R7" i="3"/>
  <c r="Q7" i="3"/>
  <c r="P7" i="3"/>
  <c r="O7" i="3"/>
  <c r="N7" i="3"/>
  <c r="M7" i="3"/>
  <c r="L7" i="3"/>
  <c r="J7" i="3"/>
  <c r="J25" i="3" s="1"/>
  <c r="K7" i="3"/>
  <c r="K25" i="3" s="1"/>
  <c r="I7" i="3"/>
  <c r="G7" i="3"/>
  <c r="H7" i="3"/>
  <c r="F7" i="3"/>
  <c r="E7" i="3"/>
  <c r="D7" i="3"/>
  <c r="C7" i="3"/>
  <c r="B7" i="3"/>
  <c r="C8" i="3"/>
  <c r="J8" i="3"/>
  <c r="K8" i="3"/>
  <c r="I8" i="3"/>
  <c r="N8" i="3"/>
  <c r="M8" i="3"/>
  <c r="L8" i="3"/>
  <c r="R8" i="3"/>
  <c r="Q8" i="3"/>
  <c r="P8" i="3"/>
  <c r="O8" i="3"/>
  <c r="E8" i="3"/>
  <c r="D8" i="3"/>
  <c r="B8" i="3"/>
  <c r="I25" i="3" l="1"/>
  <c r="G8" i="3"/>
  <c r="G25" i="3" s="1"/>
  <c r="F8" i="3"/>
  <c r="F25" i="3" s="1"/>
  <c r="H8" i="3"/>
  <c r="H25" i="3" s="1"/>
</calcChain>
</file>

<file path=xl/sharedStrings.xml><?xml version="1.0" encoding="utf-8"?>
<sst xmlns="http://schemas.openxmlformats.org/spreadsheetml/2006/main" count="1868" uniqueCount="374">
  <si>
    <t>Չափի միավորը</t>
  </si>
  <si>
    <t>2025թ.</t>
  </si>
  <si>
    <t>ՀՀ դրամ</t>
  </si>
  <si>
    <t>X</t>
  </si>
  <si>
    <t>Ընդամենը</t>
  </si>
  <si>
    <t xml:space="preserve">Այլընտրանք # 3 </t>
  </si>
  <si>
    <t>Այլընտրանք # ...</t>
  </si>
  <si>
    <t>ԼՐԱՑՄԱՆ ՊԱՀԱՆՋՆԵՐ</t>
  </si>
  <si>
    <t xml:space="preserve">2024թ. </t>
  </si>
  <si>
    <t xml:space="preserve">Նպատակը </t>
  </si>
  <si>
    <t>2026թ․</t>
  </si>
  <si>
    <t xml:space="preserve">2025թ. </t>
  </si>
  <si>
    <t>Ծրագրի/ միջոցառման անվանումը</t>
  </si>
  <si>
    <t>Ծրագիր</t>
  </si>
  <si>
    <t>Միջոցառում</t>
  </si>
  <si>
    <t>2024թ.</t>
  </si>
  <si>
    <t>2026թ.</t>
  </si>
  <si>
    <t>Պարտադիր</t>
  </si>
  <si>
    <r>
      <t xml:space="preserve"> </t>
    </r>
    <r>
      <rPr>
        <sz val="10"/>
        <color theme="1"/>
        <rFont val="GHEA Grapalat"/>
        <family val="3"/>
      </rPr>
      <t/>
    </r>
  </si>
  <si>
    <t>1. Պետական մարմինը</t>
  </si>
  <si>
    <t>2. Ծրագիրը</t>
  </si>
  <si>
    <t>3. Միջոցառումը</t>
  </si>
  <si>
    <t>list 1</t>
  </si>
  <si>
    <t>Ապրանք և ծառայություն</t>
  </si>
  <si>
    <t>Տրանսֆերտ</t>
  </si>
  <si>
    <t>Այլ (նկարագրել)</t>
  </si>
  <si>
    <t>Նոր նախաձեռնության բնույթը՝</t>
  </si>
  <si>
    <t>list 2</t>
  </si>
  <si>
    <t>4. Նոր նախաձեռնության ծախսերի հիմքում դրված ծախսային պարտավորության բնույթը՝</t>
  </si>
  <si>
    <t>list 3</t>
  </si>
  <si>
    <t>Հայեցողական (շարունակական)</t>
  </si>
  <si>
    <t>Հայեցողական (ոչ շարունակական)</t>
  </si>
  <si>
    <t>5. Նպատակը</t>
  </si>
  <si>
    <t>6. Նկարագրությունը</t>
  </si>
  <si>
    <t>7. Սպասվող օգուտները</t>
  </si>
  <si>
    <t xml:space="preserve">8. Նոր նախաձեռնությունը չֆինանսավորելու դեպքում ծագող խնդիրները </t>
  </si>
  <si>
    <t>9. Արդյունքային չափորոշիչները</t>
  </si>
  <si>
    <t>10. Պահանջվող ռեսուրսները</t>
  </si>
  <si>
    <t>11. Ֆինանսավորման աղբյուրը</t>
  </si>
  <si>
    <t>Ծրագրի/ միջոցառման նախատեսվող սկիզբը</t>
  </si>
  <si>
    <t>12. Արդյունքների այլ մակարդակներ արտահայտող այլընտրանքներ</t>
  </si>
  <si>
    <t>13.Նոր նախաձեռնության իրականացման այլ եղանակներ արտահայտող այլընտրանքներ</t>
  </si>
  <si>
    <t>14. Այլ անհրաժեշտ տեղեկատվություն և հիմնավորումներ</t>
  </si>
  <si>
    <t>Միջոցառման ավարտի տարին</t>
  </si>
  <si>
    <t>Պետական բյուջե, այդ թվում՝</t>
  </si>
  <si>
    <t>Այլ բյուջետային ծրագրերից ակնկալվող ծախսային խնայողություններ</t>
  </si>
  <si>
    <t>Նոր նախաձեռնության գծով ընդհանուր ծախսեր, այդ թվում՝</t>
  </si>
  <si>
    <t>Նոր նախաձեռնությունների զուտ ազդեցությունը պետական բյուջեի վրա</t>
  </si>
  <si>
    <t>Այլ աղբյուրներ, այդ թվում՝</t>
  </si>
  <si>
    <t>Ծրագրի /միջոցառման սկիզբը</t>
  </si>
  <si>
    <t>Ծրագրի /միջոցառման նախատեսվող ավարտը</t>
  </si>
  <si>
    <t xml:space="preserve">Ծրագրի </t>
  </si>
  <si>
    <t>x</t>
  </si>
  <si>
    <t>Ներկայացնել ըստ առաջնահերթության</t>
  </si>
  <si>
    <t>Ավելացնել տողեր միջոցառումնրի համար</t>
  </si>
  <si>
    <t>Նոր միջոցառում</t>
  </si>
  <si>
    <t>Գոյություն ունեցող միջոցառման ընդլայնում</t>
  </si>
  <si>
    <t>Հավելված N 2. Նոր նախաձեռնությունների ներկայացման ամփոփ ձևաչափի</t>
  </si>
  <si>
    <t xml:space="preserve">19. Այն դեպքում, երբ նոր նախաձեռնությունն առնչվում է միջոլորտային(խաչվող) առանձին քաղաքականությունների նպատակների հետ, համապատասխան քաղաքականության դիմացի վանդակում դնել &lt;X&gt; նշանը և ստորև նկարագրել, թե նոր նախաձեռնության շրջանակներում իրականացվող միջոցառումն ինչպես է նպաստելու համապատասխան քաղաքականության նպատակ(ներ)ի իրագործմանը: Հակառակ դեպքում վանդակները թողնվում են դատարկ: Խոսքը վերաբերվում է այնպիսի քաղաքականությունների մասին, որոնց արդյունքներն ու դրանց շրջանակներում իրականացվող միջոցառումներն առնչվում են մեկից ավելի ոլորտների,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 </t>
  </si>
  <si>
    <t xml:space="preserve">Ձևաչափ N 1. Նոր նախաձեռնությունների գծով ամփոփ տեղեկատվություն </t>
  </si>
  <si>
    <t xml:space="preserve">1 Ձևաչափը լրացվում է բոլոր նոր նախաձեռնությունների համար ամփոփ փաստաթղթի տեսքով՝ սույն փաստաթղթի առանձին շիթերում լրացված տեղեկատվության հիման վրա` խմբավորված ըստ առանձին ծրագրերի </t>
  </si>
  <si>
    <t>Ձևաչափ N 2. Նոր նախաձեռնությունների ներկայացման ձևաչափ</t>
  </si>
  <si>
    <t xml:space="preserve">2. Յուրքանչյուր առանձին նոր նախաձեռնության համար լրացվում է առանձին ձևաչափ: </t>
  </si>
  <si>
    <t xml:space="preserve">4. Նշվում է տվյալ նոր նախաձեռնությանն առնչվող (կատարող) պետական մարմինների անվանումները՝ բացառությամբ հայտը ներկայացնող պետական մարմնի անվանման: Լրացվում է միայն այն դեպքում, երբ նոր նախաձեռնությունը առնչվում է մեկից ավելի պետական մարմինների: </t>
  </si>
  <si>
    <t>5. Հավելվածի այս և հաջորդող հատվածներում ծրագրի և միջոցառման սահմանման, ինչպես նաև դրանց բաղադրիչների (նպատակներ, արդյունքային ցուցանիշներ և այլն) սահմանման/ նկարագրության համար անհրաժեշտ է առաջնորդվել սույն մեթոդական ցուցումների բաղկացուցիչ մաս հանդիսացող «Ծրագրային բյուջետավորման ձևաչափով բյուջետային ծրագրերի և միջոցառումների սահմանման» և «Ծրագրային բյուջետավորման ձևաչափով բյուջետային ծրագրերի և միջոցառումների գծով արդյունքային ցուցանիշների սահմանման» մեթոդական ձեռնարկներով:</t>
  </si>
  <si>
    <t>6. Լրացվում է համապատասխան բյուջետային ծրագրի անվանումը, որի շրջանակներում նախատեսվում է նոր նախաձեռնության իրականացումը և ֆինանսավորումը: Այն դեպքում, երբ նոր նախաձեռնությունը ենթադրում է նոր բյուջետային ծրագրի իրականացում, ապա անհրաժեշտ է ներքևում Նոր ծրագրի դիմացի վանդակում դնել &lt;X&gt; նշանը և ներկայացնել համապատասխան հիմնավորումներ նոր ծրագրի անհրաժեշտության վերաբերյալ:</t>
  </si>
  <si>
    <t>8. Վանդակում դրվում է &lt;X&gt; նշանը, եթե նոր նախաձեռնությունը ենթադրում է նոր բյուջետային ծրագրի ներմուծում: Հակառակ դեպքում վանդակը թողնվում է դատարկ:</t>
  </si>
  <si>
    <t>9․ Լրացվում է ծրագրի ակնկալվող ավարտը։ Լրացվում է միայն այն նախաձեռնությունների համար, որոնք ունեն հստակ կամ կանխատեսվող ավարտի ժամկետ:</t>
  </si>
  <si>
    <t xml:space="preserve">10. Լրացվում է ծրագրի միջոցառման անվանումը, որի շրջանակներում նախատեսվում է նոր նախաձեռնության իրականացումը և ֆինանսավորումը: </t>
  </si>
  <si>
    <t>11. Լրացվում է ծրագրի միջոցառման դասիչը այն դեպքում, երբ նոր նախաձեռնությունը ենթադրում է գոյություն ունեցող ծառայությունների կամ տրանսֆերտների տարածում շահառուների նոր շրջանակի վրա: Նոր միջոցառման (օրինակ՝ նոր տիպի ծառայությունների մատուցում) դեպքում այս տողը չի լրացվում:</t>
  </si>
  <si>
    <t>15. Ներկայացվում է համապատասխան միջոցառման շրջանակներում իրականացվող պարտադիր (պարտադիր ծախսերին դասվող միջոցառումների դեպքում) կամ հայեցողական (հայեցողական ծախսերին դասվող միջոցառումների դեպքում) պարտավորությունների համառոտ նկարագիրը՝ այդ թվում մատուցվող ծառայությունների, տրամադրող տարնսֆերտների և շահառուների շրջանակը:</t>
  </si>
  <si>
    <t xml:space="preserve">16. Սյունակը լրացվում է միայն պարտադիր ծախսերին դասվող միջոցառումների համար:  </t>
  </si>
  <si>
    <t xml:space="preserve">17. Սյունակում կատարվում են հղումներ պատադիր ծախսային պարտավորությունները սահմանող օրենքների և միջազգային պայմանագրերի կոնկրետ դրույթների վրա, իսկ այդ պարտավորությունների շրջանակներում գործադիր մարմին վերապահված հայեցողական իրավասությունների դեպքում՝ նաև այդ իրավասությունները սահմանող իրավական ակտերի վրա: Հայեցողական ծախսերին դասվող միջոցառումների դեպքում կատարվում են հղումներ այդ ծախսային պարտավորությունները սահմանող իրավական ակտերի վրա: Նոր իրավական կարգավորումներ նախատեսելու պարագայում անհրաժեշտ է նշումներ կատարել այդ մասին: </t>
  </si>
  <si>
    <t xml:space="preserve">18. Համառոտ նկարագրել նոր նախաձեռնության նպատակը: Նպատակը սահմանելիս անհրաժեշտ է նկարագրել, թե ինչպես են առաջարկվող միջոցառումները նպաստելու պետական մարմնի առաքելության, ՀՀ կառավարության ընդհանուր նպատակների և գերակայությունների իրագործմանը: Անհրաժեշտ է կատարել հղումներ ՀՀ կառավարության ընդհանուր նպատակներն ու գերակայությունները սահմանող համապատասխան փաստաթղթերին: </t>
  </si>
  <si>
    <t xml:space="preserve">20. Այն դեպքում, երբ նոր նախաձեռնությունն առնչվում է Տնտեսության իրական հատվածի աջակցության մասով նոր նախաձեռնություններին առնչությունը գործող իրավակարգավորումների հետ, համապատասխան քաղաքականության դիմացի վանդակում դնել &lt;X&gt; նշանը և ստորև նկարագրել, թե որ իրավակարգավորմանն է առնչվում միջոցառումը: Հակառակ դեպքում վանդակները թողնվում են դատարկ: </t>
  </si>
  <si>
    <t>21. Մանրամասն նկարագրել նոր նախաձեռնության շրջանակներում իրականացվող միջոցառումները (մատուցվող ծառայությունները, տրամադրվող տրանսֆերտները և այլն), դրանց գծով հիմնական շահառուների շրջանակները, միջոցառման իրագործման մեխանիզմները (ծառայությունների պատվիրակում ՊՈԱԿ-ներին, պետական կառավարչական հիմնարկների կարողությունների օգտագործում և այլն), պետական բյուջեից ֆինանսավորման մեխանիզմները և այլ անհրաժեշտ տեղեկատվություն, որն ընդհանուր առմամբ նկարագրում է նոր նախաձեռնությունը:</t>
  </si>
  <si>
    <t xml:space="preserve">22. Համառոտ նկարագրել նոր նախաձեռնության արդյունքում ակնկալվող հիմնական օգուտները: Օգուտները նկարագրելիս հնարավորության սահմաններում անհրաժեշտ է ներկայացնել այն հիմնական վերջնական արդյունքները, որոնց նպաստելու է նախաձեռնության իրականացումը, և թե ինչպես են դրանք նպաստելու ՀՀ կառավարության ծրագրով սահմանված քաղաքականության թիրախների իրագործմանը: </t>
  </si>
  <si>
    <t xml:space="preserve">23. Համառոտ նկարագրել նոր նախաձեռնությունը չընդունելու և չֆինանսավորելու դեպքում հնարավոր հետևանքները և ծագող խնդիրները: Հնարավորության սահմաններում ներկայացնել թվային գնահատականներ: Եթե նախատեսվում է նոր նախաձեռնություն գործող պարտավորությունների դադարեցման կամ կրճատման հաշվին, սակայն պահանջվում է համապատասխան նոր իրավական հիմքերի ստեղծում և չի կարող կատարվել միայն պետական մարմնին գործող օրենսդրությամբ վերապահված իրավասության շրջանակներում իրականացվող ներքին ընթացակարգերի միջոցով, ապա ներկայացնել համապատասխան բացատրություններ և հիմնավորումներ: </t>
  </si>
  <si>
    <t>24. Ներկայացվում են նոր նախաձեռնության գծով ակնկալվող ոչ ֆինանսական արդյունքների կանխատեսումները: Հնարավորության սահմաններում ներառեք նաև ՄԱԿ Կայուն զարգացման նպատակների շրջանակներում սահմանված համապատասխան արդյունքային ցուցանիշ/ները՝ նշելով դրանց համապատասխան ցուցիչը(տես՝ http://un.am/hy/p/sdgs-in-general)։ Այն դեպքերում, երբ նոր նախաձեռնությունը ենթադրում է գոյություն ունեցող միջոցառման ընդլայնում, ապա այս դեպքում ներկայացվում են միայն այն ոչ ֆինանսական արդյունքները, որոնք փոփոխության կենթարկվեն նախաձեռնության իրականացման արդյունքում: Այն ծրագրերի և միջոցառումների դեպքում, որոնք առնչվում են միջոլորտային (խաչվող) քաղաքականությունների նպատակների և գերակայությունների (գենդերային քաղաքականություն, կորոնավիրուսի համավարակի հետևանքների հաղթահարում կամ 2020թ Արցախյան պատերազմի հետևանքների հաղթահարում/տնտեսության հետպատերազմյան վերականգնում) հետ, ոչ-ֆինանսական արդյունքների  ցուցանիշների կազմում անհրաժեշտ է ներառել նաև այդ քաղաքականություններին առնչվող, այդ թվում՝ գենդերային զգայուն ոչ-ֆինանսական ցուցանիշներ:</t>
  </si>
  <si>
    <t>25. Ներկայացվում է կանխատեսվող ցուցանիշները նախաձեռնության ավարտի համար նախատեսված տարեթվի դրությամբ: Լրացվում է միայն այն նախաձեռնությունների համար, որոնք ունեն հստակ կամ կանխատեսվող ավարտի ժամկետ:</t>
  </si>
  <si>
    <t xml:space="preserve">26. Ներկայացվում է նախաձեռնության գծով սպառվող ռեսուրսների և դրանց գծով ծախսերի կանխատեսումները (ըստ բյուջետային ծախսերի տնտեսագիտական դասակարգման հոդվածների): Անհրաժեշտ է փաստաթղթին կցել ծախսակազմումների (ներառյալ հաշվարկների) բոլոր մանրամասները: Ծախսակազմումն իրականացնելիս անհրաժեշտ է առաջնորդվել սույն ցուցումների բաղկացուցիչ մաս հանդիսացող «Բյուջետային ծրագրերի ծախսակազմման ընդհանուր ուղեցույցներով», իսկ տվյալ ծրագրի կամ միջոցառման գծով ծախսակազմման մանրամասն ուղեցույցների առկայության դեպքում՝ այդ մանրամասն ուղեցույցների պահանջներով: </t>
  </si>
  <si>
    <t>27. Ներկայացվում է նոր նախաձեռնության գծով ծախսերի ֆինանսավորման ակնկալվող աղբյուրները:</t>
  </si>
  <si>
    <t xml:space="preserve">28. Ներկայացվում է համապատասխան միջոցառումը նվազագույն մակարդակում (այն մակարդակը, որից ներքև հնարավոր չի հասնել սահմանված նպատակներին) իրականացնելու այլընտրանքը: Մասնավորապես ներկայացվում է այդ այլընտրանքի իրականացման համար անհրաժեշտ ռեսուրսների/ծախսերի և սպասվող արդյունքների գնահատականները, ինչպես նաև մյուս այլընտրանքների համեմատ առավելություններն ու թերությունները: Ներկայացվում է նաև հիմնավորումներ այն մասին, թե ինչու տվյալ այլընտրանքը չի դիտարկվել որպես նախընտրելի այլընտրանք (նախընտրելի այլընտրանքի մանրամասները ներկայացվում են 8-ից 10-րդ կետերում): Այլընտրանքի ծախսակազմման (ներառյալ հաշվարկների) մանրամասները կցվում են: Ծախսակազմումն իրականացնելիս անհրաժեշտ է առաջնորդվել սույն ցուցումների բաղկացուցիչ մաս հանդիսացող «Բյուջետային ծրագրերի ծախսակազմման ընդհանուր ուղեցույցներով», իսկ տվյալ ծրագրի կամ միջոցառման գծով ծախսակազմման մանրամասն ուղեցույցների առկայության դեպքում՝ այդ մանրամասն ուղեցույցների պահանջներով: Այն դեպքում, երբ 8-ից 10-րդ կետերում ներկայացված առաջարկը  (նախընտրելի այլընտրանքը) հանդիսանում է միջոցառումը նվազագույն մակարդակում իրականացնելու սցենարն, ապա  11-րդ կետում պարզապես կատարվում է նշում այդ մասին: </t>
  </si>
  <si>
    <t xml:space="preserve">29 Ներկայացվում են նախաձեռնության իրականացման այլ եղանակներ արտահայտող այլընտրանքները: Վերջիններս կարող են վերաբերվել արտադրելու կամ գնելու այլընտրանքին, պետական կամ մասնավոր հատվածին պատվիրակելու այլընտրանքին, տարբերակված ժամանակային հորիզոնների այլընտրանքներին, ինչպես նաև սպառվող ռեսուրսների համախմբության այլընտրանքներին: Այլընտրանքներից յուրաքանչյուրի համար ներկայացվում է այդ այլընտրանքի իրականացման համար անհրաժեշտ ռեսուրսների/ծախսերի և սպասվող արդյունքների գնահատականները, ինչպես նաև մյուս այլընտրանքների համեմատ առավելություններն ու թերությունները: Այլընտրանքներից յուրաքանչյուրի մասով ներկայացվում են նաև հիմնավորումներ այն մասին, թե ինչու համապատասխան այլընտրանքները չեն դիտարկվել որպես նախընտրելի այլընտրանքներ (նախընտրելի այլընտրանքի մանրամասները ներկայացվում են 8-ից 10-րդ կետերում): Այլընտրանքների ծախսակազմման (ներառյալ հաշվարկների) մանրամասները կցվում են: Ծախսակազմումն իրականացնելիս անհրաժեշտ է առաջնորդվել սույն ցուցումների բաղկացուցիչ մաս հանդիսացող «Բյուջետային ծրագրերի ծախսակազմման ընդհանուր ուղեցույցներով», իսկ տվյալ ծրագրի կամ միջոցառման գծով ծախսակազմման մանրամասն ուղեցույցների առկայության դեպքում՝ այդ մանրամասն ուղեցույցների պահանջներով: </t>
  </si>
  <si>
    <t>30. Ներկայացվում են նոր նախաձեռնության հետ կապված այլ անհրաժեշտ տեղեկատվություն և հիմնավորումներ:</t>
  </si>
  <si>
    <r>
      <t>Ձևաչափ N 1. Նոր նախաձեռնությունների գծով ամփոփ տեղեկատվություն</t>
    </r>
    <r>
      <rPr>
        <b/>
        <vertAlign val="superscript"/>
        <sz val="10"/>
        <color theme="1"/>
        <rFont val="GHEA Grapalat"/>
        <family val="3"/>
      </rPr>
      <t>1</t>
    </r>
  </si>
  <si>
    <t>Ծրագրային դասիչը</t>
  </si>
  <si>
    <t>Ընդամենը նախաձեռնության գծով ծախսեր (հազ. դրամ)</t>
  </si>
  <si>
    <t>Ընդամենը ՀՀ պետական բյուջեից ծախսեր (հազ. դրամ)</t>
  </si>
  <si>
    <t xml:space="preserve">Սպասվող օգուտները </t>
  </si>
  <si>
    <r>
      <t>Նոր նախաձեռնությունը չֆինանսավորելու դեպքում ծագող խնդիրները</t>
    </r>
    <r>
      <rPr>
        <sz val="8"/>
        <color theme="1"/>
        <rFont val="GHEA Grapalat"/>
        <family val="3"/>
      </rPr>
      <t xml:space="preserve"> </t>
    </r>
  </si>
  <si>
    <t>Միջոցառման հիմքում դրված ծախսային պարտավորության բնույթը՝ (ընտրել)</t>
  </si>
  <si>
    <r>
      <t>Ձևաչափ N 2. Նոր նախաձեռնությունների ներկայացման ձևաչափ</t>
    </r>
    <r>
      <rPr>
        <vertAlign val="superscript"/>
        <sz val="12"/>
        <color theme="1"/>
        <rFont val="GHEA Grapalat"/>
        <family val="3"/>
      </rPr>
      <t>2</t>
    </r>
  </si>
  <si>
    <r>
      <t>Պետական մարմնի անվանումը</t>
    </r>
    <r>
      <rPr>
        <vertAlign val="superscript"/>
        <sz val="10"/>
        <color theme="1"/>
        <rFont val="GHEA Grapalat"/>
        <family val="3"/>
      </rPr>
      <t>3</t>
    </r>
    <r>
      <rPr>
        <sz val="10"/>
        <color theme="1"/>
        <rFont val="GHEA Grapalat"/>
        <family val="3"/>
      </rPr>
      <t xml:space="preserve">՝ </t>
    </r>
    <r>
      <rPr>
        <vertAlign val="superscript"/>
        <sz val="10"/>
        <color theme="1"/>
        <rFont val="GHEA Grapalat"/>
        <family val="3"/>
      </rPr>
      <t/>
    </r>
  </si>
  <si>
    <r>
      <t>Նոր նախաձեռնությանն առնչվող այլ պետական մարմինների անվանումները</t>
    </r>
    <r>
      <rPr>
        <vertAlign val="superscript"/>
        <sz val="10"/>
        <color theme="1"/>
        <rFont val="GHEA Grapalat"/>
        <family val="3"/>
      </rPr>
      <t>4</t>
    </r>
    <r>
      <rPr>
        <sz val="10"/>
        <color theme="1"/>
        <rFont val="GHEA Grapalat"/>
        <family val="3"/>
      </rPr>
      <t>՝</t>
    </r>
  </si>
  <si>
    <r>
      <t xml:space="preserve">Ծրագրի անվանումը՝ </t>
    </r>
    <r>
      <rPr>
        <vertAlign val="superscript"/>
        <sz val="10"/>
        <color theme="1"/>
        <rFont val="GHEA Grapalat"/>
        <family val="3"/>
      </rPr>
      <t>6</t>
    </r>
    <r>
      <rPr>
        <sz val="10"/>
        <color theme="1"/>
        <rFont val="GHEA Grapalat"/>
        <family val="3"/>
      </rPr>
      <t xml:space="preserve"> </t>
    </r>
  </si>
  <si>
    <r>
      <t xml:space="preserve">Ծրագրի դասիչը՝ </t>
    </r>
    <r>
      <rPr>
        <vertAlign val="superscript"/>
        <sz val="10"/>
        <color theme="1"/>
        <rFont val="GHEA Grapalat"/>
        <family val="3"/>
      </rPr>
      <t>7</t>
    </r>
  </si>
  <si>
    <t xml:space="preserve">7. Լրացվում է համապատասխան ծրագրի դասիչը՝ քառանիշ կոդը: Նոր ծրագրերի դեպքում այս տողը չի լրացվում: </t>
  </si>
  <si>
    <r>
      <t>Ծրագրի/ միջոցառման նախատեսվող ավարտը</t>
    </r>
    <r>
      <rPr>
        <vertAlign val="superscript"/>
        <sz val="9"/>
        <color theme="1"/>
        <rFont val="GHEA Grapalat"/>
        <family val="3"/>
      </rPr>
      <t>9</t>
    </r>
  </si>
  <si>
    <r>
      <t>Միջոցառման անվանումը՝</t>
    </r>
    <r>
      <rPr>
        <vertAlign val="superscript"/>
        <sz val="9"/>
        <color theme="1"/>
        <rFont val="GHEA Grapalat"/>
        <family val="3"/>
      </rPr>
      <t>10</t>
    </r>
  </si>
  <si>
    <r>
      <t>Միջոցառման (պետության միջամտության) տեսակը՝</t>
    </r>
    <r>
      <rPr>
        <vertAlign val="superscript"/>
        <sz val="10"/>
        <color theme="1"/>
        <rFont val="GHEA Grapalat"/>
        <family val="3"/>
      </rPr>
      <t xml:space="preserve">12 </t>
    </r>
  </si>
  <si>
    <r>
      <t>Միջոցառման դասիչը</t>
    </r>
    <r>
      <rPr>
        <vertAlign val="superscript"/>
        <sz val="9"/>
        <color theme="1"/>
        <rFont val="GHEA Grapalat"/>
        <family val="3"/>
      </rPr>
      <t>11</t>
    </r>
    <r>
      <rPr>
        <sz val="9"/>
        <color theme="1"/>
        <rFont val="GHEA Grapalat"/>
        <family val="3"/>
      </rPr>
      <t>՝</t>
    </r>
    <r>
      <rPr>
        <sz val="10"/>
        <color theme="1"/>
        <rFont val="GHEA Grapalat"/>
        <family val="3"/>
      </rPr>
      <t xml:space="preserve">    </t>
    </r>
  </si>
  <si>
    <t xml:space="preserve">12․ Միջոցառման (պետության միջամտության) տեսակը վանդակի դիմացի վանդակում անհրաժեշտ է ընտրել նոր միջոցառման տեսակը՝ ծառայություն, տրանսֆերտ, թե այլ (նկարագրել) </t>
  </si>
  <si>
    <t xml:space="preserve">13. Այն դեպքում, երբ նոր նախաձեռնությունը ենթադրում է ծրագրի նոր միջոցառման ներմուծում, ապա անհրաժեշտ է Նոր միջոցառման բնույթը վանդակի դիմացի վանդակում ընտրել նոր միջոցառում տողը։Այն դեպքում, երբ նոր նախաձեռնությունը ենթադրում է գոյություն ունեցող միջոցառման ընդլայնում (գոյություն ունեցող ծառայությունների կամ տրանսֆերտների տարածում շահառուների նոր շրջանակի վրա), ապա անհրաժեշտ է Նոր միջոցառման բնույթը վանդակի դիմացի վանդակում ընտրել գոյություն ունեցող միջոցառման ընդլայնում տողը: </t>
  </si>
  <si>
    <r>
      <t>Նոր նախաձեռնության բնույթը</t>
    </r>
    <r>
      <rPr>
        <vertAlign val="superscript"/>
        <sz val="9"/>
        <color theme="1"/>
        <rFont val="GHEA Grapalat"/>
        <family val="3"/>
      </rPr>
      <t>13</t>
    </r>
    <r>
      <rPr>
        <sz val="9"/>
        <color theme="1"/>
        <rFont val="GHEA Grapalat"/>
        <family val="3"/>
      </rPr>
      <t>՝</t>
    </r>
  </si>
  <si>
    <t>14. Նշվում է նոր նախաձեռնության շրջանակներում իրականացվող ծախսերի հիմքում դրված պարտավորությունների բնույթը: Անհրաժեշտ է ընտրել համապատասխան տիպի պարտավորության բնույթը:</t>
  </si>
  <si>
    <r>
      <t>Ծախսային պարտավորության բնույթը</t>
    </r>
    <r>
      <rPr>
        <vertAlign val="superscript"/>
        <sz val="9"/>
        <color theme="1"/>
        <rFont val="GHEA Grapalat"/>
        <family val="3"/>
      </rPr>
      <t>14</t>
    </r>
  </si>
  <si>
    <r>
      <t>Պարտադիր կամ հայեցողական  պարտավորությունների շրջանակը</t>
    </r>
    <r>
      <rPr>
        <vertAlign val="superscript"/>
        <sz val="9"/>
        <color theme="1"/>
        <rFont val="GHEA Grapalat"/>
        <family val="3"/>
      </rPr>
      <t>15</t>
    </r>
  </si>
  <si>
    <r>
      <t>Պարտադիր պարտավորության շրջանակներում գործադիր մարմնի հայեցողական իրավասությունների շրջանակները</t>
    </r>
    <r>
      <rPr>
        <vertAlign val="superscript"/>
        <sz val="9"/>
        <color theme="1"/>
        <rFont val="GHEA Grapalat"/>
        <family val="3"/>
      </rPr>
      <t>16</t>
    </r>
  </si>
  <si>
    <r>
      <t>Պարտադիր կամ հայեցողական պարտավորությունը սահմանող օրենսդրական հիմքերը</t>
    </r>
    <r>
      <rPr>
        <vertAlign val="superscript"/>
        <sz val="9"/>
        <color theme="1"/>
        <rFont val="GHEA Grapalat"/>
        <family val="3"/>
      </rPr>
      <t>17</t>
    </r>
  </si>
  <si>
    <r>
      <t>Նպատակը</t>
    </r>
    <r>
      <rPr>
        <vertAlign val="superscript"/>
        <sz val="9"/>
        <color theme="1"/>
        <rFont val="GHEA Grapalat"/>
        <family val="3"/>
      </rPr>
      <t xml:space="preserve">18 </t>
    </r>
  </si>
  <si>
    <r>
      <t xml:space="preserve">Նոր նախաձեռնության առնչությունը միջոլորտային(խաչվող) բնույթի քաղաքականության նպատակների հետ՝ </t>
    </r>
    <r>
      <rPr>
        <vertAlign val="superscript"/>
        <sz val="10"/>
        <color theme="1"/>
        <rFont val="GHEA Grapalat"/>
        <family val="3"/>
      </rPr>
      <t>19</t>
    </r>
  </si>
  <si>
    <r>
      <t>Տնտեսության իրական հատվածի աջակցության մասով նոր նախաձեռնությունների առնչությունը գործող իրավակարգավորումների հետ</t>
    </r>
    <r>
      <rPr>
        <vertAlign val="superscript"/>
        <sz val="9"/>
        <color theme="1"/>
        <rFont val="GHEA Grapalat"/>
        <family val="3"/>
      </rPr>
      <t>20</t>
    </r>
  </si>
  <si>
    <r>
      <t>6. Նկարագրությունը</t>
    </r>
    <r>
      <rPr>
        <b/>
        <vertAlign val="superscript"/>
        <sz val="10"/>
        <color theme="1"/>
        <rFont val="GHEA Grapalat"/>
        <family val="3"/>
      </rPr>
      <t>21</t>
    </r>
  </si>
  <si>
    <r>
      <t>7. Սպասվող օգուտները</t>
    </r>
    <r>
      <rPr>
        <b/>
        <vertAlign val="superscript"/>
        <sz val="10"/>
        <color theme="1"/>
        <rFont val="GHEA Grapalat"/>
        <family val="3"/>
      </rPr>
      <t>22</t>
    </r>
  </si>
  <si>
    <r>
      <t>8. Նոր նախաձեռնությունը չֆինանսավորելու դեպքում ծագող խնդիրները</t>
    </r>
    <r>
      <rPr>
        <b/>
        <vertAlign val="superscript"/>
        <sz val="10"/>
        <color theme="1"/>
        <rFont val="GHEA Grapalat"/>
        <family val="3"/>
      </rPr>
      <t>23</t>
    </r>
    <r>
      <rPr>
        <b/>
        <sz val="10"/>
        <color theme="1"/>
        <rFont val="GHEA Grapalat"/>
        <family val="3"/>
      </rPr>
      <t xml:space="preserve"> </t>
    </r>
  </si>
  <si>
    <r>
      <t xml:space="preserve">Արդյունքային չափորոշիչները </t>
    </r>
    <r>
      <rPr>
        <vertAlign val="superscript"/>
        <sz val="10"/>
        <color theme="1"/>
        <rFont val="GHEA Grapalat"/>
        <family val="3"/>
      </rPr>
      <t xml:space="preserve">24 </t>
    </r>
  </si>
  <si>
    <r>
      <t>Միջոցառման ավարտի տարին</t>
    </r>
    <r>
      <rPr>
        <vertAlign val="superscript"/>
        <sz val="9"/>
        <color theme="1"/>
        <rFont val="GHEA Grapalat"/>
        <family val="3"/>
      </rPr>
      <t>25</t>
    </r>
  </si>
  <si>
    <r>
      <t xml:space="preserve">Պահանջվող ռեսուրսները </t>
    </r>
    <r>
      <rPr>
        <vertAlign val="superscript"/>
        <sz val="10"/>
        <color theme="1"/>
        <rFont val="GHEA Grapalat"/>
        <family val="3"/>
      </rPr>
      <t xml:space="preserve">26 </t>
    </r>
  </si>
  <si>
    <r>
      <t xml:space="preserve">Ֆինանսավորման աղբյուրը </t>
    </r>
    <r>
      <rPr>
        <vertAlign val="superscript"/>
        <sz val="10"/>
        <color theme="1"/>
        <rFont val="GHEA Grapalat"/>
        <family val="3"/>
      </rPr>
      <t>27</t>
    </r>
  </si>
  <si>
    <r>
      <t>Այլընտրանք # 2 (նվազագույն արդյունքների սցենար)</t>
    </r>
    <r>
      <rPr>
        <vertAlign val="superscript"/>
        <sz val="10"/>
        <color theme="1"/>
        <rFont val="GHEA Grapalat"/>
        <family val="3"/>
      </rPr>
      <t xml:space="preserve"> 28 </t>
    </r>
  </si>
  <si>
    <r>
      <t>13.Նոր նախաձեռնության իրականացման այլ եղանակներ արտահայտող այլընտրանքներ</t>
    </r>
    <r>
      <rPr>
        <b/>
        <vertAlign val="superscript"/>
        <sz val="10"/>
        <color theme="1"/>
        <rFont val="GHEA Grapalat"/>
        <family val="3"/>
      </rPr>
      <t>29</t>
    </r>
  </si>
  <si>
    <r>
      <t>14. Այլ անհրաժեշտ տեղեկատվություն և հիմնավորումներ</t>
    </r>
    <r>
      <rPr>
        <b/>
        <vertAlign val="superscript"/>
        <sz val="10"/>
        <color theme="1"/>
        <rFont val="GHEA Grapalat"/>
        <family val="3"/>
      </rPr>
      <t>30</t>
    </r>
  </si>
  <si>
    <t>3. Նշել նոր նախաձեռնությունը ներկայացնող պետական մարմնի անվանումը:</t>
  </si>
  <si>
    <t>Հավելված N 2. Նոր նախաձեռնությունների ներկայացման ամփոփ ձևաչափ*</t>
  </si>
  <si>
    <t>*</t>
  </si>
  <si>
    <t>**</t>
  </si>
  <si>
    <t>ՀՀ Էկոնոմիկայի նախարարություն</t>
  </si>
  <si>
    <t>Գյուղատնտեսության խթանման ծրագիր</t>
  </si>
  <si>
    <t>Հայաստանի Հանրապետությունում արդյունագործական 
խեցգետնաբուծության զարգացման ծրագիր</t>
  </si>
  <si>
    <t>Ավստրալական կարմրաչանչ խեցգետին բուծող տնտեսավարողներ</t>
  </si>
  <si>
    <t>Պետության կողմից ցուցաբերվող ուղղորդված
 աջակցության  միջոցով, ջրախնայողության 
համակարգերի կիրառմամբ հանրապետությունում խեցգետինների 
արհեստական բուծման և ինտենսիվ աճեցման ժամանակակից 
արդյունավետ տեխնոլոգիաների ներդրումը, 
բարձրարժեք սննդամթերքի արտադրությունը և 
դրանց արտահանման ծավալների ավելացումը</t>
  </si>
  <si>
    <t xml:space="preserve"> Ծրագրի շրջանակներում պետական աջակցությունն իրականացվելու է 2024 թվականից, ծախսերի մասնակի փոխհատուցման եղանակով՝ փոխհատուցելո ներկայացված ներդրումների համար անհրաժեշտ ծախսերի 50%-ը, բայց ոչ ավելի, քան փոքր (առնվազն 6 տ․) համալիրի համար՝ 36,0 մլն դրամ, միջինի (առնվազն 12 տ․)՝ 64,0 մլն դրամ և խոշոր (առնվազն 18 տ․) համալիրի՝ 91,0 մլն դրամ (ներդրումների համար նախատեսված ծախսերը հաշվարկվել են ծրագրի բյուջեն ձևավորելու համար և ունեն կողմնորոշիչ բնույթ)։ </t>
  </si>
  <si>
    <t xml:space="preserve">Խեցգետնի արտադրության տարեկան ծավալն ավելացնել 162 տոննայով կամ տարեկան ստանալ 1 մլրդ 620 մլն դրամի չափով համախառն արտադրանք,ստեղծել շուրջ 65 նոր աշխատատեղեր </t>
  </si>
  <si>
    <t>Փոքր խեցգետնաբուծական համալիրներ</t>
  </si>
  <si>
    <t>հատ</t>
  </si>
  <si>
    <t>Միջին խեցգետնաբուծական համալիրներ</t>
  </si>
  <si>
    <t>Խոշոր խեցգետնաբուծական համալիրներ</t>
  </si>
  <si>
    <t>Խեցգետնաբուծական համալիրների կառուցման համար փոխհատուցում</t>
  </si>
  <si>
    <t>ՀՀ էկոնոմիկայի նախարարություն</t>
  </si>
  <si>
    <t xml:space="preserve">«Գյուղական տարածքների տնտեսական զարգացման ծրագրերի իրականացման գրասենյակ» պետական հիմնարկի Գյուղատնտեսական ֆինանսավորման կառույցը (այսուհետ` ԳՖԿ),                                                                                                                       «Գյուղատնտեսական ծառայությունների կենտրոն պետական ոչ առևտրային կազմակերպությունը։                                                                                                                                                                     </t>
  </si>
  <si>
    <t>2023թ</t>
  </si>
  <si>
    <t>2026թ</t>
  </si>
  <si>
    <t xml:space="preserve"> Ջերմատնային տնտեսությունների զարգացման աջակցության ծրագիր</t>
  </si>
  <si>
    <t xml:space="preserve">1 հա և ավելի ջերմատնային տնտեսության հիմնման համար առավելագույնը 3.0 մլրդ դրամ  տրամադրված վարկի 10% տոկոսադրույքի սուբսիդավորում։ </t>
  </si>
  <si>
    <t>ՀՀ կառավարության 18.08.2021թ.
N 1363-Ա որոշում
ՀՀ կառավարության 19.12.2019թ.
N 1886-Լ որոշում</t>
  </si>
  <si>
    <t xml:space="preserve"> Պետական աջակցությամբ տնտեսավարողներին մատչելի վարկային ռեսուրսներ տրամադրելու միջոցով նպաստել հանրապետությունում ջերմատնային տնտեսությունների մակերեսի, արտադրության և արտահանման ծավալների ավելացմանը, արտադրանքի մրցունակության մակարդակի բարձրացմանը, գյուղատնտեսությունում տնտեսավարողների եկամուտների ավելացմանը։
</t>
  </si>
  <si>
    <t>Կայուն զարգացման նպատակներ կետ 2</t>
  </si>
  <si>
    <t>Ջերմատների հիմնման համար տրամադրվող վարկերի տոկոսադրույքների սուբսիդավորում</t>
  </si>
  <si>
    <t xml:space="preserve"> Շուրջ 40 հա ընդհանուր մակերեսով արդիական ջերմատների կառուցում՝ արդյունքում ջերմատնային մրցունակ  արտադրանքի արտադրության և արտահանման ծավալների ավելացում և տնտեսավարող սուբյեկտների եկամուտների բարձրացում։</t>
  </si>
  <si>
    <t>Փոքր և միջին ջերմատնային տնտեսությունները ներքին շուկայում կարող են ունենալ իրացման խնդիրներ, հաշվի առնելով, որ վերջիններիս արտադրանքը մրցունակ չէ արտահանման համար։</t>
  </si>
  <si>
    <t>Կառուցվող ջերմատների տարածք</t>
  </si>
  <si>
    <t>հա</t>
  </si>
  <si>
    <t>Նախորդ տարիներին կառուցված ջերմատների տարածք</t>
  </si>
  <si>
    <t>Պետական բյուջե</t>
  </si>
  <si>
    <t>Մշակված ծրագիրը նպատակ է հետապնդում խոշոր ջերմատնային տնտեսությունների ներդրման խթանման միջոցով բարձրացնել մշակության տնտեսական արդյունավետությունը և ավելացնել արտադրանքի արտահանման ծավալները։ Ջերմատներում աճեցվող մշակաբույսերի արտադրության և արտահանման ծավալների ավելացման ու արտադրանքի մրցունակության մակարդակի բարձրացման նպատակով ջերմատնային տնտեսավարողների շրջանում իրականացված հարցումների և ուսումնասիրությունների արդյունքում պարզվել է, որ կան մի շարք տնտեսավարողներ, որոնք աջակցության պայմաններում  պատրաստ են հիմնելու 1 հա և ավելի ջերմատնային տնտեսություններ։</t>
  </si>
  <si>
    <t>ՀՀ էկոնոմիկայի նախարարության զբոսաշրջության կոմիտե</t>
  </si>
  <si>
    <t xml:space="preserve">Զբոսաշրջության զարգացման ծրագիր </t>
  </si>
  <si>
    <t>2024թ․ հուլիս</t>
  </si>
  <si>
    <t>2026թ․ դեկտեմբեր</t>
  </si>
  <si>
    <t>Զբոսաշրջության և մարզային ենթակառուցվածքների բարելավում</t>
  </si>
  <si>
    <t xml:space="preserve">• 6 Զբոսաշրջային Կլաստերի, այդ թվում Արենի հանգույցի զարգացում,
• 15 պատմամշակութային հուշարձանի վերականգնում,  
• ագրոտուրիզմի զարգացում, մասնավորապես գաստրոբակերի և գինետների ծրագրերի իրականացում,
• առնվազն 6 նոր ագրոտուրիստական օբյեկտ, Զբոսաշրջային այցելավայրերի և հարակից տարածքների կառավարման համակարգի ներդրում, (գերատեսչությունների պատասխանատվությունների և պարտականությունների հստակեցում) առնվազն 15 այցելավայրում,
• առնվազն 6 զբոսաշրջային օբյեկտներում զբոսաշրջային առաջարկի բովանդակային հագեցում, ներառյալ գաստրո ու մշակութային փառատոների և այլ միջոցառումների սատարմամբ:
</t>
  </si>
  <si>
    <t>Զբոսաշրջային կլաստերների հայեցակարգերի սահմանում</t>
  </si>
  <si>
    <t xml:space="preserve">«Զբոսաշրջության և զբոսաշրջային գործունեության մասին» ՀՀ օրենք, ՀՀ կառավարության ծրագրի 2․5 կետ, ՀՀ կառավարության 2021-2026թթ. Միջոցառումների ծրագրի ՀՀ ԷՆ 10-րդ կետ:                      </t>
  </si>
  <si>
    <t xml:space="preserve">Նպաստել համաչափ տարածքային զարգացմանը, աշխատատեղերի ստեղծմանը, աղքատության վերացմանը, գենդերային հավասարությանը նպաստող միջավայրի ձևավորմանն ու ամրապնդմանը,  
Դիվերսիֆիկացնել զբոսաշրջությունը Հայաստանում (զբոսաշրջության նոր ուղղություններ և ապրանքների ստեղծում առնվազն մեկ նոր առաջարկ յուրաքանչյուր մարզում),
Զարգացնել ժամանակակից հյուրընկալության և ժամանցի ենթակառուցվածքը Հայաստանի բոլոր մարզերում,
Բարելավել տրանսպորտի և կապի ենթակառուցվածքը, բջջային/ինտերնետ կապի ծածկույթը Զբոսաշրջային Կլաստերներում,
Պահպանել բազմաթիվ մշակութային/պատմական հուշարձաններ և բնական արգելոցներ,
Վերականգնել դարավոր մշակութային և պատմական վայրերը և դարձնել դրանք Հայաստանի այցեքարտեր։ 
</t>
  </si>
  <si>
    <t xml:space="preserve">Միջոցառումն ընդգրկում  է զբոսաշրջային կլաստերների համապարփակ և կայուն զարգացման ծրագրերի բարելավման առաջնայնություն, քաղաքային և համայնքային ենթակառուցվածքների համապարփակ արդիականացում և վերակառուցում, նոր ենթակառուցվածքների համար ներդրումներ (զբոսաշրջությանն առնչվող), կապ, հասանելիության և ազատ տեղաշարժման հնարավորության բարելավում, զբոսաշրջային գրավչությունների վերակառուցում և արդիականացում, ազգային և տարածաշրջանային շահագրգիռ կողմերի ինստիտուցիոնալ կարողությունների բարելավում և զբոսաշրջության առավել ակտիվ զարգացմանն աջակցություն, մասնավոր հատվածին աջակցության նպատակով դրամաշնորհային ծրագրերի իրականացում և/կամ մասնավոր կապիտալի զարգացում </t>
  </si>
  <si>
    <t xml:space="preserve">Համաչափ տարածքային տնտեսական զարգացում
Աշխատատեղերի ստեղծում
Ենթակառուցվածքների զարգացում՝ այդ թվում 6 Զբոսաշրջային Կլաստերի, այդ թվում Արենի հանգույցի զարգացում, 15 պատմամշակութային հուշարձանի վերականգնում, ագրոտուրիզմի զարգացում, մասնավորապես գաստրոբակերի և գինետների ծրագրերի իրականացում, առնվազն 6 նոր ագրոտուրիստական օբյեկտ, զբոսաշրջային այցելավայրերի և հարակից տարածքների կառավարման համակարգի ներդրում, (գերատեսչությունների պատասխանատվությունների և պարտականությունների հստակեցում) առնվազն 15 այցելավայրում, առնվազն 6 զբոսաշրջային օբյեկտներում զբոսաշրջային առաջարկի բովանդակային հագեցում, ներառյալ գաստրո ու մշակութային փառատոների և այլ միջոցառումների սատարմամբ
Զբոսաշրջային այցելությունների աճ և կառավարում 
</t>
  </si>
  <si>
    <t xml:space="preserve">ՀՀ կառավարության ծրագրի և ՀՀ կառավարության 2021-2026թթ. միջոցառումների ծրագրի համապատասխան միջոցառման չկատարում․ 
Խոչընդոտ զբոսաշրջային ենթակառուցվածքների և համայնքների համաչափ տնտեսական զարգացմանը․ աշխատատեղերի ստեղծմանը․
Զբոսաշրջային հոսքերի անկառավարելի վիճակ․
</t>
  </si>
  <si>
    <t>Զբոսաշրջային կլաստերների առկայություն և բարելավում</t>
  </si>
  <si>
    <t>Թողարկման և վարկանիշավորման պետական աջակցության ծրագիր</t>
  </si>
  <si>
    <t>Սուբսիդիա</t>
  </si>
  <si>
    <t>Շահառուներին տրամադրվում է  թողարկված պարտատոմսերի թողարկման, տեղաբաշխման և շրջանառության սպասարկման օժանդակություն՝ յուրաքանչյուր շահառուի համար մեկ անգամ։Շահառուն կարող է ստանալ  Ֆիթչ (Fitch),  Ստանդարտ ընդ փուրս (Standard and Poor's) կամ Մուդիզ (Moody's) վարկանիշային գործակալություններից (այսուհետ՝ միջազգային վարկանիշային գործակալություններ) վարկանիշի ստացման և սպասարկման առաջին տարվա ծախսերի փոխհատուցում 50%-ի չափով։ Ընդ որում, փոխհատուցման ենթակա է Հայաստանի Հանրապետության սուվերեն վարկանիշից երկու նիշ ցածր կամ ավելի բարձր միջազգային վարկանիշ կամ «Մուդիզ» կամ «Ստանդարտ ընդ Փուրզ» վարկանիշային գործակալությունների կողմից տրված համարժեք վարկանիշը։ Արտարժույթով կատարված ծախսերը փոխհատուցվում են ծախսերի կատարման օրվա դրությամբ Հայաստանի Հանրապետության կենտրոնական բանկի կողմից սահմանված փոխարժեքով։</t>
  </si>
  <si>
    <t>«Արդյունաբերական քաղաքականության մասին» ՀՀ օրենքի 4-րդ հոդվածի 2-րդ մաս և վերջինիս կիրարկումն ապահովող ՀՀ կառավարության որոշման նախագիծ</t>
  </si>
  <si>
    <t xml:space="preserve">
1.	ՀՀ դրամով թողարկված, թողարկման պահին առնվազն 36 ամիս մարման ժամկետ ունեցող և միջոցառումն ուժի մեջ մտնելուց հետո բորսայում ցուցակված պարտատոմսերի տեղաբաշխման և շրջանառության սպասարկման օժանդակություն հետևյալ չափերով՝
1)	պարտատոմսերի թողարկման, տեղաբաշխման և բորսայում ցուցակման համար՝ տեղաբաշխման անվանական ծավալի 2 տոկոսի չափով, բայց ոչ ավել, քան 30 միլիոն ՀՀ դրամը,
2)	պարտատոմսերի շրջանառության համար՝ տեղաբաշխման անվանական ծավալի 4-ական տոկոսի չափով առաջին երեք տարիների համար, բայց ոչ ավել, քան 60 միլիոն ՀՀ դրամը շրջանառության յուրաքանչյուր 12 ամիսների համար,
2.	Միջազգային վարկանիշային գործակալություններից վարկանիշի ստացման և սպասարկման առաջին տարվա ծախսերի մինչև 50%-ի սուբսիդավորում,</t>
  </si>
  <si>
    <t xml:space="preserve">Նախնական գնահատմամբ, իրական հատվածը ներկայացնող և միջազգային հեղինակավոր վարկանիշավորող կազմակերպությունների կողմից վարկանիշավորված պարտատոմսերի նոր թողարկողներ ի հայտ կգան, որոնք երկարաժամկետում հնարավորություն կստանան դիվերսիֆիկացնելու իրենց ֆինանսավորման աղբյուրները, ինչը թույլ կտա հաղթահարել ունեցած գրավի իրացվելի արժեքով պայմանավորված վարկավորման սահմանափակումները՝ բիզնեսի հետագա զարգացման ֆինանսավորումը դնելով նոր և առավել հրապարակային և թափանցիկ հիմքերի վրա։ Ի հավելումն, ակնկալվում է, որ կմեծանա պարտատոմսերի շուկայում ոչ ֆինանսական հատվածի ընկերությունների ներկայացվածությունը, ինչը կնպաստի նշյալ շուկայում որակական փոփոխությունների ի հայտ գալուն։ Նշյալից զատ առաջիկա երեք տարիների ընթացքում ակնկալվում է ունենալ ոչ ֆինանսական հատվածի կազմակերպությունների կողմից թողարկված կորպորատիվ պարտատոմսերի նոր թողարկումներ՝ 90 մլրդ ՀՀ դրամ ծավալով՝ ներկայիս շրջանառության մեջ գտնվող ծավալից՝ շուրջ 26․5 մլրդ ՀՀ դրամից, մոտ 4 անգամ ավելի։ Միևնույն ժամանակ, ակնկալվում է ավելացնել միջազգային վարկանիշ ունեցող կազմակերպությունների քանակը, ինչը նոր որակ  կհաղորդի ՀՀ տնտեսությանն ընդհանրապես և ՀՀ ֆինանսական շուկային՝ մասնավորապես։  </t>
  </si>
  <si>
    <t>Նոր նախաձեռնության չֆինանսավորումը հնարավոր է դանդաղեցնի ՀՀ կառավարության 2020 թվականի հուլիսի 16-ի N 1202 - Լ որոշմամբ ընդունված Կապիտալի շուկայի զարգացման ծրագրով նախանշված կորպորատիվ պարտատոմսերի շուկայի զարգացումը և նոր թողարկողների երևան գալը։ Միևնույն ժամանակ, ծրագրով նախանշված վարկանիշավորման խրախուսումը նպաստելու է շահառուների գործունեության ֆինանսական թափանցիկության ավելացմանը, ինչը ծրագրի չֆինասավորման պարագայում չի ապահովվի։</t>
  </si>
  <si>
    <t>Կորպորատիվ պարտատոմսերի շուկայում 40 նոր թողարկողներ (ևս 20 2023թ․-ին)</t>
  </si>
  <si>
    <t>40 վարկանիշավորված ընկերություն (ևս 20 2023թ․-ին)</t>
  </si>
  <si>
    <t>Պարտատոմսերի թողարկման աջակցություն</t>
  </si>
  <si>
    <t>Վարկանիշավորման աջակցություն</t>
  </si>
  <si>
    <t>Առաջարկվող ծրագրով պետությունը պարտավորություն է ստանձնում աջակցել չափանիշներին բավարարող բոլոր շահառու տնտեսավարողներին, ուստի գործ ունենք պարտադիր կատարման ենթակա ֆինանսական պարտավորությունների հետ։ Ուստի թերֆինանսավորման այլընտրանքներ չեն դիտարկվել։</t>
  </si>
  <si>
    <t>Ծրագրով նախանշված միջոցառումները մասնավորին պատվիրակելու այլընտրանքը չի դիտարկվել, քանի որ ծրագիրը ենթադրում է պետական սուբսիդավորում։</t>
  </si>
  <si>
    <t xml:space="preserve">Վերոնշյալ թվերը համար հիմք են հանդիսացել պոտենցիալ շահառու տնտեսավարողների հետ ունեցած քննարկումները։ </t>
  </si>
  <si>
    <t>01/05/2026թ․</t>
  </si>
  <si>
    <t>Ներդրում</t>
  </si>
  <si>
    <t>Պետության մասնակցությունը շահառու հանդիսացող ֆոնդերում՝ որոշումն ուժի մեջ մտնելուց հետո տվյալ Ֆոնդում կենսաթոշակային ֆոնդի կամ խոշոր ներդրողի կողմից առնվազն 500,000,000 (հինգ հարյուր միլիոն) դրամի չափով ձեռքբերված փայերի չափով։ Անկախ կենսաթոշակային ֆոնդի կամ խոշոր ներդրողի կողմից ձեռքբերված փայերի չափից՝ պետության մասնակցությունը յուրաքանչյուր ֆոնդում չի կարող գերազանցել 3,000,000,000 (երեք միլիարդ) դրամը։</t>
  </si>
  <si>
    <t>Նախագծի բնույթը դեպի Հայաստան նոր ներդրումների հոսքի ապահովումն, ինչը կնպաստի Հայաստանի տնտեսության մեջ այլընտրանքային ֆինանսավորման ինստիտուտի ներդրմանը, ինչն էլ իր հերթին կարևոր նախապայման է կապիտալի շուկայի զարգացման համար:</t>
  </si>
  <si>
    <t xml:space="preserve">Հայաստանի Հանրապետությունում գործող նմանատիպ այլընտրանքային ֆինանսավորման աղբյուր է հանդիսանում «Ամբեր Կապիտալ» ընկերության կողմից կառավարվող ԵՄ-Հայաստան ՓՄՁ Ֆոնդը (այսուհետ՝ Ֆոնդ), որն իր գործունեությունը սկսել է 2020 թվականի հունվարից։ Ֆոնդը գործում է կոմերցիոն սկզբունքով և իրենից ներկայացնում է շահույթ հետապնդող կազմակերպություն, որի մանդատը ուղղակի ներդրումների կատարումն է երկրում գործող մասնավոր ընկերությունների բաժնետիրական կապիտալի մեջ՝ ընդլայնման նախագծերի իրագործման, հիմնական միջոցների ձեռքբերման, տեխնիկական կարողությունների զարգացման և կորպորատիվ կառավարման համակարգի ստեղծմանն ուղղված քայլերի ֆինանսավորման նպատակով: 2022 թ․-ի դեկտեմբեր ամսվա դրությամբ պետությունը Ֆոնդում կատարել է 564․502․77 ԱՄՆ դոլարի չափով ներդրում, ինչը մոտավորապես հավասար է 221.285.000 դրամի։ 2022 թ․-ի առաջին երեք եռամսյակներում Ֆոնդը կատարել է 35․254․540 դրամի չափով հարկային վճարումներ։ Այսպիսով, կարելի է պնդել, որ հավաքագրված հարկեր/պետության կողմից կատարված համախառն ներդրումներ ցուցնաիշը կազմել է 20%: Միևնույն ժամանակ, ֆոնդի կողմից ֆինանսավորված ընկերությունները 2022 թ․-ի երեք եռամսյակներին գեներացրել են 392,022,729 դրամի հարկային եկամուտներ։ Ակնկալվում է, որ նախագծի ընդունման պարագայում կստեղծվեն բիզնեսի ֆինանսավորման այլընտրանքային աղբյուրներ, ինչն էլ իր հերթին կապահովի լրացուցիչ հարկային եկամուտներ և դրանից բխող մուլտիպլիկատիվ էֆեկտ։ </t>
  </si>
  <si>
    <t>Վենչուրային ֆոնդերում ներդրումների աճի տեմպի դանդաղում։</t>
  </si>
  <si>
    <t>Վենչուրային ֆոնդերի ավելացում</t>
  </si>
  <si>
    <t>Վենչուրային ֆոնդերում ներդրումների աճ</t>
  </si>
  <si>
    <t>տոկոս</t>
  </si>
  <si>
    <t>Ներդրումներ վենչուրային ֆոնդերում</t>
  </si>
  <si>
    <t>Ծրագիրն, ըստ էության, ենթադրում է պետական ներդրումներ այն վենչուրային հիմնադրամներում, որտեղ արդեն իսկ ներդրում են կատարել կամ կենսաթոշակային հիմնադրամները կամ 200 մլն ԱՄՆ դոլար և ավելի ակտիվներ տնօրինող ֆոնդերը, ուստի պետական ներդրումների արտապատվիրական տարբերակը չի դիտարկվել։</t>
  </si>
  <si>
    <t>Ներդրումային ֆոնդերում ներդրումներ կատարելու ծրագիր</t>
  </si>
  <si>
    <t>Թողարկման և վարկանիշավորման պետական աջակցության ծրագիրն (այսուհետ նաև՝ ծրագիր) ուղղված է Հայաստանի Հանրապետության պարտատոմսերի շուկային և դեպի տնտեսության իրական հատված ֆինանսավորման հոսքերին նոր լիցք հաղորդելուն։</t>
  </si>
  <si>
    <t xml:space="preserve">Ներդրումային ֆոնդերում ներդրումներ կատարելու ծրագիրն (այսուհետ նաև՝ ծրագիր) ուղղված է ներդրումային կարողությունների ավելացմանը, հայաստանյան շուկա նոր մուտք գործող ֆոնդերի կառավարիչների համար առավել գրավիչ պայմանների ստեղծմանը, ինչպես նաև իրական հատվածի համար ֆինանսներին հասանելիության դյուրացմանը։ </t>
  </si>
  <si>
    <t>ՀՀ էկոնոմիկայի նախարարություն «Ստանդարտացման և չափագիտության ազգային մարմին» ՓԲԸ</t>
  </si>
  <si>
    <t>ՀՀ էկոնոմիկայի նախարարություն, «Հավատարմագման ազգային մարմին» ՊՈԱԿ</t>
  </si>
  <si>
    <t>Որակի ենթակառուցվածքի համակարգի արդիականացում</t>
  </si>
  <si>
    <t xml:space="preserve">Ծրագրում ուղղակի և անուղղակի ներգրավված մարմինններն են՝ ՀՀ էկոնոմիկայի նախարարությունը, «Ստանդարտացման և չափագիտության ազգային մարմին» ՓԲԸ, «Հավատարմագման ազգային մարմին» ՊՈԱԿ                                                 Ծրագրի շրջանակներում ակնկալվում է․
• Չափագիտական աշխատանքներ իրականացնելու համար շարժական լաբորատորիաների ձեռք բերում
• Թեթև արդյունաբերական, կահույքագործական, հրատեխնիկական արտադրանքի, զվարճահարմարանքների, գազանման վառելիքով աշխատող ապարատների փորձարկման լաբորատորիաների հիմնում և սարքավորումներով համալրում, ինչպես նաև խաղալիքների փորձարկման լաբորատորիայի վերազինում և ընդլայնում  
• Լաբորատորիաների շինարարական և վերանորոգման աշխատանքների իրականացում 
• Օպտիկա-ֆիզիկական, ակուստիկ մեծությունների  չափումների, սպեկտրաչափական  լաբորատորիաների հիմնում 
• Ջերմային, ֆիզիկաքիմիական, դոզաչափական, իոնիզացիոն չափումների և ստանդարտ նմուշների լաբորատորիայի չափագիտական կարողությունների ընդլայնում 
• Ստանդարտների ազգային ֆոնդի պահպանման գրադարանը արդիական սարքավորումներով համալրում   
• Չափման միջոցների ստուգաչափման կարողությունների զարգացում (Ռադիոէլեկտրական, էլեկտրամագնիսական, Գազի, ջրի, Էլեկտրական հաշվիչների, Ստատիկ արագաչափերի ) 
• Օրգով Արագածի գիտական կենտրոնի շենք-շինությունների վերականգնում և համապատասխան ազգային չափանմուշներով վերազինում
• ՍՉԱՄ համակարգի կարիքների համար արևային էլեկտրակայանի ձեռք բերում • Ժամանակի, հաճախականության և միավորի նանոմետրական տիրույթում երկարության Էտալոնների ստեղծում
</t>
  </si>
  <si>
    <t>ԾՐԱԳՐԻ ԿԱՏԱՐՄԱՆ ԱՆՀՐԱԺԵՇՏՈՒԹՅՈՒՆԸ ԲԽՈՒՄ Է ՀՀ ԿԱՌԱՎԱՐՈՒԹՅԱՆ 2021 ԹՎԱԿԱՆԻ ՕԳՈՍՏՈՍԻ 18-Ի ՀԱՅԱՍՏԱՆԻ ՀԱՆՐԱՊԵՏՈՒԹՅԱՆ ԿԱՌԱՎԱՐՈՒԹՅԱՆ ԾՐԱԳՐԻ ՄԱՍԻՆ N 1363-Ա ՈՐՈՇՄԱՆ ՀԱՎԵԼՎԱԾՈՎ ՀԱՍՏԱՏՎԱԾ ՀՀ ԿԱՌԱՎԱՐՈՒԹՅԱՆ ԾՐԱԳՐԻՑ՝ (2021-2026ԹԹ․)՝ ,2.ՏՆՏԵՍՈՒԹՅՈՒՆ ԲԱԺԻՆ, ,2.6 ՈՐԱԿԻ ԵՆԹԱԿԱՌՈՒՑՎԱԾՔ ԵՆԹԱԲԱԺՆԻ 1-ԻՆ ՊԱՐԲԵՐՈՒԹՅՈՒՆԸ։                                                                                                         ՀՀ ԿԱՌԱՎԱՐՈՒԹՅԱՆ 2021 ԹՎԱԿԱՆԻ ՆՈՅԵՄԲԵՐԻ 18-Ի  «ՀԱՅԱՍՏԱՆԻ ՀԱՆՐԱՊԵՏՈՒԹՅԱՆ ԿԱՌԱՎԱՐՈՒԹՅԱՆ 2021-2026 ԹՎԱԿԱՆՆԵՐԻ ԳՈՐԾՈՒՆԵՈՒԹՅԱՆ ՄԻՋՈՑԱՌՈՒՄՆԵՐԻ ԾՐԱԳԻՐԸ ՀԱՍՏԱՏԵԼՈՒ ՄԱՍԻՆ» N 1902-Լ ՈՐՈՇՄԱՆ «ԷԿՈՆՈՄԻԿԱՅԻ ՆԱԽԱՐԱՐՈՒԹՅԱՆ» ԲԱԺՆԻ 11.1 և 11.2 ԿԵՏԵՐԸ</t>
  </si>
  <si>
    <t>ՀՀ-ում ՈԵ համակարգի նշած ոլորտների արդիականացումն է, մասնավորապես, միջազգային ստանդարտներին համապատասխան լաբորատոր կարողությունների զարգացումը</t>
  </si>
  <si>
    <t>ՀՀ-ում ՈԵ համակարգի արդիականացումն է, մասնավորապես, միջազգային ստանդարտներին համապատասխան լաբորատոր,  կարողությունների զարգացումը, ստանդարտացման ֆոնդի և գրադարանի համալրումը նոր ժամանակակից սարքավորումներով, ՀՀ-ում չափագիտական կարողությունների զարգացումը, ընդլայնումը, բացակա լաբորատոր փորձարկումների իրականացման ապահովումը, լաբորատոր լիարժեք սպասարկումը</t>
  </si>
  <si>
    <t>ՀՀ-ում չափագիտական կարողությունների զարգացում, բացակա լաբորատոր փորձարկումների ապահովում, լաբորատոր լիարժեք սպասարկում և տվյալ համակարգի և ոլորտի հետագա բնականոն զարգացման ապահովում</t>
  </si>
  <si>
    <t>ՀՀ-ում տեխնիկական կանոնակարգման օբյեկտ հանդիսացող որոշ արտադրանքի մասով  բացակայում են համապատասխան փորձարկման լաբորատորիաներ</t>
  </si>
  <si>
    <t>Լաբորատորիանների հիմնում, վերազինում, ընդլայնում</t>
  </si>
  <si>
    <t xml:space="preserve"> </t>
  </si>
  <si>
    <t>Էկոնոմիկայի նախարարություն</t>
  </si>
  <si>
    <t>Գիտելիքահենք, նորարարական տնտեսությանը և փոքր ու միջին ձեռնարկատիրությանը աջակցություն</t>
  </si>
  <si>
    <t>Մասնագիտական կարողությունների զարգացման նպատակով շահառուներին պետական աջակցություն</t>
  </si>
  <si>
    <t xml:space="preserve"> Հայաստանի Հանրապետությունում եկամտային հարկ վճարող հանդիսացող անհատներ, ովքեր մասնակցել են միջոցառման չափանիշներին համապատասխանող դասընթացներին, միջոցառման պայմաններին համաձայն ստանում են փոխհատուցում դասընթացի մասնակցության վճարի 70%-ի չափով։</t>
  </si>
  <si>
    <t>2021 թվականի նոյեմբերի 18-ի թիվ 1902-Լ որոշում։ 2020 թվականի օգոստոսի 27-ի 1443-Լ որոշում։</t>
  </si>
  <si>
    <t xml:space="preserve">Մասնագիտական կարողությունները և հմտությունները տնտեսության ներկա և ապագա պահանջներին համապատասխանեցնելու միջոցով նպաստել աշխատուժի ամբողջական զարգացմանը։ </t>
  </si>
  <si>
    <t>Շահառուների՝ առցանց, համակցված (առցանց և առկա բաղադրիչներով), կամ առկա եղանակով որակավորման կամ վերավորակավորման դասընթացների մասնակցության վճարի փոխհատուցում</t>
  </si>
  <si>
    <t>Կազմակերպության աշխատակիցների մասնագիտական որակավորման բարձրացումը կբերի կազմակերպությունների արտադրողականության աճի։ Միաժամանակ, բարձր որոկավորումը իրենից ենթադրում է վերապատրաստված աշխատակիցների աշխատավարձերի մինչև 30% աճ, ինչը կհանգեցնի տվյալ աշխատակիցների մասով եկամտային հարկի ավելացման։</t>
  </si>
  <si>
    <t>Կազմակերպությունների դանդաղ զարգացում, աշխատաշուկայում առկա պահանջարկի և առաջարկի անհամապատասխանեցում, աշխատակիցների լճացում, արտադրողականության նվազում</t>
  </si>
  <si>
    <t>Դասընթացներն անցած աշխատակիցներ</t>
  </si>
  <si>
    <t>մարդ</t>
  </si>
  <si>
    <t>Դասընթացների փոխհատուցում</t>
  </si>
  <si>
    <t>ՀՀ տարածքում գործող ֆինանսական կազմակերպություններ</t>
  </si>
  <si>
    <t>շարունակական</t>
  </si>
  <si>
    <t>Հովանոցային մեխանիզմի կիրառմամբ ՓՄՁ սուբյեկտներին երաշխիքների տրամադրման նպատակով ֆինանսական կառույցներին դրամաշնորհների տրամադրում</t>
  </si>
  <si>
    <t>Դրամաշնորհ</t>
  </si>
  <si>
    <t>ՓՄՁ սուբյեկտներին՝ ֆինանսական կառույցների հետ ռիսկը կիսելու եղանակով, վարկային երաշխավորությունների տրամադրման նպատակով ՀՀ տարածքում գործող ֆինանսական կառույցներին դրամաշնորհի տրամադրում</t>
  </si>
  <si>
    <t>ՓՄՁ սուբյեկտների համար մատչելի ֆինանսական միջոցների հասանելիության ապահովում։</t>
  </si>
  <si>
    <t>ՓՄՁ-երի համար այլընտրանքային ֆինանսավորման աղբյուրների առկայություն, աճի պոտենցիալ ունեցող ՓՄՁ սուբյեկտների համար մատչելի ֆինանսական միջոցների հասանելության ապահովում, կազմակերպությունների մեծացում, արտադրողականության ավելացում, ՀՆԱ-ում ՓՄՁ-երի մասնաբաժնի ավելելացում</t>
  </si>
  <si>
    <t>ՓՄՁ սուբյետների համար այլընտրանքային ֆինանսավորման աղբյուրների բացակայություն</t>
  </si>
  <si>
    <t>Միջոցառման մեջ ներգրավված Ֆինանսական կառույցներ</t>
  </si>
  <si>
    <t>կառույց</t>
  </si>
  <si>
    <t>Ֆինանսական կառույցներին դրամաշնորհի տրամադրում</t>
  </si>
  <si>
    <t>Արժանապատիվ աշխատանք և տնտեսական աճ</t>
  </si>
  <si>
    <t>Զարգացման ծրագրերի, հայեցակարգերի հաստատում/MasterPlan</t>
  </si>
  <si>
    <t>ՀՀ կառ․29.03.2019թ․N 327-L որոշում</t>
  </si>
  <si>
    <t>Գիտության և գործարարության օրեր</t>
  </si>
  <si>
    <t>2024թ․</t>
  </si>
  <si>
    <t>Գործարար միջավայր</t>
  </si>
  <si>
    <t>Գիտության ու գործարարության փոխգործակցության զարգացումը և գիտության առևտրայնացման հնարավորությունների բացահայտումը, դրանց շուրջ գործնական մտքերի փոխանակումը, Հայաստանում այդ ուղղությունների զարգացման հնարավորությունների բացահայտումը։ Նախատեսվում է վերոնշյալ միջոցառմանը որպես բանախոսներ հրավիրել հայրենական և միջազգային հեղինակություն ունեցող գիտնականների, տնտեսագետների և գործարարների</t>
  </si>
  <si>
    <t>«Գիտության և գործարարության օրեր» միջոցառման շրջանակում տեղի են ունեցելու հանդիպումներ Հայաստանի գործարար համայնքի հետ,լինելու են միջազգային ճանաչում ունեցող բանախոսների ելույթներ Հայաստանի կրթական և գիտական հաստատություններում՝ այդ կառույցների ուսանողների, գիտաշխատողերի և ղեկավար կազմի մասնակցությամբ</t>
  </si>
  <si>
    <t xml:space="preserve">Գործարար միջավայրում գիտության զարգացումը և գիտական հիմքով գործարար միջավայրի բարելավումը </t>
  </si>
  <si>
    <t>ֆինանսական միջոցների բացակայությունը կխաթարի միջոցառման իրականացմանը</t>
  </si>
  <si>
    <t>Գործարար միջավայրի ներկայացուցիչների գիտական մտքի զարգացումն բիզնեսում</t>
  </si>
  <si>
    <t>ՈՒնկնդիր</t>
  </si>
  <si>
    <t>Հայաստանի տեսքտիլ արդյունաբերության զարգացման ծրագիրը և դրանից բխող 2023-2036 թթ. գործողությունների ծրագիրը</t>
  </si>
  <si>
    <t>Տեքստիլ ոլորտի զարգացման ծրագրերն իրականացնող և աջակցող Օպերատորի  շարունակական  գործունեության նպատակով պետական աջակցության ծրագիր</t>
  </si>
  <si>
    <t>Կառավարության 2023թ. Փետրվարի 2-ի 138-Լ որոշում</t>
  </si>
  <si>
    <t>Հանրային և մասնավոր գործընկերության սկզբունքով ստեղծված տեքստիլ արդյունաբերության  ոլորտի արդյունավետ և համակարգված զարգացումն ապահովող և գործողությունների ծրագրով նախատեսված միջոցառումների իրականացնող Օպերատորի շարունակական գործունեության ապահովում։</t>
  </si>
  <si>
    <t xml:space="preserve">Տեքստիլ ոլորտի զարգացման գործողությունների ծրագրիրն իրականացնող Օպերատորի ֆինանասավորում </t>
  </si>
  <si>
    <t>Հայաստանի տեքստիլ արդյունաբերության 2023-2026թթ. գործողությունների ծրագրի թերի իրականացում կամ ձախողում</t>
  </si>
  <si>
    <t>Օպերատորի վարչական բյուջեում տեքստիլ ոլորտի կորպորատիվ բիզնեսի մասնաբաժինը</t>
  </si>
  <si>
    <t>%</t>
  </si>
  <si>
    <t>ֆինանսավորում</t>
  </si>
  <si>
    <t>Մասնավոր հատված</t>
  </si>
  <si>
    <t>էկոնոմիկայի նախարարություն</t>
  </si>
  <si>
    <t>Մշակող արդյունաբերության ոլորտում աշխատողների ներգրավմանը պետական աջակցման տրամադրում</t>
  </si>
  <si>
    <t>Կառավարության 2023թ. Փետրվարի 2-ի 138-Լ որոշման հավելված 2-ի 2.6 կետով սահմանված.  100%-ով փոխհատուցել վերապատրաստման դասընթացների մասնակիցների աշխատավարձի գծով մեկ տարվա ընթացքում գոյացած եկամտահարկի գումարը, եթե մասնակիցը վերապատրաստումից հետո շարունակում է աշխատել ընկերությունում առնվազն 1 տարի: Առավելագույն փոխհատուցումը 1 աշխատակցի համար կազմում է ամսեկան 50.000 դրամ: Միջոցառումը նախատեսված է շեմից բարձր ընկերությունների համար:</t>
  </si>
  <si>
    <t xml:space="preserve">Աշխատողների որակավորման կամ վերապատրաստման ծախսերի  փոխհատուցում </t>
  </si>
  <si>
    <t>Աշխատողների որակավորման կամ վերապատրաստման ծախսերի մասնակի փոխհատուցման միջոցով խրախուսել մշակող արդյունաբերության ճյուղի գործատուներն ներգրավել առավել մեծ թվով պոտենցիալ աշխատողնր և կանխել ոլորտում աշխատողների հոսունությունը</t>
  </si>
  <si>
    <t>Թափուր աշխատատեղերի լրացում, աշխատողների հոսունության կանխում և արտադրողականության բարձրացում</t>
  </si>
  <si>
    <t>Աշխատուժի նշանակալի պակաս, որը կհանգեցնի ոլորտում արտադրողականության և արտադրման ծավալների կտրուկ նվազման</t>
  </si>
  <si>
    <t>Մշակող արդյունաբերության ոլորտում աշխատողների թիվ</t>
  </si>
  <si>
    <t>Եկամտահարկի վերադարձ</t>
  </si>
  <si>
    <t>Տեքստիլ ոլորտի աշխատուժի կրթական զարգացմանը պետական աջակցություն</t>
  </si>
  <si>
    <t>Կառավարության 2023 թվականի փետրվարի 2-ին հաստատված 138-Լ որոշման Հավելված 2-ով հաստատված 2․10 «Տեքստիլ ոլորտի մասնագիտությունների համար պատրաստված կրթական ծրագրի իրականացման ֆինանսավորում» և 2․11 «Ներդնել դրամաշնորհային մրցակցային համակարգ, որի միջոցով յուրաքանչյուր տարի կընտրվեն լավագույն 3 երիտասարդ մասնագետներ, որոնք ընտրված մասնագիտությունների գծով կրթություն կստանան արտասահմանում՝ պարտադիր վերադարձի և Հայաստանում առնվազն 2 տարվա աշխատանքի շարունակության պայմանով։» կետերի իրականացման ապահովում</t>
  </si>
  <si>
    <t>Կառավարության 2023 թվականի փետրվարի 2-ին հաստատված 138-Լ որոշում</t>
  </si>
  <si>
    <t>Տեքստիլ որոլտի աշխատուժի կարողությունների և հմտությունների՝ միջազգային աշխատաշուկայի պահանջներին համապատասխան զարգացում</t>
  </si>
  <si>
    <t>Տեքստիլ ոլորտի աշխատուժի կրթական մակարդակի բարձրացում՝ նոր կրկրթական ծրագրի ներդրմամբ և ուսանողների կրթական ծրագրերի մասնակցության ֆինանսավորմամբ</t>
  </si>
  <si>
    <t>Տեքստիլ ոլորտում աշխատուժի մասնագիտական կարողությունների և հմտությունների զարգացում, միջազգային աշխատաշուկայի պահանջներին համապատասխան մասնագետների առկայություն հայկական տեքստիլ կազմակերպություններում, հայկական նոր բրենդների ստեղծում</t>
  </si>
  <si>
    <t>Տեքստիլ ոլորտում արտադրողականության բաց, ոլորտում համապատասխան մասնագետների պակաս, ոլորտի աշխատաշուկայում առկա պահանջարկի և առաջարկի միջև խզվածքի առաջացում</t>
  </si>
  <si>
    <t>Նոր կրթական ծրագրի համաձայն ուսուցանվող տեքստիլ ոլորտի ուսանողներ</t>
  </si>
  <si>
    <t>Եվրոպայի առաջատար նորաձևության քոլեջներում և դպրոցներում վերապատրաստում ստացածներ</t>
  </si>
  <si>
    <t>Արտասահմանում կրթություն ստացած երիտասարդներ</t>
  </si>
  <si>
    <t>Նոր կրթական ծրագրի ֆինանսավորում</t>
  </si>
  <si>
    <t>Եվրոպայի առաջատար նորաձևության քոլեջներում և դպրոցներում վերապատրաստման դրամաշնորհի տրամադրում</t>
  </si>
  <si>
    <t>Արտասահմանում կրթություն ստանալու դրամաշնորհի տրամադրում</t>
  </si>
  <si>
    <t>1․ Ռուսաստանի բուհերում համատեղ կրթական ծրագրերում ընդգրկված մեկ ուսանողի համար պահանջվող միջին ծախսերի հիման վրա, որը կազմում է 8000 ԱՄՆ դոլար                                                                                    2․ Հաշվարկվել է Մանչեսթերի համալսարանի տեքստիլ տեխնոլոգիաների ուսումնասիրության դասընթացների միջազգային (ներառյալ ԵՄ-ից), ուսանողների տարեկան վարձերի հիման վրա, որոնք կազմում են 26,000 ֆունտ ստեռլինգ.</t>
  </si>
  <si>
    <t>Հայկական ապրանքանիշերի ներկայացվածությունը նոր սպառողական շուկաներում ապահովելու պետական աջակցության միջոցառում</t>
  </si>
  <si>
    <t>Տեքստիլ արդյունաբերության ոլորտում գործունեություն իրականացնող կազմակերպությունների միջազգայնացում և նոր սպառողական շուկաներին հասանելիության ապահովում</t>
  </si>
  <si>
    <t>Տեքստիլ ոլորտում գործունեություն իրականացնող կազմակերպություններին՝ միջազգային ցուցահանդեսների, ինչպես նաև առաջատար թվային հարթակներին հասանելիության ապահովման նպատակով պետական աջակցության տրամադրում</t>
  </si>
  <si>
    <t>Տեքստիլ ոլորտի կազմակերպությունների սպառողական շուկաների հասանելիության ապահովում, արտադրության ծավալների ընդլայնում, միջազգային փորձի ձեռքբերում, միջազգային գործընկերների առկայություն, սեփական ապրանքանիշի որակային զարգացում</t>
  </si>
  <si>
    <t>Թիրախային շուկաներում ներկայացվածության հնարավորության բացակայություն, արտահանման ծավալների նվազում</t>
  </si>
  <si>
    <t>Հաստատված ցանկում ընդգրկված միջոցառումներին մասնակցած տեքստիլ ընկերությունների քանակ</t>
  </si>
  <si>
    <t>Գրանցված հայկական ապրանքանիշներ</t>
  </si>
  <si>
    <t>Լավագույն միջազգային նորաձևության միջոցառումներին և ցուցահանդեսներին մասնակցած հայկական ապրանքանիշերի քանակ</t>
  </si>
  <si>
    <t>ժամանակակից տեխնոլոգիաներին վերաբերող միջազգային միջոցառումներին և ցուցահանդեսներին մասնակցության ծախսերի 50% փոխհատուցում</t>
  </si>
  <si>
    <t>Հայկական ապրանքանիշի ստեղծման նպատակով  մտավոր սեփականության իրավունքների գրանցման և պաշտպանության ծախսերի 50% փոխհատուցում</t>
  </si>
  <si>
    <t>Միջազգային խոշոր շուկաներում նորաձևության լավագույն միջազգային միջոցառումներին և ցուցահանդեսներին մասնակցող հայկական ապրանքանիշերի մասնակցության ծախսերի 50% և ճանապարհի ու կացության ծախսերի 30% փոխհատուցում</t>
  </si>
  <si>
    <t xml:space="preserve"> էկոնոմիկայի նախարարության կողմից հաստատված երկրների հատուկ ցանկից նոր մատակարարներ ներգրավելու նպատակով տեքստիլ ընկերությունների ճանապարհածախսերի և միջազգային միջոցառումներին մասնակցելու ծախսերի 50% փոխհատուցում</t>
  </si>
  <si>
    <t xml:space="preserve">1․ Ճանապարհածախս (500 ԱՄՆ դոլար ավիատոմս մեկ անձի համար), գիշերակաց (800 ԱՄՆ դոլար հյուրանոց մեկ անձի համար 4 գիշերվա համար), մասնակցության վճար (3000 ԱՄՆ դոլար) - ընդհանուր առմամբ 3 անձ 1 ընկերության համար; </t>
  </si>
  <si>
    <t xml:space="preserve">2․ Հաշվարկը հիմնված է ՀՀ էկոնոմիկայի նախարարության մտավոր սեփականության գրասենյակի տրամադրած տվյալների վրա։ Այն ներառում է գրանցման (30.000 դրամ) և քննության (40.000 դրամ) փուլերը։ Եվրոպական Միության մտավոր սեփականության գրասենյակ ներկայացված մեկ դասի առևտրային նշանի հայտի վճարը կազմում է 850 եվրո, որը համարժեք է մոտավորապես 990 ԱՄՆ դոլարի; </t>
  </si>
  <si>
    <t>3․ Ճանապարհածախս (500 ԱՄՆ դոլար ավիատոմս մեկ անձի համար), գիշերակաց (1400 ԱՄՆ դոլար հյուրանոց մեկ անձի համար, 7 գիշերվա համար), մասնակցության վճար (40000 ԱՄՆ դոլար) - ընդհանուր առմամբ 1 ընկերության/ապրանքանիշի կողմից 3 անձի համար</t>
  </si>
  <si>
    <t>4․ Ճանապարհածախսը (500 ԱՄՆ դոլար ավիատոմսի համար մեկ անձի համար), գիշերակաց (800 ԱՄՆ դոլար հյուրանոցի արժեքը մեկ անձի համար 4 գիշերվա համար), մասնակցության վճար (3000 ԱՄՆ դոլար) - ընդհանուր առմամբ 3 անձ 1 ընկերության կողմից</t>
  </si>
  <si>
    <t>Կրթության, գիտության, մշակույթի և սպորտի, Բարձր տեխնոլոգիական արդյունաբերության նախարարություններ</t>
  </si>
  <si>
    <t>Գիտելիքահենք, նորարարական տնտեսությանը և փոքր և միջին ձեռնարկատիրությանը աջակցություն</t>
  </si>
  <si>
    <t>Հիմք ընդունելով ՀՀ կառավարության 2021-2026 թթ․ ծրագիրը և ՀՀ կառավարության 2021 թվականի նոյեմբերի 18-ի N 1902-Լ որոշման Հավելված N 1-ով նախատեսված՝ ՓՄՁ ծրագրի «4.1 Նորարարական նախաձեռնությունների հայեցակարգի հաստատում, հաստատումից հետո ծրագրերի մշակում և իրագործում» միջոցառման կատարաումը, սույն ծրագրի իրականացումը կարևորվում է ՀՀ կառավարության կողմից։</t>
  </si>
  <si>
    <t>Տեխնոլոգիաների առևտրայնացման ենթակառուցվածքի զարգացում</t>
  </si>
  <si>
    <t>ՀՀ կառավարության 2021-2026 թթ․ ծրագրի՝ ՀՀ կառավարության 2021 թվականի օգոստոսի 18-ի N 1363-որոշման հավելվածը, մասնավորապես փոքր և միջին ձեռնարկատիրության զարգացում բաժնում նախատեսված ՓՄՁ զարգացման, տեխնոլոգիաների և գյուտերի առևտրայնացման կառույցի ստեղծման դրույթները, ինչպես նաև ՀՀ կառավարության 2021 թվականի նոյեմբերի 18-ի N 1902-Լ որոշման Հավելված N 1-ով նախատեսված՝ ՓՄՁ ծրագրի «4.1 Նորարարական նախաձեռնությունների հայեցակարգի հաստատում, հաստատումից հետո ծրագրերի մշակում և իրագործում» միջոցառումը</t>
  </si>
  <si>
    <t>Օրենսդրական հիմքերը սահմանված են ՀՀ կառավարության 2021-2026 թթ․ ծրագրով, ինչպես նաև ՀՀ կառավարության 2021 թվականի նոյեմբերի 18-ի N 1902-Լ որոշումը</t>
  </si>
  <si>
    <t>ՀՀ կառավարության որդեգրած  գիտելիքահենք տնտեսության քաղաքականության շրջանակում անհրաժեշտ ենթակառուցվածքի ապահովում</t>
  </si>
  <si>
    <t>Նոր նախաձեռնությամբ առաջարկվող միջոցառումն իրականացվելու է «Նորամուծության և ձեռներեցության ազգային կենտրոն» ՊՈԱԿ-ին պատվիրակման միջոցով՝ հիմք ընդունելով վերջինիս կանոնոադրական նպատակները և խնդիրները։ Ծառայությունների շրջանակը ներառում է՝
1․ Հայաստանի Հանրապետության, օտարերկրյա և միջազգային ինովացիոն ենթակառուցվածքների, այդ թվում՝ գիտական կազմակերպությունների, բուհերի, տնտեսվարող սուբյեկտների և այլ թիրախային կառույցների հետ փոխհամագործակցության ապահովումը՝ ուղղված արագ փոփոխվող տնտեսության կայուն աճին,
2. տեխնոլոգիաների առևտրայնացման գործուն մեխանիզմների մշակումը, ներդնումը և զարգացումը,
3. պոտենցիալ առևտրային արժեք ներկայացնող գիտական արդյունքի հայտնաբերման և դրա առևտրային պոտենցիալի գնահատման մեխանիզմների մշակումը և գնահատումը։</t>
  </si>
  <si>
    <t xml:space="preserve">Միջոցառման ակնկալվող օգուտները բխում են ՀՀ կառավարության գիտելիքահենք տնտեսություն զարգացնելու տեսլականից և ՀՀ կառավարության 2021-2026 թթ․ գործողությունների ծրագրից։
Միջոցառման իրականացումից ակնկալվում են հետևյալ օգուտները՝
1. Գիտական արդյունքի կիրառումը տնտեսության մեջ, այդ թվում ինովացիոն տեխնոլոգիաների վրա հիմնված փոքր և միջին ձեռնարկատիրության զարգացում,
2․ Բարձր արտադրողականությամբ աշխատատեղերի ստեղծում,
3․ Գիտական արդյունքի արտահանման հնարավորությունների ստեղծում դեպի համաշխարհային շուկա,
4․ Գիտական արդյունքի առևտրայնացման հնարավորությունների ապահովում և իրավական պաշտպանվածության մեխանիզմների ապահովում,
5. Գիտական արդյունքի առևտրայնացմանն ուղղված փաստահենք հետազոտությունների մասնաբաժնի ավելացում։
</t>
  </si>
  <si>
    <r>
      <t>Նոր նախաձեռնությունը չֆինանսավորելու դեպքում՝
1․ շարունակվում է գործող խզվածքը տնտեսության և գիտության միջև,
2․ աահմանափակում է  ՀՀ կառավարության օրակարգում դրված այժմէական խնդիրը գիտական հաստատությունների օպտիմալացման և գիտական արդյունքի առևտրայնացման հայեցակարգի ապահովումը,
3․ չի ապահովվում փաստահենք թվային գնահատումները և վիճակագրության վարումը։
Նոր նախաձեռնությունը պահանջում է լրացուցիչ ֆինանսավորում, սակայն պետական մարմնի գործող օրենսդրությամբ վերապահված իրավասության շրջանա</t>
    </r>
    <r>
      <rPr>
        <sz val="9"/>
        <rFont val="GHEA Grapalat"/>
        <family val="3"/>
      </rPr>
      <t>կում առաջանում է անհրաժեշտություն ներգրավելու պետական կառավարաման շահագրգիռ մարմիններ, միջազգային դոնոր կազմակերոպություններ և տնտեսվարող սուբյեկտներ</t>
    </r>
    <r>
      <rPr>
        <sz val="9"/>
        <color rgb="FFFF0000"/>
        <rFont val="GHEA Grapalat"/>
        <family val="3"/>
      </rPr>
      <t>։</t>
    </r>
  </si>
  <si>
    <t>Գնահատված հետազոտություններ</t>
  </si>
  <si>
    <t>Քանակ</t>
  </si>
  <si>
    <t>Շարունակական</t>
  </si>
  <si>
    <t>Տնտեսվարող սուբյեկտների կողմից ներկայացված և գիտանորարարական փորձաքննություն անցած բիզնես առաջարկներ</t>
  </si>
  <si>
    <t>Ինովացիոն տեխնոլոգիաներ առաջարկող և ներգրավված ՓՄՁ-ներ</t>
  </si>
  <si>
    <t>Առևտրայանացման ենթակա գիտական տեխնոլոգիաներ</t>
  </si>
  <si>
    <t>Մտավոր սեփականությամբ պաշտպանված և տեխնիկատնտեսական ուսումնասիրություններ (feasibility study) անցած պատենտներ</t>
  </si>
  <si>
    <t xml:space="preserve">Միջազգային շուկա առաջարկված գիտական արդյունքներ </t>
  </si>
  <si>
    <t>Տեխնոլոգիաների առևտրայնացման ոլորտում  խորհրդատվություն ստացած շահառուներ</t>
  </si>
  <si>
    <t>Ընթացիկ ծախսեր</t>
  </si>
  <si>
    <t>Վարկային (Համաշխարհային բանկ)</t>
  </si>
  <si>
    <t>Կառավարության 2023 թվականի փետրվարի 2-ին հաստատված 138-Լ որոշման Հավելված 2-ով հաստատված  4․2, 6․1, 6․6, 7․4, 8․1, 8․4 կետերի իրականացման ապահովում</t>
  </si>
  <si>
    <t>Տեքստիլ ոլորտում կայունության զարգացման գործընթացներին պետական աջակացության տրամադրման միջոցառում</t>
  </si>
  <si>
    <t>Կառավարության 2023 թվականի փետրվարի 2-ի թիվ 138-Լ որոշման Հավելված 2-ի 5-րդ «Նպաստել տեքստիլ ոլորտում կայունության զարգացմանը» կետի իրականացման ապահովում (5.1-5.5)</t>
  </si>
  <si>
    <t>Կառավարության 2023 թվականի փետրվարի 2-ի թիվ 138-Լ որոշում</t>
  </si>
  <si>
    <t>Տեքստիլ ոլորտի ընկերությունների կայունության զարգացման ապահովում</t>
  </si>
  <si>
    <t>Տեքստիլ ոլորտի ընկերությունների կայունության զարգացման նպատակով ոլորտի կազմակերպությունների հավաստագրմանն ուղղված ծախսերի մասնակի փոխհատուցում</t>
  </si>
  <si>
    <t>կազմակերպությունների կողմից ISO-ի կամ ոլորտին հատուկ հավաստագրերի ձեռք բերում</t>
  </si>
  <si>
    <t>Թիրախային շուկաների որակներին անհամապատասխանություն, արտահանման ծավալների նվազում</t>
  </si>
  <si>
    <t xml:space="preserve">ISO-ի կամ ոլորտին վերաբերող այլ հավաստագրերի համար ՏՀԶԿ երկրների ցանկացած կազմակերպություններից խորհրդատվություն ստացած կազմակերպություններ </t>
  </si>
  <si>
    <t>ISO կամ ոլորտին հատուկ հավաստագրեր ունեցող տեքստիլ արտադրող ընկերություններ</t>
  </si>
  <si>
    <t>CEN հավաստագրում անցած ապրանքատեսակների քանակ</t>
  </si>
  <si>
    <t>ԵՄ արտահանվող տեքստիլ արտադրանքի աճ</t>
  </si>
  <si>
    <t>ECO հավաստագիր ունեցող տեքստիլ ոլորտի ընկերություններ</t>
  </si>
  <si>
    <t>ISO-ի կամ ոլորտին վերաբերող այլ հավաստագրերի համար ՏՀԶԿ երկրների ցանկացած կազմակերպություններից ստացված խորհրդատվական ծառայությունների ծախսերի մասնակի փոխհատուցում</t>
  </si>
  <si>
    <t>ՏՀԶԿ երկրներից ցանկացած կազմակերպությունից ISO-ի կամ ոլորտին հատուկ հավաստագրերի ձեռք բերման հետ կապված ծախսերի մասնակի փոխհատուցում</t>
  </si>
  <si>
    <t xml:space="preserve"> CEN Entity Affiliate կազմակերպության  մասնաճյուղի բացման հետ կապված ծախսերի 50% համաֆինանսավորում</t>
  </si>
  <si>
    <t>CEN հավաստագրման ծախսերի 50% փոխհատուցում</t>
  </si>
  <si>
    <t>ECO հավաստագրման ծախսերի 50% փոխհատուցում</t>
  </si>
  <si>
    <t>Գումարը հաշվարկվում է հաշվի առնելով հետևյալ դրույքաչափերը. 28,125 ԱՄՆ դոլար խորհրդատուի կողմից 360 ժամ տևողությամբ ծառայություն մատուցելու 251-500 աշխատող ունեցող ընկերությանը, որն ունի որակի հիմնական համակարգ:</t>
  </si>
  <si>
    <t>Գումարը հաշվարկվում է ISO Update-ի կողմից տրամադրված "Տեղեկատվություն, ռեսուրսներ և թարմացումներ ստանդարտների և հավաստագրման ոլորտի համար" տեղեկատվական աղբյուրի հիման վրա, ըստ որի ISO հավաստագրման տարեկան ծախսերը տատանվում են 3000 ԱՄՆ դոլարից մինչև 5000 ԱՄՆ դոլար</t>
  </si>
  <si>
    <t>Տեքստիլ ոլորտի կազմակերպությունների համար մատակարարման շղթաների դիվերսիֆիկացիայի ապահովմանն ուղղված պետական աջակցություն</t>
  </si>
  <si>
    <t>Կառավարության 2023 թվականի փետրվարի 2-ի թիվ 138-Լ որոշման Հավելված 2-ի 7-րդ «Դիվերսիֆիկացնել մատակարարման շղթան (հումքի շուկաներ) ` շուկայի կայունությունը բարձրացնելու և այն հավասարակշռելու նպատակով» կետի իրականացման ապահովում (7.3;8.2)</t>
  </si>
  <si>
    <t>Տեքստիլ ոլորտի  շուկայի կայունության բարձրացում և հավասարակշռում</t>
  </si>
  <si>
    <t>Տեքստիլ ընկերությունների կողմից ներգրավված առևտրի ֆինանսավորման վարկային գործիքների տոկոսադրույքների սուբսիդավորումև էլեկտրոնային հարթակներում վաճառքների խթանում</t>
  </si>
  <si>
    <t>Թիրայախային շուկաներում առևտրի/արտահանման ծավալների աճ</t>
  </si>
  <si>
    <t>Թիրախային շուկաներում արտահանման ծավալների բացակայություն, արտահանման շուկաների դիֆերսիֆիկացիայի պակաս</t>
  </si>
  <si>
    <t>Առևտրի ֆինանսավորման սուբսիդավորվող վարկերի ծավալ</t>
  </si>
  <si>
    <t>2,040.00</t>
  </si>
  <si>
    <t>2,448.00</t>
  </si>
  <si>
    <t>2,937.60</t>
  </si>
  <si>
    <t>էլեկտրոնային առևտրի հարթակների միջոցով իրականացվող վաճառքի աճի տեմպերը</t>
  </si>
  <si>
    <t>Առևտրի ֆինանսավորման վարկային գործիքների տոկոսադրույքներ սուբսիդավորում</t>
  </si>
  <si>
    <t xml:space="preserve">
տեքստիլ
ընկերություններին/ապրան քանիշերին միջազգային էլեկտրոնային առևտրի հարթակներում գործելու նպատակով տրամադրված խորհրդատվական
ծառայությունների ծախսերի փոխհատուցում
</t>
  </si>
  <si>
    <t>Հաշվարկը հիմնված է ոչ հիմնական շուկաներից տեքստիլ հումքի ներմուծման վերաբերյալ վիճակագրական կոմիտեի հրապարակված տվյալների վրա (2021 թվական Ուզբեկստան՝ 1500 մլն. դրամ) ՝ հաշվի առնելով նաև առևտրի ֆինանսավորման վարկերի 5% սուբսիդավորումը.</t>
  </si>
  <si>
    <t xml:space="preserve">Փոխհատուցել հայկականտեքստիլընկերություններին/ապրաքանիշերին միջազգայինէլեկտրոնային առևտրի հարթակներում, ինչպիսիքեն e-Bay-ը, Amazon-ը,Wildeberries-ը գործելունպատակով տրամադրված
խորհրդատվականծառայություններիծախսերի 50%-ը, եթե էլեկտրոնային առևտրիհարթակների միջոցովվաճառքի աճի տեմպը </t>
  </si>
  <si>
    <t xml:space="preserve">Կառավարության 2023թ. Փետրվարի 2-ի 138-Լ որոշման հավելված 2-ի 1.1 կետով սահմանված.  Տեքստիլ ոլորտի զարգացման ծրագրերն իրականացնող և աջակցող Օպերատորի  շարունակական  գործունեության ապահովում 2.1 Ստեղծել "ArmSkills" հարթակը (հիմք ընդունելովWorldSkills Int. ձևաչափը), որը ամեն տարիկանցկացնի տեքստիլոլորտում առկա տարբեր մասնագիտություններիհամար մրցույթներ։Հաղթողների համարնախատեսվում են պարգևներ  2.2 ֆինանսավորել ArmSkills-ի հաղթողների ամենամյամասնակցությունըWorldSkills միջազգայինմրցույթներում 2.3 Ներդնել տեքստիլ ոլորտիբոլոր տեսակիմասնագիտություններիաշխատողներ իմասնագիտակա նմակարդակ ըգնահատելուհավաստագրմա նհամակարգ 3.3 Աութսորսինգի սկզբունքով ներգրավել համապատասխան ընկերություն, որը կիրականացնի Հայաստանում և թիրախային շուկաներում տեքստիլ ոլորտի հիմնական փոփոխությունների և միտումների մոնիթորինգ  և կներկայացնի տարեկան թարմացումները։ Փաստաթուղթը հրապարակվելու է ՀՀ էկոնոմիկայի նախարարության կայքում այն հասանելի դարձնելով տեքստիլ ընկերություններին  և հանրությանը։ </t>
  </si>
  <si>
    <t xml:space="preserve">Տեսքտիլ ոլորտի զարգացման գործողությունների ծրագրի արդյունավետ իրականացում՝մասնավոր հատվածի մասնակցությամբ </t>
  </si>
  <si>
    <t>Թիրախային շուկաներում  հիմնական փոփոխությունների և միտումների մոնիտորինգային փաստաթուղթ</t>
  </si>
  <si>
    <t>"ArmSkills" հարթակի (հիմք ընդունելովWorldSkills Int. ձևաչափը) ստեղծում, որը ամեն տարի կանցկացնի  տեքստիլ ոլորտում առկա տարբեր մասնագիտությունների  համար մրցույթ</t>
  </si>
  <si>
    <t>քանակ</t>
  </si>
  <si>
    <t xml:space="preserve"> WorldSkills միջազգային ամենամյա մրցույթում մասնակցողներ </t>
  </si>
  <si>
    <t>Տեքստիլ ոլորտի  մասնագիտությունների  մասնագիտական մակարդակը գնահատող հավաստագրում անցած աշխատողների մասնաբաժին</t>
  </si>
  <si>
    <t>Արդյունքային ցուցանիշներում այն միջոցառումներն են, որոնք  իրականացվելու են տեքստիլ օպերատորի միջոցով՝ ներկայացված ֆինանսավորման սկզբունքով։</t>
  </si>
  <si>
    <t xml:space="preserve"> Գյուղական ենթակառուցվածքների վերականգնում և զարգացում ծրագիր</t>
  </si>
  <si>
    <t>Վերակառուցման և զարգացման միջազգային բանկի աջակցությամբ իրականացվող Մրցունակ եվ կլիմայադիմակայուն գյուղատնտեսության  ծրագրի համակարգում և ղեկավարում</t>
  </si>
  <si>
    <t xml:space="preserve">Վարկային համաձայնագրով նախատեսված բաղադրիչների իրականացում </t>
  </si>
  <si>
    <t>Վարկային համաձայնագիր (բանակցությունների փուլ)</t>
  </si>
  <si>
    <t>.Գյուղատնտեսության ոլորտի շարունակական կայուն աճի ապահովում 
- Կլիմայախելամիտ գյուղատնտեսական ներդրումներ գյուղացիական տնտեսությունների մակարդակով
- Շուկայական կապեր, նյութատեխնիկական (լոգիստիկայի) բազայի և արժեշղթաների զարգացում
- Կանաչ տնտեսության աջակցություն</t>
  </si>
  <si>
    <r>
      <t>6. Նկարագրությունը</t>
    </r>
    <r>
      <rPr>
        <b/>
        <vertAlign val="superscript"/>
        <sz val="10"/>
        <rFont val="GHEA Grapalat"/>
        <family val="3"/>
      </rPr>
      <t>21</t>
    </r>
  </si>
  <si>
    <t>Ներդրումներ կլիմայախելամիտ գյուղատնտեսության մեջ գյուղացիական տնտեսությունների մակարդակով, մասնավորապես պարենային մշակաբույսերի և կենդանիների արտադրության և արտադրողականության բարձրացում, ջրհեղեղների և երաշտների նկատմամբ դիմակայունության բարձրացում,  շուկայական կապերի, լոգիստիկ բազայի և արժեշղթաների զարգացում, մասնավորապես Շուկայական արտադրության ավելացում, պարենային ապահովության բարելավում և ազգային պարենային համակարգի արդյունավետության բարձրացում, արժեքի ավելացում, արտահանման մրցունակության բարձրացում, և կանաչ տնտեսության աջակցություն, մասնավորապես՝ Գյուղատնտեսության ոլորտի աջակցության բարելավված ծրագրերի նախագծում և իրականացում, տվյալների ստեղծման և կառավարման, ծրագրերի կառավարման և ծառայությունների մատուցման բարելավված համակարգեր, գյուղատնտեսության աջակցության ծրագրերի համակցում Կանաչ տնտեսության պլանավորման մեջ:
 Ֆինանսական և ներդրումային, գործարար ուսուցողական, տեղեկատվական, խորհրդատվական աջակցություն գյուղատնտեսության մեջ ներգրավված տարբեր մակարդակների շահառուներին՝ ֆերմերներից, վերամշակող, լոգիստիկ, ագրոբիզնեսի ընկերություններին և մեծ թվով այլ շահառուների:</t>
  </si>
  <si>
    <r>
      <t>7. Սպասվող օգուտները</t>
    </r>
    <r>
      <rPr>
        <b/>
        <vertAlign val="superscript"/>
        <sz val="10"/>
        <rFont val="GHEA Grapalat"/>
        <family val="3"/>
      </rPr>
      <t>22</t>
    </r>
  </si>
  <si>
    <t xml:space="preserve">Ծրագիրն ուղղորդելու և իրականացնելու է գյուղատնտեսության ոլորտի վերափոխումը և ոլորտի շարունակական կայուն աճի ապահովումը:  Այն է (i) կանդրադառնա կլիմայական ազդեցությունների նկատմամբ գյուղատնտեսության ոլորտի խոցելիությանը, (ii) կբարելավի ագրոպարենային արժեշղթաների և պարենային համակարգի աշխատանքը և (iii) կաջակցի էկոնոմիկայի նախարարության ծրագրերի և իրականացման եղանակների վերակողմնորոշմանը, որոնց միջոցով այն կհասնի ոլորտի արդյունավետության բարձրացմանն ու ծախսերի արդյունավետությանը: 
</t>
  </si>
  <si>
    <r>
      <t>8. Նոր նախաձեռնությունը չֆինանսավորելու դեպքում ծագող խնդիրները</t>
    </r>
    <r>
      <rPr>
        <b/>
        <vertAlign val="superscript"/>
        <sz val="10"/>
        <rFont val="GHEA Grapalat"/>
        <family val="3"/>
      </rPr>
      <t>23</t>
    </r>
    <r>
      <rPr>
        <b/>
        <sz val="10"/>
        <rFont val="GHEA Grapalat"/>
        <family val="3"/>
      </rPr>
      <t xml:space="preserve"> </t>
    </r>
  </si>
  <si>
    <t>Բարելավված եկամուտ ունեցող ֆերմերների, ներառյալ անասնաբուծական ֆերմերների և արոտօգտագործողների քանակը</t>
  </si>
  <si>
    <t>հոգի</t>
  </si>
  <si>
    <t>վերամշակող ընկերությունների, լոգիստիկ օպերատորների, հումքի մատակարարների և այլ ագրոբիզնեսների քանակը, ովքեր կշահեն տեղում արտադրված  սննդամթերքի հասանելիությունից</t>
  </si>
  <si>
    <t>վարկային միջոցներ</t>
  </si>
  <si>
    <t>չկան</t>
  </si>
  <si>
    <r>
      <t>13.Նոր նախաձեռնության իրականացման այլ եղանակներ արտահայտող այլընտրանքներ</t>
    </r>
    <r>
      <rPr>
        <b/>
        <vertAlign val="superscript"/>
        <sz val="10"/>
        <rFont val="GHEA Grapalat"/>
        <family val="3"/>
      </rPr>
      <t>29</t>
    </r>
  </si>
  <si>
    <r>
      <t>14. Այլ անհրաժեշտ տեղեկատվություն և հիմնավորումներ</t>
    </r>
    <r>
      <rPr>
        <b/>
        <vertAlign val="superscript"/>
        <sz val="10"/>
        <rFont val="GHEA Grapalat"/>
        <family val="3"/>
      </rPr>
      <t>30</t>
    </r>
  </si>
  <si>
    <t>Կից տեղեկանքում ներկայացված է ծրագրի մանրամասն նկարագրությունը, ակնկալվող արդյունքները և առկա այլ տեղեկատվությունը:</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</si>
</sst>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_);_(* \(#,##0.0\);_(* &quot;-&quot;??_);_(@_)"/>
    <numFmt numFmtId="165" formatCode="0.0"/>
    <numFmt numFmtId="166" formatCode="_-* #,##0.00_-;\-* #,##0.00_-;_-* &quot;-&quot;??_-;_-@_-"/>
    <numFmt numFmtId="167" formatCode="_-* #,##0_-;\-* #,##0_-;_-* &quot;-&quot;??_-;_-@_-"/>
  </numFmts>
  <fonts count="35" x14ac:knownFonts="1">
    <font>
      <sz val="11"/>
      <color theme="1"/>
      <name val="Calibri"/>
      <family val="2"/>
      <scheme val="minor"/>
    </font>
    <font>
      <b/>
      <sz val="12"/>
      <color theme="1"/>
      <name val="GHEA Grapalat"/>
      <family val="3"/>
    </font>
    <font>
      <vertAlign val="superscript"/>
      <sz val="12"/>
      <color theme="1"/>
      <name val="GHEA Grapalat"/>
      <family val="3"/>
    </font>
    <font>
      <sz val="10"/>
      <color theme="1"/>
      <name val="GHEA Grapalat"/>
      <family val="3"/>
    </font>
    <font>
      <vertAlign val="superscript"/>
      <sz val="10"/>
      <color theme="1"/>
      <name val="GHEA Grapalat"/>
      <family val="3"/>
    </font>
    <font>
      <sz val="14"/>
      <color theme="1"/>
      <name val="GHEA Grapalat"/>
      <family val="3"/>
    </font>
    <font>
      <i/>
      <sz val="10"/>
      <color theme="1"/>
      <name val="GHEA Grapalat"/>
      <family val="3"/>
    </font>
    <font>
      <b/>
      <i/>
      <sz val="12"/>
      <color theme="1"/>
      <name val="GHEA Grapalat"/>
      <family val="3"/>
    </font>
    <font>
      <i/>
      <sz val="9"/>
      <color theme="1"/>
      <name val="GHEA Grapalat"/>
      <family val="3"/>
    </font>
    <font>
      <sz val="8"/>
      <color theme="1"/>
      <name val="GHEA Grapalat"/>
      <family val="3"/>
    </font>
    <font>
      <sz val="9"/>
      <color theme="1"/>
      <name val="GHEA Grapalat"/>
      <family val="3"/>
    </font>
    <font>
      <b/>
      <sz val="10"/>
      <color theme="1"/>
      <name val="GHEA Grapalat"/>
      <family val="3"/>
    </font>
    <font>
      <sz val="8"/>
      <color rgb="FF000000"/>
      <name val="Tahoma"/>
      <family val="2"/>
    </font>
    <font>
      <b/>
      <sz val="9"/>
      <color theme="1"/>
      <name val="GHEA Grapalat"/>
      <family val="3"/>
    </font>
    <font>
      <sz val="11"/>
      <color theme="1"/>
      <name val="GHEA Grapalat"/>
      <family val="3"/>
    </font>
    <font>
      <b/>
      <vertAlign val="superscript"/>
      <sz val="10"/>
      <color theme="1"/>
      <name val="GHEA Grapalat"/>
      <family val="3"/>
    </font>
    <font>
      <vertAlign val="superscript"/>
      <sz val="9"/>
      <color theme="1"/>
      <name val="GHEA Grapalat"/>
      <family val="3"/>
    </font>
    <font>
      <sz val="11"/>
      <color theme="1"/>
      <name val="Calibri"/>
      <family val="2"/>
      <scheme val="minor"/>
    </font>
    <font>
      <sz val="9"/>
      <color rgb="FFFF0000"/>
      <name val="GHEA Grapalat"/>
      <family val="3"/>
    </font>
    <font>
      <sz val="12"/>
      <color theme="1"/>
      <name val="GHEA Grapalat"/>
      <family val="3"/>
    </font>
    <font>
      <sz val="9"/>
      <name val="GHEA Grapalat"/>
      <family val="3"/>
    </font>
    <font>
      <sz val="10"/>
      <color theme="1"/>
      <name val="Calibri"/>
      <family val="2"/>
      <scheme val="minor"/>
    </font>
    <font>
      <i/>
      <sz val="8"/>
      <color rgb="FF000000"/>
      <name val="GHEA Grapalat"/>
      <family val="3"/>
    </font>
    <font>
      <b/>
      <sz val="8"/>
      <color theme="1"/>
      <name val="GHEA Grapalat"/>
      <family val="3"/>
    </font>
    <font>
      <sz val="12"/>
      <color rgb="FF000000"/>
      <name val="GHEA Grapalat"/>
      <family val="3"/>
    </font>
    <font>
      <b/>
      <sz val="11"/>
      <color theme="1"/>
      <name val="Calibri"/>
      <family val="2"/>
      <scheme val="minor"/>
    </font>
    <font>
      <sz val="9"/>
      <color theme="1"/>
      <name val="Calibri"/>
      <family val="2"/>
      <scheme val="minor"/>
    </font>
    <font>
      <sz val="8"/>
      <name val="GHEA Grapalat"/>
      <family val="3"/>
    </font>
    <font>
      <b/>
      <sz val="11"/>
      <color theme="1"/>
      <name val="GHEA Grapalat"/>
      <family val="3"/>
    </font>
    <font>
      <b/>
      <sz val="9"/>
      <color rgb="FF000000"/>
      <name val="GHEA Grapalat"/>
      <family val="3"/>
    </font>
    <font>
      <b/>
      <sz val="10"/>
      <name val="GHEA Grapalat"/>
      <family val="3"/>
    </font>
    <font>
      <b/>
      <vertAlign val="superscript"/>
      <sz val="10"/>
      <name val="GHEA Grapalat"/>
      <family val="3"/>
    </font>
    <font>
      <sz val="10"/>
      <color rgb="FFFF0000"/>
      <name val="GHEA Grapalat"/>
      <family val="3"/>
    </font>
    <font>
      <sz val="10"/>
      <name val="GHEA Grapalat"/>
      <family val="3"/>
    </font>
    <font>
      <sz val="1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9"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2CC"/>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3" fontId="17" fillId="0" borderId="0" applyFont="0" applyFill="0" applyBorder="0" applyAlignment="0" applyProtection="0"/>
  </cellStyleXfs>
  <cellXfs count="186">
    <xf numFmtId="0" fontId="0" fillId="0" borderId="0" xfId="0"/>
    <xf numFmtId="0" fontId="3" fillId="0" borderId="0" xfId="0" applyFont="1" applyAlignment="1">
      <alignment horizontal="left" vertical="top"/>
    </xf>
    <xf numFmtId="0" fontId="1" fillId="0" borderId="0" xfId="0" applyFont="1" applyAlignment="1">
      <alignment vertical="center"/>
    </xf>
    <xf numFmtId="0" fontId="9" fillId="2" borderId="1" xfId="0" applyFont="1" applyFill="1" applyBorder="1" applyAlignment="1">
      <alignment horizontal="center" vertical="center" wrapText="1"/>
    </xf>
    <xf numFmtId="0" fontId="3" fillId="0" borderId="4" xfId="0" applyFont="1" applyBorder="1" applyAlignment="1">
      <alignment horizontal="left" vertical="top"/>
    </xf>
    <xf numFmtId="0" fontId="1" fillId="0" borderId="0" xfId="0" applyFont="1" applyAlignment="1">
      <alignment horizontal="center" vertical="center"/>
    </xf>
    <xf numFmtId="0" fontId="3" fillId="0" borderId="0" xfId="0" applyFont="1" applyAlignment="1">
      <alignment horizontal="center" vertical="top"/>
    </xf>
    <xf numFmtId="0" fontId="11" fillId="0" borderId="0" xfId="0" applyFont="1" applyAlignment="1">
      <alignment vertical="center"/>
    </xf>
    <xf numFmtId="0" fontId="1" fillId="0" borderId="0" xfId="0" applyFont="1" applyAlignment="1">
      <alignment horizontal="left" vertical="center"/>
    </xf>
    <xf numFmtId="0" fontId="0" fillId="0" borderId="0" xfId="0" applyAlignment="1">
      <alignment horizontal="left"/>
    </xf>
    <xf numFmtId="0" fontId="11" fillId="0" borderId="0" xfId="0" applyFont="1"/>
    <xf numFmtId="0" fontId="10" fillId="4" borderId="1" xfId="0" applyFont="1" applyFill="1" applyBorder="1" applyAlignment="1">
      <alignment vertical="center" wrapText="1"/>
    </xf>
    <xf numFmtId="0" fontId="13" fillId="5" borderId="1" xfId="0" applyFont="1" applyFill="1" applyBorder="1" applyAlignment="1">
      <alignment horizontal="left" vertical="center"/>
    </xf>
    <xf numFmtId="0" fontId="10" fillId="0" borderId="0" xfId="0" applyFont="1" applyAlignment="1">
      <alignment vertical="center"/>
    </xf>
    <xf numFmtId="0" fontId="10" fillId="5" borderId="6" xfId="0" applyFont="1" applyFill="1" applyBorder="1" applyAlignment="1">
      <alignment horizontal="center" vertical="center"/>
    </xf>
    <xf numFmtId="0" fontId="10" fillId="4" borderId="1" xfId="0" applyFont="1" applyFill="1" applyBorder="1" applyAlignment="1">
      <alignment horizontal="center" vertical="center" wrapText="1"/>
    </xf>
    <xf numFmtId="0" fontId="1" fillId="4" borderId="6" xfId="0" applyFont="1" applyFill="1" applyBorder="1" applyAlignment="1">
      <alignment horizontal="left" vertical="center"/>
    </xf>
    <xf numFmtId="0" fontId="10" fillId="5" borderId="1" xfId="0" applyFont="1" applyFill="1" applyBorder="1" applyAlignment="1">
      <alignment horizontal="left" vertical="center"/>
    </xf>
    <xf numFmtId="0" fontId="10" fillId="4" borderId="1" xfId="0" applyFont="1" applyFill="1" applyBorder="1" applyAlignment="1">
      <alignment vertical="top" wrapText="1"/>
    </xf>
    <xf numFmtId="0" fontId="10" fillId="5" borderId="1" xfId="0" applyFont="1" applyFill="1" applyBorder="1"/>
    <xf numFmtId="0" fontId="14" fillId="0" borderId="0" xfId="0" applyFont="1"/>
    <xf numFmtId="0" fontId="0" fillId="4" borderId="0" xfId="0" applyFill="1"/>
    <xf numFmtId="0" fontId="5" fillId="0" borderId="0" xfId="0" applyFont="1" applyAlignment="1">
      <alignment horizontal="left" vertical="top" wrapText="1"/>
    </xf>
    <xf numFmtId="0" fontId="5" fillId="0" borderId="0" xfId="0" applyFont="1" applyAlignment="1">
      <alignment horizontal="center" vertical="top" wrapText="1"/>
    </xf>
    <xf numFmtId="0" fontId="10" fillId="4" borderId="6" xfId="0" applyFont="1" applyFill="1" applyBorder="1" applyAlignment="1">
      <alignment horizontal="center" vertical="center" wrapText="1"/>
    </xf>
    <xf numFmtId="0" fontId="6"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0" fillId="5" borderId="1" xfId="0" applyFill="1" applyBorder="1"/>
    <xf numFmtId="0" fontId="3" fillId="5" borderId="1" xfId="0" applyFont="1" applyFill="1" applyBorder="1" applyAlignment="1">
      <alignment horizontal="center" vertical="top" wrapText="1"/>
    </xf>
    <xf numFmtId="0" fontId="3" fillId="5" borderId="2" xfId="0" applyFont="1" applyFill="1" applyBorder="1" applyAlignment="1">
      <alignment horizontal="center" vertical="top" wrapText="1"/>
    </xf>
    <xf numFmtId="0" fontId="0" fillId="5" borderId="1" xfId="0" applyFill="1" applyBorder="1" applyAlignment="1">
      <alignment horizontal="center"/>
    </xf>
    <xf numFmtId="0" fontId="3" fillId="4" borderId="1" xfId="0" applyFont="1" applyFill="1" applyBorder="1" applyAlignment="1">
      <alignment horizontal="center" vertical="top" wrapText="1"/>
    </xf>
    <xf numFmtId="0" fontId="10" fillId="4" borderId="1" xfId="0" applyFont="1" applyFill="1" applyBorder="1" applyAlignment="1">
      <alignment horizontal="left" vertical="center" wrapText="1"/>
    </xf>
    <xf numFmtId="0" fontId="1" fillId="5" borderId="1" xfId="0" applyFont="1" applyFill="1" applyBorder="1" applyAlignment="1">
      <alignment vertical="center"/>
    </xf>
    <xf numFmtId="0" fontId="10" fillId="4" borderId="6" xfId="0" applyFont="1" applyFill="1" applyBorder="1" applyAlignment="1">
      <alignment horizontal="left" vertical="center" wrapText="1" indent="1"/>
    </xf>
    <xf numFmtId="0" fontId="10" fillId="4" borderId="6" xfId="0" applyFont="1" applyFill="1" applyBorder="1" applyAlignment="1">
      <alignment horizontal="left" vertical="center" wrapText="1" indent="3"/>
    </xf>
    <xf numFmtId="0" fontId="9" fillId="6"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7" borderId="0" xfId="0" applyFill="1"/>
    <xf numFmtId="0" fontId="7" fillId="0" borderId="0" xfId="0" applyFont="1" applyAlignment="1">
      <alignment horizontal="center" vertical="center"/>
    </xf>
    <xf numFmtId="0" fontId="8" fillId="0" borderId="0" xfId="0" applyFont="1" applyAlignment="1">
      <alignment vertical="center" wrapText="1"/>
    </xf>
    <xf numFmtId="0" fontId="13" fillId="5" borderId="1" xfId="0" applyFont="1" applyFill="1" applyBorder="1" applyAlignment="1">
      <alignment horizontal="left" vertical="center" wrapText="1"/>
    </xf>
    <xf numFmtId="0" fontId="10" fillId="5" borderId="1" xfId="0" applyFont="1" applyFill="1" applyBorder="1" applyAlignment="1">
      <alignment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2" fontId="3" fillId="5" borderId="1" xfId="0" applyNumberFormat="1" applyFont="1" applyFill="1" applyBorder="1" applyAlignment="1">
      <alignment horizontal="center" vertical="top" wrapText="1"/>
    </xf>
    <xf numFmtId="0" fontId="19" fillId="0" borderId="0" xfId="0" applyFont="1" applyAlignment="1">
      <alignment horizontal="justify" vertical="center"/>
    </xf>
    <xf numFmtId="0" fontId="19" fillId="0" borderId="0" xfId="0" applyFont="1" applyAlignment="1">
      <alignment horizontal="center" vertical="center"/>
    </xf>
    <xf numFmtId="0" fontId="20"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3" fillId="0" borderId="0" xfId="0" applyFont="1" applyAlignment="1">
      <alignment horizontal="center" vertical="top" wrapText="1"/>
    </xf>
    <xf numFmtId="0" fontId="10" fillId="0" borderId="0" xfId="0" applyFont="1" applyAlignment="1">
      <alignment horizontal="center" vertical="top"/>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21"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0" fillId="5" borderId="2" xfId="0" applyFont="1" applyFill="1" applyBorder="1" applyAlignment="1">
      <alignment horizontal="left" vertical="top" wrapText="1"/>
    </xf>
    <xf numFmtId="164" fontId="22" fillId="5" borderId="1" xfId="1" applyNumberFormat="1" applyFont="1" applyFill="1" applyBorder="1" applyAlignment="1">
      <alignment vertical="center" wrapText="1"/>
    </xf>
    <xf numFmtId="164" fontId="22" fillId="5" borderId="1" xfId="1" applyNumberFormat="1" applyFont="1" applyFill="1" applyBorder="1" applyAlignment="1">
      <alignment horizontal="center" vertical="center" wrapText="1"/>
    </xf>
    <xf numFmtId="43" fontId="22" fillId="5" borderId="1" xfId="1"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0" fillId="0" borderId="0" xfId="0" applyAlignment="1">
      <alignment horizontal="center" vertical="center"/>
    </xf>
    <xf numFmtId="43" fontId="10" fillId="4" borderId="1" xfId="0" applyNumberFormat="1" applyFont="1" applyFill="1" applyBorder="1" applyAlignment="1">
      <alignment horizontal="center" vertical="center" wrapText="1"/>
    </xf>
    <xf numFmtId="0" fontId="10" fillId="5" borderId="6" xfId="0" applyFont="1" applyFill="1" applyBorder="1" applyAlignment="1">
      <alignment horizontal="left" vertical="center"/>
    </xf>
    <xf numFmtId="0" fontId="10" fillId="5" borderId="1" xfId="0" applyFont="1" applyFill="1" applyBorder="1" applyAlignment="1">
      <alignment vertical="top"/>
    </xf>
    <xf numFmtId="0" fontId="10" fillId="5" borderId="1" xfId="0" applyFont="1" applyFill="1" applyBorder="1" applyAlignment="1">
      <alignment vertical="top" wrapText="1"/>
    </xf>
    <xf numFmtId="0" fontId="10" fillId="8" borderId="0" xfId="0" applyFont="1" applyFill="1" applyAlignment="1">
      <alignment horizontal="center" vertical="top"/>
    </xf>
    <xf numFmtId="0" fontId="3" fillId="5" borderId="2" xfId="0" applyFont="1" applyFill="1" applyBorder="1" applyAlignment="1">
      <alignment horizontal="left" vertical="top" wrapText="1"/>
    </xf>
    <xf numFmtId="0" fontId="11" fillId="8" borderId="0" xfId="0" applyFont="1" applyFill="1"/>
    <xf numFmtId="0" fontId="3" fillId="8" borderId="0" xfId="0" applyFont="1" applyFill="1" applyAlignment="1">
      <alignment horizontal="center" vertical="top"/>
    </xf>
    <xf numFmtId="165" fontId="3" fillId="4" borderId="1" xfId="0" applyNumberFormat="1" applyFont="1" applyFill="1" applyBorder="1" applyAlignment="1">
      <alignment horizontal="center" vertical="top" wrapText="1"/>
    </xf>
    <xf numFmtId="1" fontId="3" fillId="4" borderId="1" xfId="0" applyNumberFormat="1" applyFont="1" applyFill="1" applyBorder="1" applyAlignment="1">
      <alignment horizontal="center" vertical="top" wrapText="1"/>
    </xf>
    <xf numFmtId="0" fontId="0" fillId="8" borderId="0" xfId="0" applyFill="1"/>
    <xf numFmtId="165" fontId="0" fillId="0" borderId="0" xfId="0" applyNumberFormat="1"/>
    <xf numFmtId="43" fontId="3" fillId="5" borderId="1" xfId="1" applyFont="1" applyFill="1" applyBorder="1" applyAlignment="1">
      <alignment horizontal="center" vertical="top" wrapText="1"/>
    </xf>
    <xf numFmtId="0" fontId="23" fillId="5" borderId="1" xfId="0" applyFont="1" applyFill="1" applyBorder="1" applyAlignment="1">
      <alignment horizontal="left" vertical="center"/>
    </xf>
    <xf numFmtId="0" fontId="24" fillId="0" borderId="0" xfId="0" applyFont="1" applyAlignment="1">
      <alignment horizontal="justify" vertical="center"/>
    </xf>
    <xf numFmtId="0" fontId="6" fillId="5" borderId="2" xfId="0" applyFont="1" applyFill="1" applyBorder="1" applyAlignment="1">
      <alignment horizontal="center" vertical="top" wrapText="1"/>
    </xf>
    <xf numFmtId="43" fontId="10" fillId="4" borderId="1" xfId="1" applyFont="1" applyFill="1" applyBorder="1" applyAlignment="1">
      <alignment horizontal="center" vertical="center" wrapText="1"/>
    </xf>
    <xf numFmtId="0" fontId="10" fillId="5" borderId="1" xfId="0" applyFont="1" applyFill="1" applyBorder="1" applyAlignment="1">
      <alignment horizontal="left" vertical="center" wrapText="1"/>
    </xf>
    <xf numFmtId="49" fontId="22" fillId="5" borderId="1" xfId="0" applyNumberFormat="1" applyFont="1" applyFill="1" applyBorder="1" applyAlignment="1">
      <alignment vertical="center" wrapText="1"/>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0" fillId="5" borderId="1" xfId="0" applyFill="1" applyBorder="1" applyAlignment="1">
      <alignment horizontal="center" vertical="top"/>
    </xf>
    <xf numFmtId="0" fontId="13" fillId="5" borderId="1" xfId="0" applyFont="1" applyFill="1" applyBorder="1" applyAlignment="1">
      <alignment vertical="center"/>
    </xf>
    <xf numFmtId="0" fontId="10" fillId="5" borderId="1" xfId="0" applyFont="1" applyFill="1" applyBorder="1" applyAlignment="1">
      <alignment vertical="center" wrapText="1"/>
    </xf>
    <xf numFmtId="4" fontId="3" fillId="5" borderId="1" xfId="0" applyNumberFormat="1" applyFont="1" applyFill="1" applyBorder="1" applyAlignment="1">
      <alignment horizontal="center" vertical="top" wrapText="1"/>
    </xf>
    <xf numFmtId="4" fontId="3" fillId="5" borderId="2" xfId="0" applyNumberFormat="1" applyFont="1" applyFill="1" applyBorder="1" applyAlignment="1">
      <alignment horizontal="center" vertical="top" wrapText="1"/>
    </xf>
    <xf numFmtId="4" fontId="10" fillId="4" borderId="1" xfId="0" applyNumberFormat="1" applyFont="1" applyFill="1" applyBorder="1" applyAlignment="1">
      <alignment horizontal="center" vertical="center" wrapText="1"/>
    </xf>
    <xf numFmtId="0" fontId="8" fillId="5" borderId="1" xfId="0" applyFont="1" applyFill="1" applyBorder="1" applyAlignment="1">
      <alignment wrapText="1"/>
    </xf>
    <xf numFmtId="4" fontId="3" fillId="5" borderId="1" xfId="0" applyNumberFormat="1" applyFont="1" applyFill="1" applyBorder="1" applyAlignment="1">
      <alignment horizontal="left" vertical="top" wrapText="1"/>
    </xf>
    <xf numFmtId="4" fontId="3" fillId="5" borderId="2" xfId="0" applyNumberFormat="1" applyFont="1" applyFill="1" applyBorder="1" applyAlignment="1">
      <alignment horizontal="left" vertical="top" wrapText="1"/>
    </xf>
    <xf numFmtId="4" fontId="6" fillId="5" borderId="2" xfId="0" applyNumberFormat="1" applyFont="1" applyFill="1" applyBorder="1" applyAlignment="1">
      <alignment horizontal="center" vertical="top" wrapText="1"/>
    </xf>
    <xf numFmtId="0" fontId="10" fillId="5" borderId="2" xfId="0" applyFont="1" applyFill="1" applyBorder="1" applyAlignment="1">
      <alignment vertical="center" wrapText="1"/>
    </xf>
    <xf numFmtId="43" fontId="13" fillId="4" borderId="1" xfId="1" applyFont="1" applyFill="1" applyBorder="1" applyAlignment="1">
      <alignment horizontal="center" vertical="center" wrapText="1"/>
    </xf>
    <xf numFmtId="0" fontId="25" fillId="0" borderId="0" xfId="0" applyFont="1"/>
    <xf numFmtId="0" fontId="13" fillId="4" borderId="1" xfId="0" applyFont="1" applyFill="1" applyBorder="1" applyAlignment="1">
      <alignment horizontal="center" vertical="center" wrapText="1"/>
    </xf>
    <xf numFmtId="43" fontId="3" fillId="5" borderId="2" xfId="1" applyFont="1" applyFill="1" applyBorder="1" applyAlignment="1">
      <alignment horizontal="center" vertical="top" wrapText="1"/>
    </xf>
    <xf numFmtId="43" fontId="0" fillId="5" borderId="1" xfId="1" applyFont="1" applyFill="1" applyBorder="1"/>
    <xf numFmtId="0" fontId="10" fillId="5" borderId="1" xfId="0" applyFont="1" applyFill="1" applyBorder="1" applyAlignment="1">
      <alignment horizontal="left" vertical="top"/>
    </xf>
    <xf numFmtId="0" fontId="19" fillId="0" borderId="0" xfId="0" applyFont="1" applyAlignment="1">
      <alignment horizontal="center" vertical="center" wrapText="1"/>
    </xf>
    <xf numFmtId="0" fontId="10" fillId="5" borderId="6" xfId="0" applyFont="1" applyFill="1" applyBorder="1" applyAlignment="1">
      <alignment horizontal="left" vertical="center" wrapText="1"/>
    </xf>
    <xf numFmtId="0" fontId="10" fillId="0" borderId="0" xfId="0" applyFont="1" applyAlignment="1">
      <alignment vertical="center" wrapText="1"/>
    </xf>
    <xf numFmtId="0" fontId="3" fillId="5" borderId="1" xfId="0" applyFont="1" applyFill="1" applyBorder="1" applyAlignment="1">
      <alignment vertical="center" wrapText="1"/>
    </xf>
    <xf numFmtId="0" fontId="19" fillId="5" borderId="1" xfId="0" applyFont="1" applyFill="1" applyBorder="1" applyAlignment="1">
      <alignment vertical="center" wrapText="1"/>
    </xf>
    <xf numFmtId="0" fontId="19" fillId="0" borderId="0" xfId="0" applyFont="1" applyAlignment="1">
      <alignment horizontal="left" vertical="center" wrapText="1"/>
    </xf>
    <xf numFmtId="0" fontId="26" fillId="5" borderId="1"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26" fillId="5" borderId="6" xfId="0" applyFont="1" applyFill="1" applyBorder="1" applyAlignment="1">
      <alignment horizontal="center" vertical="center"/>
    </xf>
    <xf numFmtId="0" fontId="0" fillId="0" borderId="1" xfId="0" applyBorder="1"/>
    <xf numFmtId="0" fontId="0" fillId="0" borderId="2" xfId="0" applyBorder="1"/>
    <xf numFmtId="0" fontId="10" fillId="5" borderId="8" xfId="0" applyFont="1" applyFill="1" applyBorder="1" applyAlignment="1">
      <alignment vertical="center"/>
    </xf>
    <xf numFmtId="0" fontId="0" fillId="0" borderId="0" xfId="0" applyAlignment="1">
      <alignment wrapText="1"/>
    </xf>
    <xf numFmtId="165" fontId="27" fillId="5" borderId="1"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43" fontId="9" fillId="5" borderId="1" xfId="1" applyFont="1" applyFill="1" applyBorder="1" applyAlignment="1">
      <alignment horizontal="center" vertical="center" wrapText="1"/>
    </xf>
    <xf numFmtId="43" fontId="9" fillId="5" borderId="7" xfId="1" applyFont="1" applyFill="1" applyBorder="1" applyAlignment="1">
      <alignment horizontal="center" vertical="center" wrapText="1"/>
    </xf>
    <xf numFmtId="43" fontId="9" fillId="3" borderId="1" xfId="1" applyFont="1" applyFill="1" applyBorder="1" applyAlignment="1">
      <alignment horizontal="center" vertical="center" wrapText="1"/>
    </xf>
    <xf numFmtId="0" fontId="28" fillId="5" borderId="1" xfId="0" applyFont="1" applyFill="1" applyBorder="1" applyAlignment="1">
      <alignment vertical="center"/>
    </xf>
    <xf numFmtId="0" fontId="11" fillId="5" borderId="1" xfId="0" applyFont="1" applyFill="1" applyBorder="1" applyAlignment="1">
      <alignment vertical="center"/>
    </xf>
    <xf numFmtId="0" fontId="29" fillId="9" borderId="1" xfId="0" applyFont="1" applyFill="1" applyBorder="1" applyAlignment="1">
      <alignment horizontal="left" vertical="center" wrapText="1"/>
    </xf>
    <xf numFmtId="43" fontId="0" fillId="0" borderId="0" xfId="0" applyNumberFormat="1"/>
    <xf numFmtId="16" fontId="0" fillId="0" borderId="0" xfId="0" applyNumberFormat="1"/>
    <xf numFmtId="0" fontId="10" fillId="4" borderId="6"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5" borderId="2" xfId="0" applyFill="1" applyBorder="1" applyAlignment="1">
      <alignment horizontal="center"/>
    </xf>
    <xf numFmtId="0" fontId="0" fillId="5" borderId="5" xfId="0" applyFill="1" applyBorder="1" applyAlignment="1">
      <alignment horizontal="center"/>
    </xf>
    <xf numFmtId="0" fontId="0" fillId="5" borderId="3" xfId="0" applyFill="1" applyBorder="1" applyAlignment="1">
      <alignment horizontal="center"/>
    </xf>
    <xf numFmtId="0" fontId="10" fillId="4" borderId="6"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2" xfId="0" applyFont="1" applyFill="1" applyBorder="1" applyAlignment="1">
      <alignment horizontal="left" vertical="top" wrapText="1"/>
    </xf>
    <xf numFmtId="0" fontId="10" fillId="5" borderId="5" xfId="0" applyFont="1" applyFill="1" applyBorder="1" applyAlignment="1">
      <alignment horizontal="left" vertical="top"/>
    </xf>
    <xf numFmtId="0" fontId="10" fillId="5" borderId="3" xfId="0" applyFont="1" applyFill="1" applyBorder="1" applyAlignment="1">
      <alignment horizontal="left" vertical="top"/>
    </xf>
    <xf numFmtId="0" fontId="20" fillId="5" borderId="2"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0" fillId="5" borderId="2" xfId="0" applyFill="1" applyBorder="1" applyAlignment="1">
      <alignment horizontal="left"/>
    </xf>
    <xf numFmtId="0" fontId="0" fillId="5" borderId="5" xfId="0" applyFill="1" applyBorder="1" applyAlignment="1">
      <alignment horizontal="left"/>
    </xf>
    <xf numFmtId="0" fontId="0" fillId="5" borderId="3" xfId="0" applyFill="1" applyBorder="1" applyAlignment="1">
      <alignment horizontal="left"/>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0" fillId="5" borderId="2" xfId="0" applyFill="1" applyBorder="1" applyAlignment="1">
      <alignment horizontal="left" wrapText="1"/>
    </xf>
    <xf numFmtId="0" fontId="0" fillId="5" borderId="5" xfId="0" applyFill="1" applyBorder="1" applyAlignment="1">
      <alignment horizontal="left" wrapText="1"/>
    </xf>
    <xf numFmtId="0" fontId="0" fillId="5" borderId="3" xfId="0" applyFill="1" applyBorder="1" applyAlignment="1">
      <alignment horizontal="left" wrapText="1"/>
    </xf>
    <xf numFmtId="0" fontId="7" fillId="0" borderId="0" xfId="0" applyFont="1" applyAlignment="1">
      <alignment horizontal="center" vertical="center"/>
    </xf>
    <xf numFmtId="0" fontId="13"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30" fillId="0" borderId="0" xfId="0" applyFont="1"/>
    <xf numFmtId="0" fontId="32" fillId="0" borderId="0" xfId="0" applyFont="1" applyAlignment="1">
      <alignment horizontal="center" vertical="top"/>
    </xf>
    <xf numFmtId="0" fontId="33" fillId="5" borderId="2" xfId="0" applyFont="1" applyFill="1" applyBorder="1" applyAlignment="1">
      <alignment horizontal="left" vertical="center" wrapText="1"/>
    </xf>
    <xf numFmtId="0" fontId="33" fillId="5" borderId="5" xfId="0" applyFont="1" applyFill="1" applyBorder="1" applyAlignment="1">
      <alignment horizontal="left" vertical="center" wrapText="1"/>
    </xf>
    <xf numFmtId="0" fontId="33" fillId="5" borderId="3" xfId="0" applyFont="1" applyFill="1" applyBorder="1" applyAlignment="1">
      <alignment horizontal="left" vertical="center" wrapText="1"/>
    </xf>
    <xf numFmtId="167" fontId="3" fillId="5" borderId="1" xfId="1" applyNumberFormat="1" applyFont="1" applyFill="1" applyBorder="1" applyAlignment="1">
      <alignment horizontal="left" vertical="top" wrapText="1"/>
    </xf>
    <xf numFmtId="167" fontId="3" fillId="5" borderId="1" xfId="1" applyNumberFormat="1" applyFont="1" applyFill="1" applyBorder="1" applyAlignment="1">
      <alignment vertical="center" wrapText="1"/>
    </xf>
    <xf numFmtId="167" fontId="3" fillId="5" borderId="2" xfId="1" applyNumberFormat="1" applyFont="1" applyFill="1" applyBorder="1" applyAlignment="1">
      <alignment vertical="center" wrapText="1"/>
    </xf>
    <xf numFmtId="167" fontId="0" fillId="5" borderId="1" xfId="0" applyNumberFormat="1" applyFill="1" applyBorder="1"/>
    <xf numFmtId="43" fontId="0" fillId="5" borderId="1" xfId="1" applyFont="1" applyFill="1" applyBorder="1" applyAlignment="1">
      <alignment horizontal="center"/>
    </xf>
    <xf numFmtId="43" fontId="0" fillId="5" borderId="1" xfId="1" applyFont="1" applyFill="1" applyBorder="1" applyAlignment="1"/>
    <xf numFmtId="166" fontId="3" fillId="5" borderId="1" xfId="0" applyNumberFormat="1" applyFont="1" applyFill="1" applyBorder="1" applyAlignment="1">
      <alignment horizontal="center" vertical="top" wrapText="1"/>
    </xf>
    <xf numFmtId="0" fontId="34" fillId="5" borderId="2" xfId="0" applyFont="1" applyFill="1" applyBorder="1" applyAlignment="1">
      <alignment horizontal="center"/>
    </xf>
    <xf numFmtId="0" fontId="34" fillId="5" borderId="5" xfId="0" applyFont="1" applyFill="1" applyBorder="1" applyAlignment="1">
      <alignment horizontal="center"/>
    </xf>
    <xf numFmtId="0" fontId="34" fillId="5" borderId="3" xfId="0" applyFont="1" applyFill="1" applyBorder="1" applyAlignment="1">
      <alignment horizontal="center"/>
    </xf>
    <xf numFmtId="0" fontId="34" fillId="5" borderId="1" xfId="0" applyFont="1" applyFill="1" applyBorder="1" applyAlignment="1">
      <alignment horizontal="left" vertical="top" wrapText="1"/>
    </xf>
    <xf numFmtId="0" fontId="9" fillId="5" borderId="2"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xmlns=""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xmlns=""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xmlns=""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37</xdr:row>
          <xdr:rowOff>7620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xmlns=""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1722120</xdr:colOff>
          <xdr:row>39</xdr:row>
          <xdr:rowOff>160020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xmlns=""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213360</xdr:colOff>
          <xdr:row>41</xdr:row>
          <xdr:rowOff>22860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xmlns=""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807720</xdr:colOff>
          <xdr:row>42</xdr:row>
          <xdr:rowOff>30480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xmlns=""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14</xdr:row>
          <xdr:rowOff>68580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xmlns=""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22860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xmlns=""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xmlns=""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xmlns=""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37</xdr:row>
          <xdr:rowOff>7620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xmlns=""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1722120</xdr:colOff>
          <xdr:row>39</xdr:row>
          <xdr:rowOff>160020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xmlns=""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213360</xdr:colOff>
          <xdr:row>41</xdr:row>
          <xdr:rowOff>22860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xmlns=""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807720</xdr:colOff>
          <xdr:row>42</xdr:row>
          <xdr:rowOff>30480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xmlns=""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14</xdr:row>
          <xdr:rowOff>68580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xmlns=""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1181100</xdr:colOff>
          <xdr:row>35</xdr:row>
          <xdr:rowOff>45720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xmlns=""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xmlns=""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830580</xdr:colOff>
          <xdr:row>37</xdr:row>
          <xdr:rowOff>160020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xmlns=""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1744980</xdr:colOff>
          <xdr:row>36</xdr:row>
          <xdr:rowOff>182880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xmlns=""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274320</xdr:colOff>
          <xdr:row>40</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xmlns=""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38100</xdr:colOff>
          <xdr:row>41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xmlns=""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1249680</xdr:colOff>
          <xdr:row>42</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xmlns=""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60960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xmlns=""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1181100</xdr:colOff>
          <xdr:row>35</xdr:row>
          <xdr:rowOff>45720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xmlns=""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xmlns=""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830580</xdr:colOff>
          <xdr:row>37</xdr:row>
          <xdr:rowOff>160020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xmlns="" id="{00000000-0008-0000-0A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1744980</xdr:colOff>
          <xdr:row>36</xdr:row>
          <xdr:rowOff>182880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xmlns="" id="{00000000-0008-0000-0A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1249680</xdr:colOff>
          <xdr:row>42</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xmlns="" id="{00000000-0008-0000-0A00-00000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60960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xmlns=""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1150620</xdr:colOff>
          <xdr:row>35</xdr:row>
          <xdr:rowOff>30480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xmlns=""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xmlns=""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800100</xdr:colOff>
          <xdr:row>37</xdr:row>
          <xdr:rowOff>160020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xmlns="" id="{00000000-0008-0000-0A00-00001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1714500</xdr:colOff>
          <xdr:row>36</xdr:row>
          <xdr:rowOff>182880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xmlns=""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259080</xdr:colOff>
          <xdr:row>40</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xmlns=""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7620</xdr:colOff>
          <xdr:row>41</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xmlns="" id="{00000000-0008-0000-0A00-00001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1219200</xdr:colOff>
          <xdr:row>42</xdr:row>
          <xdr:rowOff>7620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xmlns="" id="{00000000-0008-0000-0A00-00001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30480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xmlns="" id="{00000000-0008-0000-0A00-00001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1150620</xdr:colOff>
          <xdr:row>35</xdr:row>
          <xdr:rowOff>30480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xmlns="" id="{00000000-0008-0000-0A00-00001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xmlns="" id="{00000000-0008-0000-0A00-00001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800100</xdr:colOff>
          <xdr:row>37</xdr:row>
          <xdr:rowOff>160020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xmlns="" id="{00000000-0008-0000-0A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1714500</xdr:colOff>
          <xdr:row>36</xdr:row>
          <xdr:rowOff>182880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xmlns="" id="{00000000-0008-0000-0A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1219200</xdr:colOff>
          <xdr:row>42</xdr:row>
          <xdr:rowOff>7620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xmlns="" id="{00000000-0008-0000-0A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30480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xmlns="" id="{00000000-0008-0000-0A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45720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xmlns=""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xmlns="" id="{00000000-0008-0000-0B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1021080</xdr:colOff>
          <xdr:row>37</xdr:row>
          <xdr:rowOff>160020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xmlns="" id="{00000000-0008-0000-0B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1935480</xdr:colOff>
          <xdr:row>36</xdr:row>
          <xdr:rowOff>182880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xmlns="" id="{00000000-0008-0000-0B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40</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xmlns="" id="{00000000-0008-0000-0B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228600</xdr:colOff>
          <xdr:row>41</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xmlns="" id="{00000000-0008-0000-0B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xmlns="" id="{00000000-0008-0000-0B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60960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xmlns="" id="{00000000-0008-0000-0B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30480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xmlns="" id="{00000000-0008-0000-0B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xmlns="" id="{00000000-0008-0000-0B00-00000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1021080</xdr:colOff>
          <xdr:row>37</xdr:row>
          <xdr:rowOff>160020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xmlns="" id="{00000000-0008-0000-0B00-00000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1935480</xdr:colOff>
          <xdr:row>36</xdr:row>
          <xdr:rowOff>182880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xmlns="" id="{00000000-0008-0000-0B00-00000C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40</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xmlns="" id="{00000000-0008-0000-0B00-00000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228600</xdr:colOff>
          <xdr:row>41</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xmlns="" id="{00000000-0008-0000-0B00-00000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7620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xmlns="" id="{00000000-0008-0000-0B00-00000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30480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xmlns="" id="{00000000-0008-0000-0B00-00001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60960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xmlns=""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xmlns=""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xmlns=""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xmlns=""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39</xdr:row>
          <xdr:rowOff>160020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xmlns=""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228600</xdr:colOff>
          <xdr:row>41</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xmlns=""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xmlns=""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76200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xmlns=""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30480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xmlns=""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xmlns=""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1021080</xdr:colOff>
          <xdr:row>37</xdr:row>
          <xdr:rowOff>160020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xmlns="" id="{00000000-0008-0000-0C00-00000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1935480</xdr:colOff>
          <xdr:row>36</xdr:row>
          <xdr:rowOff>182880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xmlns="" id="{00000000-0008-0000-0C00-00000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40</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xmlns="" id="{00000000-0008-0000-0C00-00000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228600</xdr:colOff>
          <xdr:row>41</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xmlns="" id="{00000000-0008-0000-0C00-00000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7620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xmlns="" id="{00000000-0008-0000-0C00-00000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30480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xmlns="" id="{00000000-0008-0000-0C00-00001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xmlns="" id="{00000000-0008-0000-0C00-00001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xmlns="" id="{00000000-0008-0000-0C00-00001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1021080</xdr:colOff>
          <xdr:row>37</xdr:row>
          <xdr:rowOff>160020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xmlns="" id="{00000000-0008-0000-0C00-00001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1935480</xdr:colOff>
          <xdr:row>36</xdr:row>
          <xdr:rowOff>182880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xmlns="" id="{00000000-0008-0000-0C00-00001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39</xdr:row>
          <xdr:rowOff>160020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xmlns="" id="{00000000-0008-0000-0C00-00001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213360</xdr:colOff>
          <xdr:row>41</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xmlns="" id="{00000000-0008-0000-0C00-00001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xmlns="" id="{00000000-0008-0000-0C00-00001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xmlns="" id="{00000000-0008-0000-0C00-00001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xmlns="" id="{00000000-0008-0000-0D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xmlns="" id="{00000000-0008-0000-0D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xmlns="" id="{00000000-0008-0000-0D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xmlns="" id="{00000000-0008-0000-0D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39</xdr:row>
          <xdr:rowOff>160020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xmlns="" id="{00000000-0008-0000-0D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228600</xdr:colOff>
          <xdr:row>41</xdr:row>
          <xdr:rowOff>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xmlns="" id="{00000000-0008-0000-0D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xmlns="" id="{00000000-0008-0000-0D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76200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xmlns="" id="{00000000-0008-0000-0D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60960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xmlns="" id="{00000000-0008-0000-0D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xmlns="" id="{00000000-0008-0000-0D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xmlns="" id="{00000000-0008-0000-0D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xmlns="" id="{00000000-0008-0000-0D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xmlns="" id="{00000000-0008-0000-0D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76200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xmlns="" id="{00000000-0008-0000-0D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xmlns="" id="{00000000-0008-0000-0D00-00000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xmlns="" id="{00000000-0008-0000-0D00-00001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1021080</xdr:colOff>
          <xdr:row>37</xdr:row>
          <xdr:rowOff>160020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xmlns="" id="{00000000-0008-0000-0D00-00001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1935480</xdr:colOff>
          <xdr:row>36</xdr:row>
          <xdr:rowOff>182880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xmlns="" id="{00000000-0008-0000-0D00-00001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39</xdr:row>
          <xdr:rowOff>160020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xmlns="" id="{00000000-0008-0000-0D00-00001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213360</xdr:colOff>
          <xdr:row>41</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xmlns="" id="{00000000-0008-0000-0D00-00001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xmlns="" id="{00000000-0008-0000-0D00-00001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xmlns="" id="{00000000-0008-0000-0D00-00001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xmlns="" id="{00000000-0008-0000-0D00-00001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3116580</xdr:colOff>
          <xdr:row>36</xdr:row>
          <xdr:rowOff>7620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xmlns="" id="{00000000-0008-0000-0D00-00001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1021080</xdr:colOff>
          <xdr:row>37</xdr:row>
          <xdr:rowOff>160020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xmlns="" id="{00000000-0008-0000-0D00-00001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1935480</xdr:colOff>
          <xdr:row>36</xdr:row>
          <xdr:rowOff>182880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xmlns="" id="{00000000-0008-0000-0D00-00001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xmlns="" id="{00000000-0008-0000-0D00-00001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xmlns="" id="{00000000-0008-0000-0D00-00001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1242060</xdr:colOff>
          <xdr:row>35</xdr:row>
          <xdr:rowOff>60960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xmlns="" id="{00000000-0008-0000-0E00-00000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3017520</xdr:colOff>
          <xdr:row>36</xdr:row>
          <xdr:rowOff>7620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xmlns="" id="{00000000-0008-0000-0E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883920</xdr:colOff>
          <xdr:row>37</xdr:row>
          <xdr:rowOff>160020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xmlns="" id="{00000000-0008-0000-0E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1783080</xdr:colOff>
          <xdr:row>36</xdr:row>
          <xdr:rowOff>182880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xmlns="" id="{00000000-0008-0000-0E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106680</xdr:colOff>
          <xdr:row>40</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xmlns="" id="{00000000-0008-0000-0E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441960</xdr:colOff>
          <xdr:row>41</xdr:row>
          <xdr:rowOff>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xmlns="" id="{00000000-0008-0000-0E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1097280</xdr:colOff>
          <xdr:row>42</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xmlns="" id="{00000000-0008-0000-0E00-000007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2857500</xdr:colOff>
          <xdr:row>12</xdr:row>
          <xdr:rowOff>76200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xmlns="" id="{00000000-0008-0000-0E00-000008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1242060</xdr:colOff>
          <xdr:row>35</xdr:row>
          <xdr:rowOff>60960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xmlns="" id="{00000000-0008-0000-0F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3017520</xdr:colOff>
          <xdr:row>36</xdr:row>
          <xdr:rowOff>7620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xmlns="" id="{00000000-0008-0000-0F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883920</xdr:colOff>
          <xdr:row>37</xdr:row>
          <xdr:rowOff>160020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xmlns="" id="{00000000-0008-0000-0F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1783080</xdr:colOff>
          <xdr:row>36</xdr:row>
          <xdr:rowOff>182880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xmlns="" id="{00000000-0008-0000-0F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106680</xdr:colOff>
          <xdr:row>40</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xmlns="" id="{00000000-0008-0000-0F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441960</xdr:colOff>
          <xdr:row>41</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xmlns="" id="{00000000-0008-0000-0F00-000006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1097280</xdr:colOff>
          <xdr:row>42</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xmlns="" id="{00000000-0008-0000-0F00-00000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2857500</xdr:colOff>
          <xdr:row>12</xdr:row>
          <xdr:rowOff>76200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xmlns="" id="{00000000-0008-0000-0F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1242060</xdr:colOff>
          <xdr:row>35</xdr:row>
          <xdr:rowOff>60960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xmlns="" id="{00000000-0008-0000-0F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0</xdr:rowOff>
        </xdr:from>
        <xdr:to>
          <xdr:col>2</xdr:col>
          <xdr:colOff>3017520</xdr:colOff>
          <xdr:row>36</xdr:row>
          <xdr:rowOff>7620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xmlns="" id="{00000000-0008-0000-0F00-00000A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37</xdr:row>
          <xdr:rowOff>0</xdr:rowOff>
        </xdr:from>
        <xdr:to>
          <xdr:col>3</xdr:col>
          <xdr:colOff>883920</xdr:colOff>
          <xdr:row>37</xdr:row>
          <xdr:rowOff>160020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xmlns="" id="{00000000-0008-0000-0F00-00000B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182880</xdr:rowOff>
        </xdr:from>
        <xdr:to>
          <xdr:col>3</xdr:col>
          <xdr:colOff>1783080</xdr:colOff>
          <xdr:row>36</xdr:row>
          <xdr:rowOff>182880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xmlns="" id="{00000000-0008-0000-0F00-00000C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1097280</xdr:colOff>
          <xdr:row>42</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xmlns="" id="{00000000-0008-0000-0F00-00000D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2857500</xdr:colOff>
          <xdr:row>12</xdr:row>
          <xdr:rowOff>76200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xmlns="" id="{00000000-0008-0000-0F00-00000E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4</xdr:col>
          <xdr:colOff>861060</xdr:colOff>
          <xdr:row>35</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xmlns="" id="{00000000-0008-0000-1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3</xdr:col>
          <xdr:colOff>617220</xdr:colOff>
          <xdr:row>36</xdr:row>
          <xdr:rowOff>7620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xmlns="" id="{00000000-0008-0000-1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4</xdr:col>
          <xdr:colOff>502920</xdr:colOff>
          <xdr:row>37</xdr:row>
          <xdr:rowOff>160020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xmlns="" id="{00000000-0008-0000-1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5</xdr:col>
          <xdr:colOff>182880</xdr:colOff>
          <xdr:row>36</xdr:row>
          <xdr:rowOff>182880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xmlns="" id="{00000000-0008-0000-1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16</xdr:col>
          <xdr:colOff>541020</xdr:colOff>
          <xdr:row>39</xdr:row>
          <xdr:rowOff>160020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xmlns="" id="{00000000-0008-0000-1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17</xdr:col>
          <xdr:colOff>304800</xdr:colOff>
          <xdr:row>41</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xmlns="" id="{00000000-0008-0000-1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15</xdr:col>
          <xdr:colOff>236220</xdr:colOff>
          <xdr:row>42</xdr:row>
          <xdr:rowOff>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xmlns="" id="{00000000-0008-0000-10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xmlns="" id="{00000000-0008-0000-10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4</xdr:col>
          <xdr:colOff>861060</xdr:colOff>
          <xdr:row>35</xdr:row>
          <xdr:rowOff>38100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xmlns="" id="{00000000-0008-0000-10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3</xdr:col>
          <xdr:colOff>617220</xdr:colOff>
          <xdr:row>36</xdr:row>
          <xdr:rowOff>7620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xmlns="" id="{00000000-0008-0000-1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4</xdr:col>
          <xdr:colOff>502920</xdr:colOff>
          <xdr:row>37</xdr:row>
          <xdr:rowOff>160020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xmlns="" id="{00000000-0008-0000-10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5</xdr:col>
          <xdr:colOff>182880</xdr:colOff>
          <xdr:row>36</xdr:row>
          <xdr:rowOff>182880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xmlns="" id="{00000000-0008-0000-1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15</xdr:col>
          <xdr:colOff>236220</xdr:colOff>
          <xdr:row>42</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xmlns="" id="{00000000-0008-0000-1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xmlns="" id="{00000000-0008-0000-1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4</xdr:col>
          <xdr:colOff>861060</xdr:colOff>
          <xdr:row>35</xdr:row>
          <xdr:rowOff>22860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xmlns="" id="{00000000-0008-0000-1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3</xdr:col>
          <xdr:colOff>617220</xdr:colOff>
          <xdr:row>36</xdr:row>
          <xdr:rowOff>7620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xmlns="" id="{00000000-0008-0000-10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4</xdr:col>
          <xdr:colOff>502920</xdr:colOff>
          <xdr:row>37</xdr:row>
          <xdr:rowOff>160020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xmlns="" id="{00000000-0008-0000-10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5</xdr:col>
          <xdr:colOff>182880</xdr:colOff>
          <xdr:row>36</xdr:row>
          <xdr:rowOff>182880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xmlns="" id="{00000000-0008-0000-1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16</xdr:col>
          <xdr:colOff>541020</xdr:colOff>
          <xdr:row>39</xdr:row>
          <xdr:rowOff>160020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xmlns="" id="{00000000-0008-0000-1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17</xdr:col>
          <xdr:colOff>304800</xdr:colOff>
          <xdr:row>41</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xmlns="" id="{00000000-0008-0000-1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15</xdr:col>
          <xdr:colOff>236220</xdr:colOff>
          <xdr:row>42</xdr:row>
          <xdr:rowOff>7620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xmlns="" id="{00000000-0008-0000-1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11</xdr:row>
          <xdr:rowOff>236220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xmlns="" id="{00000000-0008-0000-1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4</xdr:col>
          <xdr:colOff>861060</xdr:colOff>
          <xdr:row>35</xdr:row>
          <xdr:rowOff>22860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xmlns="" id="{00000000-0008-0000-1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3</xdr:col>
          <xdr:colOff>617220</xdr:colOff>
          <xdr:row>36</xdr:row>
          <xdr:rowOff>7620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xmlns="" id="{00000000-0008-0000-1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4</xdr:col>
          <xdr:colOff>502920</xdr:colOff>
          <xdr:row>37</xdr:row>
          <xdr:rowOff>160020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xmlns="" id="{00000000-0008-0000-1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5</xdr:col>
          <xdr:colOff>182880</xdr:colOff>
          <xdr:row>36</xdr:row>
          <xdr:rowOff>182880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xmlns="" id="{00000000-0008-0000-1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15</xdr:col>
          <xdr:colOff>236220</xdr:colOff>
          <xdr:row>42</xdr:row>
          <xdr:rowOff>7620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xmlns="" id="{00000000-0008-0000-1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11</xdr:row>
          <xdr:rowOff>236220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xmlns="" id="{00000000-0008-0000-1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739140</xdr:colOff>
          <xdr:row>34</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xmlns=""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3185160</xdr:colOff>
          <xdr:row>36</xdr:row>
          <xdr:rowOff>7620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xmlns=""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381000</xdr:colOff>
          <xdr:row>37</xdr:row>
          <xdr:rowOff>160020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xmlns=""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1310640</xdr:colOff>
          <xdr:row>36</xdr:row>
          <xdr:rowOff>182880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xmlns=""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1752600</xdr:colOff>
          <xdr:row>39</xdr:row>
          <xdr:rowOff>160020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xmlns=""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137160</xdr:colOff>
          <xdr:row>41</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xmlns=""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754380</xdr:colOff>
          <xdr:row>42</xdr:row>
          <xdr:rowOff>7620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xmlns=""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2994660</xdr:colOff>
          <xdr:row>12</xdr:row>
          <xdr:rowOff>22860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xmlns=""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2</xdr:col>
          <xdr:colOff>4724400</xdr:colOff>
          <xdr:row>35</xdr:row>
          <xdr:rowOff>22860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xmlns=""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xmlns=""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2</xdr:col>
          <xdr:colOff>4373880</xdr:colOff>
          <xdr:row>37</xdr:row>
          <xdr:rowOff>160020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xmlns=""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2</xdr:col>
          <xdr:colOff>5288280</xdr:colOff>
          <xdr:row>36</xdr:row>
          <xdr:rowOff>182880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xmlns=""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4</xdr:col>
          <xdr:colOff>1973580</xdr:colOff>
          <xdr:row>39</xdr:row>
          <xdr:rowOff>160020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xmlns=""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5</xdr:col>
          <xdr:colOff>327660</xdr:colOff>
          <xdr:row>41</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xmlns=""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4</xdr:col>
          <xdr:colOff>1059180</xdr:colOff>
          <xdr:row>42</xdr:row>
          <xdr:rowOff>7620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xmlns=""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22860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xmlns=""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2</xdr:col>
          <xdr:colOff>4724400</xdr:colOff>
          <xdr:row>35</xdr:row>
          <xdr:rowOff>22860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xmlns=""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xmlns=""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2</xdr:col>
          <xdr:colOff>4373880</xdr:colOff>
          <xdr:row>37</xdr:row>
          <xdr:rowOff>160020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xmlns=""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2</xdr:col>
          <xdr:colOff>5288280</xdr:colOff>
          <xdr:row>36</xdr:row>
          <xdr:rowOff>182880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xmlns=""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4</xdr:col>
          <xdr:colOff>1059180</xdr:colOff>
          <xdr:row>42</xdr:row>
          <xdr:rowOff>7620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xmlns=""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22860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xmlns=""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2</xdr:col>
          <xdr:colOff>4724400</xdr:colOff>
          <xdr:row>35</xdr:row>
          <xdr:rowOff>22860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xmlns=""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xmlns=""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2</xdr:col>
          <xdr:colOff>4373880</xdr:colOff>
          <xdr:row>37</xdr:row>
          <xdr:rowOff>160020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xmlns=""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2</xdr:col>
          <xdr:colOff>5288280</xdr:colOff>
          <xdr:row>36</xdr:row>
          <xdr:rowOff>182880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xmlns=""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4</xdr:col>
          <xdr:colOff>1973580</xdr:colOff>
          <xdr:row>39</xdr:row>
          <xdr:rowOff>160020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xmlns=""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5</xdr:col>
          <xdr:colOff>327660</xdr:colOff>
          <xdr:row>41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xmlns=""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4</xdr:col>
          <xdr:colOff>1059180</xdr:colOff>
          <xdr:row>42</xdr:row>
          <xdr:rowOff>7620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xmlns=""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22860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xmlns=""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365760</xdr:colOff>
          <xdr:row>35</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xmlns=""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xmlns=""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7620</xdr:colOff>
          <xdr:row>37</xdr:row>
          <xdr:rowOff>160020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xmlns=""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922020</xdr:colOff>
          <xdr:row>36</xdr:row>
          <xdr:rowOff>182880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xmlns=""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198120</xdr:colOff>
          <xdr:row>39</xdr:row>
          <xdr:rowOff>160020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xmlns=""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6</xdr:col>
          <xdr:colOff>571500</xdr:colOff>
          <xdr:row>41</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xmlns=""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5</xdr:col>
          <xdr:colOff>792480</xdr:colOff>
          <xdr:row>42</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xmlns=""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xmlns=""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365760</xdr:colOff>
          <xdr:row>35</xdr:row>
          <xdr:rowOff>22860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xmlns=""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xmlns=""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7620</xdr:colOff>
          <xdr:row>37</xdr:row>
          <xdr:rowOff>160020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xmlns=""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922020</xdr:colOff>
          <xdr:row>36</xdr:row>
          <xdr:rowOff>182880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xmlns=""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198120</xdr:colOff>
          <xdr:row>39</xdr:row>
          <xdr:rowOff>160020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xmlns=""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6</xdr:col>
          <xdr:colOff>571500</xdr:colOff>
          <xdr:row>41</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xmlns=""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5</xdr:col>
          <xdr:colOff>792480</xdr:colOff>
          <xdr:row>42</xdr:row>
          <xdr:rowOff>7620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xmlns=""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22860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xmlns=""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xmlns=""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xmlns=""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xmlns=""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xmlns=""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1524000</xdr:colOff>
          <xdr:row>39</xdr:row>
          <xdr:rowOff>160020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xmlns=""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7620</xdr:colOff>
          <xdr:row>41</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xmlns=""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609600</xdr:colOff>
          <xdr:row>42</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xmlns=""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xmlns=""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xmlns=""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xmlns=""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xmlns=""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xmlns=""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609600</xdr:colOff>
          <xdr:row>42</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xmlns=""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xmlns=""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xmlns=""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xmlns=""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xmlns=""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xmlns=""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10</xdr:col>
          <xdr:colOff>464820</xdr:colOff>
          <xdr:row>39</xdr:row>
          <xdr:rowOff>160020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xmlns=""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11</xdr:col>
          <xdr:colOff>228600</xdr:colOff>
          <xdr:row>41</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xmlns=""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1440180</xdr:colOff>
          <xdr:row>42</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xmlns=""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xmlns=""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2</xdr:col>
          <xdr:colOff>4724400</xdr:colOff>
          <xdr:row>35</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xmlns=""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xmlns=""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2</xdr:col>
          <xdr:colOff>4373880</xdr:colOff>
          <xdr:row>37</xdr:row>
          <xdr:rowOff>160020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xmlns=""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2</xdr:col>
          <xdr:colOff>5288280</xdr:colOff>
          <xdr:row>36</xdr:row>
          <xdr:rowOff>182880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xmlns=""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4</xdr:col>
          <xdr:colOff>3108960</xdr:colOff>
          <xdr:row>39</xdr:row>
          <xdr:rowOff>160020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xmlns=""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4</xdr:col>
          <xdr:colOff>3474720</xdr:colOff>
          <xdr:row>41</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xmlns=""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4</xdr:col>
          <xdr:colOff>2194560</xdr:colOff>
          <xdr:row>42</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xmlns=""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693420</xdr:colOff>
          <xdr:row>12</xdr:row>
          <xdr:rowOff>45720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xmlns=""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731520</xdr:colOff>
          <xdr:row>35</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xmlns=""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xmlns=""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381000</xdr:colOff>
          <xdr:row>37</xdr:row>
          <xdr:rowOff>160020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xmlns=""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1295400</xdr:colOff>
          <xdr:row>36</xdr:row>
          <xdr:rowOff>182880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xmlns=""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1211580</xdr:colOff>
          <xdr:row>39</xdr:row>
          <xdr:rowOff>160020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xmlns=""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6</xdr:col>
          <xdr:colOff>1584960</xdr:colOff>
          <xdr:row>41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xmlns=""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297180</xdr:colOff>
          <xdr:row>42</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xmlns=""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xmlns=""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xmlns=""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xmlns=""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xmlns=""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xmlns="" id="{00000000-0008-0000-08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1638300</xdr:colOff>
          <xdr:row>39</xdr:row>
          <xdr:rowOff>160020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xmlns=""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121920</xdr:colOff>
          <xdr:row>41</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xmlns=""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723900</xdr:colOff>
          <xdr:row>42</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xmlns=""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xmlns="" id="{00000000-0008-0000-08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xmlns=""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xmlns=""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xmlns=""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xmlns=""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723900</xdr:colOff>
          <xdr:row>42</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xmlns=""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xmlns=""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3</xdr:col>
          <xdr:colOff>1371600</xdr:colOff>
          <xdr:row>35</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xmlns=""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Կորոնավիրուսի համավարակի հետևանքների հաղթահարում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0</xdr:rowOff>
        </xdr:from>
        <xdr:to>
          <xdr:col>2</xdr:col>
          <xdr:colOff>3108960</xdr:colOff>
          <xdr:row>36</xdr:row>
          <xdr:rowOff>7620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xmlns=""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Գենդերային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37</xdr:row>
          <xdr:rowOff>0</xdr:rowOff>
        </xdr:from>
        <xdr:to>
          <xdr:col>3</xdr:col>
          <xdr:colOff>1021080</xdr:colOff>
          <xdr:row>37</xdr:row>
          <xdr:rowOff>160020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xmlns=""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Այլ միջոլորտային (խաչվող) բնույթի քաղաքականություն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35</xdr:row>
          <xdr:rowOff>182880</xdr:rowOff>
        </xdr:from>
        <xdr:to>
          <xdr:col>3</xdr:col>
          <xdr:colOff>1935480</xdr:colOff>
          <xdr:row>36</xdr:row>
          <xdr:rowOff>182880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xmlns=""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Կլիմայի փոփոխության մեղմման և հարմարվողականության քաղաքականություն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30480</xdr:rowOff>
        </xdr:from>
        <xdr:to>
          <xdr:col>6</xdr:col>
          <xdr:colOff>1828800</xdr:colOff>
          <xdr:row>39</xdr:row>
          <xdr:rowOff>160020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xmlns=""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«Տնտեսական մրցակցության պաշտպանության մասին» օրենքի 58-րդ հոդվածով նախատեսված եզրակացության առկայություն (կցել) կամ նման եզրակացության անհրաժեշտության բացակայության վերաբերյալ հիմնավորումների տրամադրում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40</xdr:row>
          <xdr:rowOff>30480</xdr:rowOff>
        </xdr:from>
        <xdr:to>
          <xdr:col>10</xdr:col>
          <xdr:colOff>312420</xdr:colOff>
          <xdr:row>41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xmlns=""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«Շրջակա միջավայրի վրա ազդեցության գնահատման և փորձաքննության մասին» օրենքով նախատեսված փորձաքննության առկայություն (կցել)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41</xdr:row>
          <xdr:rowOff>7620</xdr:rowOff>
        </xdr:from>
        <xdr:to>
          <xdr:col>6</xdr:col>
          <xdr:colOff>914400</xdr:colOff>
          <xdr:row>42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xmlns=""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ՀՀ կառավարության 14.01.2021թ. N46-Լ որոշմամբ նախատեսված համապատասխան ԿԱԳ-ի առկայություն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2933700</xdr:colOff>
          <xdr:row>12</xdr:row>
          <xdr:rowOff>45720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xmlns=""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Նոր ծրագիր (հիմնավորումներ և բացատրություններ)8՝</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20&#1359;&#1381;&#1412;&#1405;&#1407;&#1387;&#1388;\Havelvat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Հ2 Ձև1 "/>
      <sheetName val="Հ2 Ձև2 (1)"/>
      <sheetName val="Հ2 Ձև2 (2)"/>
      <sheetName val="Հ2 Ձև2 (3)"/>
      <sheetName val="Հ2 Ձև2 (4)"/>
      <sheetName val="Հ2 Ձև2 (5)"/>
      <sheetName val="Հ2 Ձև2 (6)"/>
      <sheetName val="Լրացման պահանջներ"/>
    </sheetNames>
    <sheetDataSet>
      <sheetData sheetId="0"/>
      <sheetData sheetId="1"/>
      <sheetData sheetId="2"/>
      <sheetData sheetId="3"/>
      <sheetData sheetId="4"/>
      <sheetData sheetId="5">
        <row r="29">
          <cell r="E29" t="str">
            <v>Կառավարության 2023 թվականի փետրվարի 2-ի թիվ 138-Լ որոշում</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ctrlProp" Target="../ctrlProps/ctrlProp107.xml"/><Relationship Id="rId7" Type="http://schemas.openxmlformats.org/officeDocument/2006/relationships/ctrlProp" Target="../ctrlProps/ctrlProp111.xml"/><Relationship Id="rId2" Type="http://schemas.openxmlformats.org/officeDocument/2006/relationships/vmlDrawing" Target="../drawings/vmlDrawing9.vml"/><Relationship Id="rId1" Type="http://schemas.openxmlformats.org/officeDocument/2006/relationships/drawing" Target="../drawings/drawing9.xml"/><Relationship Id="rId6" Type="http://schemas.openxmlformats.org/officeDocument/2006/relationships/ctrlProp" Target="../ctrlProps/ctrlProp110.xml"/><Relationship Id="rId5" Type="http://schemas.openxmlformats.org/officeDocument/2006/relationships/ctrlProp" Target="../ctrlProps/ctrlProp109.xml"/><Relationship Id="rId10" Type="http://schemas.openxmlformats.org/officeDocument/2006/relationships/ctrlProp" Target="../ctrlProps/ctrlProp114.xml"/><Relationship Id="rId4" Type="http://schemas.openxmlformats.org/officeDocument/2006/relationships/ctrlProp" Target="../ctrlProps/ctrlProp108.xml"/><Relationship Id="rId9" Type="http://schemas.openxmlformats.org/officeDocument/2006/relationships/ctrlProp" Target="../ctrlProps/ctrlProp11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18" Type="http://schemas.openxmlformats.org/officeDocument/2006/relationships/ctrlProp" Target="../ctrlProps/ctrlProp130.xml"/><Relationship Id="rId26" Type="http://schemas.openxmlformats.org/officeDocument/2006/relationships/ctrlProp" Target="../ctrlProps/ctrlProp138.xml"/><Relationship Id="rId3" Type="http://schemas.openxmlformats.org/officeDocument/2006/relationships/ctrlProp" Target="../ctrlProps/ctrlProp115.xml"/><Relationship Id="rId21" Type="http://schemas.openxmlformats.org/officeDocument/2006/relationships/ctrlProp" Target="../ctrlProps/ctrlProp133.xml"/><Relationship Id="rId7" Type="http://schemas.openxmlformats.org/officeDocument/2006/relationships/ctrlProp" Target="../ctrlProps/ctrlProp119.xml"/><Relationship Id="rId12" Type="http://schemas.openxmlformats.org/officeDocument/2006/relationships/ctrlProp" Target="../ctrlProps/ctrlProp124.xml"/><Relationship Id="rId17" Type="http://schemas.openxmlformats.org/officeDocument/2006/relationships/ctrlProp" Target="../ctrlProps/ctrlProp129.xml"/><Relationship Id="rId25" Type="http://schemas.openxmlformats.org/officeDocument/2006/relationships/ctrlProp" Target="../ctrlProps/ctrlProp137.xml"/><Relationship Id="rId2" Type="http://schemas.openxmlformats.org/officeDocument/2006/relationships/vmlDrawing" Target="../drawings/vmlDrawing10.vml"/><Relationship Id="rId16" Type="http://schemas.openxmlformats.org/officeDocument/2006/relationships/ctrlProp" Target="../ctrlProps/ctrlProp128.xml"/><Relationship Id="rId20" Type="http://schemas.openxmlformats.org/officeDocument/2006/relationships/ctrlProp" Target="../ctrlProps/ctrlProp132.xml"/><Relationship Id="rId29" Type="http://schemas.openxmlformats.org/officeDocument/2006/relationships/ctrlProp" Target="../ctrlProps/ctrlProp141.xml"/><Relationship Id="rId1" Type="http://schemas.openxmlformats.org/officeDocument/2006/relationships/drawing" Target="../drawings/drawing10.xml"/><Relationship Id="rId6" Type="http://schemas.openxmlformats.org/officeDocument/2006/relationships/ctrlProp" Target="../ctrlProps/ctrlProp118.xml"/><Relationship Id="rId11" Type="http://schemas.openxmlformats.org/officeDocument/2006/relationships/ctrlProp" Target="../ctrlProps/ctrlProp123.xml"/><Relationship Id="rId24" Type="http://schemas.openxmlformats.org/officeDocument/2006/relationships/ctrlProp" Target="../ctrlProps/ctrlProp136.xml"/><Relationship Id="rId5" Type="http://schemas.openxmlformats.org/officeDocument/2006/relationships/ctrlProp" Target="../ctrlProps/ctrlProp117.xml"/><Relationship Id="rId15" Type="http://schemas.openxmlformats.org/officeDocument/2006/relationships/ctrlProp" Target="../ctrlProps/ctrlProp127.xml"/><Relationship Id="rId23" Type="http://schemas.openxmlformats.org/officeDocument/2006/relationships/ctrlProp" Target="../ctrlProps/ctrlProp135.xml"/><Relationship Id="rId28" Type="http://schemas.openxmlformats.org/officeDocument/2006/relationships/ctrlProp" Target="../ctrlProps/ctrlProp140.xml"/><Relationship Id="rId10" Type="http://schemas.openxmlformats.org/officeDocument/2006/relationships/ctrlProp" Target="../ctrlProps/ctrlProp122.xml"/><Relationship Id="rId19" Type="http://schemas.openxmlformats.org/officeDocument/2006/relationships/ctrlProp" Target="../ctrlProps/ctrlProp131.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trlProp" Target="../ctrlProps/ctrlProp126.xml"/><Relationship Id="rId22" Type="http://schemas.openxmlformats.org/officeDocument/2006/relationships/ctrlProp" Target="../ctrlProps/ctrlProp134.xml"/><Relationship Id="rId27" Type="http://schemas.openxmlformats.org/officeDocument/2006/relationships/ctrlProp" Target="../ctrlProps/ctrlProp139.xml"/><Relationship Id="rId30" Type="http://schemas.openxmlformats.org/officeDocument/2006/relationships/ctrlProp" Target="../ctrlProps/ctrlProp14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3" Type="http://schemas.openxmlformats.org/officeDocument/2006/relationships/ctrlProp" Target="../ctrlProps/ctrlProp143.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 Type="http://schemas.openxmlformats.org/officeDocument/2006/relationships/vmlDrawing" Target="../drawings/vmlDrawing11.vml"/><Relationship Id="rId16" Type="http://schemas.openxmlformats.org/officeDocument/2006/relationships/ctrlProp" Target="../ctrlProps/ctrlProp156.xml"/><Relationship Id="rId1" Type="http://schemas.openxmlformats.org/officeDocument/2006/relationships/drawing" Target="../drawings/drawing11.xml"/><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5" Type="http://schemas.openxmlformats.org/officeDocument/2006/relationships/ctrlProp" Target="../ctrlProps/ctrlProp15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 Type="http://schemas.openxmlformats.org/officeDocument/2006/relationships/ctrlProp" Target="../ctrlProps/ctrlProp159.xml"/><Relationship Id="rId21" Type="http://schemas.openxmlformats.org/officeDocument/2006/relationships/ctrlProp" Target="../ctrlProps/ctrlProp177.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2" Type="http://schemas.openxmlformats.org/officeDocument/2006/relationships/vmlDrawing" Target="../drawings/vmlDrawing12.vml"/><Relationship Id="rId16" Type="http://schemas.openxmlformats.org/officeDocument/2006/relationships/ctrlProp" Target="../ctrlProps/ctrlProp172.xml"/><Relationship Id="rId20" Type="http://schemas.openxmlformats.org/officeDocument/2006/relationships/ctrlProp" Target="../ctrlProps/ctrlProp176.xml"/><Relationship Id="rId1" Type="http://schemas.openxmlformats.org/officeDocument/2006/relationships/drawing" Target="../drawings/drawing12.xml"/><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 Type="http://schemas.openxmlformats.org/officeDocument/2006/relationships/ctrlProp" Target="../ctrlProps/ctrlProp183.xml"/><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2" Type="http://schemas.openxmlformats.org/officeDocument/2006/relationships/vmlDrawing" Target="../drawings/vmlDrawing13.vml"/><Relationship Id="rId16" Type="http://schemas.openxmlformats.org/officeDocument/2006/relationships/ctrlProp" Target="../ctrlProps/ctrlProp196.xml"/><Relationship Id="rId20" Type="http://schemas.openxmlformats.org/officeDocument/2006/relationships/ctrlProp" Target="../ctrlProps/ctrlProp200.xml"/><Relationship Id="rId29" Type="http://schemas.openxmlformats.org/officeDocument/2006/relationships/ctrlProp" Target="../ctrlProps/ctrlProp209.xml"/><Relationship Id="rId1" Type="http://schemas.openxmlformats.org/officeDocument/2006/relationships/drawing" Target="../drawings/drawing13.xm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16.xml"/><Relationship Id="rId3" Type="http://schemas.openxmlformats.org/officeDocument/2006/relationships/ctrlProp" Target="../ctrlProps/ctrlProp211.xml"/><Relationship Id="rId7" Type="http://schemas.openxmlformats.org/officeDocument/2006/relationships/ctrlProp" Target="../ctrlProps/ctrlProp215.xml"/><Relationship Id="rId2" Type="http://schemas.openxmlformats.org/officeDocument/2006/relationships/vmlDrawing" Target="../drawings/vmlDrawing14.vml"/><Relationship Id="rId1" Type="http://schemas.openxmlformats.org/officeDocument/2006/relationships/drawing" Target="../drawings/drawing14.xml"/><Relationship Id="rId6" Type="http://schemas.openxmlformats.org/officeDocument/2006/relationships/ctrlProp" Target="../ctrlProps/ctrlProp214.xml"/><Relationship Id="rId5" Type="http://schemas.openxmlformats.org/officeDocument/2006/relationships/ctrlProp" Target="../ctrlProps/ctrlProp213.xml"/><Relationship Id="rId10" Type="http://schemas.openxmlformats.org/officeDocument/2006/relationships/ctrlProp" Target="../ctrlProps/ctrlProp218.xml"/><Relationship Id="rId4" Type="http://schemas.openxmlformats.org/officeDocument/2006/relationships/ctrlProp" Target="../ctrlProps/ctrlProp212.xml"/><Relationship Id="rId9" Type="http://schemas.openxmlformats.org/officeDocument/2006/relationships/ctrlProp" Target="../ctrlProps/ctrlProp21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3" Type="http://schemas.openxmlformats.org/officeDocument/2006/relationships/ctrlProp" Target="../ctrlProps/ctrlProp219.xml"/><Relationship Id="rId7" Type="http://schemas.openxmlformats.org/officeDocument/2006/relationships/ctrlProp" Target="../ctrlProps/ctrlProp223.xml"/><Relationship Id="rId12" Type="http://schemas.openxmlformats.org/officeDocument/2006/relationships/ctrlProp" Target="../ctrlProps/ctrlProp228.xml"/><Relationship Id="rId2" Type="http://schemas.openxmlformats.org/officeDocument/2006/relationships/vmlDrawing" Target="../drawings/vmlDrawing15.vml"/><Relationship Id="rId16" Type="http://schemas.openxmlformats.org/officeDocument/2006/relationships/ctrlProp" Target="../ctrlProps/ctrlProp232.xml"/><Relationship Id="rId1" Type="http://schemas.openxmlformats.org/officeDocument/2006/relationships/drawing" Target="../drawings/drawing15.xml"/><Relationship Id="rId6" Type="http://schemas.openxmlformats.org/officeDocument/2006/relationships/ctrlProp" Target="../ctrlProps/ctrlProp222.xml"/><Relationship Id="rId11" Type="http://schemas.openxmlformats.org/officeDocument/2006/relationships/ctrlProp" Target="../ctrlProps/ctrlProp227.xml"/><Relationship Id="rId5" Type="http://schemas.openxmlformats.org/officeDocument/2006/relationships/ctrlProp" Target="../ctrlProps/ctrlProp221.xml"/><Relationship Id="rId15" Type="http://schemas.openxmlformats.org/officeDocument/2006/relationships/ctrlProp" Target="../ctrlProps/ctrlProp231.xml"/><Relationship Id="rId10" Type="http://schemas.openxmlformats.org/officeDocument/2006/relationships/ctrlProp" Target="../ctrlProps/ctrlProp226.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38.xml"/><Relationship Id="rId13" Type="http://schemas.openxmlformats.org/officeDocument/2006/relationships/ctrlProp" Target="../ctrlProps/ctrlProp243.xml"/><Relationship Id="rId18" Type="http://schemas.openxmlformats.org/officeDocument/2006/relationships/ctrlProp" Target="../ctrlProps/ctrlProp248.xml"/><Relationship Id="rId26" Type="http://schemas.openxmlformats.org/officeDocument/2006/relationships/ctrlProp" Target="../ctrlProps/ctrlProp256.xml"/><Relationship Id="rId3" Type="http://schemas.openxmlformats.org/officeDocument/2006/relationships/ctrlProp" Target="../ctrlProps/ctrlProp233.xml"/><Relationship Id="rId21" Type="http://schemas.openxmlformats.org/officeDocument/2006/relationships/ctrlProp" Target="../ctrlProps/ctrlProp251.xml"/><Relationship Id="rId7" Type="http://schemas.openxmlformats.org/officeDocument/2006/relationships/ctrlProp" Target="../ctrlProps/ctrlProp237.xml"/><Relationship Id="rId12" Type="http://schemas.openxmlformats.org/officeDocument/2006/relationships/ctrlProp" Target="../ctrlProps/ctrlProp242.xml"/><Relationship Id="rId17" Type="http://schemas.openxmlformats.org/officeDocument/2006/relationships/ctrlProp" Target="../ctrlProps/ctrlProp247.xml"/><Relationship Id="rId25" Type="http://schemas.openxmlformats.org/officeDocument/2006/relationships/ctrlProp" Target="../ctrlProps/ctrlProp255.xml"/><Relationship Id="rId2" Type="http://schemas.openxmlformats.org/officeDocument/2006/relationships/vmlDrawing" Target="../drawings/vmlDrawing16.vml"/><Relationship Id="rId16" Type="http://schemas.openxmlformats.org/officeDocument/2006/relationships/ctrlProp" Target="../ctrlProps/ctrlProp246.xml"/><Relationship Id="rId20" Type="http://schemas.openxmlformats.org/officeDocument/2006/relationships/ctrlProp" Target="../ctrlProps/ctrlProp250.xml"/><Relationship Id="rId29" Type="http://schemas.openxmlformats.org/officeDocument/2006/relationships/ctrlProp" Target="../ctrlProps/ctrlProp259.xml"/><Relationship Id="rId1" Type="http://schemas.openxmlformats.org/officeDocument/2006/relationships/drawing" Target="../drawings/drawing16.xml"/><Relationship Id="rId6" Type="http://schemas.openxmlformats.org/officeDocument/2006/relationships/ctrlProp" Target="../ctrlProps/ctrlProp236.xml"/><Relationship Id="rId11" Type="http://schemas.openxmlformats.org/officeDocument/2006/relationships/ctrlProp" Target="../ctrlProps/ctrlProp241.xml"/><Relationship Id="rId24" Type="http://schemas.openxmlformats.org/officeDocument/2006/relationships/ctrlProp" Target="../ctrlProps/ctrlProp254.xml"/><Relationship Id="rId5" Type="http://schemas.openxmlformats.org/officeDocument/2006/relationships/ctrlProp" Target="../ctrlProps/ctrlProp235.xml"/><Relationship Id="rId15" Type="http://schemas.openxmlformats.org/officeDocument/2006/relationships/ctrlProp" Target="../ctrlProps/ctrlProp245.xml"/><Relationship Id="rId23" Type="http://schemas.openxmlformats.org/officeDocument/2006/relationships/ctrlProp" Target="../ctrlProps/ctrlProp253.xml"/><Relationship Id="rId28" Type="http://schemas.openxmlformats.org/officeDocument/2006/relationships/ctrlProp" Target="../ctrlProps/ctrlProp258.xml"/><Relationship Id="rId10" Type="http://schemas.openxmlformats.org/officeDocument/2006/relationships/ctrlProp" Target="../ctrlProps/ctrlProp240.xml"/><Relationship Id="rId19" Type="http://schemas.openxmlformats.org/officeDocument/2006/relationships/ctrlProp" Target="../ctrlProps/ctrlProp249.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 Id="rId22" Type="http://schemas.openxmlformats.org/officeDocument/2006/relationships/ctrlProp" Target="../ctrlProps/ctrlProp252.xml"/><Relationship Id="rId27" Type="http://schemas.openxmlformats.org/officeDocument/2006/relationships/ctrlProp" Target="../ctrlProps/ctrlProp257.xml"/><Relationship Id="rId30" Type="http://schemas.openxmlformats.org/officeDocument/2006/relationships/ctrlProp" Target="../ctrlProps/ctrlProp26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66.xml"/><Relationship Id="rId3" Type="http://schemas.openxmlformats.org/officeDocument/2006/relationships/ctrlProp" Target="../ctrlProps/ctrlProp261.xml"/><Relationship Id="rId7" Type="http://schemas.openxmlformats.org/officeDocument/2006/relationships/ctrlProp" Target="../ctrlProps/ctrlProp265.xml"/><Relationship Id="rId2" Type="http://schemas.openxmlformats.org/officeDocument/2006/relationships/vmlDrawing" Target="../drawings/vmlDrawing17.vml"/><Relationship Id="rId1" Type="http://schemas.openxmlformats.org/officeDocument/2006/relationships/drawing" Target="../drawings/drawing17.xml"/><Relationship Id="rId6" Type="http://schemas.openxmlformats.org/officeDocument/2006/relationships/ctrlProp" Target="../ctrlProps/ctrlProp264.xml"/><Relationship Id="rId5" Type="http://schemas.openxmlformats.org/officeDocument/2006/relationships/ctrlProp" Target="../ctrlProps/ctrlProp263.xml"/><Relationship Id="rId10" Type="http://schemas.openxmlformats.org/officeDocument/2006/relationships/ctrlProp" Target="../ctrlProps/ctrlProp268.xml"/><Relationship Id="rId4" Type="http://schemas.openxmlformats.org/officeDocument/2006/relationships/ctrlProp" Target="../ctrlProps/ctrlProp262.xml"/><Relationship Id="rId9" Type="http://schemas.openxmlformats.org/officeDocument/2006/relationships/ctrlProp" Target="../ctrlProps/ctrlProp26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ctrlProp" Target="../ctrlProps/ctrlProp39.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vmlDrawing" Target="../drawings/vmlDrawing3.vml"/><Relationship Id="rId16" Type="http://schemas.openxmlformats.org/officeDocument/2006/relationships/ctrlProp" Target="../ctrlProps/ctrlProp52.xml"/><Relationship Id="rId1" Type="http://schemas.openxmlformats.org/officeDocument/2006/relationships/drawing" Target="../drawings/drawing3.xm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ctrlProp" Target="../ctrlProps/ctrlProp55.x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vmlDrawing" Target="../drawings/vmlDrawing4.vml"/><Relationship Id="rId16" Type="http://schemas.openxmlformats.org/officeDocument/2006/relationships/ctrlProp" Target="../ctrlProps/ctrlProp68.xml"/><Relationship Id="rId1" Type="http://schemas.openxmlformats.org/officeDocument/2006/relationships/drawing" Target="../drawings/drawing4.xml"/><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ctrlProp" Target="../ctrlProps/ctrlProp69.xml"/><Relationship Id="rId7" Type="http://schemas.openxmlformats.org/officeDocument/2006/relationships/ctrlProp" Target="../ctrlProps/ctrlProp73.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72.xml"/><Relationship Id="rId5" Type="http://schemas.openxmlformats.org/officeDocument/2006/relationships/ctrlProp" Target="../ctrlProps/ctrlProp71.xml"/><Relationship Id="rId10" Type="http://schemas.openxmlformats.org/officeDocument/2006/relationships/ctrlProp" Target="../ctrlProps/ctrlProp76.xml"/><Relationship Id="rId4" Type="http://schemas.openxmlformats.org/officeDocument/2006/relationships/ctrlProp" Target="../ctrlProps/ctrlProp70.xml"/><Relationship Id="rId9" Type="http://schemas.openxmlformats.org/officeDocument/2006/relationships/ctrlProp" Target="../ctrlProps/ctrlProp7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ctrlProp" Target="../ctrlProps/ctrlProp77.xml"/><Relationship Id="rId7" Type="http://schemas.openxmlformats.org/officeDocument/2006/relationships/ctrlProp" Target="../ctrlProps/ctrlProp81.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80.xml"/><Relationship Id="rId5" Type="http://schemas.openxmlformats.org/officeDocument/2006/relationships/ctrlProp" Target="../ctrlProps/ctrlProp7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ctrlProp" Target="../ctrlProps/ctrlProp85.xml"/><Relationship Id="rId7" Type="http://schemas.openxmlformats.org/officeDocument/2006/relationships/ctrlProp" Target="../ctrlProps/ctrlProp89.xml"/><Relationship Id="rId2" Type="http://schemas.openxmlformats.org/officeDocument/2006/relationships/vmlDrawing" Target="../drawings/vmlDrawing7.vml"/><Relationship Id="rId1" Type="http://schemas.openxmlformats.org/officeDocument/2006/relationships/drawing" Target="../drawings/drawing7.xml"/><Relationship Id="rId6" Type="http://schemas.openxmlformats.org/officeDocument/2006/relationships/ctrlProp" Target="../ctrlProps/ctrlProp88.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3" Type="http://schemas.openxmlformats.org/officeDocument/2006/relationships/ctrlProp" Target="../ctrlProps/ctrlProp93.xml"/><Relationship Id="rId7" Type="http://schemas.openxmlformats.org/officeDocument/2006/relationships/ctrlProp" Target="../ctrlProps/ctrlProp97.xml"/><Relationship Id="rId12" Type="http://schemas.openxmlformats.org/officeDocument/2006/relationships/ctrlProp" Target="../ctrlProps/ctrlProp102.xml"/><Relationship Id="rId2" Type="http://schemas.openxmlformats.org/officeDocument/2006/relationships/vmlDrawing" Target="../drawings/vmlDrawing8.vml"/><Relationship Id="rId16" Type="http://schemas.openxmlformats.org/officeDocument/2006/relationships/ctrlProp" Target="../ctrlProps/ctrlProp106.xml"/><Relationship Id="rId1" Type="http://schemas.openxmlformats.org/officeDocument/2006/relationships/drawing" Target="../drawings/drawing8.xml"/><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34"/>
  <sheetViews>
    <sheetView tabSelected="1" topLeftCell="L1" workbookViewId="0">
      <pane ySplit="5" topLeftCell="A21" activePane="bottomLeft" state="frozen"/>
      <selection pane="bottomLeft" activeCell="R25" sqref="R25"/>
    </sheetView>
  </sheetViews>
  <sheetFormatPr defaultRowHeight="14.4" x14ac:dyDescent="0.3"/>
  <cols>
    <col min="2" max="2" width="13.5546875" customWidth="1"/>
    <col min="3" max="3" width="11.44140625" customWidth="1"/>
    <col min="4" max="4" width="24.44140625" bestFit="1" customWidth="1"/>
    <col min="5" max="5" width="22.6640625" bestFit="1" customWidth="1"/>
    <col min="6" max="10" width="12.6640625" bestFit="1" customWidth="1"/>
    <col min="11" max="11" width="14.33203125" customWidth="1"/>
    <col min="12" max="12" width="40.33203125" customWidth="1"/>
    <col min="13" max="13" width="31.109375" customWidth="1"/>
    <col min="14" max="14" width="28.109375" customWidth="1"/>
    <col min="15" max="15" width="21.44140625" customWidth="1"/>
    <col min="16" max="16" width="22.44140625" customWidth="1"/>
    <col min="17" max="17" width="18.44140625" customWidth="1"/>
    <col min="18" max="18" width="30.109375" customWidth="1"/>
    <col min="19" max="19" width="18.109375" customWidth="1"/>
    <col min="20" max="20" width="15.33203125" customWidth="1"/>
    <col min="21" max="21" width="15.6640625" customWidth="1"/>
    <col min="22" max="22" width="10.6640625" customWidth="1"/>
    <col min="23" max="23" width="11.44140625" customWidth="1"/>
    <col min="25" max="25" width="14.88671875" hidden="1" customWidth="1"/>
  </cols>
  <sheetData>
    <row r="1" spans="1:18" ht="15" x14ac:dyDescent="0.3">
      <c r="A1" s="7" t="s">
        <v>124</v>
      </c>
    </row>
    <row r="2" spans="1:18" ht="18" x14ac:dyDescent="0.3">
      <c r="A2" s="8"/>
    </row>
    <row r="3" spans="1:18" ht="16.2" x14ac:dyDescent="0.3">
      <c r="A3" s="7" t="s">
        <v>85</v>
      </c>
    </row>
    <row r="5" spans="1:18" ht="50.25" customHeight="1" x14ac:dyDescent="0.3">
      <c r="B5" s="137" t="s">
        <v>86</v>
      </c>
      <c r="C5" s="137"/>
      <c r="D5" s="130" t="s">
        <v>12</v>
      </c>
      <c r="E5" s="130"/>
      <c r="F5" s="136" t="s">
        <v>87</v>
      </c>
      <c r="G5" s="136"/>
      <c r="H5" s="136"/>
      <c r="I5" s="136" t="s">
        <v>88</v>
      </c>
      <c r="J5" s="136"/>
      <c r="K5" s="136"/>
      <c r="L5" s="134" t="s">
        <v>9</v>
      </c>
      <c r="M5" s="134" t="s">
        <v>89</v>
      </c>
      <c r="N5" s="134" t="s">
        <v>90</v>
      </c>
      <c r="O5" s="134" t="s">
        <v>26</v>
      </c>
      <c r="P5" s="130" t="s">
        <v>49</v>
      </c>
      <c r="Q5" s="130" t="s">
        <v>50</v>
      </c>
      <c r="R5" s="130" t="s">
        <v>91</v>
      </c>
    </row>
    <row r="6" spans="1:18" x14ac:dyDescent="0.3">
      <c r="B6" s="36" t="s">
        <v>13</v>
      </c>
      <c r="C6" s="36" t="s">
        <v>14</v>
      </c>
      <c r="D6" s="3" t="s">
        <v>51</v>
      </c>
      <c r="E6" s="36" t="s">
        <v>14</v>
      </c>
      <c r="F6" s="37" t="s">
        <v>15</v>
      </c>
      <c r="G6" s="37" t="s">
        <v>1</v>
      </c>
      <c r="H6" s="37" t="s">
        <v>16</v>
      </c>
      <c r="I6" s="37" t="s">
        <v>15</v>
      </c>
      <c r="J6" s="37" t="s">
        <v>1</v>
      </c>
      <c r="K6" s="37" t="s">
        <v>16</v>
      </c>
      <c r="L6" s="135"/>
      <c r="M6" s="135"/>
      <c r="N6" s="135"/>
      <c r="O6" s="135"/>
      <c r="P6" s="130"/>
      <c r="Q6" s="130"/>
      <c r="R6" s="130"/>
    </row>
    <row r="7" spans="1:18" ht="100.5" customHeight="1" x14ac:dyDescent="0.3">
      <c r="B7" s="39">
        <f>'Հ2 Ձև2 (2)'!C11</f>
        <v>1022</v>
      </c>
      <c r="C7" s="39">
        <f>'Հ2 Ձև2 (2)'!C18</f>
        <v>0</v>
      </c>
      <c r="D7" s="39" t="str">
        <f>'Հ2 Ձև2 (2)'!C10</f>
        <v>Գյուղատնտեսության խթանման ծրագիր</v>
      </c>
      <c r="E7" s="39" t="str">
        <f>'Հ2 Ձև2 (2)'!C17</f>
        <v xml:space="preserve"> Ջերմատնային տնտեսությունների զարգացման աջակցության ծրագիր</v>
      </c>
      <c r="F7" s="120">
        <f>'Հ2 Ձև2 (2)'!D76</f>
        <v>1502658.73</v>
      </c>
      <c r="G7" s="120">
        <f>'Հ2 Ձև2 (2)'!E76</f>
        <v>2117142.85</v>
      </c>
      <c r="H7" s="120">
        <f>'Հ2 Ձև2 (2)'!F76</f>
        <v>2610238.09</v>
      </c>
      <c r="I7" s="120">
        <f>'Հ2 Ձև2 (2)'!D77</f>
        <v>1502658.73</v>
      </c>
      <c r="J7" s="120">
        <f>'Հ2 Ձև2 (2)'!E77</f>
        <v>2117142.85</v>
      </c>
      <c r="K7" s="120">
        <f>'Հ2 Ձև2 (2)'!F77</f>
        <v>2610238.09</v>
      </c>
      <c r="L7" s="39" t="str">
        <f>'Հ2 Ձև2 (2)'!C33</f>
        <v xml:space="preserve"> Պետական աջակցությամբ տնտեսավարողներին մատչելի վարկային ռեսուրսներ տրամադրելու միջոցով նպաստել հանրապետությունում ջերմատնային տնտեսությունների մակերեսի, արտադրության և արտահանման ծավալների ավելացմանը, արտադրանքի մրցունակության մակարդակի բարձրացմանը, գյուղատնտեսությունում տնտեսավարողների եկամուտների ավելացմանը։
</v>
      </c>
      <c r="M7" s="39" t="str">
        <f>'Հ2 Ձև2 (2)'!B51</f>
        <v xml:space="preserve"> Շուրջ 40 հա ընդհանուր մակերեսով արդիական ջերմատների կառուցում՝ արդյունքում ջերմատնային մրցունակ  արտադրանքի արտադրության և արտահանման ծավալների ավելացում և տնտեսավարող սուբյեկտների եկամուտների բարձրացում։</v>
      </c>
      <c r="N7" s="39" t="str">
        <f>'Հ2 Ձև2 (2)'!B55</f>
        <v>Փոքր և միջին ջերմատնային տնտեսությունները ներքին շուկայում կարող են ունենալ իրացման խնդիրներ, հաշվի առնելով, որ վերջիններիս արտադրանքը մրցունակ չէ արտահանման համար։</v>
      </c>
      <c r="O7" s="39" t="str">
        <f>'Հ2 Ձև2 (2)'!C23</f>
        <v>Նոր միջոցառում</v>
      </c>
      <c r="P7" s="39" t="str">
        <f>'Հ2 Ձև2 (2)'!C13</f>
        <v>2023թ</v>
      </c>
      <c r="Q7" s="39" t="str">
        <f>'Հ2 Ձև2 (2)'!C14</f>
        <v>2026թ</v>
      </c>
      <c r="R7" s="39" t="str">
        <f>'Հ2 Ձև2 (2)'!B29</f>
        <v>Հայեցողական (շարունակական)</v>
      </c>
    </row>
    <row r="8" spans="1:18" ht="97.2" x14ac:dyDescent="0.3">
      <c r="B8" s="38">
        <f>'Հ2 Ձև2 (1)'!C11</f>
        <v>1022</v>
      </c>
      <c r="C8" s="38">
        <f>'Հ2 Ձև2 (1)'!C18</f>
        <v>112013</v>
      </c>
      <c r="D8" s="38" t="str">
        <f>'Հ2 Ձև2 (1)'!C10</f>
        <v>Գյուղատնտեսության խթանման ծրագիր</v>
      </c>
      <c r="E8" s="38" t="str">
        <f>'Հ2 Ձև2 (1)'!C17</f>
        <v>Հայաստանի Հանրապետությունում արդյունագործական 
խեցգետնաբուծության զարգացման ծրագիր</v>
      </c>
      <c r="F8" s="121">
        <f>'Հ2 Ձև2 (1)'!D76</f>
        <v>299000</v>
      </c>
      <c r="G8" s="121">
        <f>'Հ2 Ձև2 (1)'!E76</f>
        <v>299000</v>
      </c>
      <c r="H8" s="121">
        <f>'Հ2 Ձև2 (1)'!F76</f>
        <v>299000</v>
      </c>
      <c r="I8" s="121">
        <f>'Հ2 Ձև2 (1)'!D77</f>
        <v>299000</v>
      </c>
      <c r="J8" s="121">
        <f>'Հ2 Ձև2 (1)'!E77</f>
        <v>299000</v>
      </c>
      <c r="K8" s="121">
        <f>'Հ2 Ձև2 (1)'!F77</f>
        <v>299000</v>
      </c>
      <c r="L8" s="38" t="str">
        <f>'Հ2 Ձև2 (1)'!C33</f>
        <v>Պետության կողմից ցուցաբերվող ուղղորդված
 աջակցության  միջոցով, ջրախնայողության 
համակարգերի կիրառմամբ հանրապետությունում խեցգետինների 
արհեստական բուծման և ինտենսիվ աճեցման ժամանակակից 
արդյունավետ տեխնոլոգիաների ներդրումը, 
բարձրարժեք սննդամթերքի արտադրությունը և 
դրանց արտահանման ծավալների ավելացումը</v>
      </c>
      <c r="M8" s="38" t="str">
        <f>'Հ2 Ձև2 (1)'!B51</f>
        <v xml:space="preserve">Խեցգետնի արտադրության տարեկան ծավալն ավելացնել 162 տոննայով կամ տարեկան ստանալ 1 մլրդ 620 մլն դրամի չափով համախառն արտադրանք,ստեղծել շուրջ 65 նոր աշխատատեղեր </v>
      </c>
      <c r="N8" s="38">
        <f>'Հ2 Ձև2 (1)'!B55</f>
        <v>0</v>
      </c>
      <c r="O8" s="38" t="str">
        <f>'Հ2 Ձև2 (1)'!C23</f>
        <v>Նոր միջոցառում</v>
      </c>
      <c r="P8" s="38">
        <f>'Հ2 Ձև2 (1)'!C13</f>
        <v>2024</v>
      </c>
      <c r="Q8" s="38">
        <f>'Հ2 Ձև2 (1)'!C14</f>
        <v>2026</v>
      </c>
      <c r="R8" s="38" t="str">
        <f>'Հ2 Ձև2 (1)'!B29</f>
        <v>Հայեցողական (շարունակական)</v>
      </c>
    </row>
    <row r="9" spans="1:18" ht="100.5" customHeight="1" x14ac:dyDescent="0.3">
      <c r="B9" s="39">
        <f>+'Հ Ձև 2 (7)'!C11</f>
        <v>1104</v>
      </c>
      <c r="C9" s="39">
        <f>+'Հ Ձև 2 (7)'!C14</f>
        <v>2026</v>
      </c>
      <c r="D9" s="39" t="str">
        <f>+'Հ Ձև 2 (7)'!C10</f>
        <v>Գիտելիքահենք, նորարարական տնտեսությանը և փոքր ու միջին ձեռնարկատիրությանը աջակցություն</v>
      </c>
      <c r="E9" s="39" t="str">
        <f>+'Հ Ձև 2 (7)'!C17</f>
        <v>Մասնագիտական կարողությունների զարգացման նպատակով շահառուներին պետական աջակցություն</v>
      </c>
      <c r="F9" s="120">
        <f>+'Հ Ձև 2 (7)'!D70</f>
        <v>2000000</v>
      </c>
      <c r="G9" s="120">
        <f>+'Հ Ձև 2 (7)'!E70</f>
        <v>2500000</v>
      </c>
      <c r="H9" s="120">
        <f>+'Հ Ձև 2 (7)'!F70</f>
        <v>3000000</v>
      </c>
      <c r="I9" s="120">
        <f>+'Հ Ձև 2 (7)'!D82</f>
        <v>2000000</v>
      </c>
      <c r="J9" s="120">
        <f>+'Հ Ձև 2 (7)'!E82</f>
        <v>2500000</v>
      </c>
      <c r="K9" s="120">
        <f>+'Հ Ձև 2 (7)'!F82</f>
        <v>3000000</v>
      </c>
      <c r="L9" s="39" t="str">
        <f>+'Հ Ձև 2 (7)'!C33</f>
        <v xml:space="preserve">Մասնագիտական կարողությունները և հմտությունները տնտեսության ներկա և ապագա պահանջներին համապատասխանեցնելու միջոցով նպաստել աշխատուժի ամբողջական զարգացմանը։ </v>
      </c>
      <c r="M9" s="39" t="str">
        <f>+'Հ Ձև 2 (7)'!B51</f>
        <v>Կազմակերպության աշխատակիցների մասնագիտական որակավորման բարձրացումը կբերի կազմակերպությունների արտադրողականության աճի։ Միաժամանակ, բարձր որոկավորումը իրենից ենթադրում է վերապատրաստված աշխատակիցների աշխատավարձերի մինչև 30% աճ, ինչը կհանգեցնի տվյալ աշխատակիցների մասով եկամտային հարկի ավելացման։</v>
      </c>
      <c r="N9" s="39" t="str">
        <f>+'Հ Ձև 2 (7)'!B55</f>
        <v>Կազմակերպությունների դանդաղ զարգացում, աշխատաշուկայում առկա պահանջարկի և առաջարկի անհամապատասխանեցում, աշխատակիցների լճացում, արտադրողականության նվազում</v>
      </c>
      <c r="O9" s="39" t="str">
        <f>+'Հ Ձև 2 (7)'!C23</f>
        <v>Նոր միջոցառում</v>
      </c>
      <c r="P9" s="39">
        <f>+'Հ Ձև 2 (7)'!C13</f>
        <v>2023</v>
      </c>
      <c r="Q9" s="39">
        <f>+'Հ Ձև 2 (7)'!C14</f>
        <v>2026</v>
      </c>
      <c r="R9" s="39" t="str">
        <f>+'Հ Ձև 2 (7)'!B29</f>
        <v>Հայեցողական (ոչ շարունակական)</v>
      </c>
    </row>
    <row r="10" spans="1:18" ht="100.5" customHeight="1" x14ac:dyDescent="0.3">
      <c r="B10" s="39">
        <f>+'Հ Ձև 2 (8)'!C11</f>
        <v>1104</v>
      </c>
      <c r="C10" s="39">
        <f>+'Հ Ձև 2 (8)'!C18</f>
        <v>0</v>
      </c>
      <c r="D10" s="39" t="str">
        <f>+'Հ Ձև 2 (8)'!C10</f>
        <v>Գիտելիքահենք, նորարարական տնտեսությանը և փոքր ու միջին ձեռնարկատիրությանը աջակցություն</v>
      </c>
      <c r="E10" s="39" t="str">
        <f>+'Հ Ձև 2 (8)'!C17</f>
        <v>Հովանոցային մեխանիզմի կիրառմամբ ՓՄՁ սուբյեկտներին երաշխիքների տրամադրման նպատակով ֆինանսական կառույցներին դրամաշնորհների տրամադրում</v>
      </c>
      <c r="F10" s="120">
        <f>+'Հ Ձև 2 (8)'!D70</f>
        <v>2000000</v>
      </c>
      <c r="G10" s="120">
        <f>+'Հ Ձև 2 (8)'!E70</f>
        <v>2500000</v>
      </c>
      <c r="H10" s="120">
        <f>+'Հ Ձև 2 (8)'!F70</f>
        <v>3000000</v>
      </c>
      <c r="I10" s="120">
        <f>+'Հ Ձև 2 (8)'!D82</f>
        <v>2000000</v>
      </c>
      <c r="J10" s="120">
        <f>+'Հ Ձև 2 (8)'!E82</f>
        <v>2500000</v>
      </c>
      <c r="K10" s="120">
        <f>+'Հ Ձև 2 (8)'!F82</f>
        <v>3000000</v>
      </c>
      <c r="L10" s="39" t="str">
        <f>+'Հ Ձև 2 (8)'!C33</f>
        <v>ՓՄՁ սուբյեկտների համար մատչելի ֆինանսական միջոցների հասանելիության ապահովում։</v>
      </c>
      <c r="M10" s="39" t="str">
        <f>+'Հ Ձև 2 (8)'!B51</f>
        <v>ՓՄՁ-երի համար այլընտրանքային ֆինանսավորման աղբյուրների առկայություն, աճի պոտենցիալ ունեցող ՓՄՁ սուբյեկտների համար մատչելի ֆինանսական միջոցների հասանելության ապահովում, կազմակերպությունների մեծացում, արտադրողականության ավելացում, ՀՆԱ-ում ՓՄՁ-երի մասնաբաժնի ավելելացում</v>
      </c>
      <c r="N10" s="39" t="str">
        <f>+'Հ Ձև 2 (8)'!B55</f>
        <v>ՓՄՁ սուբյետների համար այլընտրանքային ֆինանսավորման աղբյուրների բացակայություն</v>
      </c>
      <c r="O10" s="39" t="str">
        <f>+'Հ Ձև 2 (8)'!C23</f>
        <v>Նոր միջոցառում</v>
      </c>
      <c r="P10" s="39">
        <f>+'Հ Ձև 2 (8)'!C13</f>
        <v>2023</v>
      </c>
      <c r="Q10" s="39" t="str">
        <f>+'Հ Ձև 2 (8)'!C14</f>
        <v>շարունակական</v>
      </c>
      <c r="R10" s="39" t="str">
        <f>+'Հ Ձև 2 (8)'!B29</f>
        <v>Հայեցողական (շարունակական)</v>
      </c>
    </row>
    <row r="11" spans="1:18" ht="56.25" customHeight="1" x14ac:dyDescent="0.3">
      <c r="B11" s="39">
        <f>+ՆՁԱԿ!C11</f>
        <v>1104</v>
      </c>
      <c r="C11" s="39">
        <f>+ՆՁԱԿ!C18</f>
        <v>0</v>
      </c>
      <c r="D11" s="39" t="str">
        <f>+ՆՁԱԿ!C10</f>
        <v>Գիտելիքահենք, նորարարական տնտեսությանը և փոքր և միջին ձեռնարկատիրությանը աջակցություն</v>
      </c>
      <c r="E11" s="39" t="str">
        <f>+ՆՁԱԿ!C17</f>
        <v>Տեխնոլոգիաների առևտրայնացման ենթակառուցվածքի զարգացում</v>
      </c>
      <c r="F11" s="120">
        <f>+ՆՁԱԿ!D76</f>
        <v>395740</v>
      </c>
      <c r="G11" s="120">
        <f>+ՆՁԱԿ!E76</f>
        <v>514462</v>
      </c>
      <c r="H11" s="120">
        <f>+ՆՁԱԿ!F76</f>
        <v>514462</v>
      </c>
      <c r="I11" s="120">
        <f>+ՆՁԱԿ!D88</f>
        <v>0</v>
      </c>
      <c r="J11" s="120">
        <f>+ՆՁԱԿ!E88</f>
        <v>0</v>
      </c>
      <c r="K11" s="120">
        <f>+ՆՁԱԿ!F88</f>
        <v>0</v>
      </c>
      <c r="L11" s="39" t="str">
        <f>+ՆՁԱԿ!C33</f>
        <v>ՀՀ կառավարության որդեգրած  գիտելիքահենք տնտեսության քաղաքականության շրջանակում անհրաժեշտ ենթակառուցվածքի ապահովում</v>
      </c>
      <c r="M11" s="39" t="str">
        <f>+ՆՁԱԿ!B51</f>
        <v xml:space="preserve">Միջոցառման ակնկալվող օգուտները բխում են ՀՀ կառավարության գիտելիքահենք տնտեսություն զարգացնելու տեսլականից և ՀՀ կառավարության 2021-2026 թթ․ գործողությունների ծրագրից։
Միջոցառման իրականացումից ակնկալվում են հետևյալ օգուտները՝
1. Գիտական արդյունքի կիրառումը տնտեսության մեջ, այդ թվում ինովացիոն տեխնոլոգիաների վրա հիմնված փոքր և միջին ձեռնարկատիրության զարգացում,
2․ Բարձր արտադրողականությամբ աշխատատեղերի ստեղծում,
3․ Գիտական արդյունքի արտահանման հնարավորությունների ստեղծում դեպի համաշխարհային շուկա,
4․ Գիտական արդյունքի առևտրայնացման հնարավորությունների ապահովում և իրավական պաշտպանվածության մեխանիզմների ապահովում,
5. Գիտական արդյունքի առևտրայնացմանն ուղղված փաստահենք հետազոտությունների մասնաբաժնի ավելացում։
</v>
      </c>
      <c r="N11" s="39" t="str">
        <f>+ՆՁԱԿ!B55</f>
        <v>Նոր նախաձեռնությունը չֆինանսավորելու դեպքում՝
1․ շարունակվում է գործող խզվածքը տնտեսության և գիտության միջև,
2․ աահմանափակում է  ՀՀ կառավարության օրակարգում դրված այժմէական խնդիրը գիտական հաստատությունների օպտիմալացման և գիտական արդյունքի առևտրայնացման հայեցակարգի ապահովումը,
3․ չի ապահովվում փաստահենք թվային գնահատումները և վիճակագրության վարումը։
Նոր նախաձեռնությունը պահանջում է լրացուցիչ ֆինանսավորում, սակայն պետական մարմնի գործող օրենսդրությամբ վերապահված իրավասության շրջանակում առաջանում է անհրաժեշտություն ներգրավելու պետական կառավարաման շահագրգիռ մարմիններ, միջազգային դոնոր կազմակերոպություններ և տնտեսվարող սուբյեկտներ։</v>
      </c>
      <c r="O11" s="39" t="str">
        <f>+ՆՁԱԿ!C23</f>
        <v>Նոր միջոցառում</v>
      </c>
      <c r="P11" s="39">
        <f>+ՆՁԱԿ!C13</f>
        <v>2024</v>
      </c>
      <c r="Q11" s="39" t="str">
        <f>+ՆՁԱԿ!C14</f>
        <v>շարունակական</v>
      </c>
      <c r="R11" s="39" t="str">
        <f>+ՆՁԱԿ!B29</f>
        <v>Հայեցողական (շարունակական)</v>
      </c>
    </row>
    <row r="12" spans="1:18" ht="100.5" customHeight="1" x14ac:dyDescent="0.3">
      <c r="B12" s="39">
        <f>+'Հ2 Ձև 2 (3)'!C11</f>
        <v>1190</v>
      </c>
      <c r="C12" s="39">
        <f>+'Հ2 Ձև 2 (3)'!C18</f>
        <v>0</v>
      </c>
      <c r="D12" s="39" t="str">
        <f>+'Հ2 Ձև 2 (3)'!C10</f>
        <v xml:space="preserve">Զբոսաշրջության զարգացման ծրագիր </v>
      </c>
      <c r="E12" s="39" t="str">
        <f>+'Հ2 Ձև 2 (3)'!C17</f>
        <v>Զբոսաշրջության և մարզային ենթակառուցվածքների բարելավում</v>
      </c>
      <c r="F12" s="120">
        <f>+'Հ2 Ձև 2 (3)'!D70</f>
        <v>5000000</v>
      </c>
      <c r="G12" s="120">
        <f>+'Հ2 Ձև 2 (3)'!E70</f>
        <v>10000000</v>
      </c>
      <c r="H12" s="120">
        <f>+'Հ2 Ձև 2 (3)'!F70</f>
        <v>15000000</v>
      </c>
      <c r="I12" s="120">
        <f>+'Հ2 Ձև 2 (3)'!D82</f>
        <v>5000000</v>
      </c>
      <c r="J12" s="120">
        <f>+'Հ2 Ձև 2 (3)'!E82</f>
        <v>10000000</v>
      </c>
      <c r="K12" s="120">
        <f>+'Հ2 Ձև 2 (3)'!F82</f>
        <v>15000000</v>
      </c>
      <c r="L12" s="39" t="str">
        <f>+'Հ2 Ձև 2 (3)'!C33</f>
        <v xml:space="preserve">Նպաստել համաչափ տարածքային զարգացմանը, աշխատատեղերի ստեղծմանը, աղքատության վերացմանը, գենդերային հավասարությանը նպաստող միջավայրի ձևավորմանն ու ամրապնդմանը,  
Դիվերսիֆիկացնել զբոսաշրջությունը Հայաստանում (զբոսաշրջության նոր ուղղություններ և ապրանքների ստեղծում առնվազն մեկ նոր առաջարկ յուրաքանչյուր մարզում),
Զարգացնել ժամանակակից հյուրընկալության և ժամանցի ենթակառուցվածքը Հայաստանի բոլոր մարզերում,
Բարելավել տրանսպորտի և կապի ենթակառուցվածքը, բջջային/ինտերնետ կապի ծածկույթը Զբոսաշրջային Կլաստերներում,
Պահպանել բազմաթիվ մշակութային/պատմական հուշարձաններ և բնական արգելոցներ,
Վերականգնել դարավոր մշակութային և պատմական վայրերը և դարձնել դրանք Հայաստանի այցեքարտեր։ 
</v>
      </c>
      <c r="M12" s="39" t="str">
        <f>+'Հ2 Ձև 2 (3)'!B51</f>
        <v xml:space="preserve">Համաչափ տարածքային տնտեսական զարգացում
Աշխատատեղերի ստեղծում
Ենթակառուցվածքների զարգացում՝ այդ թվում 6 Զբոսաշրջային Կլաստերի, այդ թվում Արենի հանգույցի զարգացում, 15 պատմամշակութային հուշարձանի վերականգնում, ագրոտուրիզմի զարգացում, մասնավորապես գաստրոբակերի և գինետների ծրագրերի իրականացում, առնվազն 6 նոր ագրոտուրիստական օբյեկտ, զբոսաշրջային այցելավայրերի և հարակից տարածքների կառավարման համակարգի ներդրում, (գերատեսչությունների պատասխանատվությունների և պարտականությունների հստակեցում) առնվազն 15 այցելավայրում, առնվազն 6 զբոսաշրջային օբյեկտներում զբոսաշրջային առաջարկի բովանդակային հագեցում, ներառյալ գաստրո ու մշակութային փառատոների և այլ միջոցառումների սատարմամբ
Զբոսաշրջային այցելությունների աճ և կառավարում 
</v>
      </c>
      <c r="N12" s="39" t="str">
        <f>+'Հ2 Ձև 2 (3)'!B55</f>
        <v xml:space="preserve">ՀՀ կառավարության ծրագրի և ՀՀ կառավարության 2021-2026թթ. միջոցառումների ծրագրի համապատասխան միջոցառման չկատարում․ 
Խոչընդոտ զբոսաշրջային ենթակառուցվածքների և համայնքների համաչափ տնտեսական զարգացմանը․ աշխատատեղերի ստեղծմանը․
Զբոսաշրջային հոսքերի անկառավարելի վիճակ․
</v>
      </c>
      <c r="O12" s="39" t="str">
        <f>+'Հ2 Ձև 2 (3)'!C23</f>
        <v>Նոր միջոցառում</v>
      </c>
      <c r="P12" s="39" t="str">
        <f>+'Հ2 Ձև 2 (3)'!C13</f>
        <v>2024թ․ հուլիս</v>
      </c>
      <c r="Q12" s="39" t="str">
        <f>+'Հ2 Ձև 2 (3)'!C14</f>
        <v>2026թ․ դեկտեմբեր</v>
      </c>
      <c r="R12" s="39" t="str">
        <f>+'Հ2 Ձև 2 (3)'!B29</f>
        <v>Պարտադիր</v>
      </c>
    </row>
    <row r="13" spans="1:18" ht="100.5" customHeight="1" x14ac:dyDescent="0.3">
      <c r="B13" s="39">
        <f>+'Հ Ձև 2 (4)'!C11</f>
        <v>0</v>
      </c>
      <c r="C13" s="39">
        <f>+'Հ Ձև 2 (4)'!C18</f>
        <v>0</v>
      </c>
      <c r="D13" s="39" t="str">
        <f>+'Հ Ձև 2 (4)'!C10</f>
        <v>Թողարկման և վարկանիշավորման պետական աջակցության ծրագիր</v>
      </c>
      <c r="E13" s="39" t="str">
        <f>+'Հ Ձև 2 (4)'!C17</f>
        <v>Թողարկման և վարկանիշավորման պետական աջակցության ծրագիր</v>
      </c>
      <c r="F13" s="120">
        <f>+'Հ Ձև 2 (4)'!D76</f>
        <v>3020000</v>
      </c>
      <c r="G13" s="120">
        <f>+'Հ Ձև 2 (4)'!E76</f>
        <v>4220000</v>
      </c>
      <c r="H13" s="120">
        <f>+'Հ Ձև 2 (4)'!F76</f>
        <v>0</v>
      </c>
      <c r="I13" s="120">
        <f>+'Հ Ձև 2 (4)'!D82</f>
        <v>3020000</v>
      </c>
      <c r="J13" s="120">
        <f>+'Հ Ձև 2 (4)'!E82</f>
        <v>4220000</v>
      </c>
      <c r="K13" s="120">
        <f>+'Հ Ձև 2 (4)'!F82</f>
        <v>0</v>
      </c>
      <c r="L13" s="39" t="str">
        <f>+'Հ Ձև 2 (4)'!C33</f>
        <v>Թողարկման և վարկանիշավորման պետական աջակցության ծրագիրն (այսուհետ նաև՝ ծրագիր) ուղղված է Հայաստանի Հանրապետության պարտատոմսերի շուկային և դեպի տնտեսության իրական հատված ֆինանսավորման հոսքերին նոր լիցք հաղորդելուն։</v>
      </c>
      <c r="M13" s="39">
        <f>+'Հ2 Ձև 2 (3)'!B52</f>
        <v>0</v>
      </c>
      <c r="N13" s="39" t="str">
        <f>+'Հ Ձև 2 (4)'!B55</f>
        <v>Նոր նախաձեռնության չֆինանսավորումը հնարավոր է դանդաղեցնի ՀՀ կառավարության 2020 թվականի հուլիսի 16-ի N 1202 - Լ որոշմամբ ընդունված Կապիտալի շուկայի զարգացման ծրագրով նախանշված կորպորատիվ պարտատոմսերի շուկայի զարգացումը և նոր թողարկողների երևան գալը։ Միևնույն ժամանակ, ծրագրով նախանշված վարկանիշավորման խրախուսումը նպաստելու է շահառուների գործունեության ֆինանսական թափանցիկության ավելացմանը, ինչը ծրագրի չֆինասավորման պարագայում չի ապահովվի։</v>
      </c>
      <c r="O13" s="39" t="str">
        <f>+'Հ Ձև 2 (4)'!C23</f>
        <v>Նոր միջոցառում</v>
      </c>
      <c r="P13" s="39">
        <f>+'Հ Ձև 2 (4)'!C13</f>
        <v>2023</v>
      </c>
      <c r="Q13" s="39">
        <f>+'Հ Ձև 2 (4)'!C14</f>
        <v>2025</v>
      </c>
      <c r="R13" s="39" t="str">
        <f>+'Հ Ձև 2 (4)'!B29</f>
        <v>Հայեցողական (շարունակական)</v>
      </c>
    </row>
    <row r="14" spans="1:18" ht="100.5" customHeight="1" x14ac:dyDescent="0.3">
      <c r="B14" s="39">
        <f>+'Հ Ձև 2 (5)'!C11</f>
        <v>0</v>
      </c>
      <c r="C14" s="39">
        <f>+'Հ Ձև 2 (5)'!C18</f>
        <v>0</v>
      </c>
      <c r="D14" s="39" t="str">
        <f>+'Հ Ձև 2 (5)'!C10</f>
        <v>Ներդրումային ֆոնդերում ներդրումներ կատարելու ծրագիր</v>
      </c>
      <c r="E14" s="39" t="str">
        <f>+'Հ Ձև 2 (5)'!C17</f>
        <v>Ներդրումային ֆոնդերում ներդրումներ կատարելու ծրագիր</v>
      </c>
      <c r="F14" s="120">
        <f>+'Հ Ձև 2 (5)'!D76</f>
        <v>10000000</v>
      </c>
      <c r="G14" s="120">
        <f>+'Հ Ձև 2 (5)'!E76</f>
        <v>10000000</v>
      </c>
      <c r="H14" s="120">
        <f>+'Հ Ձև 2 (5)'!F76</f>
        <v>0</v>
      </c>
      <c r="I14" s="120">
        <f>+'Հ Ձև 2 (5)'!D82</f>
        <v>10000000</v>
      </c>
      <c r="J14" s="120">
        <f>+'Հ Ձև 2 (5)'!E82</f>
        <v>10000000</v>
      </c>
      <c r="K14" s="120">
        <f>+'Հ Ձև 2 (5)'!F82</f>
        <v>0</v>
      </c>
      <c r="L14" s="39" t="str">
        <f>+'Հ Ձև 2 (5)'!C33</f>
        <v xml:space="preserve">Ներդրումային ֆոնդերում ներդրումներ կատարելու ծրագիրն (այսուհետ նաև՝ ծրագիր) ուղղված է ներդրումային կարողությունների ավելացմանը, հայաստանյան շուկա նոր մուտք գործող ֆոնդերի կառավարիչների համար առավել գրավիչ պայմանների ստեղծմանը, ինչպես նաև իրական հատվածի համար ֆինանսներին հասանելիության դյուրացմանը։ </v>
      </c>
      <c r="M14" s="39" t="str">
        <f>+'Հ Ձև 2 (5)'!B51</f>
        <v xml:space="preserve">Հայաստանի Հանրապետությունում գործող նմանատիպ այլընտրանքային ֆինանսավորման աղբյուր է հանդիսանում «Ամբեր Կապիտալ» ընկերության կողմից կառավարվող ԵՄ-Հայաստան ՓՄՁ Ֆոնդը (այսուհետ՝ Ֆոնդ), որն իր գործունեությունը սկսել է 2020 թվականի հունվարից։ Ֆոնդը գործում է կոմերցիոն սկզբունքով և իրենից ներկայացնում է շահույթ հետապնդող կազմակերպություն, որի մանդատը ուղղակի ներդրումների կատարումն է երկրում գործող մասնավոր ընկերությունների բաժնետիրական կապիտալի մեջ՝ ընդլայնման նախագծերի իրագործման, հիմնական միջոցների ձեռքբերման, տեխնիկական կարողությունների զարգացման և կորպորատիվ կառավարման համակարգի ստեղծմանն ուղղված քայլերի ֆինանսավորման նպատակով: 2022 թ․-ի դեկտեմբեր ամսվա դրությամբ պետությունը Ֆոնդում կատարել է 564․502․77 ԱՄՆ դոլարի չափով ներդրում, ինչը մոտավորապես հավասար է 221.285.000 դրամի։ 2022 թ․-ի առաջին երեք եռամսյակներում Ֆոնդը կատարել է 35․254․540 դրամի չափով հարկային վճարումներ։ Այսպիսով, կարելի է պնդել, որ հավաքագրված հարկեր/պետության կողմից կատարված համախառն ներդրումներ ցուցնաիշը կազմել է 20%: Միևնույն ժամանակ, ֆոնդի կողմից ֆինանսավորված ընկերությունները 2022 թ․-ի երեք եռամսյակներին գեներացրել են 392,022,729 դրամի հարկային եկամուտներ։ Ակնկալվում է, որ նախագծի ընդունման պարագայում կստեղծվեն բիզնեսի ֆինանսավորման այլընտրանքային աղբյուրներ, ինչն էլ իր հերթին կապահովի լրացուցիչ հարկային եկամուտներ և դրանից բխող մուլտիպլիկատիվ էֆեկտ։ </v>
      </c>
      <c r="N14" s="39" t="str">
        <f>+'Հ Ձև 2 (5)'!B55</f>
        <v>Վենչուրային ֆոնդերում ներդրումների աճի տեմպի դանդաղում։</v>
      </c>
      <c r="O14" s="39" t="str">
        <f>+'Հ Ձև 2 (5)'!C23</f>
        <v>Նոր միջոցառում</v>
      </c>
      <c r="P14" s="39">
        <f>+'Հ Ձև 2 (5)'!C13</f>
        <v>2023</v>
      </c>
      <c r="Q14" s="39" t="str">
        <f>+'Հ Ձև 2 (5)'!C14</f>
        <v>01/05/2026թ․</v>
      </c>
      <c r="R14" s="39" t="str">
        <f>+'Հ Ձև 2 (5)'!B29</f>
        <v>Հայեցողական (ոչ շարունակական)</v>
      </c>
    </row>
    <row r="15" spans="1:18" ht="64.8" x14ac:dyDescent="0.3">
      <c r="B15" s="39">
        <f>+'Հ Ձև 2 (6)'!C11</f>
        <v>0</v>
      </c>
      <c r="C15" s="39">
        <f>+'Հ Ձև 2 (6)'!C18</f>
        <v>0</v>
      </c>
      <c r="D15" s="39" t="str">
        <f>+'Հ Ձև 2 (6)'!C10</f>
        <v>Որակի ենթակառուցվածքի համակարգի արդիականացում</v>
      </c>
      <c r="E15" s="39" t="str">
        <f>+'Հ Ձև 2 (6)'!C17</f>
        <v>Որակի ենթակառուցվածքի համակարգի արդիականացում</v>
      </c>
      <c r="F15" s="120">
        <f>+'Հ Ձև 2 (6)'!D70</f>
        <v>2587000</v>
      </c>
      <c r="G15" s="120">
        <f>+'Հ Ձև 2 (6)'!E70</f>
        <v>4108800</v>
      </c>
      <c r="H15" s="120">
        <f>+'Հ Ձև 2 (6)'!F70</f>
        <v>7750000</v>
      </c>
      <c r="I15" s="120">
        <f>+'Հ Ձև 2 (6)'!D82</f>
        <v>2587000</v>
      </c>
      <c r="J15" s="120">
        <f>+'Հ Ձև 2 (6)'!E82</f>
        <v>4108800</v>
      </c>
      <c r="K15" s="120">
        <f>+'Հ Ձև 2 (6)'!F82</f>
        <v>7750000</v>
      </c>
      <c r="L15" s="39" t="str">
        <f>+'Հ Ձև 2 (6)'!C33</f>
        <v>ՀՀ-ում ՈԵ համակարգի նշած ոլորտների արդիականացումն է, մասնավորապես, միջազգային ստանդարտներին համապատասխան լաբորատոր կարողությունների զարգացումը</v>
      </c>
      <c r="M15" s="39" t="str">
        <f>+'Հ Ձև 2 (6)'!B51</f>
        <v>ՀՀ-ում չափագիտական կարողությունների զարգացում, բացակա լաբորատոր փորձարկումների ապահովում, լաբորատոր լիարժեք սպասարկում և տվյալ համակարգի և ոլորտի հետագա բնականոն զարգացման ապահովում</v>
      </c>
      <c r="N15" s="39" t="str">
        <f>+'Հ Ձև 2 (6)'!B55</f>
        <v>ՀՀ-ում տեխնիկական կանոնակարգման օբյեկտ հանդիսացող որոշ արտադրանքի մասով  բացակայում են համապատասխան փորձարկման լաբորատորիաներ</v>
      </c>
      <c r="O15" s="39" t="str">
        <f>+'Հ Ձև 2 (6)'!C23</f>
        <v>Նոր միջոցառում</v>
      </c>
      <c r="P15" s="39">
        <f>+'Հ Ձև 2 (6)'!C13</f>
        <v>2024</v>
      </c>
      <c r="Q15" s="39">
        <f>+'Հ Ձև 2 (6)'!C14</f>
        <v>2026</v>
      </c>
      <c r="R15" s="39" t="str">
        <f>+'Հ Ձև 2 (6)'!B29</f>
        <v>Հայեցողական (ոչ շարունակական)</v>
      </c>
    </row>
    <row r="16" spans="1:18" ht="97.2" x14ac:dyDescent="0.3">
      <c r="B16" s="39">
        <f>+'Հ Ձև 2 (9)'!C11</f>
        <v>0</v>
      </c>
      <c r="C16" s="39">
        <f>+'Հ Ձև 2 (9)'!C18</f>
        <v>0</v>
      </c>
      <c r="D16" s="39" t="str">
        <f>+'Հ Ձև 2 (9)'!C10</f>
        <v>Գիտության և գործարարության օրեր</v>
      </c>
      <c r="E16" s="39" t="str">
        <f>+'Հ Ձև 2 (9)'!C17</f>
        <v>Գիտության և գործարարության օրեր</v>
      </c>
      <c r="F16" s="120">
        <f>+'Հ Ձև 2 (9)'!D68</f>
        <v>250000</v>
      </c>
      <c r="G16" s="120">
        <f>+'Հ Ձև 2 (9)'!E68</f>
        <v>250000</v>
      </c>
      <c r="H16" s="120">
        <f>+'Հ Ձև 2 (9)'!F68</f>
        <v>250000</v>
      </c>
      <c r="I16" s="120">
        <f>+'Հ Ձև 2 (9)'!D80</f>
        <v>250000</v>
      </c>
      <c r="J16" s="120">
        <f>+'Հ Ձև 2 (9)'!E80</f>
        <v>250000</v>
      </c>
      <c r="K16" s="120">
        <f>+'Հ Ձև 2 (9)'!F80</f>
        <v>250000</v>
      </c>
      <c r="L16" s="39" t="str">
        <f>+'Հ Ձև 2 (9)'!C33</f>
        <v>Գիտության ու գործարարության փոխգործակցության զարգացումը և գիտության առևտրայնացման հնարավորությունների բացահայտումը, դրանց շուրջ գործնական մտքերի փոխանակումը, Հայաստանում այդ ուղղությունների զարգացման հնարավորությունների բացահայտումը։ Նախատեսվում է վերոնշյալ միջոցառմանը որպես բանախոսներ հրավիրել հայրենական և միջազգային հեղինակություն ունեցող գիտնականների, տնտեսագետների և գործարարների</v>
      </c>
      <c r="M16" s="39" t="str">
        <f>+'Հ Ձև 2 (9)'!B51</f>
        <v xml:space="preserve">Գործարար միջավայրում գիտության զարգացումը և գիտական հիմքով գործարար միջավայրի բարելավումը </v>
      </c>
      <c r="N16" s="39" t="str">
        <f>+'Հ Ձև 2 (9)'!B55</f>
        <v>ֆինանսական միջոցների բացակայությունը կխաթարի միջոցառման իրականացմանը</v>
      </c>
      <c r="O16" s="39" t="str">
        <f>+'Հ Ձև 2 (9)'!C23</f>
        <v>Նոր միջոցառում</v>
      </c>
      <c r="P16" s="39" t="str">
        <f>+'Հ Ձև 2 (9)'!C13</f>
        <v>2024թ․</v>
      </c>
      <c r="Q16" s="39" t="str">
        <f>+'Հ Ձև 2 (9)'!C14</f>
        <v>2026թ․</v>
      </c>
      <c r="R16" s="39" t="str">
        <f>+'Հ Ձև 2 (9)'!B29</f>
        <v>Հայեցողական (շարունակական)</v>
      </c>
    </row>
    <row r="17" spans="1:18" ht="75.599999999999994" x14ac:dyDescent="0.3">
      <c r="B17" s="39">
        <f>+'Հ Ձև 2 (10)'!C11</f>
        <v>0</v>
      </c>
      <c r="C17" s="39">
        <f>+'Հ Ձև 2 (10)'!C18</f>
        <v>0</v>
      </c>
      <c r="D17" s="39" t="str">
        <f>+'Հ Ձև 2 (10)'!C10</f>
        <v>Հայաստանի տեսքտիլ արդյունաբերության զարգացման ծրագիրը և դրանից բխող 2023-2036 թթ. գործողությունների ծրագիրը</v>
      </c>
      <c r="E17" s="39" t="str">
        <f>+'Հ Ձև 2 (10)'!C17</f>
        <v>Տեքստիլ ոլորտի զարգացման ծրագրերն իրականացնող և աջակցող Օպերատորի  շարունակական  գործունեության նպատակով պետական աջակցության ծրագիր</v>
      </c>
      <c r="F17" s="120">
        <f>+'Հ Ձև 2 (10)'!D75</f>
        <v>138850</v>
      </c>
      <c r="G17" s="120">
        <f>+'Հ Ձև 2 (10)'!E75</f>
        <v>140180</v>
      </c>
      <c r="H17" s="120">
        <f>+'Հ Ձև 2 (10)'!F75</f>
        <v>134500</v>
      </c>
      <c r="I17" s="120">
        <f>+'Հ Ձև 2 (10)'!D87</f>
        <v>138850</v>
      </c>
      <c r="J17" s="120">
        <f>+'Հ Ձև 2 (10)'!E87</f>
        <v>140180</v>
      </c>
      <c r="K17" s="120">
        <f>+'Հ Ձև 2 (10)'!F87</f>
        <v>134500</v>
      </c>
      <c r="L17" s="39" t="str">
        <f>+'Հ Ձև 2 (10)'!C33</f>
        <v>Հանրային և մասնավոր գործընկերության սկզբունքով ստեղծված տեքստիլ արդյունաբերության  ոլորտի արդյունավետ և համակարգված զարգացումն ապահովող և գործողությունների ծրագրով նախատեսված միջոցառումների իրականացնող Օպերատորի շարունակական գործունեության ապահովում։</v>
      </c>
      <c r="M17" s="39" t="str">
        <f>+'Հ Ձև 2 (10)'!B51</f>
        <v xml:space="preserve">Տեսքտիլ ոլորտի զարգացման գործողությունների ծրագրի արդյունավետ իրականացում՝մասնավոր հատվածի մասնակցությամբ </v>
      </c>
      <c r="N17" s="39" t="str">
        <f>+'Հ Ձև 2 (10)'!B55</f>
        <v>Հայաստանի տեքստիլ արդյունաբերության 2023-2026թթ. գործողությունների ծրագրի թերի իրականացում կամ ձախողում</v>
      </c>
      <c r="O17" s="39" t="str">
        <f>+'Հ Ձև 2 (10)'!C23</f>
        <v>Նոր միջոցառում</v>
      </c>
      <c r="P17" s="39" t="str">
        <f>+'Հ Ձև 2 (10)'!C13</f>
        <v>2024թ.</v>
      </c>
      <c r="Q17" s="39" t="str">
        <f>+'Հ Ձև 2 (10)'!C14</f>
        <v>2026թ.</v>
      </c>
      <c r="R17" s="39" t="str">
        <f>+'Հ Ձև 2 (10)'!B29</f>
        <v>Հայեցողական (շարունակական)</v>
      </c>
    </row>
    <row r="18" spans="1:18" ht="54" x14ac:dyDescent="0.3">
      <c r="B18" s="39">
        <f>+'Հ Ձև 2 (11)'!C11</f>
        <v>0</v>
      </c>
      <c r="C18" s="39">
        <f>+'Հ Ձև 2 (11)'!C18</f>
        <v>0</v>
      </c>
      <c r="D18" s="39" t="str">
        <f>+'Հ Ձև 2 (11)'!C10</f>
        <v>Հայաստանի տեսքտիլ արդյունաբերության զարգացման ծրագիրը և դրանից բխող 2023-2036 թթ. գործողությունների ծրագիրը</v>
      </c>
      <c r="E18" s="39" t="str">
        <f>+'Հ Ձև 2 (11)'!C17</f>
        <v>Մշակող արդյունաբերության ոլորտում աշխատողների ներգրավմանը պետական աջակցման տրամադրում</v>
      </c>
      <c r="F18" s="120">
        <f>+'Հ Ձև 2 (11)'!D70</f>
        <v>875000</v>
      </c>
      <c r="G18" s="120">
        <f>+'Հ Ձև 2 (11)'!E70</f>
        <v>875000</v>
      </c>
      <c r="H18" s="120">
        <f>+'Հ Ձև 2 (11)'!F70</f>
        <v>875000</v>
      </c>
      <c r="I18" s="120">
        <f>+'Հ Ձև 2 (11)'!D82</f>
        <v>875000</v>
      </c>
      <c r="J18" s="120">
        <f>+'Հ Ձև 2 (11)'!E82</f>
        <v>875000</v>
      </c>
      <c r="K18" s="120">
        <f>+'Հ Ձև 2 (11)'!F82</f>
        <v>875000</v>
      </c>
      <c r="L18" s="39" t="str">
        <f>+'Հ Ձև 2 (11)'!C33</f>
        <v xml:space="preserve">Աշխատողների որակավորման կամ վերապատրաստման ծախսերի  փոխհատուցում </v>
      </c>
      <c r="M18" s="39" t="str">
        <f>+'Հ Ձև 2 (11)'!B51</f>
        <v>Թափուր աշխատատեղերի լրացում, աշխատողների հոսունության կանխում և արտադրողականության բարձրացում</v>
      </c>
      <c r="N18" s="39" t="str">
        <f>+'Հ Ձև 2 (11)'!B55</f>
        <v>Աշխատուժի նշանակալի պակաս, որը կհանգեցնի ոլորտում արտադրողականության և արտադրման ծավալների կտրուկ նվազման</v>
      </c>
      <c r="O18" s="39" t="str">
        <f>+'Հ Ձև 2 (11)'!C23</f>
        <v>Նոր միջոցառում</v>
      </c>
      <c r="P18" s="39" t="str">
        <f>+'Հ Ձև 2 (11)'!C13</f>
        <v>2024թ.</v>
      </c>
      <c r="Q18" s="39" t="str">
        <f>+'Հ Ձև 2 (11)'!C14</f>
        <v>2026թ.</v>
      </c>
      <c r="R18" s="39" t="str">
        <f>+'Հ Ձև 2 (11)'!B29</f>
        <v>Հայեցողական (շարունակական)</v>
      </c>
    </row>
    <row r="19" spans="1:18" ht="97.2" x14ac:dyDescent="0.3">
      <c r="B19" s="39">
        <f>+'Հ Ձև 2 (12)'!C11</f>
        <v>0</v>
      </c>
      <c r="C19" s="39">
        <f>+'Հ Ձև 2 (12)'!C18</f>
        <v>0</v>
      </c>
      <c r="D19" s="39" t="str">
        <f>+'Հ Ձև 2 (12)'!C10</f>
        <v>Հայաստանի տեսքտիլ արդյունաբերության զարգացման ծրագիրը և դրանից բխող 2023-2036 թթ. գործողությունների ծրագիրը</v>
      </c>
      <c r="E19" s="39" t="str">
        <f>+'Հ Ձև 2 (12)'!C17</f>
        <v>Տեքստիլ ոլորտի աշխատուժի կրթական զարգացմանը պետական աջակցություն</v>
      </c>
      <c r="F19" s="120">
        <f>+'Հ Ձև 2 (12)'!D72</f>
        <v>204440</v>
      </c>
      <c r="G19" s="120">
        <f>+'Հ Ձև 2 (12)'!E72</f>
        <v>227440</v>
      </c>
      <c r="H19" s="120">
        <f>+'Հ Ձև 2 (12)'!F72</f>
        <v>250590</v>
      </c>
      <c r="I19" s="120">
        <f>+'Հ Ձև 2 (12)'!D84</f>
        <v>204440</v>
      </c>
      <c r="J19" s="120">
        <f>+'Հ Ձև 2 (12)'!E84</f>
        <v>227440</v>
      </c>
      <c r="K19" s="120">
        <f>+'Հ Ձև 2 (12)'!F84</f>
        <v>250590</v>
      </c>
      <c r="L19" s="39" t="str">
        <f>+'Հ Ձև 2 (12)'!C33</f>
        <v>Տեքստիլ որոլտի աշխատուժի կարողությունների և հմտությունների՝ միջազգային աշխատաշուկայի պահանջներին համապատասխան զարգացում</v>
      </c>
      <c r="M19" s="39" t="str">
        <f>+'Հ Ձև 2 (12)'!B51</f>
        <v>Տեքստիլ ոլորտում աշխատուժի մասնագիտական կարողությունների և հմտությունների զարգացում, միջազգային աշխատաշուկայի պահանջներին համապատասխան մասնագետների առկայություն հայկական տեքստիլ կազմակերպություններում, հայկական նոր բրենդների ստեղծում</v>
      </c>
      <c r="N19" s="39" t="str">
        <f>+'Հ Ձև 2 (12)'!B51</f>
        <v>Տեքստիլ ոլորտում աշխատուժի մասնագիտական կարողությունների և հմտությունների զարգացում, միջազգային աշխատաշուկայի պահանջներին համապատասխան մասնագետների առկայություն հայկական տեքստիլ կազմակերպություններում, հայկական նոր բրենդների ստեղծում</v>
      </c>
      <c r="O19" s="39" t="str">
        <f>+'Հ Ձև 2 (12)'!C23</f>
        <v>Նոր միջոցառում</v>
      </c>
      <c r="P19" s="39" t="str">
        <f>+'Հ Ձև 2 (12)'!C13</f>
        <v>2024թ.</v>
      </c>
      <c r="Q19" s="39" t="str">
        <f>+'Հ Ձև 2 (12)'!C14</f>
        <v>2026թ.</v>
      </c>
      <c r="R19" s="39" t="str">
        <f>+'Հ Ձև 2 (12)'!B29</f>
        <v>Հայեցողական (շարունակական)</v>
      </c>
    </row>
    <row r="20" spans="1:18" ht="75.599999999999994" x14ac:dyDescent="0.3">
      <c r="B20" s="39">
        <f>+'Հ Ձև 2 (13)'!C11</f>
        <v>0</v>
      </c>
      <c r="C20" s="39">
        <f>+'Հ Ձև 2 (13)'!C18</f>
        <v>0</v>
      </c>
      <c r="D20" s="39" t="str">
        <f>+'Հ Ձև 2 (13)'!C10</f>
        <v>Հայաստանի տեսքտիլ արդյունաբերության զարգացման ծրագիրը և դրանից բխող 2023-2036 թթ. գործողությունների ծրագիրը</v>
      </c>
      <c r="E20" s="39" t="str">
        <f>+'Հ Ձև 2 (13)'!C17</f>
        <v>Հայկական ապրանքանիշերի ներկայացվածությունը նոր սպառողական շուկաներում ապահովելու պետական աջակցության միջոցառում</v>
      </c>
      <c r="F20" s="120">
        <f>+'Հ Ձև 2 (13)'!D75</f>
        <v>158390</v>
      </c>
      <c r="G20" s="120">
        <f>+'Հ Ձև 2 (13)'!E75</f>
        <v>205320</v>
      </c>
      <c r="H20" s="120">
        <f>+'Հ Ձև 2 (13)'!F75</f>
        <v>244590</v>
      </c>
      <c r="I20" s="120">
        <f>+'Հ Ձև 2 (13)'!D87</f>
        <v>158390</v>
      </c>
      <c r="J20" s="120">
        <f>+'Հ Ձև 2 (13)'!E87</f>
        <v>205320</v>
      </c>
      <c r="K20" s="120">
        <f>+'Հ Ձև 2 (13)'!F87</f>
        <v>244590</v>
      </c>
      <c r="L20" s="39" t="str">
        <f>+'Հ Ձև 2 (13)'!C33</f>
        <v>Տեքստիլ արդյունաբերության ոլորտում գործունեություն իրականացնող կազմակերպությունների միջազգայնացում և նոր սպառողական շուկաներին հասանելիության ապահովում</v>
      </c>
      <c r="M20" s="39" t="str">
        <f>+'Հ Ձև 2 (13)'!B51</f>
        <v>Տեքստիլ ոլորտի կազմակերպությունների սպառողական շուկաների հասանելիության ապահովում, արտադրության ծավալների ընդլայնում, միջազգային փորձի ձեռքբերում, միջազգային գործընկերների առկայություն, սեփական ապրանքանիշի որակային զարգացում</v>
      </c>
      <c r="N20" s="39" t="str">
        <f>+'Հ Ձև 2 (13)'!B55</f>
        <v>Թիրախային շուկաներում ներկայացվածության հնարավորության բացակայություն, արտահանման ծավալների նվազում</v>
      </c>
      <c r="O20" s="39" t="str">
        <f>+'Հ Ձև 2 (13)'!C23</f>
        <v>Նոր միջոցառում</v>
      </c>
      <c r="P20" s="39" t="str">
        <f>+'Հ Ձև 2 (13)'!C13</f>
        <v>2024թ.</v>
      </c>
      <c r="Q20" s="39" t="str">
        <f>+'Հ Ձև 2 (13)'!C14</f>
        <v>2026թ.</v>
      </c>
      <c r="R20" s="39" t="str">
        <f>+'Հ Ձև 2 (13)'!B29</f>
        <v>Հայեցողական (շարունակական)</v>
      </c>
    </row>
    <row r="21" spans="1:18" ht="54" x14ac:dyDescent="0.3">
      <c r="B21" s="39">
        <f>+'Հ Ձև 2 (14)'!C11</f>
        <v>0</v>
      </c>
      <c r="C21" s="39">
        <f>+'Հ Ձև 2 (14)'!C18</f>
        <v>0</v>
      </c>
      <c r="D21" s="39" t="str">
        <f>+'Հ Ձև 2 (14)'!C10</f>
        <v>Հայաստանի տեսքտիլ արդյունաբերության զարգացման ծրագիրը և դրանից բխող 2023-2036 թթ. գործողությունների ծրագիրը</v>
      </c>
      <c r="E21" s="39" t="str">
        <f>+'Հ Ձև 2 (14)'!C17</f>
        <v>Տեքստիլ ոլորտում կայունության զարգացման գործընթացներին պետական աջակացության տրամադրման միջոցառում</v>
      </c>
      <c r="F21" s="120">
        <f>+'Հ Ձև 2 (14)'!D76</f>
        <v>35060</v>
      </c>
      <c r="G21" s="120">
        <f>+'Հ Ձև 2 (14)'!E76</f>
        <v>36850</v>
      </c>
      <c r="H21" s="120">
        <f>+'Հ Ձև 2 (14)'!F76</f>
        <v>50340</v>
      </c>
      <c r="I21" s="120">
        <f>+'Հ Ձև 2 (14)'!D88</f>
        <v>35060</v>
      </c>
      <c r="J21" s="120">
        <f>+'Հ Ձև 2 (14)'!E88</f>
        <v>36850</v>
      </c>
      <c r="K21" s="120">
        <f>+'Հ Ձև 2 (14)'!F88</f>
        <v>50340</v>
      </c>
      <c r="L21" s="39" t="str">
        <f>+'Հ Ձև 2 (14)'!C33</f>
        <v>Տեքստիլ ոլորտի ընկերությունների կայունության զարգացման ապահովում</v>
      </c>
      <c r="M21" s="39" t="str">
        <f>+'Հ Ձև 2 (14)'!B51</f>
        <v>կազմակերպությունների կողմից ISO-ի կամ ոլորտին հատուկ հավաստագրերի ձեռք բերում</v>
      </c>
      <c r="N21" s="39" t="str">
        <f>+'Հ Ձև 2 (14)'!B55</f>
        <v>Թիրախային շուկաների որակներին անհամապատասխանություն, արտահանման ծավալների նվազում</v>
      </c>
      <c r="O21" s="39" t="str">
        <f>+'Հ Ձև 2 (14)'!C23</f>
        <v>Նոր միջոցառում</v>
      </c>
      <c r="P21" s="39">
        <f>+'Հ Ձև 2 (15)'!C13</f>
        <v>2023</v>
      </c>
      <c r="Q21" s="39">
        <f>+'Հ Ձև 2 (14)'!C14</f>
        <v>2026</v>
      </c>
      <c r="R21" s="39" t="str">
        <f>+'Հ Ձև 2 (14)'!B29</f>
        <v>Հայեցողական (շարունակական)</v>
      </c>
    </row>
    <row r="22" spans="1:18" ht="64.8" x14ac:dyDescent="0.3">
      <c r="B22" s="39">
        <f>+'Հ Ձև 2 (15)'!C11</f>
        <v>0</v>
      </c>
      <c r="C22" s="39">
        <f>+'Հ Ձև 2 (15)'!C18</f>
        <v>0</v>
      </c>
      <c r="D22" s="39" t="str">
        <f>+'Հ Ձև 2 (15)'!C10</f>
        <v>Հայաստանի տեսքտիլ արդյունաբերության զարգացման ծրագիրը և դրանից բխող 2023-2036 թթ. գործողությունների ծրագիրը</v>
      </c>
      <c r="E22" s="39" t="str">
        <f>+'Հ Ձև 2 (15)'!C17</f>
        <v>Տեքստիլ ոլորտի կազմակերպությունների համար մատակարարման շղթաների դիվերսիֆիկացիայի ապահովմանն ուղղված պետական աջակցություն</v>
      </c>
      <c r="F22" s="120">
        <f>+'Հ Ձև 2 (15)'!D70</f>
        <v>132000</v>
      </c>
      <c r="G22" s="120">
        <f>+'Հ Ձև 2 (15)'!E70</f>
        <v>167400</v>
      </c>
      <c r="H22" s="120">
        <f>+'Հ Ձև 2 (15)'!F70</f>
        <v>206880</v>
      </c>
      <c r="I22" s="120">
        <f>+'Հ Ձև 2 (15)'!D82</f>
        <v>132000</v>
      </c>
      <c r="J22" s="120">
        <f>+'Հ Ձև 2 (15)'!E82</f>
        <v>167400</v>
      </c>
      <c r="K22" s="120">
        <f>+'Հ Ձև 2 (15)'!F82</f>
        <v>206880</v>
      </c>
      <c r="L22" s="39" t="str">
        <f>+'Հ Ձև 2 (15)'!C33</f>
        <v>Տեքստիլ ոլորտի  շուկայի կայունության բարձրացում և հավասարակշռում</v>
      </c>
      <c r="M22" s="39" t="str">
        <f>+'Հ Ձև 2 (15)'!B51</f>
        <v>Թիրայախային շուկաներում առևտրի/արտահանման ծավալների աճ</v>
      </c>
      <c r="N22" s="39" t="str">
        <f>+'Հ Ձև 2 (15)'!B55</f>
        <v>Թիրախային շուկաներում արտահանման ծավալների բացակայություն, արտահանման շուկաների դիֆերսիֆիկացիայի պակաս</v>
      </c>
      <c r="O22" s="39" t="str">
        <f>+'Հ Ձև 2 (15)'!C23</f>
        <v>Նոր միջոցառում</v>
      </c>
      <c r="P22" s="39">
        <f>+'Հ Ձև 2 (15)'!C13</f>
        <v>2023</v>
      </c>
      <c r="Q22" s="39">
        <f>+'Հ Ձև 2 (15)'!C14</f>
        <v>2026</v>
      </c>
      <c r="R22" s="39" t="str">
        <f>+'Հ Ձև 2 (15)'!B29</f>
        <v>Հայեցողական (շարունակական)</v>
      </c>
    </row>
    <row r="23" spans="1:18" ht="43.2" x14ac:dyDescent="0.3">
      <c r="B23" s="185">
        <f>+ՆՁԱԿ!C11</f>
        <v>1104</v>
      </c>
      <c r="C23" s="39">
        <f>+ՆՁԱԿ!C18</f>
        <v>0</v>
      </c>
      <c r="D23" s="39" t="str">
        <f>+ՆՁԱԿ!C10</f>
        <v>Գիտելիքահենք, նորարարական տնտեսությանը և փոքր և միջին ձեռնարկատիրությանը աջակցություն</v>
      </c>
      <c r="E23" s="39" t="str">
        <f>+ՆՁԱԿ!C17</f>
        <v>Տեխնոլոգիաների առևտրայնացման ենթակառուցվածքի զարգացում</v>
      </c>
      <c r="F23" s="120">
        <f>+ՆՁԱԿ!D76</f>
        <v>395740</v>
      </c>
      <c r="G23" s="120">
        <f>+ՆՁԱԿ!E76</f>
        <v>514462</v>
      </c>
      <c r="H23" s="120">
        <f>+ՆՁԱԿ!F76</f>
        <v>514462</v>
      </c>
      <c r="I23" s="120">
        <f>+ՆՁԱԿ!D88</f>
        <v>0</v>
      </c>
      <c r="J23" s="120">
        <f>+ՆՁԱԿ!E88</f>
        <v>0</v>
      </c>
      <c r="K23" s="120">
        <f>+ՆՁԱԿ!F88</f>
        <v>0</v>
      </c>
      <c r="L23" s="39" t="str">
        <f>+ՆՁԱԿ!C33</f>
        <v>ՀՀ կառավարության որդեգրած  գիտելիքահենք տնտեսության քաղաքականության շրջանակում անհրաժեշտ ենթակառուցվածքի ապահովում</v>
      </c>
      <c r="M23" s="39" t="str">
        <f>+ՆՁԱԿ!B51</f>
        <v xml:space="preserve">Միջոցառման ակնկալվող օգուտները բխում են ՀՀ կառավարության գիտելիքահենք տնտեսություն զարգացնելու տեսլականից և ՀՀ կառավարության 2021-2026 թթ․ գործողությունների ծրագրից։
Միջոցառման իրականացումից ակնկալվում են հետևյալ օգուտները՝
1. Գիտական արդյունքի կիրառումը տնտեսության մեջ, այդ թվում ինովացիոն տեխնոլոգիաների վրա հիմնված փոքր և միջին ձեռնարկատիրության զարգացում,
2․ Բարձր արտադրողականությամբ աշխատատեղերի ստեղծում,
3․ Գիտական արդյունքի արտահանման հնարավորությունների ստեղծում դեպի համաշխարհային շուկա,
4․ Գիտական արդյունքի առևտրայնացման հնարավորությունների ապահովում և իրավական պաշտպանվածության մեխանիզմների ապահովում,
5. Գիտական արդյունքի առևտրայնացմանն ուղղված փաստահենք հետազոտությունների մասնաբաժնի ավելացում։
</v>
      </c>
      <c r="N23" s="39" t="str">
        <f>+ՆՁԱԿ!B55</f>
        <v>Նոր նախաձեռնությունը չֆինանսավորելու դեպքում՝
1․ շարունակվում է գործող խզվածքը տնտեսության և գիտության միջև,
2․ աահմանափակում է  ՀՀ կառավարության օրակարգում դրված այժմէական խնդիրը գիտական հաստատությունների օպտիմալացման և գիտական արդյունքի առևտրայնացման հայեցակարգի ապահովումը,
3․ չի ապահովվում փաստահենք թվային գնահատումները և վիճակագրության վարումը։
Նոր նախաձեռնությունը պահանջում է լրացուցիչ ֆինանսավորում, սակայն պետական մարմնի գործող օրենսդրությամբ վերապահված իրավասության շրջանակում առաջանում է անհրաժեշտություն ներգրավելու պետական կառավարաման շահագրգիռ մարմիններ, միջազգային դոնոր կազմակերոպություններ և տնտեսվարող սուբյեկտներ։</v>
      </c>
      <c r="O23" s="39" t="str">
        <f>+ՆՁԱԿ!C23</f>
        <v>Նոր միջոցառում</v>
      </c>
      <c r="P23" s="39">
        <f>+ՆՁԱԿ!C13</f>
        <v>2024</v>
      </c>
      <c r="Q23" s="39" t="str">
        <f>+ՆՁԱԿ!C14</f>
        <v>շարունակական</v>
      </c>
      <c r="R23" s="39" t="str">
        <f>+ՆՁԱԿ!B29</f>
        <v>Հայեցողական (շարունակական)</v>
      </c>
    </row>
    <row r="24" spans="1:18" ht="75.599999999999994" x14ac:dyDescent="0.3">
      <c r="B24" s="185">
        <f>+'1086.1'!C11</f>
        <v>1086</v>
      </c>
      <c r="C24" s="39">
        <f>+'1086.1'!C18</f>
        <v>0</v>
      </c>
      <c r="D24" s="39" t="str">
        <f>+'1086.1'!C10</f>
        <v xml:space="preserve"> Գյուղական ենթակառուցվածքների վերականգնում և զարգացում ծրագիր</v>
      </c>
      <c r="E24" s="39" t="str">
        <f>+'1086.1'!C17</f>
        <v>Վերակառուցման և զարգացման միջազգային բանկի աջակցությամբ իրականացվող Մրցունակ եվ կլիմայադիմակայուն գյուղատնտեսության  ծրագրի համակարգում և ղեկավարում</v>
      </c>
      <c r="F24" s="120">
        <f>+'1086.1'!D70</f>
        <v>120000</v>
      </c>
      <c r="G24" s="120">
        <f>+'1086.1'!E70</f>
        <v>240000</v>
      </c>
      <c r="H24" s="120">
        <f>+'1086.1'!F70</f>
        <v>1200000</v>
      </c>
      <c r="I24" s="120">
        <f>+'1086.1'!D77</f>
        <v>20000</v>
      </c>
      <c r="J24" s="120">
        <f>+'1086.1'!E77</f>
        <v>40000</v>
      </c>
      <c r="K24" s="120">
        <f>+'1086.1'!F77</f>
        <v>200000</v>
      </c>
      <c r="L24" s="39" t="str">
        <f>+'1086.1'!C33</f>
        <v>.Գյուղատնտեսության ոլորտի շարունակական կայուն աճի ապահովում 
- Կլիմայախելամիտ գյուղատնտեսական ներդրումներ գյուղացիական տնտեսությունների մակարդակով
- Շուկայական կապեր, նյութատեխնիկական (լոգիստիկայի) բազայի և արժեշղթաների զարգացում
- Կանաչ տնտեսության աջակցություն</v>
      </c>
      <c r="M24" s="39" t="str">
        <f>+'1086.1'!B51</f>
        <v xml:space="preserve">Ծրագիրն ուղղորդելու և իրականացնելու է գյուղատնտեսության ոլորտի վերափոխումը և ոլորտի շարունակական կայուն աճի ապահովումը:  Այն է (i) կանդրադառնա կլիմայական ազդեցությունների նկատմամբ գյուղատնտեսության ոլորտի խոցելիությանը, (ii) կբարելավի ագրոպարենային արժեշղթաների և պարենային համակարգի աշխատանքը և (iii) կաջակցի էկոնոմիկայի նախարարության ծրագրերի և իրականացման եղանակների վերակողմնորոշմանը, որոնց միջոցով այն կհասնի ոլորտի արդյունավետության բարձրացմանն ու ծախսերի արդյունավետությանը: 
</v>
      </c>
      <c r="N24" s="39">
        <f>+'1086.1'!B55</f>
        <v>0</v>
      </c>
      <c r="O24" s="39" t="str">
        <f>+'1086.1'!C23</f>
        <v>Նոր միջոցառում</v>
      </c>
      <c r="P24" s="39">
        <f>+'1086.1'!C13</f>
        <v>2024</v>
      </c>
      <c r="Q24" s="39">
        <f>+'1086.1'!C14</f>
        <v>2029</v>
      </c>
      <c r="R24" s="39" t="str">
        <f>+'1086.1'!B29</f>
        <v>Պարտադիր</v>
      </c>
    </row>
    <row r="25" spans="1:18" x14ac:dyDescent="0.3">
      <c r="B25" s="131" t="s">
        <v>4</v>
      </c>
      <c r="C25" s="132"/>
      <c r="D25" s="132"/>
      <c r="E25" s="133"/>
      <c r="F25" s="122">
        <f>SUM(F7:F22)</f>
        <v>28598138.73</v>
      </c>
      <c r="G25" s="122">
        <f t="shared" ref="G25:K25" si="0">SUM(G7:G22)</f>
        <v>38161594.850000001</v>
      </c>
      <c r="H25" s="122">
        <f t="shared" si="0"/>
        <v>34185600.090000004</v>
      </c>
      <c r="I25" s="122">
        <f t="shared" si="0"/>
        <v>28202398.73</v>
      </c>
      <c r="J25" s="122">
        <f t="shared" si="0"/>
        <v>37647132.850000001</v>
      </c>
      <c r="K25" s="122">
        <f t="shared" si="0"/>
        <v>33671138.090000004</v>
      </c>
      <c r="L25" s="40" t="s">
        <v>52</v>
      </c>
      <c r="M25" s="40" t="s">
        <v>52</v>
      </c>
      <c r="N25" s="40" t="s">
        <v>52</v>
      </c>
      <c r="O25" s="40" t="s">
        <v>52</v>
      </c>
      <c r="P25" s="40" t="s">
        <v>52</v>
      </c>
      <c r="Q25" s="40" t="s">
        <v>52</v>
      </c>
      <c r="R25" s="40" t="s">
        <v>52</v>
      </c>
    </row>
    <row r="29" spans="1:18" x14ac:dyDescent="0.3">
      <c r="A29" t="s">
        <v>125</v>
      </c>
      <c r="B29" s="41" t="s">
        <v>53</v>
      </c>
      <c r="C29" s="41"/>
      <c r="D29" s="41"/>
      <c r="E29" s="41"/>
    </row>
    <row r="30" spans="1:18" x14ac:dyDescent="0.3">
      <c r="A30" t="s">
        <v>126</v>
      </c>
      <c r="B30" t="s">
        <v>54</v>
      </c>
    </row>
    <row r="34" spans="6:8" x14ac:dyDescent="0.3">
      <c r="F34" s="126"/>
      <c r="G34" s="126"/>
      <c r="H34" s="126"/>
    </row>
  </sheetData>
  <mergeCells count="12">
    <mergeCell ref="R5:R6"/>
    <mergeCell ref="B25:E25"/>
    <mergeCell ref="O5:O6"/>
    <mergeCell ref="I5:K5"/>
    <mergeCell ref="F5:H5"/>
    <mergeCell ref="P5:P6"/>
    <mergeCell ref="Q5:Q6"/>
    <mergeCell ref="B5:C5"/>
    <mergeCell ref="D5:E5"/>
    <mergeCell ref="M5:M6"/>
    <mergeCell ref="N5:N6"/>
    <mergeCell ref="L5:L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2"/>
  <sheetViews>
    <sheetView topLeftCell="A10" workbookViewId="0">
      <selection activeCell="B29" sqref="B29"/>
    </sheetView>
  </sheetViews>
  <sheetFormatPr defaultRowHeight="15" x14ac:dyDescent="0.3"/>
  <cols>
    <col min="2" max="2" width="62.44140625" style="1" customWidth="1"/>
    <col min="3" max="3" width="50.33203125" customWidth="1"/>
    <col min="4" max="4" width="45.109375" customWidth="1"/>
    <col min="5" max="5" width="37.109375" customWidth="1"/>
    <col min="6" max="6" width="20.10937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139</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28.2" customHeight="1" x14ac:dyDescent="0.35">
      <c r="A10" s="10"/>
      <c r="B10" s="11" t="s">
        <v>95</v>
      </c>
      <c r="C10" s="12" t="s">
        <v>234</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t="s">
        <v>235</v>
      </c>
      <c r="D13" s="5"/>
      <c r="E13" s="2"/>
      <c r="F13" s="2"/>
      <c r="G13" s="2"/>
    </row>
    <row r="14" spans="1:10" ht="18" x14ac:dyDescent="0.35">
      <c r="A14" s="10"/>
      <c r="B14" s="11" t="s">
        <v>98</v>
      </c>
      <c r="C14" s="12" t="s">
        <v>10</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18" x14ac:dyDescent="0.3">
      <c r="B17" s="11" t="s">
        <v>99</v>
      </c>
      <c r="C17" s="12" t="s">
        <v>234</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33"/>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t="s">
        <v>25</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18" x14ac:dyDescent="0.35">
      <c r="B29" s="19" t="s">
        <v>30</v>
      </c>
      <c r="C29" s="19" t="s">
        <v>236</v>
      </c>
      <c r="D29" s="19"/>
      <c r="E29" s="19"/>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6" s="6" customFormat="1" ht="43.5" customHeight="1" x14ac:dyDescent="0.3">
      <c r="B33" s="11" t="s">
        <v>110</v>
      </c>
      <c r="C33" s="146" t="s">
        <v>237</v>
      </c>
      <c r="D33" s="147"/>
      <c r="E33" s="147"/>
      <c r="F33" s="148"/>
    </row>
    <row r="34" spans="1:6" s="6" customFormat="1" x14ac:dyDescent="0.3"/>
    <row r="35" spans="1:6" s="6" customFormat="1" ht="16.5" customHeight="1" x14ac:dyDescent="0.3">
      <c r="B35" s="143" t="s">
        <v>111</v>
      </c>
      <c r="C35" s="22" t="s">
        <v>18</v>
      </c>
    </row>
    <row r="36" spans="1:6" s="6" customFormat="1" ht="15" customHeight="1" x14ac:dyDescent="0.3">
      <c r="B36" s="144"/>
    </row>
    <row r="37" spans="1:6" s="6" customFormat="1" ht="15" customHeight="1" x14ac:dyDescent="0.3">
      <c r="B37" s="144"/>
    </row>
    <row r="38" spans="1:6" s="6" customFormat="1" ht="15" customHeight="1" x14ac:dyDescent="0.3">
      <c r="B38" s="145"/>
      <c r="C38" s="23"/>
    </row>
    <row r="39" spans="1:6" s="6" customFormat="1" ht="15" customHeight="1" x14ac:dyDescent="0.3"/>
    <row r="40" spans="1:6" s="6" customFormat="1" ht="13.5" customHeight="1" x14ac:dyDescent="0.3">
      <c r="B40" s="143" t="s">
        <v>112</v>
      </c>
    </row>
    <row r="41" spans="1:6" s="6" customFormat="1" x14ac:dyDescent="0.3">
      <c r="B41" s="144"/>
    </row>
    <row r="42" spans="1:6" s="6" customFormat="1" x14ac:dyDescent="0.3">
      <c r="B42" s="145"/>
    </row>
    <row r="43" spans="1:6" s="6" customFormat="1" x14ac:dyDescent="0.3"/>
    <row r="44" spans="1:6" s="6" customFormat="1" x14ac:dyDescent="0.3"/>
    <row r="45" spans="1:6" s="6" customFormat="1" ht="16.2" x14ac:dyDescent="0.35">
      <c r="A45" s="10" t="s">
        <v>113</v>
      </c>
    </row>
    <row r="46" spans="1:6" s="6" customFormat="1" x14ac:dyDescent="0.3"/>
    <row r="47" spans="1:6" s="6" customFormat="1" ht="30" customHeight="1" x14ac:dyDescent="0.3">
      <c r="B47" s="146" t="s">
        <v>238</v>
      </c>
      <c r="C47" s="147"/>
      <c r="D47" s="147"/>
      <c r="E47" s="148"/>
    </row>
    <row r="48" spans="1:6" s="6" customFormat="1" ht="15" customHeight="1" x14ac:dyDescent="0.3"/>
    <row r="49" spans="1:7" s="6" customFormat="1" ht="15" customHeight="1" x14ac:dyDescent="0.35">
      <c r="A49" s="10" t="s">
        <v>114</v>
      </c>
    </row>
    <row r="50" spans="1:7" s="6" customFormat="1" ht="15" customHeight="1" x14ac:dyDescent="0.3"/>
    <row r="51" spans="1:7" s="6" customFormat="1" ht="15" customHeight="1" x14ac:dyDescent="0.3">
      <c r="B51" s="146" t="s">
        <v>239</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240</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2026թ․</v>
      </c>
    </row>
    <row r="61" spans="1:7" ht="26.4" x14ac:dyDescent="0.3">
      <c r="B61" s="97" t="s">
        <v>241</v>
      </c>
      <c r="C61" s="55" t="s">
        <v>242</v>
      </c>
      <c r="D61" s="98">
        <v>250000</v>
      </c>
      <c r="E61" s="98">
        <v>250000</v>
      </c>
      <c r="F61" s="161"/>
      <c r="G61" s="161"/>
    </row>
    <row r="62" spans="1:7" x14ac:dyDescent="0.3">
      <c r="B62" s="6"/>
    </row>
    <row r="63" spans="1:7" x14ac:dyDescent="0.35">
      <c r="A63" s="10" t="s">
        <v>37</v>
      </c>
      <c r="B63" s="6"/>
    </row>
    <row r="64" spans="1:7" x14ac:dyDescent="0.3">
      <c r="B64" s="6"/>
    </row>
    <row r="65" spans="1:7" ht="14.4" x14ac:dyDescent="0.3">
      <c r="B65" s="138" t="s">
        <v>118</v>
      </c>
      <c r="C65" s="138" t="s">
        <v>2</v>
      </c>
      <c r="D65" s="138" t="s">
        <v>8</v>
      </c>
      <c r="E65" s="138" t="s">
        <v>1</v>
      </c>
      <c r="F65" s="138" t="s">
        <v>10</v>
      </c>
      <c r="G65" s="24" t="s">
        <v>43</v>
      </c>
    </row>
    <row r="66" spans="1:7" ht="14.4" x14ac:dyDescent="0.3">
      <c r="B66" s="139"/>
      <c r="C66" s="139"/>
      <c r="D66" s="139"/>
      <c r="E66" s="139"/>
      <c r="F66" s="139"/>
      <c r="G66" s="24" t="str">
        <f>C14</f>
        <v>2026թ․</v>
      </c>
    </row>
    <row r="67" spans="1:7" ht="24.6" customHeight="1" x14ac:dyDescent="0.3">
      <c r="B67" s="97" t="s">
        <v>241</v>
      </c>
      <c r="C67" s="24" t="s">
        <v>3</v>
      </c>
      <c r="D67" s="78">
        <f>+D61</f>
        <v>250000</v>
      </c>
      <c r="E67" s="78">
        <f t="shared" ref="E67:G67" si="0">+E61</f>
        <v>250000</v>
      </c>
      <c r="F67" s="78">
        <f>+E67</f>
        <v>250000</v>
      </c>
      <c r="G67" s="78">
        <f t="shared" si="0"/>
        <v>0</v>
      </c>
    </row>
    <row r="68" spans="1:7" s="99" customFormat="1" ht="28.2" customHeight="1" x14ac:dyDescent="0.3">
      <c r="B68" s="100" t="s">
        <v>4</v>
      </c>
      <c r="C68" s="100" t="s">
        <v>3</v>
      </c>
      <c r="D68" s="98">
        <f>SUM(D67:D67)</f>
        <v>250000</v>
      </c>
      <c r="E68" s="98">
        <f t="shared" ref="E68:G68" si="1">SUM(E67:E67)</f>
        <v>250000</v>
      </c>
      <c r="F68" s="98">
        <f t="shared" si="1"/>
        <v>250000</v>
      </c>
      <c r="G68" s="98">
        <f t="shared" si="1"/>
        <v>0</v>
      </c>
    </row>
    <row r="69" spans="1:7" ht="14.4" x14ac:dyDescent="0.3">
      <c r="B69"/>
    </row>
    <row r="70" spans="1:7" x14ac:dyDescent="0.35">
      <c r="A70" s="10" t="s">
        <v>38</v>
      </c>
      <c r="B70"/>
    </row>
    <row r="71" spans="1:7" ht="14.4" x14ac:dyDescent="0.3">
      <c r="B71"/>
    </row>
    <row r="72" spans="1:7" ht="14.4" x14ac:dyDescent="0.3">
      <c r="B72" s="138" t="s">
        <v>119</v>
      </c>
      <c r="C72" s="138" t="s">
        <v>2</v>
      </c>
      <c r="D72" s="138" t="s">
        <v>8</v>
      </c>
      <c r="E72" s="138" t="s">
        <v>1</v>
      </c>
      <c r="F72" s="138" t="s">
        <v>10</v>
      </c>
      <c r="G72" s="24" t="s">
        <v>43</v>
      </c>
    </row>
    <row r="73" spans="1:7" ht="14.4" x14ac:dyDescent="0.3">
      <c r="B73" s="139"/>
      <c r="C73" s="139"/>
      <c r="D73" s="139"/>
      <c r="E73" s="139"/>
      <c r="F73" s="139"/>
      <c r="G73" s="24" t="str">
        <f>C14</f>
        <v>2026թ․</v>
      </c>
    </row>
    <row r="74" spans="1:7" x14ac:dyDescent="0.3">
      <c r="B74" s="32" t="s">
        <v>46</v>
      </c>
      <c r="C74" s="31" t="s">
        <v>3</v>
      </c>
      <c r="D74" s="82">
        <f>D68</f>
        <v>250000</v>
      </c>
      <c r="E74" s="82">
        <f>E68</f>
        <v>250000</v>
      </c>
      <c r="F74" s="82">
        <f>F68</f>
        <v>250000</v>
      </c>
      <c r="G74" s="82">
        <f>G68</f>
        <v>0</v>
      </c>
    </row>
    <row r="75" spans="1:7" x14ac:dyDescent="0.3">
      <c r="B75" s="34" t="s">
        <v>44</v>
      </c>
      <c r="C75" s="31" t="s">
        <v>3</v>
      </c>
      <c r="D75" s="78"/>
      <c r="E75" s="78"/>
      <c r="F75" s="101"/>
      <c r="G75" s="102"/>
    </row>
    <row r="76" spans="1:7" ht="15" customHeight="1" x14ac:dyDescent="0.3">
      <c r="B76" s="35" t="s">
        <v>45</v>
      </c>
      <c r="C76" s="31" t="s">
        <v>3</v>
      </c>
      <c r="D76" s="78"/>
      <c r="E76" s="78"/>
      <c r="F76" s="101"/>
      <c r="G76" s="102"/>
    </row>
    <row r="77" spans="1:7" x14ac:dyDescent="0.3">
      <c r="B77" s="34" t="s">
        <v>48</v>
      </c>
      <c r="C77" s="31" t="s">
        <v>3</v>
      </c>
      <c r="D77" s="82">
        <f>SUM(D78:D79)</f>
        <v>0</v>
      </c>
      <c r="E77" s="82">
        <f t="shared" ref="E77:G77" si="2">SUM(E78:E79)</f>
        <v>0</v>
      </c>
      <c r="F77" s="82">
        <f t="shared" si="2"/>
        <v>0</v>
      </c>
      <c r="G77" s="82">
        <f t="shared" si="2"/>
        <v>0</v>
      </c>
    </row>
    <row r="78" spans="1:7" x14ac:dyDescent="0.3">
      <c r="B78" s="26"/>
      <c r="C78" s="31" t="s">
        <v>3</v>
      </c>
      <c r="D78" s="78"/>
      <c r="E78" s="78"/>
      <c r="F78" s="101"/>
      <c r="G78" s="102"/>
    </row>
    <row r="79" spans="1:7" x14ac:dyDescent="0.3">
      <c r="B79" s="26"/>
      <c r="C79" s="31" t="s">
        <v>3</v>
      </c>
      <c r="D79" s="78"/>
      <c r="E79" s="78"/>
      <c r="F79" s="101"/>
      <c r="G79" s="102"/>
    </row>
    <row r="80" spans="1:7" ht="15.75" customHeight="1" x14ac:dyDescent="0.3">
      <c r="B80" s="32" t="s">
        <v>47</v>
      </c>
      <c r="C80" s="31" t="s">
        <v>3</v>
      </c>
      <c r="D80" s="98">
        <f>D74-D77-D76</f>
        <v>250000</v>
      </c>
      <c r="E80" s="98">
        <f t="shared" ref="E80:G80" si="3">E74-E77-E76</f>
        <v>250000</v>
      </c>
      <c r="F80" s="98">
        <f t="shared" si="3"/>
        <v>250000</v>
      </c>
      <c r="G80" s="98">
        <f t="shared" si="3"/>
        <v>0</v>
      </c>
    </row>
    <row r="81" spans="1:5" ht="14.4" x14ac:dyDescent="0.3">
      <c r="B81"/>
    </row>
    <row r="82" spans="1:5" ht="19.5" customHeight="1" x14ac:dyDescent="0.35">
      <c r="A82" s="10" t="s">
        <v>40</v>
      </c>
      <c r="B82"/>
    </row>
    <row r="83" spans="1:5" ht="21" customHeight="1" x14ac:dyDescent="0.3">
      <c r="B83"/>
    </row>
    <row r="84" spans="1:5" ht="16.2" x14ac:dyDescent="0.3">
      <c r="B84" s="32" t="s">
        <v>120</v>
      </c>
      <c r="C84" s="140"/>
      <c r="D84" s="141"/>
      <c r="E84" s="142"/>
    </row>
    <row r="85" spans="1:5" ht="14.4" x14ac:dyDescent="0.3">
      <c r="B85"/>
    </row>
    <row r="86" spans="1:5" ht="16.2" x14ac:dyDescent="0.35">
      <c r="A86" s="10" t="s">
        <v>121</v>
      </c>
      <c r="B86" s="4"/>
    </row>
    <row r="87" spans="1:5" ht="14.4" x14ac:dyDescent="0.3">
      <c r="B87"/>
    </row>
    <row r="88" spans="1:5" ht="14.4" x14ac:dyDescent="0.3">
      <c r="B88" s="32" t="s">
        <v>5</v>
      </c>
      <c r="C88" s="140"/>
      <c r="D88" s="141"/>
      <c r="E88" s="142"/>
    </row>
    <row r="89" spans="1:5" ht="14.4" x14ac:dyDescent="0.3">
      <c r="B89" s="32" t="s">
        <v>6</v>
      </c>
      <c r="C89" s="140"/>
      <c r="D89" s="141"/>
      <c r="E89" s="142"/>
    </row>
    <row r="90" spans="1:5" ht="24.75" customHeight="1" x14ac:dyDescent="0.35">
      <c r="A90" s="10" t="s">
        <v>122</v>
      </c>
      <c r="B90"/>
    </row>
    <row r="91" spans="1:5" ht="14.4" x14ac:dyDescent="0.3">
      <c r="B91"/>
    </row>
    <row r="92" spans="1:5" ht="14.4" x14ac:dyDescent="0.3">
      <c r="B92" s="140"/>
      <c r="C92" s="141"/>
      <c r="D92" s="141"/>
      <c r="E92" s="142"/>
    </row>
  </sheetData>
  <mergeCells count="26">
    <mergeCell ref="F61:G61"/>
    <mergeCell ref="C33:F33"/>
    <mergeCell ref="B35:B38"/>
    <mergeCell ref="B40:B42"/>
    <mergeCell ref="B47:E47"/>
    <mergeCell ref="B51:E51"/>
    <mergeCell ref="B55:E55"/>
    <mergeCell ref="B59:B60"/>
    <mergeCell ref="C59:C60"/>
    <mergeCell ref="D59:D60"/>
    <mergeCell ref="E59:E60"/>
    <mergeCell ref="F59:F60"/>
    <mergeCell ref="F65:F66"/>
    <mergeCell ref="B72:B73"/>
    <mergeCell ref="C72:C73"/>
    <mergeCell ref="D72:D73"/>
    <mergeCell ref="E72:E73"/>
    <mergeCell ref="F72:F73"/>
    <mergeCell ref="C84:E84"/>
    <mergeCell ref="C88:E88"/>
    <mergeCell ref="C89:E89"/>
    <mergeCell ref="B92:E92"/>
    <mergeCell ref="B65:B66"/>
    <mergeCell ref="C65:C66"/>
    <mergeCell ref="D65:D66"/>
    <mergeCell ref="E65:E66"/>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3" r:id="rId3" name="Check Box 1">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18434"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2</xdr:col>
                    <xdr:colOff>38100</xdr:colOff>
                    <xdr:row>39</xdr:row>
                    <xdr:rowOff>30480</xdr:rowOff>
                  </from>
                  <to>
                    <xdr:col>6</xdr:col>
                    <xdr:colOff>1828800</xdr:colOff>
                    <xdr:row>39</xdr:row>
                    <xdr:rowOff>160020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2</xdr:col>
                    <xdr:colOff>45720</xdr:colOff>
                    <xdr:row>40</xdr:row>
                    <xdr:rowOff>30480</xdr:rowOff>
                  </from>
                  <to>
                    <xdr:col>10</xdr:col>
                    <xdr:colOff>312420</xdr:colOff>
                    <xdr:row>41</xdr:row>
                    <xdr:rowOff>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2</xdr:col>
                    <xdr:colOff>45720</xdr:colOff>
                    <xdr:row>41</xdr:row>
                    <xdr:rowOff>7620</xdr:rowOff>
                  </from>
                  <to>
                    <xdr:col>6</xdr:col>
                    <xdr:colOff>914400</xdr:colOff>
                    <xdr:row>42</xdr:row>
                    <xdr:rowOff>0</xdr:rowOff>
                  </to>
                </anchor>
              </controlPr>
            </control>
          </mc:Choice>
        </mc:AlternateContent>
        <mc:AlternateContent xmlns:mc="http://schemas.openxmlformats.org/markup-compatibility/2006">
          <mc:Choice Requires="x14">
            <control shapeId="18440"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9"/>
  <sheetViews>
    <sheetView topLeftCell="A16" workbookViewId="0">
      <selection activeCell="A46" sqref="A1:XFD1048576"/>
    </sheetView>
  </sheetViews>
  <sheetFormatPr defaultColWidth="9.109375" defaultRowHeight="15" x14ac:dyDescent="0.3"/>
  <cols>
    <col min="2" max="2" width="62.44140625" style="1" customWidth="1"/>
    <col min="3" max="3" width="53.10937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39.6" x14ac:dyDescent="0.35">
      <c r="A10" s="10"/>
      <c r="B10" s="11" t="s">
        <v>95</v>
      </c>
      <c r="C10" s="44" t="s">
        <v>243</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t="s">
        <v>15</v>
      </c>
      <c r="D13" s="5"/>
      <c r="E13" s="2"/>
      <c r="F13" s="2"/>
      <c r="G13" s="2"/>
    </row>
    <row r="14" spans="1:10" ht="18" x14ac:dyDescent="0.35">
      <c r="A14" s="10"/>
      <c r="B14" s="11" t="s">
        <v>98</v>
      </c>
      <c r="C14" s="12" t="s">
        <v>16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77.099999999999994" customHeight="1" x14ac:dyDescent="0.3">
      <c r="B17" s="11" t="s">
        <v>99</v>
      </c>
      <c r="C17" s="44" t="s">
        <v>244</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23</v>
      </c>
      <c r="F20" s="2"/>
      <c r="G20" s="2"/>
    </row>
    <row r="21" spans="1:10" ht="18" x14ac:dyDescent="0.35">
      <c r="A21" s="10"/>
      <c r="B21"/>
      <c r="C21" s="33"/>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207" customHeight="1" x14ac:dyDescent="0.35">
      <c r="B29" s="19" t="s">
        <v>30</v>
      </c>
      <c r="C29" s="45" t="s">
        <v>348</v>
      </c>
      <c r="D29" s="103"/>
      <c r="E29" s="103" t="s">
        <v>245</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65.099999999999994" customHeight="1" x14ac:dyDescent="0.3">
      <c r="B33" s="11" t="s">
        <v>110</v>
      </c>
      <c r="C33" s="45" t="s">
        <v>246</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15" customHeight="1" x14ac:dyDescent="0.3">
      <c r="B47" s="146" t="s">
        <v>247</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15" customHeight="1" x14ac:dyDescent="0.3">
      <c r="B51" s="146" t="s">
        <v>349</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248</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2026թ.</v>
      </c>
    </row>
    <row r="61" spans="1:7" ht="30" x14ac:dyDescent="0.3">
      <c r="A61" s="127"/>
      <c r="B61" s="25" t="s">
        <v>249</v>
      </c>
      <c r="C61" s="26" t="s">
        <v>250</v>
      </c>
      <c r="D61" s="26">
        <v>5</v>
      </c>
      <c r="E61" s="26">
        <v>10</v>
      </c>
      <c r="F61" s="71">
        <v>15</v>
      </c>
      <c r="G61" s="27"/>
    </row>
    <row r="62" spans="1:7" ht="57" customHeight="1" x14ac:dyDescent="0.3">
      <c r="B62" s="25" t="s">
        <v>350</v>
      </c>
      <c r="C62" s="26" t="s">
        <v>135</v>
      </c>
      <c r="D62" s="26">
        <v>1</v>
      </c>
      <c r="E62" s="26">
        <v>1</v>
      </c>
      <c r="F62" s="26">
        <v>1</v>
      </c>
      <c r="G62" s="26"/>
    </row>
    <row r="63" spans="1:7" ht="57" customHeight="1" x14ac:dyDescent="0.3">
      <c r="B63" s="25" t="s">
        <v>351</v>
      </c>
      <c r="C63" s="26" t="s">
        <v>352</v>
      </c>
      <c r="D63" s="26">
        <v>1</v>
      </c>
      <c r="E63" s="26">
        <v>1</v>
      </c>
      <c r="F63" s="26">
        <v>1</v>
      </c>
      <c r="G63" s="26"/>
    </row>
    <row r="64" spans="1:7" ht="57" customHeight="1" x14ac:dyDescent="0.3">
      <c r="B64" s="25" t="s">
        <v>353</v>
      </c>
      <c r="C64" s="26" t="s">
        <v>218</v>
      </c>
      <c r="D64" s="26">
        <v>20</v>
      </c>
      <c r="E64" s="26">
        <v>20</v>
      </c>
      <c r="F64" s="26">
        <v>15</v>
      </c>
      <c r="G64" s="26"/>
    </row>
    <row r="65" spans="1:7" ht="63" customHeight="1" x14ac:dyDescent="0.3">
      <c r="B65" s="25" t="s">
        <v>354</v>
      </c>
      <c r="C65" s="26" t="s">
        <v>250</v>
      </c>
      <c r="D65" s="26">
        <v>40</v>
      </c>
      <c r="E65" s="26">
        <v>10</v>
      </c>
      <c r="F65" s="26">
        <v>10</v>
      </c>
      <c r="G65" s="26"/>
    </row>
    <row r="66" spans="1:7" x14ac:dyDescent="0.35">
      <c r="A66" s="10" t="s">
        <v>37</v>
      </c>
      <c r="B66" s="6"/>
    </row>
    <row r="67" spans="1:7" x14ac:dyDescent="0.3">
      <c r="B67" s="6"/>
    </row>
    <row r="68" spans="1:7" ht="14.4" x14ac:dyDescent="0.3">
      <c r="B68" s="138" t="s">
        <v>118</v>
      </c>
      <c r="C68" s="138" t="s">
        <v>2</v>
      </c>
      <c r="D68" s="138" t="s">
        <v>8</v>
      </c>
      <c r="E68" s="138" t="s">
        <v>1</v>
      </c>
      <c r="F68" s="138" t="s">
        <v>10</v>
      </c>
      <c r="G68" s="24" t="s">
        <v>43</v>
      </c>
    </row>
    <row r="69" spans="1:7" ht="14.4" x14ac:dyDescent="0.3">
      <c r="B69" s="139"/>
      <c r="C69" s="139"/>
      <c r="D69" s="139"/>
      <c r="E69" s="139"/>
      <c r="F69" s="139"/>
      <c r="G69" s="24" t="str">
        <f>C14</f>
        <v>2026թ.</v>
      </c>
    </row>
    <row r="70" spans="1:7" x14ac:dyDescent="0.3">
      <c r="B70" s="26" t="s">
        <v>251</v>
      </c>
      <c r="C70" s="24" t="s">
        <v>3</v>
      </c>
      <c r="D70" s="28">
        <v>116850</v>
      </c>
      <c r="E70" s="28">
        <v>110700</v>
      </c>
      <c r="F70" s="29">
        <v>104500</v>
      </c>
      <c r="G70" s="30">
        <v>104500</v>
      </c>
    </row>
    <row r="71" spans="1:7" x14ac:dyDescent="0.3">
      <c r="B71" s="26" t="s">
        <v>251</v>
      </c>
      <c r="C71" s="24" t="s">
        <v>3</v>
      </c>
      <c r="D71" s="28">
        <v>4000</v>
      </c>
      <c r="E71" s="28">
        <v>4000</v>
      </c>
      <c r="F71" s="81">
        <v>4000</v>
      </c>
      <c r="G71" s="30">
        <v>4000</v>
      </c>
    </row>
    <row r="72" spans="1:7" x14ac:dyDescent="0.3">
      <c r="B72" s="26" t="s">
        <v>251</v>
      </c>
      <c r="C72" s="15" t="s">
        <v>3</v>
      </c>
      <c r="D72" s="28">
        <v>7000</v>
      </c>
      <c r="E72" s="28">
        <v>14000</v>
      </c>
      <c r="F72" s="81">
        <v>14000</v>
      </c>
      <c r="G72" s="30">
        <v>14000</v>
      </c>
    </row>
    <row r="73" spans="1:7" x14ac:dyDescent="0.3">
      <c r="B73" s="26" t="s">
        <v>251</v>
      </c>
      <c r="C73" s="15" t="s">
        <v>3</v>
      </c>
      <c r="D73" s="28">
        <v>6000</v>
      </c>
      <c r="E73" s="28">
        <v>6480</v>
      </c>
      <c r="F73" s="81">
        <v>7000</v>
      </c>
      <c r="G73" s="30">
        <v>7000</v>
      </c>
    </row>
    <row r="74" spans="1:7" x14ac:dyDescent="0.3">
      <c r="B74" s="26" t="s">
        <v>251</v>
      </c>
      <c r="C74" s="15" t="s">
        <v>3</v>
      </c>
      <c r="D74" s="28">
        <v>5000</v>
      </c>
      <c r="E74" s="28">
        <v>5000</v>
      </c>
      <c r="F74" s="81">
        <v>5000</v>
      </c>
      <c r="G74" s="30">
        <v>14000</v>
      </c>
    </row>
    <row r="75" spans="1:7" ht="14.4" x14ac:dyDescent="0.3">
      <c r="B75" s="15" t="s">
        <v>4</v>
      </c>
      <c r="C75" s="15" t="s">
        <v>3</v>
      </c>
      <c r="D75" s="15">
        <f>SUM(D70:D74)</f>
        <v>138850</v>
      </c>
      <c r="E75" s="15">
        <f>SUM(E70:E74)</f>
        <v>140180</v>
      </c>
      <c r="F75" s="15">
        <f>SUM(F70:F74)</f>
        <v>134500</v>
      </c>
      <c r="G75" s="15">
        <v>134500</v>
      </c>
    </row>
    <row r="76" spans="1:7" ht="14.4" x14ac:dyDescent="0.3">
      <c r="B76"/>
    </row>
    <row r="77" spans="1:7" x14ac:dyDescent="0.35">
      <c r="A77" s="10" t="s">
        <v>38</v>
      </c>
      <c r="B77"/>
    </row>
    <row r="78" spans="1:7" ht="14.4" x14ac:dyDescent="0.3">
      <c r="B78"/>
    </row>
    <row r="79" spans="1:7" ht="14.4" x14ac:dyDescent="0.3">
      <c r="B79" s="138" t="s">
        <v>119</v>
      </c>
      <c r="C79" s="138" t="s">
        <v>2</v>
      </c>
      <c r="D79" s="138" t="s">
        <v>8</v>
      </c>
      <c r="E79" s="138" t="s">
        <v>1</v>
      </c>
      <c r="F79" s="138" t="s">
        <v>10</v>
      </c>
      <c r="G79" s="24" t="s">
        <v>43</v>
      </c>
    </row>
    <row r="80" spans="1:7" ht="14.4" x14ac:dyDescent="0.3">
      <c r="B80" s="139"/>
      <c r="C80" s="139"/>
      <c r="D80" s="139"/>
      <c r="E80" s="139"/>
      <c r="F80" s="139"/>
      <c r="G80" s="24" t="str">
        <f>C14</f>
        <v>2026թ.</v>
      </c>
    </row>
    <row r="81" spans="1:7" x14ac:dyDescent="0.3">
      <c r="B81" s="32" t="s">
        <v>46</v>
      </c>
      <c r="C81" s="31" t="s">
        <v>3</v>
      </c>
      <c r="D81" s="15">
        <f>D75</f>
        <v>138850</v>
      </c>
      <c r="E81" s="15">
        <f>E75</f>
        <v>140180</v>
      </c>
      <c r="F81" s="15">
        <f>F75</f>
        <v>134500</v>
      </c>
      <c r="G81" s="15">
        <f>G75</f>
        <v>134500</v>
      </c>
    </row>
    <row r="82" spans="1:7" x14ac:dyDescent="0.3">
      <c r="B82" s="34" t="s">
        <v>44</v>
      </c>
      <c r="C82" s="31" t="s">
        <v>3</v>
      </c>
      <c r="D82" s="28">
        <f>D81-D85</f>
        <v>138850</v>
      </c>
      <c r="E82" s="28">
        <f>E81-E85</f>
        <v>140180</v>
      </c>
      <c r="F82" s="28">
        <f>F81-F85</f>
        <v>134500</v>
      </c>
      <c r="G82" s="27"/>
    </row>
    <row r="83" spans="1:7" ht="15" customHeight="1" x14ac:dyDescent="0.3">
      <c r="B83" s="35" t="s">
        <v>45</v>
      </c>
      <c r="C83" s="31" t="s">
        <v>3</v>
      </c>
      <c r="D83" s="28"/>
      <c r="E83" s="28"/>
      <c r="F83" s="29"/>
      <c r="G83" s="27"/>
    </row>
    <row r="84" spans="1:7" x14ac:dyDescent="0.3">
      <c r="B84" s="34" t="s">
        <v>48</v>
      </c>
      <c r="C84" s="31" t="s">
        <v>3</v>
      </c>
      <c r="D84" s="15"/>
      <c r="E84" s="15"/>
      <c r="F84" s="15"/>
      <c r="G84" s="15">
        <f t="shared" ref="G84" si="0">SUM(G85:G86)</f>
        <v>0</v>
      </c>
    </row>
    <row r="85" spans="1:7" x14ac:dyDescent="0.3">
      <c r="B85" s="26" t="s">
        <v>252</v>
      </c>
      <c r="C85" s="31" t="s">
        <v>3</v>
      </c>
      <c r="D85" s="28"/>
      <c r="E85" s="28"/>
      <c r="F85" s="28"/>
      <c r="G85" s="27"/>
    </row>
    <row r="86" spans="1:7" x14ac:dyDescent="0.3">
      <c r="B86" s="26"/>
      <c r="C86" s="31" t="s">
        <v>3</v>
      </c>
      <c r="D86" s="28"/>
      <c r="E86" s="28"/>
      <c r="F86" s="29"/>
      <c r="G86" s="27"/>
    </row>
    <row r="87" spans="1:7" ht="15.75" customHeight="1" x14ac:dyDescent="0.3">
      <c r="B87" s="32" t="s">
        <v>47</v>
      </c>
      <c r="C87" s="31" t="s">
        <v>3</v>
      </c>
      <c r="D87" s="15">
        <f>D81-D84-D83</f>
        <v>138850</v>
      </c>
      <c r="E87" s="15">
        <f t="shared" ref="E87:G87" si="1">E81-E84-E83</f>
        <v>140180</v>
      </c>
      <c r="F87" s="15">
        <f t="shared" si="1"/>
        <v>134500</v>
      </c>
      <c r="G87" s="15">
        <f t="shared" si="1"/>
        <v>134500</v>
      </c>
    </row>
    <row r="88" spans="1:7" ht="14.4" x14ac:dyDescent="0.3">
      <c r="B88"/>
    </row>
    <row r="89" spans="1:7" ht="19.5" customHeight="1" x14ac:dyDescent="0.35">
      <c r="A89" s="10" t="s">
        <v>40</v>
      </c>
      <c r="B89"/>
    </row>
    <row r="90" spans="1:7" ht="21" customHeight="1" x14ac:dyDescent="0.3">
      <c r="B90"/>
    </row>
    <row r="91" spans="1:7" ht="16.2" x14ac:dyDescent="0.3">
      <c r="B91" s="32" t="s">
        <v>120</v>
      </c>
      <c r="C91" s="140"/>
      <c r="D91" s="141"/>
      <c r="E91" s="142"/>
    </row>
    <row r="92" spans="1:7" ht="14.4" x14ac:dyDescent="0.3">
      <c r="B92"/>
    </row>
    <row r="93" spans="1:7" ht="16.2" x14ac:dyDescent="0.35">
      <c r="A93" s="10" t="s">
        <v>121</v>
      </c>
      <c r="B93" s="4"/>
    </row>
    <row r="94" spans="1:7" ht="14.4" x14ac:dyDescent="0.3">
      <c r="B94"/>
    </row>
    <row r="95" spans="1:7" ht="14.4" x14ac:dyDescent="0.3">
      <c r="B95" s="32" t="s">
        <v>5</v>
      </c>
      <c r="C95" s="140"/>
      <c r="D95" s="141"/>
      <c r="E95" s="142"/>
    </row>
    <row r="96" spans="1:7" ht="14.4" x14ac:dyDescent="0.3">
      <c r="B96" s="32" t="s">
        <v>6</v>
      </c>
      <c r="C96" s="140"/>
      <c r="D96" s="141"/>
      <c r="E96" s="142"/>
    </row>
    <row r="97" spans="1:5" ht="24.75" customHeight="1" x14ac:dyDescent="0.35">
      <c r="A97" s="10" t="s">
        <v>122</v>
      </c>
      <c r="B97"/>
    </row>
    <row r="98" spans="1:5" ht="30" customHeight="1" x14ac:dyDescent="0.3">
      <c r="B98"/>
    </row>
    <row r="99" spans="1:5" ht="39.9" customHeight="1" x14ac:dyDescent="0.3">
      <c r="B99" s="162" t="s">
        <v>355</v>
      </c>
      <c r="C99" s="163"/>
      <c r="D99" s="163"/>
      <c r="E99" s="164"/>
    </row>
  </sheetData>
  <mergeCells count="24">
    <mergeCell ref="C95:E95"/>
    <mergeCell ref="C96:E96"/>
    <mergeCell ref="B99:E99"/>
    <mergeCell ref="F68:F69"/>
    <mergeCell ref="B79:B80"/>
    <mergeCell ref="C79:C80"/>
    <mergeCell ref="D79:D80"/>
    <mergeCell ref="E79:E80"/>
    <mergeCell ref="F79:F80"/>
    <mergeCell ref="C91:E91"/>
    <mergeCell ref="B68:B69"/>
    <mergeCell ref="C68:C69"/>
    <mergeCell ref="D68:D69"/>
    <mergeCell ref="E68:E69"/>
    <mergeCell ref="F59:F60"/>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hyperlinks>
    <hyperlink ref="C28" location="_ftn1" display="_ftn1"/>
    <hyperlink ref="D28" location="_ftn2" display="_ftn2"/>
    <hyperlink ref="E28" location="_ftn3" display="_ftn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9457" r:id="rId3" name="Check Box 1">
              <controlPr defaultSize="0" autoFill="0" autoLine="0" autoPict="0">
                <anchor moveWithCells="1">
                  <from>
                    <xdr:col>2</xdr:col>
                    <xdr:colOff>83820</xdr:colOff>
                    <xdr:row>34</xdr:row>
                    <xdr:rowOff>7620</xdr:rowOff>
                  </from>
                  <to>
                    <xdr:col>3</xdr:col>
                    <xdr:colOff>1181100</xdr:colOff>
                    <xdr:row>35</xdr:row>
                    <xdr:rowOff>45720</xdr:rowOff>
                  </to>
                </anchor>
              </controlPr>
            </control>
          </mc:Choice>
        </mc:AlternateContent>
        <mc:AlternateContent xmlns:mc="http://schemas.openxmlformats.org/markup-compatibility/2006">
          <mc:Choice Requires="x14">
            <control shapeId="19458" r:id="rId4" name="Check Box 2">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2</xdr:col>
                    <xdr:colOff>106680</xdr:colOff>
                    <xdr:row>37</xdr:row>
                    <xdr:rowOff>0</xdr:rowOff>
                  </from>
                  <to>
                    <xdr:col>3</xdr:col>
                    <xdr:colOff>830580</xdr:colOff>
                    <xdr:row>37</xdr:row>
                    <xdr:rowOff>160020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2</xdr:col>
                    <xdr:colOff>106680</xdr:colOff>
                    <xdr:row>35</xdr:row>
                    <xdr:rowOff>182880</xdr:rowOff>
                  </from>
                  <to>
                    <xdr:col>3</xdr:col>
                    <xdr:colOff>1744980</xdr:colOff>
                    <xdr:row>36</xdr:row>
                    <xdr:rowOff>182880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2</xdr:col>
                    <xdr:colOff>38100</xdr:colOff>
                    <xdr:row>39</xdr:row>
                    <xdr:rowOff>30480</xdr:rowOff>
                  </from>
                  <to>
                    <xdr:col>10</xdr:col>
                    <xdr:colOff>274320</xdr:colOff>
                    <xdr:row>40</xdr:row>
                    <xdr:rowOff>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2</xdr:col>
                    <xdr:colOff>45720</xdr:colOff>
                    <xdr:row>40</xdr:row>
                    <xdr:rowOff>30480</xdr:rowOff>
                  </from>
                  <to>
                    <xdr:col>11</xdr:col>
                    <xdr:colOff>38100</xdr:colOff>
                    <xdr:row>41</xdr:row>
                    <xdr:rowOff>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2</xdr:col>
                    <xdr:colOff>45720</xdr:colOff>
                    <xdr:row>41</xdr:row>
                    <xdr:rowOff>7620</xdr:rowOff>
                  </from>
                  <to>
                    <xdr:col>6</xdr:col>
                    <xdr:colOff>1249680</xdr:colOff>
                    <xdr:row>42</xdr:row>
                    <xdr:rowOff>0</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1</xdr:col>
                    <xdr:colOff>0</xdr:colOff>
                    <xdr:row>11</xdr:row>
                    <xdr:rowOff>0</xdr:rowOff>
                  </from>
                  <to>
                    <xdr:col>1</xdr:col>
                    <xdr:colOff>2933700</xdr:colOff>
                    <xdr:row>12</xdr:row>
                    <xdr:rowOff>60960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2</xdr:col>
                    <xdr:colOff>83820</xdr:colOff>
                    <xdr:row>34</xdr:row>
                    <xdr:rowOff>7620</xdr:rowOff>
                  </from>
                  <to>
                    <xdr:col>3</xdr:col>
                    <xdr:colOff>1181100</xdr:colOff>
                    <xdr:row>35</xdr:row>
                    <xdr:rowOff>45720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2</xdr:col>
                    <xdr:colOff>106680</xdr:colOff>
                    <xdr:row>37</xdr:row>
                    <xdr:rowOff>0</xdr:rowOff>
                  </from>
                  <to>
                    <xdr:col>3</xdr:col>
                    <xdr:colOff>830580</xdr:colOff>
                    <xdr:row>37</xdr:row>
                    <xdr:rowOff>160020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2</xdr:col>
                    <xdr:colOff>106680</xdr:colOff>
                    <xdr:row>35</xdr:row>
                    <xdr:rowOff>182880</xdr:rowOff>
                  </from>
                  <to>
                    <xdr:col>3</xdr:col>
                    <xdr:colOff>1744980</xdr:colOff>
                    <xdr:row>36</xdr:row>
                    <xdr:rowOff>182880</xdr:rowOff>
                  </to>
                </anchor>
              </controlPr>
            </control>
          </mc:Choice>
        </mc:AlternateContent>
        <mc:AlternateContent xmlns:mc="http://schemas.openxmlformats.org/markup-compatibility/2006">
          <mc:Choice Requires="x14">
            <control shapeId="19469" r:id="rId15" name="Check Box 13">
              <controlPr defaultSize="0" autoFill="0" autoLine="0" autoPict="0">
                <anchor moveWithCells="1">
                  <from>
                    <xdr:col>2</xdr:col>
                    <xdr:colOff>45720</xdr:colOff>
                    <xdr:row>41</xdr:row>
                    <xdr:rowOff>7620</xdr:rowOff>
                  </from>
                  <to>
                    <xdr:col>6</xdr:col>
                    <xdr:colOff>1249680</xdr:colOff>
                    <xdr:row>42</xdr:row>
                    <xdr:rowOff>0</xdr:rowOff>
                  </to>
                </anchor>
              </controlPr>
            </control>
          </mc:Choice>
        </mc:AlternateContent>
        <mc:AlternateContent xmlns:mc="http://schemas.openxmlformats.org/markup-compatibility/2006">
          <mc:Choice Requires="x14">
            <control shapeId="19470" r:id="rId16" name="Check Box 14">
              <controlPr defaultSize="0" autoFill="0" autoLine="0" autoPict="0">
                <anchor moveWithCells="1">
                  <from>
                    <xdr:col>1</xdr:col>
                    <xdr:colOff>0</xdr:colOff>
                    <xdr:row>11</xdr:row>
                    <xdr:rowOff>0</xdr:rowOff>
                  </from>
                  <to>
                    <xdr:col>1</xdr:col>
                    <xdr:colOff>2933700</xdr:colOff>
                    <xdr:row>12</xdr:row>
                    <xdr:rowOff>60960</xdr:rowOff>
                  </to>
                </anchor>
              </controlPr>
            </control>
          </mc:Choice>
        </mc:AlternateContent>
        <mc:AlternateContent xmlns:mc="http://schemas.openxmlformats.org/markup-compatibility/2006">
          <mc:Choice Requires="x14">
            <control shapeId="19471" r:id="rId17" name="Check Box 15">
              <controlPr defaultSize="0" autoFill="0" autoLine="0" autoPict="0">
                <anchor moveWithCells="1">
                  <from>
                    <xdr:col>2</xdr:col>
                    <xdr:colOff>83820</xdr:colOff>
                    <xdr:row>34</xdr:row>
                    <xdr:rowOff>7620</xdr:rowOff>
                  </from>
                  <to>
                    <xdr:col>3</xdr:col>
                    <xdr:colOff>1150620</xdr:colOff>
                    <xdr:row>35</xdr:row>
                    <xdr:rowOff>30480</xdr:rowOff>
                  </to>
                </anchor>
              </controlPr>
            </control>
          </mc:Choice>
        </mc:AlternateContent>
        <mc:AlternateContent xmlns:mc="http://schemas.openxmlformats.org/markup-compatibility/2006">
          <mc:Choice Requires="x14">
            <control shapeId="19472" r:id="rId18" name="Check Box 16">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19473" r:id="rId19" name="Check Box 17">
              <controlPr defaultSize="0" autoFill="0" autoLine="0" autoPict="0">
                <anchor moveWithCells="1">
                  <from>
                    <xdr:col>2</xdr:col>
                    <xdr:colOff>106680</xdr:colOff>
                    <xdr:row>37</xdr:row>
                    <xdr:rowOff>0</xdr:rowOff>
                  </from>
                  <to>
                    <xdr:col>3</xdr:col>
                    <xdr:colOff>800100</xdr:colOff>
                    <xdr:row>37</xdr:row>
                    <xdr:rowOff>160020</xdr:rowOff>
                  </to>
                </anchor>
              </controlPr>
            </control>
          </mc:Choice>
        </mc:AlternateContent>
        <mc:AlternateContent xmlns:mc="http://schemas.openxmlformats.org/markup-compatibility/2006">
          <mc:Choice Requires="x14">
            <control shapeId="19474" r:id="rId20" name="Check Box 18">
              <controlPr defaultSize="0" autoFill="0" autoLine="0" autoPict="0">
                <anchor moveWithCells="1">
                  <from>
                    <xdr:col>2</xdr:col>
                    <xdr:colOff>106680</xdr:colOff>
                    <xdr:row>35</xdr:row>
                    <xdr:rowOff>182880</xdr:rowOff>
                  </from>
                  <to>
                    <xdr:col>3</xdr:col>
                    <xdr:colOff>1714500</xdr:colOff>
                    <xdr:row>36</xdr:row>
                    <xdr:rowOff>182880</xdr:rowOff>
                  </to>
                </anchor>
              </controlPr>
            </control>
          </mc:Choice>
        </mc:AlternateContent>
        <mc:AlternateContent xmlns:mc="http://schemas.openxmlformats.org/markup-compatibility/2006">
          <mc:Choice Requires="x14">
            <control shapeId="19475" r:id="rId21" name="Check Box 19">
              <controlPr defaultSize="0" autoFill="0" autoLine="0" autoPict="0">
                <anchor moveWithCells="1">
                  <from>
                    <xdr:col>2</xdr:col>
                    <xdr:colOff>38100</xdr:colOff>
                    <xdr:row>39</xdr:row>
                    <xdr:rowOff>30480</xdr:rowOff>
                  </from>
                  <to>
                    <xdr:col>10</xdr:col>
                    <xdr:colOff>259080</xdr:colOff>
                    <xdr:row>40</xdr:row>
                    <xdr:rowOff>0</xdr:rowOff>
                  </to>
                </anchor>
              </controlPr>
            </control>
          </mc:Choice>
        </mc:AlternateContent>
        <mc:AlternateContent xmlns:mc="http://schemas.openxmlformats.org/markup-compatibility/2006">
          <mc:Choice Requires="x14">
            <control shapeId="19476" r:id="rId22" name="Check Box 20">
              <controlPr defaultSize="0" autoFill="0" autoLine="0" autoPict="0">
                <anchor moveWithCells="1">
                  <from>
                    <xdr:col>2</xdr:col>
                    <xdr:colOff>45720</xdr:colOff>
                    <xdr:row>40</xdr:row>
                    <xdr:rowOff>30480</xdr:rowOff>
                  </from>
                  <to>
                    <xdr:col>11</xdr:col>
                    <xdr:colOff>7620</xdr:colOff>
                    <xdr:row>41</xdr:row>
                    <xdr:rowOff>0</xdr:rowOff>
                  </to>
                </anchor>
              </controlPr>
            </control>
          </mc:Choice>
        </mc:AlternateContent>
        <mc:AlternateContent xmlns:mc="http://schemas.openxmlformats.org/markup-compatibility/2006">
          <mc:Choice Requires="x14">
            <control shapeId="19477" r:id="rId23" name="Check Box 21">
              <controlPr defaultSize="0" autoFill="0" autoLine="0" autoPict="0">
                <anchor moveWithCells="1">
                  <from>
                    <xdr:col>2</xdr:col>
                    <xdr:colOff>45720</xdr:colOff>
                    <xdr:row>41</xdr:row>
                    <xdr:rowOff>7620</xdr:rowOff>
                  </from>
                  <to>
                    <xdr:col>6</xdr:col>
                    <xdr:colOff>1219200</xdr:colOff>
                    <xdr:row>42</xdr:row>
                    <xdr:rowOff>7620</xdr:rowOff>
                  </to>
                </anchor>
              </controlPr>
            </control>
          </mc:Choice>
        </mc:AlternateContent>
        <mc:AlternateContent xmlns:mc="http://schemas.openxmlformats.org/markup-compatibility/2006">
          <mc:Choice Requires="x14">
            <control shapeId="19478" r:id="rId24" name="Check Box 22">
              <controlPr defaultSize="0" autoFill="0" autoLine="0" autoPict="0">
                <anchor moveWithCells="1">
                  <from>
                    <xdr:col>1</xdr:col>
                    <xdr:colOff>0</xdr:colOff>
                    <xdr:row>11</xdr:row>
                    <xdr:rowOff>0</xdr:rowOff>
                  </from>
                  <to>
                    <xdr:col>1</xdr:col>
                    <xdr:colOff>2933700</xdr:colOff>
                    <xdr:row>12</xdr:row>
                    <xdr:rowOff>30480</xdr:rowOff>
                  </to>
                </anchor>
              </controlPr>
            </control>
          </mc:Choice>
        </mc:AlternateContent>
        <mc:AlternateContent xmlns:mc="http://schemas.openxmlformats.org/markup-compatibility/2006">
          <mc:Choice Requires="x14">
            <control shapeId="19479" r:id="rId25" name="Check Box 23">
              <controlPr defaultSize="0" autoFill="0" autoLine="0" autoPict="0">
                <anchor moveWithCells="1">
                  <from>
                    <xdr:col>2</xdr:col>
                    <xdr:colOff>83820</xdr:colOff>
                    <xdr:row>34</xdr:row>
                    <xdr:rowOff>7620</xdr:rowOff>
                  </from>
                  <to>
                    <xdr:col>3</xdr:col>
                    <xdr:colOff>1150620</xdr:colOff>
                    <xdr:row>35</xdr:row>
                    <xdr:rowOff>30480</xdr:rowOff>
                  </to>
                </anchor>
              </controlPr>
            </control>
          </mc:Choice>
        </mc:AlternateContent>
        <mc:AlternateContent xmlns:mc="http://schemas.openxmlformats.org/markup-compatibility/2006">
          <mc:Choice Requires="x14">
            <control shapeId="19480" r:id="rId26" name="Check Box 24">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19481" r:id="rId27" name="Check Box 25">
              <controlPr defaultSize="0" autoFill="0" autoLine="0" autoPict="0">
                <anchor moveWithCells="1">
                  <from>
                    <xdr:col>2</xdr:col>
                    <xdr:colOff>106680</xdr:colOff>
                    <xdr:row>37</xdr:row>
                    <xdr:rowOff>0</xdr:rowOff>
                  </from>
                  <to>
                    <xdr:col>3</xdr:col>
                    <xdr:colOff>800100</xdr:colOff>
                    <xdr:row>37</xdr:row>
                    <xdr:rowOff>160020</xdr:rowOff>
                  </to>
                </anchor>
              </controlPr>
            </control>
          </mc:Choice>
        </mc:AlternateContent>
        <mc:AlternateContent xmlns:mc="http://schemas.openxmlformats.org/markup-compatibility/2006">
          <mc:Choice Requires="x14">
            <control shapeId="19482" r:id="rId28" name="Check Box 26">
              <controlPr defaultSize="0" autoFill="0" autoLine="0" autoPict="0">
                <anchor moveWithCells="1">
                  <from>
                    <xdr:col>2</xdr:col>
                    <xdr:colOff>106680</xdr:colOff>
                    <xdr:row>35</xdr:row>
                    <xdr:rowOff>182880</xdr:rowOff>
                  </from>
                  <to>
                    <xdr:col>3</xdr:col>
                    <xdr:colOff>1714500</xdr:colOff>
                    <xdr:row>36</xdr:row>
                    <xdr:rowOff>182880</xdr:rowOff>
                  </to>
                </anchor>
              </controlPr>
            </control>
          </mc:Choice>
        </mc:AlternateContent>
        <mc:AlternateContent xmlns:mc="http://schemas.openxmlformats.org/markup-compatibility/2006">
          <mc:Choice Requires="x14">
            <control shapeId="19483" r:id="rId29" name="Check Box 27">
              <controlPr defaultSize="0" autoFill="0" autoLine="0" autoPict="0">
                <anchor moveWithCells="1">
                  <from>
                    <xdr:col>2</xdr:col>
                    <xdr:colOff>45720</xdr:colOff>
                    <xdr:row>41</xdr:row>
                    <xdr:rowOff>7620</xdr:rowOff>
                  </from>
                  <to>
                    <xdr:col>6</xdr:col>
                    <xdr:colOff>1219200</xdr:colOff>
                    <xdr:row>42</xdr:row>
                    <xdr:rowOff>7620</xdr:rowOff>
                  </to>
                </anchor>
              </controlPr>
            </control>
          </mc:Choice>
        </mc:AlternateContent>
        <mc:AlternateContent xmlns:mc="http://schemas.openxmlformats.org/markup-compatibility/2006">
          <mc:Choice Requires="x14">
            <control shapeId="19484" r:id="rId30" name="Check Box 28">
              <controlPr defaultSize="0" autoFill="0" autoLine="0" autoPict="0">
                <anchor moveWithCells="1">
                  <from>
                    <xdr:col>1</xdr:col>
                    <xdr:colOff>0</xdr:colOff>
                    <xdr:row>11</xdr:row>
                    <xdr:rowOff>0</xdr:rowOff>
                  </from>
                  <to>
                    <xdr:col>1</xdr:col>
                    <xdr:colOff>2933700</xdr:colOff>
                    <xdr:row>12</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19" workbookViewId="0">
      <selection sqref="A1:XFD1048576"/>
    </sheetView>
  </sheetViews>
  <sheetFormatPr defaultColWidth="9.109375" defaultRowHeight="15" x14ac:dyDescent="0.3"/>
  <cols>
    <col min="2" max="2" width="62.44140625" style="1" customWidth="1"/>
    <col min="3" max="3" width="50.3320312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253</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39.6" x14ac:dyDescent="0.35">
      <c r="A10" s="10"/>
      <c r="B10" s="11" t="s">
        <v>95</v>
      </c>
      <c r="C10" s="44" t="s">
        <v>243</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t="s">
        <v>15</v>
      </c>
      <c r="D13" s="5"/>
      <c r="E13" s="2"/>
      <c r="F13" s="2"/>
      <c r="G13" s="2"/>
    </row>
    <row r="14" spans="1:10" ht="18" x14ac:dyDescent="0.35">
      <c r="A14" s="10"/>
      <c r="B14" s="11" t="s">
        <v>98</v>
      </c>
      <c r="C14" s="12" t="s">
        <v>16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26.4" x14ac:dyDescent="0.3">
      <c r="B17" s="11" t="s">
        <v>99</v>
      </c>
      <c r="C17" s="44" t="s">
        <v>254</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23</v>
      </c>
      <c r="F20" s="2"/>
      <c r="G20" s="2"/>
    </row>
    <row r="21" spans="1:10" ht="18" x14ac:dyDescent="0.35">
      <c r="A21" s="10"/>
      <c r="B21"/>
      <c r="C21" s="123" t="s">
        <v>24</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123" t="s">
        <v>24</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132.6" x14ac:dyDescent="0.35">
      <c r="B29" s="85" t="s">
        <v>30</v>
      </c>
      <c r="C29" s="45" t="s">
        <v>255</v>
      </c>
      <c r="D29" s="55"/>
      <c r="E29" s="55" t="s">
        <v>245</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32.1" customHeight="1" x14ac:dyDescent="0.3">
      <c r="B33" s="11" t="s">
        <v>110</v>
      </c>
      <c r="C33" s="45" t="s">
        <v>256</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38.1" customHeight="1" x14ac:dyDescent="0.3">
      <c r="B47" s="146" t="s">
        <v>257</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15" customHeight="1" x14ac:dyDescent="0.3">
      <c r="B51" s="146" t="s">
        <v>258</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259</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2026թ.</v>
      </c>
    </row>
    <row r="61" spans="1:7" ht="20.100000000000001" customHeight="1" x14ac:dyDescent="0.3">
      <c r="B61" s="25" t="s">
        <v>260</v>
      </c>
      <c r="C61" s="26" t="s">
        <v>218</v>
      </c>
      <c r="D61" s="26">
        <v>1250</v>
      </c>
      <c r="E61" s="26">
        <v>1250</v>
      </c>
      <c r="F61" s="71">
        <v>1250</v>
      </c>
      <c r="G61" s="27"/>
    </row>
    <row r="62" spans="1:7" x14ac:dyDescent="0.3">
      <c r="B62" s="25"/>
      <c r="C62" s="26"/>
      <c r="D62" s="26"/>
      <c r="E62" s="26"/>
      <c r="F62" s="71"/>
      <c r="G62" s="27"/>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t="str">
        <f>C14</f>
        <v>2026թ.</v>
      </c>
    </row>
    <row r="68" spans="1:7" x14ac:dyDescent="0.3">
      <c r="B68" s="26" t="s">
        <v>261</v>
      </c>
      <c r="C68" s="24" t="s">
        <v>3</v>
      </c>
      <c r="D68" s="28"/>
      <c r="E68" s="28"/>
      <c r="F68" s="29"/>
      <c r="G68" s="30"/>
    </row>
    <row r="69" spans="1:7" x14ac:dyDescent="0.3">
      <c r="B69" s="26"/>
      <c r="C69" s="24" t="s">
        <v>3</v>
      </c>
      <c r="D69" s="28">
        <v>875000</v>
      </c>
      <c r="E69" s="28">
        <v>875000</v>
      </c>
      <c r="F69" s="81">
        <v>875000</v>
      </c>
      <c r="G69" s="30"/>
    </row>
    <row r="70" spans="1:7" ht="14.4" x14ac:dyDescent="0.3">
      <c r="B70" s="15" t="s">
        <v>4</v>
      </c>
      <c r="C70" s="15" t="s">
        <v>3</v>
      </c>
      <c r="D70" s="15">
        <f>SUM(D68:D69)</f>
        <v>875000</v>
      </c>
      <c r="E70" s="15">
        <f t="shared" ref="E70:G70" si="0">SUM(E68:E69)</f>
        <v>875000</v>
      </c>
      <c r="F70" s="15">
        <f t="shared" si="0"/>
        <v>875000</v>
      </c>
      <c r="G70" s="15">
        <f t="shared" si="0"/>
        <v>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t="str">
        <f>C14</f>
        <v>2026թ.</v>
      </c>
    </row>
    <row r="76" spans="1:7" x14ac:dyDescent="0.3">
      <c r="B76" s="32" t="s">
        <v>46</v>
      </c>
      <c r="C76" s="31" t="s">
        <v>3</v>
      </c>
      <c r="D76" s="15">
        <f>D70</f>
        <v>875000</v>
      </c>
      <c r="E76" s="15">
        <f>E70</f>
        <v>875000</v>
      </c>
      <c r="F76" s="15">
        <f>F70</f>
        <v>875000</v>
      </c>
      <c r="G76" s="15">
        <f>G70</f>
        <v>0</v>
      </c>
    </row>
    <row r="77" spans="1:7" x14ac:dyDescent="0.3">
      <c r="B77" s="34" t="s">
        <v>44</v>
      </c>
      <c r="C77" s="31" t="s">
        <v>3</v>
      </c>
      <c r="D77" s="28">
        <v>875000</v>
      </c>
      <c r="E77" s="28">
        <v>875000</v>
      </c>
      <c r="F77" s="29">
        <v>875000</v>
      </c>
      <c r="G77" s="27"/>
    </row>
    <row r="78" spans="1:7" ht="15" customHeight="1" x14ac:dyDescent="0.3">
      <c r="B78" s="35" t="s">
        <v>45</v>
      </c>
      <c r="C78" s="31" t="s">
        <v>3</v>
      </c>
      <c r="D78" s="28"/>
      <c r="E78" s="28"/>
      <c r="F78" s="29"/>
      <c r="G78" s="27"/>
    </row>
    <row r="79" spans="1:7" x14ac:dyDescent="0.3">
      <c r="B79" s="34" t="s">
        <v>48</v>
      </c>
      <c r="C79" s="31" t="s">
        <v>3</v>
      </c>
      <c r="D79" s="15">
        <f>SUM(D80:D81)</f>
        <v>0</v>
      </c>
      <c r="E79" s="15">
        <f t="shared" ref="E79:G79" si="1">SUM(E80:E81)</f>
        <v>0</v>
      </c>
      <c r="F79" s="15">
        <f t="shared" si="1"/>
        <v>0</v>
      </c>
      <c r="G79" s="15">
        <f t="shared" si="1"/>
        <v>0</v>
      </c>
    </row>
    <row r="80" spans="1:7" x14ac:dyDescent="0.3">
      <c r="B80" s="26"/>
      <c r="C80" s="31" t="s">
        <v>3</v>
      </c>
      <c r="D80" s="28"/>
      <c r="E80" s="28"/>
      <c r="F80" s="29"/>
      <c r="G80" s="27"/>
    </row>
    <row r="81" spans="1:7" x14ac:dyDescent="0.3">
      <c r="B81" s="26"/>
      <c r="C81" s="31" t="s">
        <v>3</v>
      </c>
      <c r="D81" s="28"/>
      <c r="E81" s="28"/>
      <c r="F81" s="29"/>
      <c r="G81" s="27"/>
    </row>
    <row r="82" spans="1:7" ht="15.75" customHeight="1" x14ac:dyDescent="0.3">
      <c r="B82" s="32" t="s">
        <v>47</v>
      </c>
      <c r="C82" s="31" t="s">
        <v>3</v>
      </c>
      <c r="D82" s="15">
        <f>D76-D79-D78</f>
        <v>875000</v>
      </c>
      <c r="E82" s="15">
        <f t="shared" ref="E82:G82" si="2">E76-E79-E78</f>
        <v>875000</v>
      </c>
      <c r="F82" s="15">
        <f t="shared" si="2"/>
        <v>875000</v>
      </c>
      <c r="G82" s="15">
        <f t="shared" si="2"/>
        <v>0</v>
      </c>
    </row>
    <row r="83" spans="1:7" ht="14.4" x14ac:dyDescent="0.3">
      <c r="B83"/>
    </row>
    <row r="84" spans="1:7" ht="19.5" customHeight="1" x14ac:dyDescent="0.35">
      <c r="A84" s="10" t="s">
        <v>40</v>
      </c>
      <c r="B84"/>
    </row>
    <row r="85" spans="1:7" ht="21" customHeight="1" x14ac:dyDescent="0.3">
      <c r="B85"/>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40"/>
      <c r="C94" s="141"/>
      <c r="D94" s="141"/>
      <c r="E94" s="142"/>
    </row>
  </sheetData>
  <mergeCells count="24">
    <mergeCell ref="C90:E90"/>
    <mergeCell ref="C91:E91"/>
    <mergeCell ref="B94:E94"/>
    <mergeCell ref="B74:B75"/>
    <mergeCell ref="C74:C75"/>
    <mergeCell ref="D74:D75"/>
    <mergeCell ref="E74:E75"/>
    <mergeCell ref="F74:F75"/>
    <mergeCell ref="C86:E86"/>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1" r:id="rId3" name="Check Box 1">
              <controlPr defaultSize="0" autoFill="0" autoLine="0" autoPict="0">
                <anchor moveWithCells="1">
                  <from>
                    <xdr:col>2</xdr:col>
                    <xdr:colOff>83820</xdr:colOff>
                    <xdr:row>34</xdr:row>
                    <xdr:rowOff>7620</xdr:rowOff>
                  </from>
                  <to>
                    <xdr:col>3</xdr:col>
                    <xdr:colOff>1371600</xdr:colOff>
                    <xdr:row>35</xdr:row>
                    <xdr:rowOff>45720</xdr:rowOff>
                  </to>
                </anchor>
              </controlPr>
            </control>
          </mc:Choice>
        </mc:AlternateContent>
        <mc:AlternateContent xmlns:mc="http://schemas.openxmlformats.org/markup-compatibility/2006">
          <mc:Choice Requires="x14">
            <control shapeId="20482" r:id="rId4" name="Check Box 2">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20483" r:id="rId5" name="Check Box 3">
              <controlPr defaultSize="0" autoFill="0" autoLine="0" autoPict="0">
                <anchor moveWithCells="1">
                  <from>
                    <xdr:col>2</xdr:col>
                    <xdr:colOff>106680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xdr:col>
                    <xdr:colOff>106680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xdr:col>
                    <xdr:colOff>38100</xdr:colOff>
                    <xdr:row>39</xdr:row>
                    <xdr:rowOff>30480</xdr:rowOff>
                  </from>
                  <to>
                    <xdr:col>10</xdr:col>
                    <xdr:colOff>464820</xdr:colOff>
                    <xdr:row>40</xdr:row>
                    <xdr:rowOff>0</xdr:rowOff>
                  </to>
                </anchor>
              </controlPr>
            </control>
          </mc:Choice>
        </mc:AlternateContent>
        <mc:AlternateContent xmlns:mc="http://schemas.openxmlformats.org/markup-compatibility/2006">
          <mc:Choice Requires="x14">
            <control shapeId="20486" r:id="rId8" name="Check Box 6">
              <controlPr defaultSize="0" autoFill="0" autoLine="0" autoPict="0">
                <anchor moveWithCells="1">
                  <from>
                    <xdr:col>2</xdr:col>
                    <xdr:colOff>45720</xdr:colOff>
                    <xdr:row>40</xdr:row>
                    <xdr:rowOff>30480</xdr:rowOff>
                  </from>
                  <to>
                    <xdr:col>11</xdr:col>
                    <xdr:colOff>228600</xdr:colOff>
                    <xdr:row>41</xdr:row>
                    <xdr:rowOff>0</xdr:rowOff>
                  </to>
                </anchor>
              </controlPr>
            </control>
          </mc:Choice>
        </mc:AlternateContent>
        <mc:AlternateContent xmlns:mc="http://schemas.openxmlformats.org/markup-compatibility/2006">
          <mc:Choice Requires="x14">
            <control shapeId="20487" r:id="rId9" name="Check Box 7">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0488" r:id="rId10" name="Check Box 8">
              <controlPr defaultSize="0" autoFill="0" autoLine="0" autoPict="0">
                <anchor moveWithCells="1">
                  <from>
                    <xdr:col>1</xdr:col>
                    <xdr:colOff>0</xdr:colOff>
                    <xdr:row>11</xdr:row>
                    <xdr:rowOff>0</xdr:rowOff>
                  </from>
                  <to>
                    <xdr:col>1</xdr:col>
                    <xdr:colOff>2933700</xdr:colOff>
                    <xdr:row>12</xdr:row>
                    <xdr:rowOff>60960</xdr:rowOff>
                  </to>
                </anchor>
              </controlPr>
            </control>
          </mc:Choice>
        </mc:AlternateContent>
        <mc:AlternateContent xmlns:mc="http://schemas.openxmlformats.org/markup-compatibility/2006">
          <mc:Choice Requires="x14">
            <control shapeId="20489" r:id="rId11" name="Check Box 9">
              <controlPr defaultSize="0" autoFill="0" autoLine="0" autoPict="0">
                <anchor moveWithCells="1">
                  <from>
                    <xdr:col>2</xdr:col>
                    <xdr:colOff>83820</xdr:colOff>
                    <xdr:row>34</xdr:row>
                    <xdr:rowOff>7620</xdr:rowOff>
                  </from>
                  <to>
                    <xdr:col>3</xdr:col>
                    <xdr:colOff>1371600</xdr:colOff>
                    <xdr:row>35</xdr:row>
                    <xdr:rowOff>30480</xdr:rowOff>
                  </to>
                </anchor>
              </controlPr>
            </control>
          </mc:Choice>
        </mc:AlternateContent>
        <mc:AlternateContent xmlns:mc="http://schemas.openxmlformats.org/markup-compatibility/2006">
          <mc:Choice Requires="x14">
            <control shapeId="20490" r:id="rId12" name="Check Box 10">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20491" r:id="rId13" name="Check Box 11">
              <controlPr defaultSize="0" autoFill="0" autoLine="0" autoPict="0">
                <anchor moveWithCells="1">
                  <from>
                    <xdr:col>2</xdr:col>
                    <xdr:colOff>106680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0492" r:id="rId14" name="Check Box 12">
              <controlPr defaultSize="0" autoFill="0" autoLine="0" autoPict="0">
                <anchor moveWithCells="1">
                  <from>
                    <xdr:col>2</xdr:col>
                    <xdr:colOff>106680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0493" r:id="rId15" name="Check Box 13">
              <controlPr defaultSize="0" autoFill="0" autoLine="0" autoPict="0">
                <anchor moveWithCells="1">
                  <from>
                    <xdr:col>2</xdr:col>
                    <xdr:colOff>38100</xdr:colOff>
                    <xdr:row>39</xdr:row>
                    <xdr:rowOff>30480</xdr:rowOff>
                  </from>
                  <to>
                    <xdr:col>10</xdr:col>
                    <xdr:colOff>464820</xdr:colOff>
                    <xdr:row>40</xdr:row>
                    <xdr:rowOff>0</xdr:rowOff>
                  </to>
                </anchor>
              </controlPr>
            </control>
          </mc:Choice>
        </mc:AlternateContent>
        <mc:AlternateContent xmlns:mc="http://schemas.openxmlformats.org/markup-compatibility/2006">
          <mc:Choice Requires="x14">
            <control shapeId="20494" r:id="rId16" name="Check Box 14">
              <controlPr defaultSize="0" autoFill="0" autoLine="0" autoPict="0">
                <anchor moveWithCells="1">
                  <from>
                    <xdr:col>2</xdr:col>
                    <xdr:colOff>45720</xdr:colOff>
                    <xdr:row>40</xdr:row>
                    <xdr:rowOff>30480</xdr:rowOff>
                  </from>
                  <to>
                    <xdr:col>11</xdr:col>
                    <xdr:colOff>228600</xdr:colOff>
                    <xdr:row>41</xdr:row>
                    <xdr:rowOff>0</xdr:rowOff>
                  </to>
                </anchor>
              </controlPr>
            </control>
          </mc:Choice>
        </mc:AlternateContent>
        <mc:AlternateContent xmlns:mc="http://schemas.openxmlformats.org/markup-compatibility/2006">
          <mc:Choice Requires="x14">
            <control shapeId="20495" r:id="rId17" name="Check Box 15">
              <controlPr defaultSize="0" autoFill="0" autoLine="0" autoPict="0">
                <anchor moveWithCells="1">
                  <from>
                    <xdr:col>2</xdr:col>
                    <xdr:colOff>45720</xdr:colOff>
                    <xdr:row>41</xdr:row>
                    <xdr:rowOff>7620</xdr:rowOff>
                  </from>
                  <to>
                    <xdr:col>6</xdr:col>
                    <xdr:colOff>1440180</xdr:colOff>
                    <xdr:row>42</xdr:row>
                    <xdr:rowOff>7620</xdr:rowOff>
                  </to>
                </anchor>
              </controlPr>
            </control>
          </mc:Choice>
        </mc:AlternateContent>
        <mc:AlternateContent xmlns:mc="http://schemas.openxmlformats.org/markup-compatibility/2006">
          <mc:Choice Requires="x14">
            <control shapeId="20496" r:id="rId18" name="Check Box 16">
              <controlPr defaultSize="0" autoFill="0" autoLine="0" autoPict="0">
                <anchor moveWithCells="1">
                  <from>
                    <xdr:col>1</xdr:col>
                    <xdr:colOff>0</xdr:colOff>
                    <xdr:row>11</xdr:row>
                    <xdr:rowOff>0</xdr:rowOff>
                  </from>
                  <to>
                    <xdr:col>1</xdr:col>
                    <xdr:colOff>2933700</xdr:colOff>
                    <xdr:row>12</xdr:row>
                    <xdr:rowOff>30480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6"/>
  <sheetViews>
    <sheetView topLeftCell="A13" workbookViewId="0">
      <selection activeCell="D19" sqref="D19"/>
    </sheetView>
  </sheetViews>
  <sheetFormatPr defaultColWidth="8.88671875" defaultRowHeight="15" x14ac:dyDescent="0.3"/>
  <cols>
    <col min="2" max="2" width="62.44140625" style="1" customWidth="1"/>
    <col min="3" max="3" width="50.3320312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39.6" x14ac:dyDescent="0.35">
      <c r="A10" s="10"/>
      <c r="B10" s="11" t="s">
        <v>95</v>
      </c>
      <c r="C10" s="44" t="s">
        <v>243</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t="s">
        <v>15</v>
      </c>
      <c r="D13" s="5"/>
      <c r="E13" s="2"/>
      <c r="F13" s="2"/>
      <c r="G13" s="2"/>
    </row>
    <row r="14" spans="1:10" ht="18" x14ac:dyDescent="0.35">
      <c r="A14" s="10"/>
      <c r="B14" s="11" t="s">
        <v>98</v>
      </c>
      <c r="C14" s="12" t="s">
        <v>16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26.4" x14ac:dyDescent="0.3">
      <c r="B17" s="11" t="s">
        <v>99</v>
      </c>
      <c r="C17" s="44" t="s">
        <v>262</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44" t="s">
        <v>23</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44" t="s">
        <v>23</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145.80000000000001" x14ac:dyDescent="0.35">
      <c r="B29" s="19" t="s">
        <v>30</v>
      </c>
      <c r="C29" s="45" t="s">
        <v>263</v>
      </c>
      <c r="D29" s="19"/>
      <c r="E29" s="45" t="s">
        <v>264</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44.25" customHeight="1" x14ac:dyDescent="0.3">
      <c r="B33" s="11" t="s">
        <v>110</v>
      </c>
      <c r="C33" s="45" t="s">
        <v>265</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15" customHeight="1" x14ac:dyDescent="0.3">
      <c r="B47" s="146" t="s">
        <v>266</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29.25" customHeight="1" x14ac:dyDescent="0.3">
      <c r="B51" s="146" t="s">
        <v>267</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268</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2026թ.</v>
      </c>
    </row>
    <row r="61" spans="1:7" ht="30" x14ac:dyDescent="0.3">
      <c r="B61" s="25" t="s">
        <v>269</v>
      </c>
      <c r="C61" s="26" t="s">
        <v>218</v>
      </c>
      <c r="D61" s="26">
        <v>20</v>
      </c>
      <c r="E61" s="26">
        <v>25</v>
      </c>
      <c r="F61" s="71">
        <v>30</v>
      </c>
      <c r="G61" s="27"/>
    </row>
    <row r="62" spans="1:7" ht="30" x14ac:dyDescent="0.3">
      <c r="B62" s="25" t="s">
        <v>270</v>
      </c>
      <c r="C62" s="26" t="s">
        <v>218</v>
      </c>
      <c r="D62" s="26">
        <v>3</v>
      </c>
      <c r="E62" s="26">
        <v>3</v>
      </c>
      <c r="F62" s="71">
        <v>3</v>
      </c>
      <c r="G62" s="27"/>
    </row>
    <row r="63" spans="1:7" x14ac:dyDescent="0.3">
      <c r="B63" s="25" t="s">
        <v>271</v>
      </c>
      <c r="C63" s="26" t="s">
        <v>218</v>
      </c>
      <c r="D63" s="26">
        <v>3</v>
      </c>
      <c r="E63" s="26">
        <v>3</v>
      </c>
      <c r="F63" s="71">
        <v>3</v>
      </c>
      <c r="G63" s="27"/>
    </row>
    <row r="64" spans="1:7" x14ac:dyDescent="0.3">
      <c r="B64" s="6"/>
    </row>
    <row r="65" spans="1:7" x14ac:dyDescent="0.35">
      <c r="A65" s="10" t="s">
        <v>37</v>
      </c>
      <c r="B65" s="6"/>
    </row>
    <row r="66" spans="1:7" x14ac:dyDescent="0.3">
      <c r="B66" s="6"/>
    </row>
    <row r="67" spans="1:7" ht="14.4" x14ac:dyDescent="0.3">
      <c r="B67" s="138" t="s">
        <v>118</v>
      </c>
      <c r="C67" s="138" t="s">
        <v>2</v>
      </c>
      <c r="D67" s="138" t="s">
        <v>8</v>
      </c>
      <c r="E67" s="138" t="s">
        <v>1</v>
      </c>
      <c r="F67" s="138" t="s">
        <v>10</v>
      </c>
      <c r="G67" s="24" t="s">
        <v>43</v>
      </c>
    </row>
    <row r="68" spans="1:7" ht="14.4" x14ac:dyDescent="0.3">
      <c r="B68" s="139"/>
      <c r="C68" s="139"/>
      <c r="D68" s="139"/>
      <c r="E68" s="139"/>
      <c r="F68" s="139"/>
      <c r="G68" s="24" t="str">
        <f>C14</f>
        <v>2026թ.</v>
      </c>
    </row>
    <row r="69" spans="1:7" x14ac:dyDescent="0.3">
      <c r="B69" s="26" t="s">
        <v>272</v>
      </c>
      <c r="C69" s="24" t="s">
        <v>3</v>
      </c>
      <c r="D69" s="28">
        <v>80000</v>
      </c>
      <c r="E69" s="28">
        <v>100000</v>
      </c>
      <c r="F69" s="29">
        <v>120000</v>
      </c>
      <c r="G69" s="30"/>
    </row>
    <row r="70" spans="1:7" ht="30" x14ac:dyDescent="0.3">
      <c r="B70" s="26" t="s">
        <v>273</v>
      </c>
      <c r="C70" s="24"/>
      <c r="D70" s="28">
        <v>59940</v>
      </c>
      <c r="E70" s="28">
        <v>62940</v>
      </c>
      <c r="F70" s="29">
        <v>66090</v>
      </c>
      <c r="G70" s="30"/>
    </row>
    <row r="71" spans="1:7" x14ac:dyDescent="0.3">
      <c r="B71" s="26" t="s">
        <v>274</v>
      </c>
      <c r="C71" s="24" t="s">
        <v>3</v>
      </c>
      <c r="D71" s="28">
        <v>64500</v>
      </c>
      <c r="E71" s="28">
        <v>64500</v>
      </c>
      <c r="F71" s="81">
        <v>64500</v>
      </c>
      <c r="G71" s="30"/>
    </row>
    <row r="72" spans="1:7" ht="14.4" x14ac:dyDescent="0.3">
      <c r="B72" s="15" t="s">
        <v>4</v>
      </c>
      <c r="C72" s="15" t="s">
        <v>3</v>
      </c>
      <c r="D72" s="15">
        <f>SUM(D69:D71)</f>
        <v>204440</v>
      </c>
      <c r="E72" s="15">
        <f t="shared" ref="E72:G72" si="0">SUM(E69:E71)</f>
        <v>227440</v>
      </c>
      <c r="F72" s="15">
        <f t="shared" si="0"/>
        <v>250590</v>
      </c>
      <c r="G72" s="15">
        <f t="shared" si="0"/>
        <v>0</v>
      </c>
    </row>
    <row r="73" spans="1:7" ht="14.4" x14ac:dyDescent="0.3">
      <c r="B73"/>
    </row>
    <row r="74" spans="1:7" x14ac:dyDescent="0.35">
      <c r="A74" s="10" t="s">
        <v>38</v>
      </c>
      <c r="B74"/>
    </row>
    <row r="75" spans="1:7" ht="14.4" x14ac:dyDescent="0.3">
      <c r="B75"/>
    </row>
    <row r="76" spans="1:7" ht="14.4" x14ac:dyDescent="0.3">
      <c r="B76" s="138" t="s">
        <v>119</v>
      </c>
      <c r="C76" s="138" t="s">
        <v>2</v>
      </c>
      <c r="D76" s="138" t="s">
        <v>8</v>
      </c>
      <c r="E76" s="138" t="s">
        <v>1</v>
      </c>
      <c r="F76" s="138" t="s">
        <v>10</v>
      </c>
      <c r="G76" s="24" t="s">
        <v>43</v>
      </c>
    </row>
    <row r="77" spans="1:7" ht="14.4" x14ac:dyDescent="0.3">
      <c r="B77" s="139"/>
      <c r="C77" s="139"/>
      <c r="D77" s="139"/>
      <c r="E77" s="139"/>
      <c r="F77" s="139"/>
      <c r="G77" s="24" t="str">
        <f>C14</f>
        <v>2026թ.</v>
      </c>
    </row>
    <row r="78" spans="1:7" x14ac:dyDescent="0.3">
      <c r="B78" s="32" t="s">
        <v>46</v>
      </c>
      <c r="C78" s="31" t="s">
        <v>3</v>
      </c>
      <c r="D78" s="15">
        <f>D72</f>
        <v>204440</v>
      </c>
      <c r="E78" s="15">
        <f>E72</f>
        <v>227440</v>
      </c>
      <c r="F78" s="15">
        <f>F72</f>
        <v>250590</v>
      </c>
      <c r="G78" s="15">
        <f>G72</f>
        <v>0</v>
      </c>
    </row>
    <row r="79" spans="1:7" x14ac:dyDescent="0.3">
      <c r="B79" s="34" t="s">
        <v>44</v>
      </c>
      <c r="C79" s="31" t="s">
        <v>3</v>
      </c>
      <c r="D79" s="28">
        <v>204440</v>
      </c>
      <c r="E79" s="28">
        <v>227440</v>
      </c>
      <c r="F79" s="29">
        <v>250590</v>
      </c>
      <c r="G79" s="27"/>
    </row>
    <row r="80" spans="1:7" ht="15" customHeight="1" x14ac:dyDescent="0.3">
      <c r="B80" s="35" t="s">
        <v>45</v>
      </c>
      <c r="C80" s="31" t="s">
        <v>3</v>
      </c>
      <c r="D80" s="28"/>
      <c r="E80" s="28"/>
      <c r="F80" s="29"/>
      <c r="G80" s="27"/>
    </row>
    <row r="81" spans="1:7" x14ac:dyDescent="0.3">
      <c r="B81" s="34" t="s">
        <v>48</v>
      </c>
      <c r="C81" s="31" t="s">
        <v>3</v>
      </c>
      <c r="D81" s="15">
        <f>SUM(D82:D83)</f>
        <v>0</v>
      </c>
      <c r="E81" s="15">
        <f t="shared" ref="E81:G81" si="1">SUM(E82:E83)</f>
        <v>0</v>
      </c>
      <c r="F81" s="15">
        <f t="shared" si="1"/>
        <v>0</v>
      </c>
      <c r="G81" s="15">
        <f t="shared" si="1"/>
        <v>0</v>
      </c>
    </row>
    <row r="82" spans="1:7" x14ac:dyDescent="0.3">
      <c r="B82" s="26"/>
      <c r="C82" s="31" t="s">
        <v>3</v>
      </c>
      <c r="D82" s="28"/>
      <c r="E82" s="28"/>
      <c r="F82" s="29"/>
      <c r="G82" s="27"/>
    </row>
    <row r="83" spans="1:7" x14ac:dyDescent="0.3">
      <c r="B83" s="26"/>
      <c r="C83" s="31" t="s">
        <v>3</v>
      </c>
      <c r="D83" s="28"/>
      <c r="E83" s="28"/>
      <c r="F83" s="29"/>
      <c r="G83" s="27"/>
    </row>
    <row r="84" spans="1:7" ht="15.75" customHeight="1" x14ac:dyDescent="0.3">
      <c r="B84" s="32" t="s">
        <v>47</v>
      </c>
      <c r="C84" s="31" t="s">
        <v>3</v>
      </c>
      <c r="D84" s="15">
        <f>D78-D81-D80</f>
        <v>204440</v>
      </c>
      <c r="E84" s="15">
        <f t="shared" ref="E84:G84" si="2">E78-E81-E80</f>
        <v>227440</v>
      </c>
      <c r="F84" s="15">
        <f t="shared" si="2"/>
        <v>250590</v>
      </c>
      <c r="G84" s="15">
        <f t="shared" si="2"/>
        <v>0</v>
      </c>
    </row>
    <row r="85" spans="1:7" ht="14.4" x14ac:dyDescent="0.3">
      <c r="B85"/>
    </row>
    <row r="86" spans="1:7" ht="19.5" customHeight="1" x14ac:dyDescent="0.35">
      <c r="A86" s="10" t="s">
        <v>40</v>
      </c>
      <c r="B86"/>
    </row>
    <row r="87" spans="1:7" ht="21" customHeight="1" x14ac:dyDescent="0.3">
      <c r="B87"/>
    </row>
    <row r="88" spans="1:7" ht="16.2" x14ac:dyDescent="0.3">
      <c r="B88" s="32" t="s">
        <v>120</v>
      </c>
      <c r="C88" s="140"/>
      <c r="D88" s="141"/>
      <c r="E88" s="142"/>
    </row>
    <row r="89" spans="1:7" ht="14.4" x14ac:dyDescent="0.3">
      <c r="B89"/>
    </row>
    <row r="90" spans="1:7" ht="16.2" x14ac:dyDescent="0.35">
      <c r="A90" s="10" t="s">
        <v>121</v>
      </c>
      <c r="B90" s="4"/>
    </row>
    <row r="91" spans="1:7" ht="14.4" x14ac:dyDescent="0.3">
      <c r="B91"/>
    </row>
    <row r="92" spans="1:7" ht="14.4" x14ac:dyDescent="0.3">
      <c r="B92" s="32" t="s">
        <v>5</v>
      </c>
      <c r="C92" s="140"/>
      <c r="D92" s="141"/>
      <c r="E92" s="142"/>
    </row>
    <row r="93" spans="1:7" ht="14.4" x14ac:dyDescent="0.3">
      <c r="B93" s="32" t="s">
        <v>6</v>
      </c>
      <c r="C93" s="140"/>
      <c r="D93" s="141"/>
      <c r="E93" s="142"/>
    </row>
    <row r="94" spans="1:7" ht="24.75" customHeight="1" x14ac:dyDescent="0.35">
      <c r="A94" s="10" t="s">
        <v>122</v>
      </c>
      <c r="B94"/>
    </row>
    <row r="95" spans="1:7" ht="14.4" x14ac:dyDescent="0.3">
      <c r="B95"/>
    </row>
    <row r="96" spans="1:7" ht="30.75" customHeight="1" x14ac:dyDescent="0.3">
      <c r="B96" s="162" t="s">
        <v>275</v>
      </c>
      <c r="C96" s="163"/>
      <c r="D96" s="163"/>
      <c r="E96" s="164"/>
    </row>
  </sheetData>
  <mergeCells count="24">
    <mergeCell ref="C92:E92"/>
    <mergeCell ref="C93:E93"/>
    <mergeCell ref="B96:E96"/>
    <mergeCell ref="B76:B77"/>
    <mergeCell ref="C76:C77"/>
    <mergeCell ref="D76:D77"/>
    <mergeCell ref="E76:E77"/>
    <mergeCell ref="F76:F77"/>
    <mergeCell ref="C88:E88"/>
    <mergeCell ref="F59:F60"/>
    <mergeCell ref="B67:B68"/>
    <mergeCell ref="C67:C68"/>
    <mergeCell ref="D67:D68"/>
    <mergeCell ref="E67:E68"/>
    <mergeCell ref="F67:F68"/>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Check Box 1">
              <controlPr defaultSize="0" autoFill="0" autoLine="0" autoPict="0">
                <anchor moveWithCells="1">
                  <from>
                    <xdr:col>2</xdr:col>
                    <xdr:colOff>83820</xdr:colOff>
                    <xdr:row>34</xdr:row>
                    <xdr:rowOff>7620</xdr:rowOff>
                  </from>
                  <to>
                    <xdr:col>3</xdr:col>
                    <xdr:colOff>1371600</xdr:colOff>
                    <xdr:row>35</xdr:row>
                    <xdr:rowOff>60960</xdr:rowOff>
                  </to>
                </anchor>
              </controlPr>
            </control>
          </mc:Choice>
        </mc:AlternateContent>
        <mc:AlternateContent xmlns:mc="http://schemas.openxmlformats.org/markup-compatibility/2006">
          <mc:Choice Requires="x14">
            <control shapeId="21506"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2</xdr:col>
                    <xdr:colOff>38100</xdr:colOff>
                    <xdr:row>39</xdr:row>
                    <xdr:rowOff>30480</xdr:rowOff>
                  </from>
                  <to>
                    <xdr:col>10</xdr:col>
                    <xdr:colOff>464820</xdr:colOff>
                    <xdr:row>39</xdr:row>
                    <xdr:rowOff>160020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2</xdr:col>
                    <xdr:colOff>45720</xdr:colOff>
                    <xdr:row>40</xdr:row>
                    <xdr:rowOff>30480</xdr:rowOff>
                  </from>
                  <to>
                    <xdr:col>11</xdr:col>
                    <xdr:colOff>228600</xdr:colOff>
                    <xdr:row>41</xdr:row>
                    <xdr:rowOff>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1</xdr:col>
                    <xdr:colOff>0</xdr:colOff>
                    <xdr:row>11</xdr:row>
                    <xdr:rowOff>0</xdr:rowOff>
                  </from>
                  <to>
                    <xdr:col>1</xdr:col>
                    <xdr:colOff>2933700</xdr:colOff>
                    <xdr:row>12</xdr:row>
                    <xdr:rowOff>76200</xdr:rowOff>
                  </to>
                </anchor>
              </controlPr>
            </control>
          </mc:Choice>
        </mc:AlternateContent>
        <mc:AlternateContent xmlns:mc="http://schemas.openxmlformats.org/markup-compatibility/2006">
          <mc:Choice Requires="x14">
            <control shapeId="21513" r:id="rId11" name="Check Box 9">
              <controlPr defaultSize="0" autoFill="0" autoLine="0" autoPict="0">
                <anchor moveWithCells="1">
                  <from>
                    <xdr:col>2</xdr:col>
                    <xdr:colOff>83820</xdr:colOff>
                    <xdr:row>34</xdr:row>
                    <xdr:rowOff>7620</xdr:rowOff>
                  </from>
                  <to>
                    <xdr:col>3</xdr:col>
                    <xdr:colOff>1371600</xdr:colOff>
                    <xdr:row>35</xdr:row>
                    <xdr:rowOff>30480</xdr:rowOff>
                  </to>
                </anchor>
              </controlPr>
            </control>
          </mc:Choice>
        </mc:AlternateContent>
        <mc:AlternateContent xmlns:mc="http://schemas.openxmlformats.org/markup-compatibility/2006">
          <mc:Choice Requires="x14">
            <control shapeId="21514" r:id="rId12" name="Check Box 10">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21515" r:id="rId13" name="Check Box 11">
              <controlPr defaultSize="0" autoFill="0" autoLine="0" autoPict="0">
                <anchor moveWithCells="1">
                  <from>
                    <xdr:col>2</xdr:col>
                    <xdr:colOff>106680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1516" r:id="rId14" name="Check Box 12">
              <controlPr defaultSize="0" autoFill="0" autoLine="0" autoPict="0">
                <anchor moveWithCells="1">
                  <from>
                    <xdr:col>2</xdr:col>
                    <xdr:colOff>106680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1517" r:id="rId15" name="Check Box 13">
              <controlPr defaultSize="0" autoFill="0" autoLine="0" autoPict="0">
                <anchor moveWithCells="1">
                  <from>
                    <xdr:col>2</xdr:col>
                    <xdr:colOff>38100</xdr:colOff>
                    <xdr:row>39</xdr:row>
                    <xdr:rowOff>30480</xdr:rowOff>
                  </from>
                  <to>
                    <xdr:col>10</xdr:col>
                    <xdr:colOff>464820</xdr:colOff>
                    <xdr:row>40</xdr:row>
                    <xdr:rowOff>0</xdr:rowOff>
                  </to>
                </anchor>
              </controlPr>
            </control>
          </mc:Choice>
        </mc:AlternateContent>
        <mc:AlternateContent xmlns:mc="http://schemas.openxmlformats.org/markup-compatibility/2006">
          <mc:Choice Requires="x14">
            <control shapeId="21518" r:id="rId16" name="Check Box 14">
              <controlPr defaultSize="0" autoFill="0" autoLine="0" autoPict="0">
                <anchor moveWithCells="1">
                  <from>
                    <xdr:col>2</xdr:col>
                    <xdr:colOff>45720</xdr:colOff>
                    <xdr:row>40</xdr:row>
                    <xdr:rowOff>30480</xdr:rowOff>
                  </from>
                  <to>
                    <xdr:col>11</xdr:col>
                    <xdr:colOff>228600</xdr:colOff>
                    <xdr:row>41</xdr:row>
                    <xdr:rowOff>0</xdr:rowOff>
                  </to>
                </anchor>
              </controlPr>
            </control>
          </mc:Choice>
        </mc:AlternateContent>
        <mc:AlternateContent xmlns:mc="http://schemas.openxmlformats.org/markup-compatibility/2006">
          <mc:Choice Requires="x14">
            <control shapeId="21519" r:id="rId17" name="Check Box 15">
              <controlPr defaultSize="0" autoFill="0" autoLine="0" autoPict="0">
                <anchor moveWithCells="1">
                  <from>
                    <xdr:col>2</xdr:col>
                    <xdr:colOff>45720</xdr:colOff>
                    <xdr:row>41</xdr:row>
                    <xdr:rowOff>7620</xdr:rowOff>
                  </from>
                  <to>
                    <xdr:col>6</xdr:col>
                    <xdr:colOff>1440180</xdr:colOff>
                    <xdr:row>42</xdr:row>
                    <xdr:rowOff>7620</xdr:rowOff>
                  </to>
                </anchor>
              </controlPr>
            </control>
          </mc:Choice>
        </mc:AlternateContent>
        <mc:AlternateContent xmlns:mc="http://schemas.openxmlformats.org/markup-compatibility/2006">
          <mc:Choice Requires="x14">
            <control shapeId="21520" r:id="rId18" name="Check Box 16">
              <controlPr defaultSize="0" autoFill="0" autoLine="0" autoPict="0">
                <anchor moveWithCells="1">
                  <from>
                    <xdr:col>1</xdr:col>
                    <xdr:colOff>0</xdr:colOff>
                    <xdr:row>11</xdr:row>
                    <xdr:rowOff>0</xdr:rowOff>
                  </from>
                  <to>
                    <xdr:col>1</xdr:col>
                    <xdr:colOff>2933700</xdr:colOff>
                    <xdr:row>12</xdr:row>
                    <xdr:rowOff>30480</xdr:rowOff>
                  </to>
                </anchor>
              </controlPr>
            </control>
          </mc:Choice>
        </mc:AlternateContent>
        <mc:AlternateContent xmlns:mc="http://schemas.openxmlformats.org/markup-compatibility/2006">
          <mc:Choice Requires="x14">
            <control shapeId="21521" r:id="rId19" name="Check Box 17">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21522" r:id="rId20" name="Check Box 18">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21523" r:id="rId21" name="Check Box 19">
              <controlPr defaultSize="0" autoFill="0" autoLine="0" autoPict="0">
                <anchor moveWithCells="1">
                  <from>
                    <xdr:col>2</xdr:col>
                    <xdr:colOff>106680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1524" r:id="rId22" name="Check Box 20">
              <controlPr defaultSize="0" autoFill="0" autoLine="0" autoPict="0">
                <anchor moveWithCells="1">
                  <from>
                    <xdr:col>2</xdr:col>
                    <xdr:colOff>106680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1525" r:id="rId23" name="Check Box 21">
              <controlPr defaultSize="0" autoFill="0" autoLine="0" autoPict="0">
                <anchor moveWithCells="1">
                  <from>
                    <xdr:col>2</xdr:col>
                    <xdr:colOff>38100</xdr:colOff>
                    <xdr:row>39</xdr:row>
                    <xdr:rowOff>30480</xdr:rowOff>
                  </from>
                  <to>
                    <xdr:col>10</xdr:col>
                    <xdr:colOff>464820</xdr:colOff>
                    <xdr:row>39</xdr:row>
                    <xdr:rowOff>160020</xdr:rowOff>
                  </to>
                </anchor>
              </controlPr>
            </control>
          </mc:Choice>
        </mc:AlternateContent>
        <mc:AlternateContent xmlns:mc="http://schemas.openxmlformats.org/markup-compatibility/2006">
          <mc:Choice Requires="x14">
            <control shapeId="21526" r:id="rId24" name="Check Box 22">
              <controlPr defaultSize="0" autoFill="0" autoLine="0" autoPict="0">
                <anchor moveWithCells="1">
                  <from>
                    <xdr:col>2</xdr:col>
                    <xdr:colOff>45720</xdr:colOff>
                    <xdr:row>40</xdr:row>
                    <xdr:rowOff>30480</xdr:rowOff>
                  </from>
                  <to>
                    <xdr:col>11</xdr:col>
                    <xdr:colOff>213360</xdr:colOff>
                    <xdr:row>41</xdr:row>
                    <xdr:rowOff>0</xdr:rowOff>
                  </to>
                </anchor>
              </controlPr>
            </control>
          </mc:Choice>
        </mc:AlternateContent>
        <mc:AlternateContent xmlns:mc="http://schemas.openxmlformats.org/markup-compatibility/2006">
          <mc:Choice Requires="x14">
            <control shapeId="21527" r:id="rId25" name="Check Box 23">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1528" r:id="rId26" name="Check Box 24">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2"/>
  <sheetViews>
    <sheetView topLeftCell="A7" workbookViewId="0">
      <selection activeCell="A61" sqref="A1:XFD1048576"/>
    </sheetView>
  </sheetViews>
  <sheetFormatPr defaultColWidth="8.88671875" defaultRowHeight="15" x14ac:dyDescent="0.3"/>
  <cols>
    <col min="2" max="2" width="62.44140625" style="1" customWidth="1"/>
    <col min="3" max="3" width="50.3320312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39.6" x14ac:dyDescent="0.35">
      <c r="A10" s="10"/>
      <c r="B10" s="11" t="s">
        <v>95</v>
      </c>
      <c r="C10" s="44" t="s">
        <v>243</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t="s">
        <v>15</v>
      </c>
      <c r="D13" s="5"/>
      <c r="E13" s="2"/>
      <c r="F13" s="2"/>
      <c r="G13" s="2"/>
    </row>
    <row r="14" spans="1:10" ht="18" x14ac:dyDescent="0.35">
      <c r="A14" s="10"/>
      <c r="B14" s="11" t="s">
        <v>98</v>
      </c>
      <c r="C14" s="12" t="s">
        <v>16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39.6" x14ac:dyDescent="0.3">
      <c r="B17" s="11" t="s">
        <v>99</v>
      </c>
      <c r="C17" s="44" t="s">
        <v>276</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44" t="s">
        <v>23</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44" t="s">
        <v>23</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40.200000000000003" x14ac:dyDescent="0.35">
      <c r="B29" s="19" t="s">
        <v>30</v>
      </c>
      <c r="C29" s="45" t="s">
        <v>313</v>
      </c>
      <c r="D29" s="19"/>
      <c r="E29" s="45" t="s">
        <v>264</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60" customHeight="1" x14ac:dyDescent="0.3">
      <c r="B33" s="11" t="s">
        <v>110</v>
      </c>
      <c r="C33" s="45" t="s">
        <v>277</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31.5" customHeight="1" x14ac:dyDescent="0.3">
      <c r="B47" s="146" t="s">
        <v>278</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30.75" customHeight="1" x14ac:dyDescent="0.3">
      <c r="B51" s="146" t="s">
        <v>279</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280</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2026թ.</v>
      </c>
    </row>
    <row r="61" spans="1:7" ht="30" x14ac:dyDescent="0.3">
      <c r="B61" s="25" t="s">
        <v>281</v>
      </c>
      <c r="C61" s="26" t="s">
        <v>135</v>
      </c>
      <c r="D61" s="26">
        <v>12</v>
      </c>
      <c r="E61" s="26">
        <v>15</v>
      </c>
      <c r="F61" s="71">
        <v>15</v>
      </c>
      <c r="G61" s="27"/>
    </row>
    <row r="62" spans="1:7" x14ac:dyDescent="0.3">
      <c r="B62" s="25" t="s">
        <v>282</v>
      </c>
      <c r="C62" s="26" t="s">
        <v>135</v>
      </c>
      <c r="D62" s="26">
        <v>40</v>
      </c>
      <c r="E62" s="26">
        <v>45</v>
      </c>
      <c r="F62" s="71">
        <v>50</v>
      </c>
      <c r="G62" s="27"/>
    </row>
    <row r="63" spans="1:7" ht="45" x14ac:dyDescent="0.3">
      <c r="B63" s="25" t="s">
        <v>283</v>
      </c>
      <c r="C63" s="26" t="s">
        <v>135</v>
      </c>
      <c r="D63" s="26">
        <v>14</v>
      </c>
      <c r="E63" s="26">
        <v>19</v>
      </c>
      <c r="F63" s="71">
        <v>25</v>
      </c>
      <c r="G63" s="27"/>
    </row>
    <row r="64" spans="1:7" ht="30" x14ac:dyDescent="0.3">
      <c r="B64" s="25" t="s">
        <v>281</v>
      </c>
      <c r="C64" s="26" t="s">
        <v>135</v>
      </c>
      <c r="D64" s="26">
        <v>12</v>
      </c>
      <c r="E64" s="26">
        <v>15</v>
      </c>
      <c r="F64" s="71">
        <v>15</v>
      </c>
      <c r="G64" s="27"/>
    </row>
    <row r="65" spans="1:7" x14ac:dyDescent="0.3">
      <c r="B65" s="25"/>
      <c r="C65" s="26"/>
      <c r="D65" s="26"/>
      <c r="E65" s="26"/>
      <c r="F65" s="71"/>
      <c r="G65" s="27"/>
    </row>
    <row r="66" spans="1:7" x14ac:dyDescent="0.3">
      <c r="B66" s="6"/>
    </row>
    <row r="67" spans="1:7" x14ac:dyDescent="0.35">
      <c r="A67" s="10" t="s">
        <v>37</v>
      </c>
      <c r="B67" s="6"/>
    </row>
    <row r="68" spans="1:7" x14ac:dyDescent="0.3">
      <c r="B68" s="6"/>
    </row>
    <row r="69" spans="1:7" ht="14.4" x14ac:dyDescent="0.3">
      <c r="B69" s="138" t="s">
        <v>118</v>
      </c>
      <c r="C69" s="138" t="s">
        <v>2</v>
      </c>
      <c r="D69" s="138" t="s">
        <v>8</v>
      </c>
      <c r="E69" s="138" t="s">
        <v>1</v>
      </c>
      <c r="F69" s="138" t="s">
        <v>10</v>
      </c>
      <c r="G69" s="24" t="s">
        <v>43</v>
      </c>
    </row>
    <row r="70" spans="1:7" ht="14.4" x14ac:dyDescent="0.3">
      <c r="B70" s="139"/>
      <c r="C70" s="139"/>
      <c r="D70" s="139"/>
      <c r="E70" s="139"/>
      <c r="F70" s="139"/>
      <c r="G70" s="24" t="str">
        <f>C14</f>
        <v>2026թ.</v>
      </c>
    </row>
    <row r="71" spans="1:7" ht="45" x14ac:dyDescent="0.3">
      <c r="B71" s="26" t="s">
        <v>284</v>
      </c>
      <c r="C71" s="24" t="s">
        <v>3</v>
      </c>
      <c r="D71" s="28">
        <v>22500</v>
      </c>
      <c r="E71" s="28">
        <v>28130</v>
      </c>
      <c r="F71" s="29">
        <v>28130</v>
      </c>
      <c r="G71" s="30"/>
    </row>
    <row r="72" spans="1:7" ht="45" x14ac:dyDescent="0.3">
      <c r="B72" s="26" t="s">
        <v>285</v>
      </c>
      <c r="C72" s="24" t="s">
        <v>3</v>
      </c>
      <c r="D72" s="28">
        <v>16000</v>
      </c>
      <c r="E72" s="28">
        <v>18000</v>
      </c>
      <c r="F72" s="29">
        <v>20000</v>
      </c>
      <c r="G72" s="30"/>
    </row>
    <row r="73" spans="1:7" ht="60" x14ac:dyDescent="0.3">
      <c r="B73" s="26" t="s">
        <v>286</v>
      </c>
      <c r="C73" s="24" t="s">
        <v>3</v>
      </c>
      <c r="D73" s="28">
        <f>28840+68550</f>
        <v>97390</v>
      </c>
      <c r="E73" s="28">
        <f>39660+91400</f>
        <v>131060</v>
      </c>
      <c r="F73" s="29">
        <f>54080+114250</f>
        <v>168330</v>
      </c>
      <c r="G73" s="30"/>
    </row>
    <row r="74" spans="1:7" ht="60" x14ac:dyDescent="0.3">
      <c r="B74" s="26" t="s">
        <v>287</v>
      </c>
      <c r="C74" s="24"/>
      <c r="D74" s="28">
        <v>22500</v>
      </c>
      <c r="E74" s="28">
        <v>28130</v>
      </c>
      <c r="F74" s="29">
        <v>28130</v>
      </c>
      <c r="G74" s="30"/>
    </row>
    <row r="75" spans="1:7" ht="14.4" x14ac:dyDescent="0.3">
      <c r="B75" s="15" t="s">
        <v>4</v>
      </c>
      <c r="C75" s="15" t="s">
        <v>3</v>
      </c>
      <c r="D75" s="15">
        <f>SUM(D71:D74)</f>
        <v>158390</v>
      </c>
      <c r="E75" s="15">
        <f>SUM(E71:E74)</f>
        <v>205320</v>
      </c>
      <c r="F75" s="15">
        <f>SUM(F71:F74)</f>
        <v>244590</v>
      </c>
      <c r="G75" s="15">
        <f>SUM(G71:G74)</f>
        <v>0</v>
      </c>
    </row>
    <row r="76" spans="1:7" ht="14.4" x14ac:dyDescent="0.3">
      <c r="B76"/>
    </row>
    <row r="77" spans="1:7" x14ac:dyDescent="0.35">
      <c r="A77" s="10" t="s">
        <v>38</v>
      </c>
      <c r="B77"/>
    </row>
    <row r="78" spans="1:7" ht="14.4" x14ac:dyDescent="0.3">
      <c r="B78"/>
    </row>
    <row r="79" spans="1:7" ht="14.4" x14ac:dyDescent="0.3">
      <c r="B79" s="138" t="s">
        <v>119</v>
      </c>
      <c r="C79" s="138" t="s">
        <v>2</v>
      </c>
      <c r="D79" s="138" t="s">
        <v>8</v>
      </c>
      <c r="E79" s="138" t="s">
        <v>1</v>
      </c>
      <c r="F79" s="138" t="s">
        <v>10</v>
      </c>
      <c r="G79" s="24" t="s">
        <v>43</v>
      </c>
    </row>
    <row r="80" spans="1:7" ht="14.4" x14ac:dyDescent="0.3">
      <c r="B80" s="139"/>
      <c r="C80" s="139"/>
      <c r="D80" s="139"/>
      <c r="E80" s="139"/>
      <c r="F80" s="139"/>
      <c r="G80" s="24" t="str">
        <f>C14</f>
        <v>2026թ.</v>
      </c>
    </row>
    <row r="81" spans="1:7" x14ac:dyDescent="0.3">
      <c r="B81" s="32" t="s">
        <v>46</v>
      </c>
      <c r="C81" s="31" t="s">
        <v>3</v>
      </c>
      <c r="D81" s="15">
        <f>D75</f>
        <v>158390</v>
      </c>
      <c r="E81" s="15">
        <f>E75</f>
        <v>205320</v>
      </c>
      <c r="F81" s="15">
        <f>F75</f>
        <v>244590</v>
      </c>
      <c r="G81" s="15">
        <f>G75</f>
        <v>0</v>
      </c>
    </row>
    <row r="82" spans="1:7" x14ac:dyDescent="0.3">
      <c r="B82" s="34" t="s">
        <v>44</v>
      </c>
      <c r="C82" s="31" t="s">
        <v>3</v>
      </c>
      <c r="D82" s="28"/>
      <c r="E82" s="28"/>
      <c r="F82" s="29"/>
      <c r="G82" s="27"/>
    </row>
    <row r="83" spans="1:7" ht="15" customHeight="1" x14ac:dyDescent="0.3">
      <c r="B83" s="35" t="s">
        <v>45</v>
      </c>
      <c r="C83" s="31" t="s">
        <v>3</v>
      </c>
      <c r="D83" s="28"/>
      <c r="E83" s="28"/>
      <c r="F83" s="29"/>
      <c r="G83" s="27"/>
    </row>
    <row r="84" spans="1:7" x14ac:dyDescent="0.3">
      <c r="B84" s="34" t="s">
        <v>48</v>
      </c>
      <c r="C84" s="31" t="s">
        <v>3</v>
      </c>
      <c r="D84" s="15">
        <f>SUM(D85:D86)</f>
        <v>0</v>
      </c>
      <c r="E84" s="15">
        <f t="shared" ref="E84:G84" si="0">SUM(E85:E86)</f>
        <v>0</v>
      </c>
      <c r="F84" s="15">
        <f t="shared" si="0"/>
        <v>0</v>
      </c>
      <c r="G84" s="15">
        <f t="shared" si="0"/>
        <v>0</v>
      </c>
    </row>
    <row r="85" spans="1:7" x14ac:dyDescent="0.3">
      <c r="B85" s="26"/>
      <c r="C85" s="31" t="s">
        <v>3</v>
      </c>
      <c r="D85" s="28"/>
      <c r="E85" s="28"/>
      <c r="F85" s="29"/>
      <c r="G85" s="27"/>
    </row>
    <row r="86" spans="1:7" x14ac:dyDescent="0.3">
      <c r="B86" s="26"/>
      <c r="C86" s="31" t="s">
        <v>3</v>
      </c>
      <c r="D86" s="28"/>
      <c r="E86" s="28"/>
      <c r="F86" s="29"/>
      <c r="G86" s="27"/>
    </row>
    <row r="87" spans="1:7" ht="15.75" customHeight="1" x14ac:dyDescent="0.3">
      <c r="B87" s="32" t="s">
        <v>47</v>
      </c>
      <c r="C87" s="31" t="s">
        <v>3</v>
      </c>
      <c r="D87" s="15">
        <f>D81-D84-D83</f>
        <v>158390</v>
      </c>
      <c r="E87" s="15">
        <f t="shared" ref="E87:G87" si="1">E81-E84-E83</f>
        <v>205320</v>
      </c>
      <c r="F87" s="15">
        <f t="shared" si="1"/>
        <v>244590</v>
      </c>
      <c r="G87" s="15">
        <f t="shared" si="1"/>
        <v>0</v>
      </c>
    </row>
    <row r="88" spans="1:7" ht="14.4" x14ac:dyDescent="0.3">
      <c r="B88"/>
    </row>
    <row r="89" spans="1:7" ht="19.5" customHeight="1" x14ac:dyDescent="0.35">
      <c r="A89" s="10" t="s">
        <v>40</v>
      </c>
      <c r="B89"/>
    </row>
    <row r="90" spans="1:7" ht="21" customHeight="1" x14ac:dyDescent="0.3">
      <c r="B90"/>
    </row>
    <row r="91" spans="1:7" ht="16.2" x14ac:dyDescent="0.3">
      <c r="B91" s="32" t="s">
        <v>120</v>
      </c>
      <c r="C91" s="140"/>
      <c r="D91" s="141"/>
      <c r="E91" s="142"/>
    </row>
    <row r="92" spans="1:7" ht="14.4" x14ac:dyDescent="0.3">
      <c r="B92"/>
    </row>
    <row r="93" spans="1:7" ht="16.2" x14ac:dyDescent="0.35">
      <c r="A93" s="10" t="s">
        <v>121</v>
      </c>
      <c r="B93" s="4"/>
    </row>
    <row r="94" spans="1:7" ht="14.4" x14ac:dyDescent="0.3">
      <c r="B94"/>
    </row>
    <row r="95" spans="1:7" ht="14.4" x14ac:dyDescent="0.3">
      <c r="B95" s="32" t="s">
        <v>5</v>
      </c>
      <c r="C95" s="140"/>
      <c r="D95" s="141"/>
      <c r="E95" s="142"/>
    </row>
    <row r="96" spans="1:7" ht="14.4" x14ac:dyDescent="0.3">
      <c r="B96" s="32" t="s">
        <v>6</v>
      </c>
      <c r="C96" s="140"/>
      <c r="D96" s="141"/>
      <c r="E96" s="142"/>
    </row>
    <row r="97" spans="1:5" ht="24.75" customHeight="1" x14ac:dyDescent="0.35">
      <c r="A97" s="10" t="s">
        <v>122</v>
      </c>
      <c r="B97"/>
    </row>
    <row r="98" spans="1:5" ht="14.4" x14ac:dyDescent="0.3">
      <c r="B98"/>
    </row>
    <row r="99" spans="1:5" ht="28.5" customHeight="1" x14ac:dyDescent="0.3">
      <c r="B99" s="162" t="s">
        <v>288</v>
      </c>
      <c r="C99" s="163"/>
      <c r="D99" s="163"/>
      <c r="E99" s="164"/>
    </row>
    <row r="100" spans="1:5" ht="34.5" customHeight="1" x14ac:dyDescent="0.3">
      <c r="B100" s="162" t="s">
        <v>289</v>
      </c>
      <c r="C100" s="163"/>
      <c r="D100" s="163"/>
      <c r="E100" s="164"/>
    </row>
    <row r="101" spans="1:5" ht="33" customHeight="1" x14ac:dyDescent="0.3">
      <c r="B101" s="162" t="s">
        <v>290</v>
      </c>
      <c r="C101" s="163"/>
      <c r="D101" s="163"/>
      <c r="E101" s="164"/>
    </row>
    <row r="102" spans="1:5" ht="34.5" customHeight="1" x14ac:dyDescent="0.3">
      <c r="B102" s="162" t="s">
        <v>291</v>
      </c>
      <c r="C102" s="163"/>
      <c r="D102" s="163"/>
      <c r="E102" s="164"/>
    </row>
  </sheetData>
  <mergeCells count="27">
    <mergeCell ref="B102:E102"/>
    <mergeCell ref="B79:B80"/>
    <mergeCell ref="C79:C80"/>
    <mergeCell ref="D79:D80"/>
    <mergeCell ref="E79:E80"/>
    <mergeCell ref="C95:E95"/>
    <mergeCell ref="C96:E96"/>
    <mergeCell ref="B99:E99"/>
    <mergeCell ref="B100:E100"/>
    <mergeCell ref="B101:E101"/>
    <mergeCell ref="F79:F80"/>
    <mergeCell ref="C91:E91"/>
    <mergeCell ref="F59:F60"/>
    <mergeCell ref="B69:B70"/>
    <mergeCell ref="C69:C70"/>
    <mergeCell ref="D69:D70"/>
    <mergeCell ref="E69:E70"/>
    <mergeCell ref="F69:F70"/>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hyperlinks>
    <hyperlink ref="C28" location="_ftn1" display="_ftn1"/>
    <hyperlink ref="D28" location="_ftn2" display="_ftn2"/>
    <hyperlink ref="E28" location="_ftn3" display="_ftn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Check Box 1">
              <controlPr defaultSize="0" autoFill="0" autoLine="0" autoPict="0">
                <anchor moveWithCells="1">
                  <from>
                    <xdr:col>2</xdr:col>
                    <xdr:colOff>83820</xdr:colOff>
                    <xdr:row>34</xdr:row>
                    <xdr:rowOff>7620</xdr:rowOff>
                  </from>
                  <to>
                    <xdr:col>3</xdr:col>
                    <xdr:colOff>1371600</xdr:colOff>
                    <xdr:row>35</xdr:row>
                    <xdr:rowOff>60960</xdr:rowOff>
                  </to>
                </anchor>
              </controlPr>
            </control>
          </mc:Choice>
        </mc:AlternateContent>
        <mc:AlternateContent xmlns:mc="http://schemas.openxmlformats.org/markup-compatibility/2006">
          <mc:Choice Requires="x14">
            <control shapeId="22530"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2</xdr:col>
                    <xdr:colOff>38100</xdr:colOff>
                    <xdr:row>39</xdr:row>
                    <xdr:rowOff>30480</xdr:rowOff>
                  </from>
                  <to>
                    <xdr:col>10</xdr:col>
                    <xdr:colOff>464820</xdr:colOff>
                    <xdr:row>39</xdr:row>
                    <xdr:rowOff>160020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2</xdr:col>
                    <xdr:colOff>45720</xdr:colOff>
                    <xdr:row>40</xdr:row>
                    <xdr:rowOff>30480</xdr:rowOff>
                  </from>
                  <to>
                    <xdr:col>11</xdr:col>
                    <xdr:colOff>228600</xdr:colOff>
                    <xdr:row>41</xdr:row>
                    <xdr:rowOff>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0</xdr:colOff>
                    <xdr:row>11</xdr:row>
                    <xdr:rowOff>0</xdr:rowOff>
                  </from>
                  <to>
                    <xdr:col>1</xdr:col>
                    <xdr:colOff>2933700</xdr:colOff>
                    <xdr:row>12</xdr:row>
                    <xdr:rowOff>76200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2</xdr:col>
                    <xdr:colOff>83820</xdr:colOff>
                    <xdr:row>34</xdr:row>
                    <xdr:rowOff>7620</xdr:rowOff>
                  </from>
                  <to>
                    <xdr:col>3</xdr:col>
                    <xdr:colOff>1371600</xdr:colOff>
                    <xdr:row>35</xdr:row>
                    <xdr:rowOff>60960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22539" r:id="rId13" name="Check Box 11">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2540" r:id="rId14" name="Check Box 12">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2541" r:id="rId15" name="Check Box 13">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2542" r:id="rId16" name="Check Box 14">
              <controlPr defaultSize="0" autoFill="0" autoLine="0" autoPict="0">
                <anchor moveWithCells="1">
                  <from>
                    <xdr:col>1</xdr:col>
                    <xdr:colOff>0</xdr:colOff>
                    <xdr:row>11</xdr:row>
                    <xdr:rowOff>0</xdr:rowOff>
                  </from>
                  <to>
                    <xdr:col>1</xdr:col>
                    <xdr:colOff>2933700</xdr:colOff>
                    <xdr:row>12</xdr:row>
                    <xdr:rowOff>76200</xdr:rowOff>
                  </to>
                </anchor>
              </controlPr>
            </control>
          </mc:Choice>
        </mc:AlternateContent>
        <mc:AlternateContent xmlns:mc="http://schemas.openxmlformats.org/markup-compatibility/2006">
          <mc:Choice Requires="x14">
            <control shapeId="22543" r:id="rId17" name="Check Box 15">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22544" r:id="rId18" name="Check Box 16">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22545" r:id="rId19" name="Check Box 17">
              <controlPr defaultSize="0" autoFill="0" autoLine="0" autoPict="0">
                <anchor moveWithCells="1">
                  <from>
                    <xdr:col>2</xdr:col>
                    <xdr:colOff>106680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2546" r:id="rId20" name="Check Box 18">
              <controlPr defaultSize="0" autoFill="0" autoLine="0" autoPict="0">
                <anchor moveWithCells="1">
                  <from>
                    <xdr:col>2</xdr:col>
                    <xdr:colOff>106680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2547" r:id="rId21" name="Check Box 19">
              <controlPr defaultSize="0" autoFill="0" autoLine="0" autoPict="0">
                <anchor moveWithCells="1">
                  <from>
                    <xdr:col>2</xdr:col>
                    <xdr:colOff>38100</xdr:colOff>
                    <xdr:row>39</xdr:row>
                    <xdr:rowOff>30480</xdr:rowOff>
                  </from>
                  <to>
                    <xdr:col>10</xdr:col>
                    <xdr:colOff>464820</xdr:colOff>
                    <xdr:row>39</xdr:row>
                    <xdr:rowOff>160020</xdr:rowOff>
                  </to>
                </anchor>
              </controlPr>
            </control>
          </mc:Choice>
        </mc:AlternateContent>
        <mc:AlternateContent xmlns:mc="http://schemas.openxmlformats.org/markup-compatibility/2006">
          <mc:Choice Requires="x14">
            <control shapeId="22548" r:id="rId22" name="Check Box 20">
              <controlPr defaultSize="0" autoFill="0" autoLine="0" autoPict="0">
                <anchor moveWithCells="1">
                  <from>
                    <xdr:col>2</xdr:col>
                    <xdr:colOff>45720</xdr:colOff>
                    <xdr:row>40</xdr:row>
                    <xdr:rowOff>30480</xdr:rowOff>
                  </from>
                  <to>
                    <xdr:col>11</xdr:col>
                    <xdr:colOff>213360</xdr:colOff>
                    <xdr:row>41</xdr:row>
                    <xdr:rowOff>0</xdr:rowOff>
                  </to>
                </anchor>
              </controlPr>
            </control>
          </mc:Choice>
        </mc:AlternateContent>
        <mc:AlternateContent xmlns:mc="http://schemas.openxmlformats.org/markup-compatibility/2006">
          <mc:Choice Requires="x14">
            <control shapeId="22549" r:id="rId23" name="Check Box 21">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2550" r:id="rId24" name="Check Box 22">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mc:AlternateContent xmlns:mc="http://schemas.openxmlformats.org/markup-compatibility/2006">
          <mc:Choice Requires="x14">
            <control shapeId="22551" r:id="rId25" name="Check Box 23">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22552" r:id="rId26" name="Check Box 24">
              <controlPr defaultSize="0" autoFill="0" autoLine="0" autoPict="0">
                <anchor moveWithCells="1">
                  <from>
                    <xdr:col>2</xdr:col>
                    <xdr:colOff>106680</xdr:colOff>
                    <xdr:row>35</xdr:row>
                    <xdr:rowOff>0</xdr:rowOff>
                  </from>
                  <to>
                    <xdr:col>2</xdr:col>
                    <xdr:colOff>3116580</xdr:colOff>
                    <xdr:row>36</xdr:row>
                    <xdr:rowOff>7620</xdr:rowOff>
                  </to>
                </anchor>
              </controlPr>
            </control>
          </mc:Choice>
        </mc:AlternateContent>
        <mc:AlternateContent xmlns:mc="http://schemas.openxmlformats.org/markup-compatibility/2006">
          <mc:Choice Requires="x14">
            <control shapeId="22553" r:id="rId27" name="Check Box 25">
              <controlPr defaultSize="0" autoFill="0" autoLine="0" autoPict="0">
                <anchor moveWithCells="1">
                  <from>
                    <xdr:col>2</xdr:col>
                    <xdr:colOff>106680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22554" r:id="rId28" name="Check Box 26">
              <controlPr defaultSize="0" autoFill="0" autoLine="0" autoPict="0">
                <anchor moveWithCells="1">
                  <from>
                    <xdr:col>2</xdr:col>
                    <xdr:colOff>106680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22555" r:id="rId29" name="Check Box 27">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22556" r:id="rId30" name="Check Box 2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1"/>
  <sheetViews>
    <sheetView topLeftCell="A22" workbookViewId="0">
      <selection sqref="A1:XFD1048576"/>
    </sheetView>
  </sheetViews>
  <sheetFormatPr defaultColWidth="8.88671875" defaultRowHeight="15" x14ac:dyDescent="0.3"/>
  <cols>
    <col min="2" max="2" width="62.44140625" style="1" customWidth="1"/>
    <col min="3" max="3" width="50.3320312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39.6" x14ac:dyDescent="0.35">
      <c r="A10" s="10"/>
      <c r="B10" s="11" t="s">
        <v>95</v>
      </c>
      <c r="C10" s="44" t="s">
        <v>243</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v>2023</v>
      </c>
      <c r="D13" s="5"/>
      <c r="E13" s="2"/>
      <c r="F13" s="2"/>
      <c r="G13" s="2"/>
    </row>
    <row r="14" spans="1:10" ht="18" x14ac:dyDescent="0.35">
      <c r="A14" s="10"/>
      <c r="B14" s="11" t="s">
        <v>98</v>
      </c>
      <c r="C14" s="12">
        <v>2026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39.6" x14ac:dyDescent="0.3">
      <c r="B17" s="11" t="s">
        <v>99</v>
      </c>
      <c r="C17" s="44" t="s">
        <v>314</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24</v>
      </c>
      <c r="F20" s="2"/>
      <c r="G20" s="2"/>
    </row>
    <row r="21" spans="1:10" ht="18" x14ac:dyDescent="0.35">
      <c r="A21" s="10"/>
      <c r="B21"/>
      <c r="C21" s="33"/>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124" t="s">
        <v>24</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53.4" x14ac:dyDescent="0.35">
      <c r="B29" s="19" t="s">
        <v>30</v>
      </c>
      <c r="C29" s="45" t="s">
        <v>315</v>
      </c>
      <c r="D29" s="19"/>
      <c r="E29" s="45" t="s">
        <v>316</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29.25" customHeight="1" x14ac:dyDescent="0.3">
      <c r="B33" s="11" t="s">
        <v>110</v>
      </c>
      <c r="C33" s="45" t="s">
        <v>317</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15" customHeight="1" x14ac:dyDescent="0.3">
      <c r="B47" s="146" t="s">
        <v>318</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15" customHeight="1" x14ac:dyDescent="0.3">
      <c r="B51" s="146" t="s">
        <v>319</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320</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f>C14</f>
        <v>2026</v>
      </c>
    </row>
    <row r="61" spans="1:7" ht="45" x14ac:dyDescent="0.3">
      <c r="B61" s="25" t="s">
        <v>321</v>
      </c>
      <c r="C61" s="26" t="s">
        <v>135</v>
      </c>
      <c r="D61" s="26">
        <v>2</v>
      </c>
      <c r="E61" s="26">
        <v>3</v>
      </c>
      <c r="F61" s="71">
        <v>3</v>
      </c>
      <c r="G61" s="27"/>
    </row>
    <row r="62" spans="1:7" ht="30" x14ac:dyDescent="0.3">
      <c r="B62" s="25" t="s">
        <v>322</v>
      </c>
      <c r="C62" s="26" t="s">
        <v>135</v>
      </c>
      <c r="D62" s="26">
        <v>15</v>
      </c>
      <c r="E62" s="26">
        <v>18</v>
      </c>
      <c r="F62" s="71">
        <v>21</v>
      </c>
      <c r="G62" s="27"/>
    </row>
    <row r="63" spans="1:7" x14ac:dyDescent="0.3">
      <c r="B63" s="25" t="s">
        <v>323</v>
      </c>
      <c r="C63" s="26" t="s">
        <v>135</v>
      </c>
      <c r="D63" s="26">
        <v>6</v>
      </c>
      <c r="E63" s="26">
        <v>8</v>
      </c>
      <c r="F63" s="71">
        <v>10</v>
      </c>
      <c r="G63" s="27"/>
    </row>
    <row r="64" spans="1:7" x14ac:dyDescent="0.3">
      <c r="B64" s="25" t="s">
        <v>324</v>
      </c>
      <c r="C64" s="26" t="s">
        <v>250</v>
      </c>
      <c r="D64" s="26">
        <v>13</v>
      </c>
      <c r="E64" s="26">
        <v>14</v>
      </c>
      <c r="F64" s="71">
        <v>14</v>
      </c>
      <c r="G64" s="27"/>
    </row>
    <row r="65" spans="1:7" x14ac:dyDescent="0.3">
      <c r="B65" s="25" t="s">
        <v>325</v>
      </c>
      <c r="C65" s="26" t="s">
        <v>135</v>
      </c>
      <c r="D65" s="26">
        <v>6</v>
      </c>
      <c r="E65" s="26">
        <v>7</v>
      </c>
      <c r="F65" s="71">
        <v>8</v>
      </c>
      <c r="G65" s="27"/>
    </row>
    <row r="66" spans="1:7" x14ac:dyDescent="0.3">
      <c r="B66" s="6"/>
    </row>
    <row r="67" spans="1:7" x14ac:dyDescent="0.35">
      <c r="A67" s="10" t="s">
        <v>37</v>
      </c>
      <c r="B67" s="6"/>
    </row>
    <row r="68" spans="1:7" x14ac:dyDescent="0.3">
      <c r="B68" s="6"/>
    </row>
    <row r="69" spans="1:7" ht="14.4" x14ac:dyDescent="0.3">
      <c r="B69" s="138" t="s">
        <v>118</v>
      </c>
      <c r="C69" s="138" t="s">
        <v>2</v>
      </c>
      <c r="D69" s="138" t="s">
        <v>8</v>
      </c>
      <c r="E69" s="138" t="s">
        <v>1</v>
      </c>
      <c r="F69" s="138" t="s">
        <v>10</v>
      </c>
      <c r="G69" s="24" t="s">
        <v>43</v>
      </c>
    </row>
    <row r="70" spans="1:7" ht="14.4" x14ac:dyDescent="0.3">
      <c r="B70" s="139"/>
      <c r="C70" s="139"/>
      <c r="D70" s="139"/>
      <c r="E70" s="139"/>
      <c r="F70" s="139"/>
      <c r="G70" s="24">
        <f>C14</f>
        <v>2026</v>
      </c>
    </row>
    <row r="71" spans="1:7" ht="60" x14ac:dyDescent="0.3">
      <c r="B71" s="26" t="s">
        <v>326</v>
      </c>
      <c r="C71" s="24" t="s">
        <v>3</v>
      </c>
      <c r="D71" s="28">
        <v>14060</v>
      </c>
      <c r="E71" s="28">
        <v>21090</v>
      </c>
      <c r="F71" s="29">
        <v>21090</v>
      </c>
      <c r="G71" s="30"/>
    </row>
    <row r="72" spans="1:7" ht="45" x14ac:dyDescent="0.3">
      <c r="B72" s="26" t="s">
        <v>327</v>
      </c>
      <c r="C72" s="24" t="s">
        <v>3</v>
      </c>
      <c r="D72" s="28">
        <v>2500</v>
      </c>
      <c r="E72" s="28">
        <v>3750</v>
      </c>
      <c r="F72" s="29">
        <v>3750</v>
      </c>
      <c r="G72" s="30"/>
    </row>
    <row r="73" spans="1:7" ht="27.75" customHeight="1" x14ac:dyDescent="0.3">
      <c r="B73" s="26" t="s">
        <v>328</v>
      </c>
      <c r="C73" s="24"/>
      <c r="D73" s="28">
        <v>5000</v>
      </c>
      <c r="E73" s="28">
        <v>5000</v>
      </c>
      <c r="F73" s="29">
        <v>5000</v>
      </c>
      <c r="G73" s="30"/>
    </row>
    <row r="74" spans="1:7" ht="27.75" customHeight="1" x14ac:dyDescent="0.3">
      <c r="B74" s="26" t="s">
        <v>329</v>
      </c>
      <c r="C74" s="24" t="s">
        <v>3</v>
      </c>
      <c r="D74" s="28">
        <v>7500</v>
      </c>
      <c r="E74" s="28">
        <v>10</v>
      </c>
      <c r="F74" s="81">
        <v>12500</v>
      </c>
      <c r="G74" s="30"/>
    </row>
    <row r="75" spans="1:7" x14ac:dyDescent="0.3">
      <c r="B75" s="26" t="s">
        <v>330</v>
      </c>
      <c r="C75" s="24" t="s">
        <v>3</v>
      </c>
      <c r="D75" s="28">
        <v>6000</v>
      </c>
      <c r="E75" s="28">
        <v>7000</v>
      </c>
      <c r="F75" s="81">
        <v>8000</v>
      </c>
      <c r="G75" s="30"/>
    </row>
    <row r="76" spans="1:7" ht="14.4" x14ac:dyDescent="0.3">
      <c r="B76" s="15" t="s">
        <v>4</v>
      </c>
      <c r="C76" s="15" t="s">
        <v>3</v>
      </c>
      <c r="D76" s="15">
        <f>SUM(D71:D75)</f>
        <v>35060</v>
      </c>
      <c r="E76" s="15">
        <f>SUM(E71:E75)</f>
        <v>36850</v>
      </c>
      <c r="F76" s="15">
        <f>SUM(F71:F75)</f>
        <v>50340</v>
      </c>
      <c r="G76" s="15">
        <f>SUM(G71:G75)</f>
        <v>0</v>
      </c>
    </row>
    <row r="77" spans="1:7" ht="14.4" x14ac:dyDescent="0.3">
      <c r="B77"/>
    </row>
    <row r="78" spans="1:7" x14ac:dyDescent="0.35">
      <c r="A78" s="10" t="s">
        <v>38</v>
      </c>
      <c r="B78"/>
    </row>
    <row r="79" spans="1:7" ht="14.4" x14ac:dyDescent="0.3">
      <c r="B79"/>
    </row>
    <row r="80" spans="1:7" ht="14.4" x14ac:dyDescent="0.3">
      <c r="B80" s="138" t="s">
        <v>119</v>
      </c>
      <c r="C80" s="138" t="s">
        <v>2</v>
      </c>
      <c r="D80" s="138" t="s">
        <v>8</v>
      </c>
      <c r="E80" s="138" t="s">
        <v>1</v>
      </c>
      <c r="F80" s="138" t="s">
        <v>10</v>
      </c>
      <c r="G80" s="24" t="s">
        <v>43</v>
      </c>
    </row>
    <row r="81" spans="1:7" ht="14.4" x14ac:dyDescent="0.3">
      <c r="B81" s="139"/>
      <c r="C81" s="139"/>
      <c r="D81" s="139"/>
      <c r="E81" s="139"/>
      <c r="F81" s="139"/>
      <c r="G81" s="24">
        <f>C14</f>
        <v>2026</v>
      </c>
    </row>
    <row r="82" spans="1:7" x14ac:dyDescent="0.3">
      <c r="B82" s="32" t="s">
        <v>46</v>
      </c>
      <c r="C82" s="31" t="s">
        <v>3</v>
      </c>
      <c r="D82" s="15">
        <f>D76</f>
        <v>35060</v>
      </c>
      <c r="E82" s="15">
        <f>E76</f>
        <v>36850</v>
      </c>
      <c r="F82" s="15">
        <f>F76</f>
        <v>50340</v>
      </c>
      <c r="G82" s="15">
        <f>G76</f>
        <v>0</v>
      </c>
    </row>
    <row r="83" spans="1:7" x14ac:dyDescent="0.3">
      <c r="B83" s="34" t="s">
        <v>44</v>
      </c>
      <c r="C83" s="31" t="s">
        <v>3</v>
      </c>
      <c r="D83" s="28">
        <v>35060</v>
      </c>
      <c r="E83" s="28">
        <v>36850</v>
      </c>
      <c r="F83" s="29">
        <v>50340</v>
      </c>
      <c r="G83" s="27"/>
    </row>
    <row r="84" spans="1:7" ht="15" customHeight="1" x14ac:dyDescent="0.3">
      <c r="B84" s="35" t="s">
        <v>45</v>
      </c>
      <c r="C84" s="31" t="s">
        <v>3</v>
      </c>
      <c r="D84" s="28"/>
      <c r="E84" s="28"/>
      <c r="F84" s="29"/>
      <c r="G84" s="27"/>
    </row>
    <row r="85" spans="1:7" x14ac:dyDescent="0.3">
      <c r="B85" s="34" t="s">
        <v>48</v>
      </c>
      <c r="C85" s="31" t="s">
        <v>3</v>
      </c>
      <c r="D85" s="15">
        <f>SUM(D86:D87)</f>
        <v>0</v>
      </c>
      <c r="E85" s="15">
        <f t="shared" ref="E85:G85" si="0">SUM(E86:E87)</f>
        <v>0</v>
      </c>
      <c r="F85" s="15">
        <f t="shared" si="0"/>
        <v>0</v>
      </c>
      <c r="G85" s="15">
        <f t="shared" si="0"/>
        <v>0</v>
      </c>
    </row>
    <row r="86" spans="1:7" x14ac:dyDescent="0.3">
      <c r="B86" s="26"/>
      <c r="C86" s="31" t="s">
        <v>3</v>
      </c>
      <c r="D86" s="28"/>
      <c r="E86" s="28"/>
      <c r="F86" s="29"/>
      <c r="G86" s="27"/>
    </row>
    <row r="87" spans="1:7" x14ac:dyDescent="0.3">
      <c r="B87" s="26"/>
      <c r="C87" s="31" t="s">
        <v>3</v>
      </c>
      <c r="D87" s="28"/>
      <c r="E87" s="28"/>
      <c r="F87" s="29"/>
      <c r="G87" s="27"/>
    </row>
    <row r="88" spans="1:7" ht="15.75" customHeight="1" x14ac:dyDescent="0.3">
      <c r="B88" s="32" t="s">
        <v>47</v>
      </c>
      <c r="C88" s="31" t="s">
        <v>3</v>
      </c>
      <c r="D88" s="15">
        <f>D82-D85-D84</f>
        <v>35060</v>
      </c>
      <c r="E88" s="15">
        <f t="shared" ref="E88:G88" si="1">E82-E85-E84</f>
        <v>36850</v>
      </c>
      <c r="F88" s="15">
        <f t="shared" si="1"/>
        <v>50340</v>
      </c>
      <c r="G88" s="15">
        <f t="shared" si="1"/>
        <v>0</v>
      </c>
    </row>
    <row r="89" spans="1:7" ht="14.4" x14ac:dyDescent="0.3">
      <c r="B89"/>
    </row>
    <row r="90" spans="1:7" ht="19.5" customHeight="1" x14ac:dyDescent="0.35">
      <c r="A90" s="10" t="s">
        <v>40</v>
      </c>
      <c r="B90"/>
    </row>
    <row r="91" spans="1:7" ht="21" customHeight="1" x14ac:dyDescent="0.3">
      <c r="B91"/>
    </row>
    <row r="92" spans="1:7" ht="16.2" x14ac:dyDescent="0.3">
      <c r="B92" s="32" t="s">
        <v>120</v>
      </c>
      <c r="C92" s="140"/>
      <c r="D92" s="141"/>
      <c r="E92" s="142"/>
    </row>
    <row r="93" spans="1:7" ht="14.4" x14ac:dyDescent="0.3">
      <c r="B93"/>
    </row>
    <row r="94" spans="1:7" ht="16.2" x14ac:dyDescent="0.35">
      <c r="A94" s="10" t="s">
        <v>121</v>
      </c>
      <c r="B94" s="4"/>
    </row>
    <row r="95" spans="1:7" ht="14.4" x14ac:dyDescent="0.3">
      <c r="B95"/>
    </row>
    <row r="96" spans="1:7" ht="14.4" x14ac:dyDescent="0.3">
      <c r="B96" s="32" t="s">
        <v>5</v>
      </c>
      <c r="C96" s="140"/>
      <c r="D96" s="141"/>
      <c r="E96" s="142"/>
    </row>
    <row r="97" spans="1:5" ht="14.4" x14ac:dyDescent="0.3">
      <c r="B97" s="32" t="s">
        <v>6</v>
      </c>
      <c r="C97" s="140"/>
      <c r="D97" s="141"/>
      <c r="E97" s="142"/>
    </row>
    <row r="98" spans="1:5" ht="24.75" customHeight="1" x14ac:dyDescent="0.35">
      <c r="A98" s="10" t="s">
        <v>122</v>
      </c>
      <c r="B98"/>
    </row>
    <row r="99" spans="1:5" ht="14.4" x14ac:dyDescent="0.3">
      <c r="B99"/>
    </row>
    <row r="100" spans="1:5" ht="33" customHeight="1" x14ac:dyDescent="0.3">
      <c r="B100" s="162" t="s">
        <v>331</v>
      </c>
      <c r="C100" s="163"/>
      <c r="D100" s="163"/>
      <c r="E100" s="164"/>
    </row>
    <row r="101" spans="1:5" ht="30" customHeight="1" x14ac:dyDescent="0.3">
      <c r="B101" s="162" t="s">
        <v>332</v>
      </c>
      <c r="C101" s="163"/>
      <c r="D101" s="163"/>
      <c r="E101" s="164"/>
    </row>
  </sheetData>
  <mergeCells count="25">
    <mergeCell ref="C96:E96"/>
    <mergeCell ref="C97:E97"/>
    <mergeCell ref="B100:E100"/>
    <mergeCell ref="B101:E101"/>
    <mergeCell ref="B80:B81"/>
    <mergeCell ref="C80:C81"/>
    <mergeCell ref="D80:D81"/>
    <mergeCell ref="E80:E81"/>
    <mergeCell ref="F80:F81"/>
    <mergeCell ref="C92:E92"/>
    <mergeCell ref="F59:F60"/>
    <mergeCell ref="B69:B70"/>
    <mergeCell ref="C69:C70"/>
    <mergeCell ref="D69:D70"/>
    <mergeCell ref="E69:E70"/>
    <mergeCell ref="F69:F70"/>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defaultSize="0" autoFill="0" autoLine="0" autoPict="0">
                <anchor moveWithCells="1">
                  <from>
                    <xdr:col>2</xdr:col>
                    <xdr:colOff>83820</xdr:colOff>
                    <xdr:row>34</xdr:row>
                    <xdr:rowOff>7620</xdr:rowOff>
                  </from>
                  <to>
                    <xdr:col>3</xdr:col>
                    <xdr:colOff>1242060</xdr:colOff>
                    <xdr:row>35</xdr:row>
                    <xdr:rowOff>60960</xdr:rowOff>
                  </to>
                </anchor>
              </controlPr>
            </control>
          </mc:Choice>
        </mc:AlternateContent>
        <mc:AlternateContent xmlns:mc="http://schemas.openxmlformats.org/markup-compatibility/2006">
          <mc:Choice Requires="x14">
            <control shapeId="24578" r:id="rId4" name="Check Box 2">
              <controlPr defaultSize="0" autoFill="0" autoLine="0" autoPict="0">
                <anchor moveWithCells="1">
                  <from>
                    <xdr:col>2</xdr:col>
                    <xdr:colOff>106680</xdr:colOff>
                    <xdr:row>35</xdr:row>
                    <xdr:rowOff>0</xdr:rowOff>
                  </from>
                  <to>
                    <xdr:col>2</xdr:col>
                    <xdr:colOff>3017520</xdr:colOff>
                    <xdr:row>36</xdr:row>
                    <xdr:rowOff>7620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106680</xdr:colOff>
                    <xdr:row>37</xdr:row>
                    <xdr:rowOff>0</xdr:rowOff>
                  </from>
                  <to>
                    <xdr:col>3</xdr:col>
                    <xdr:colOff>883920</xdr:colOff>
                    <xdr:row>37</xdr:row>
                    <xdr:rowOff>160020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106680</xdr:colOff>
                    <xdr:row>35</xdr:row>
                    <xdr:rowOff>182880</xdr:rowOff>
                  </from>
                  <to>
                    <xdr:col>3</xdr:col>
                    <xdr:colOff>1783080</xdr:colOff>
                    <xdr:row>36</xdr:row>
                    <xdr:rowOff>182880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2</xdr:col>
                    <xdr:colOff>38100</xdr:colOff>
                    <xdr:row>39</xdr:row>
                    <xdr:rowOff>30480</xdr:rowOff>
                  </from>
                  <to>
                    <xdr:col>10</xdr:col>
                    <xdr:colOff>106680</xdr:colOff>
                    <xdr:row>40</xdr:row>
                    <xdr:rowOff>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2</xdr:col>
                    <xdr:colOff>45720</xdr:colOff>
                    <xdr:row>40</xdr:row>
                    <xdr:rowOff>30480</xdr:rowOff>
                  </from>
                  <to>
                    <xdr:col>10</xdr:col>
                    <xdr:colOff>441960</xdr:colOff>
                    <xdr:row>41</xdr:row>
                    <xdr:rowOff>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2</xdr:col>
                    <xdr:colOff>45720</xdr:colOff>
                    <xdr:row>41</xdr:row>
                    <xdr:rowOff>7620</xdr:rowOff>
                  </from>
                  <to>
                    <xdr:col>6</xdr:col>
                    <xdr:colOff>1097280</xdr:colOff>
                    <xdr:row>42</xdr:row>
                    <xdr:rowOff>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xdr:col>
                    <xdr:colOff>0</xdr:colOff>
                    <xdr:row>11</xdr:row>
                    <xdr:rowOff>0</xdr:rowOff>
                  </from>
                  <to>
                    <xdr:col>1</xdr:col>
                    <xdr:colOff>2857500</xdr:colOff>
                    <xdr:row>12</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5"/>
  <sheetViews>
    <sheetView topLeftCell="A16" workbookViewId="0">
      <selection sqref="A1:XFD1048576"/>
    </sheetView>
  </sheetViews>
  <sheetFormatPr defaultColWidth="8.88671875" defaultRowHeight="15" x14ac:dyDescent="0.3"/>
  <cols>
    <col min="2" max="2" width="62.44140625" style="1" customWidth="1"/>
    <col min="3" max="3" width="50.3320312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39.6" x14ac:dyDescent="0.35">
      <c r="A10" s="10"/>
      <c r="B10" s="11" t="s">
        <v>95</v>
      </c>
      <c r="C10" s="125" t="s">
        <v>243</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v>2023</v>
      </c>
      <c r="D13" s="5"/>
      <c r="E13" s="2"/>
      <c r="F13" s="2"/>
      <c r="G13" s="2"/>
    </row>
    <row r="14" spans="1:10" ht="18" x14ac:dyDescent="0.35">
      <c r="A14" s="10"/>
      <c r="B14" s="11" t="s">
        <v>98</v>
      </c>
      <c r="C14" s="12">
        <v>2026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59.25" customHeight="1" x14ac:dyDescent="0.3">
      <c r="B17" s="11" t="s">
        <v>99</v>
      </c>
      <c r="C17" s="44" t="s">
        <v>333</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24</v>
      </c>
      <c r="F20" s="2"/>
      <c r="G20" s="2"/>
    </row>
    <row r="21" spans="1:10" ht="18" x14ac:dyDescent="0.35">
      <c r="A21" s="10"/>
      <c r="B21"/>
      <c r="C21" s="33"/>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124" t="s">
        <v>24</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66.599999999999994" x14ac:dyDescent="0.35">
      <c r="B29" s="19" t="s">
        <v>30</v>
      </c>
      <c r="C29" s="45" t="s">
        <v>334</v>
      </c>
      <c r="D29" s="19"/>
      <c r="E29" s="45" t="str">
        <f>+'[1]Հ2 Ձև2 (5)'!E29</f>
        <v>Կառավարության 2023 թվականի փետրվարի 2-ի թիվ 138-Լ որոշում</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39" customHeight="1" x14ac:dyDescent="0.3">
      <c r="B33" s="11" t="s">
        <v>110</v>
      </c>
      <c r="C33" s="45" t="s">
        <v>335</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15" customHeight="1" x14ac:dyDescent="0.3">
      <c r="B47" s="146" t="s">
        <v>336</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15" customHeight="1" x14ac:dyDescent="0.3">
      <c r="B51" s="146" t="s">
        <v>337</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338</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f>C14</f>
        <v>2026</v>
      </c>
    </row>
    <row r="61" spans="1:7" x14ac:dyDescent="0.3">
      <c r="B61" s="25" t="s">
        <v>339</v>
      </c>
      <c r="C61" s="26" t="s">
        <v>135</v>
      </c>
      <c r="D61" s="26" t="s">
        <v>340</v>
      </c>
      <c r="E61" s="26" t="s">
        <v>341</v>
      </c>
      <c r="F61" s="26" t="s">
        <v>342</v>
      </c>
      <c r="G61" s="27"/>
    </row>
    <row r="62" spans="1:7" ht="30" x14ac:dyDescent="0.3">
      <c r="B62" s="25" t="s">
        <v>343</v>
      </c>
      <c r="C62" s="26" t="s">
        <v>250</v>
      </c>
      <c r="D62" s="26">
        <v>100</v>
      </c>
      <c r="E62" s="26">
        <v>80</v>
      </c>
      <c r="F62" s="71">
        <v>50</v>
      </c>
      <c r="G62" s="27"/>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f>C14</f>
        <v>2026</v>
      </c>
    </row>
    <row r="68" spans="1:7" ht="30" x14ac:dyDescent="0.3">
      <c r="B68" s="26" t="s">
        <v>344</v>
      </c>
      <c r="C68" s="24" t="s">
        <v>3</v>
      </c>
      <c r="D68" s="28">
        <v>102000</v>
      </c>
      <c r="E68" s="28">
        <v>122400</v>
      </c>
      <c r="F68" s="29">
        <v>146880</v>
      </c>
      <c r="G68" s="30"/>
    </row>
    <row r="69" spans="1:7" ht="75" customHeight="1" x14ac:dyDescent="0.3">
      <c r="B69" s="26" t="s">
        <v>345</v>
      </c>
      <c r="C69" s="24" t="s">
        <v>3</v>
      </c>
      <c r="D69" s="28">
        <v>30000</v>
      </c>
      <c r="E69" s="28">
        <v>45000</v>
      </c>
      <c r="F69" s="81">
        <v>60000</v>
      </c>
      <c r="G69" s="30"/>
    </row>
    <row r="70" spans="1:7" ht="14.4" x14ac:dyDescent="0.3">
      <c r="B70" s="15" t="s">
        <v>4</v>
      </c>
      <c r="C70" s="15" t="s">
        <v>3</v>
      </c>
      <c r="D70" s="15">
        <f>SUM(D68:D69)</f>
        <v>132000</v>
      </c>
      <c r="E70" s="15">
        <f>SUM(E68:E69)</f>
        <v>167400</v>
      </c>
      <c r="F70" s="15">
        <f>SUM(F68:F69)</f>
        <v>206880</v>
      </c>
      <c r="G70" s="15">
        <f t="shared" ref="G70" si="0">SUM(G68:G69)</f>
        <v>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f>C14</f>
        <v>2026</v>
      </c>
    </row>
    <row r="76" spans="1:7" x14ac:dyDescent="0.3">
      <c r="B76" s="32" t="s">
        <v>46</v>
      </c>
      <c r="C76" s="31" t="s">
        <v>3</v>
      </c>
      <c r="D76" s="15">
        <f>D70</f>
        <v>132000</v>
      </c>
      <c r="E76" s="15">
        <f>E70</f>
        <v>167400</v>
      </c>
      <c r="F76" s="15">
        <f>F70</f>
        <v>206880</v>
      </c>
      <c r="G76" s="15">
        <f>G70</f>
        <v>0</v>
      </c>
    </row>
    <row r="77" spans="1:7" x14ac:dyDescent="0.3">
      <c r="B77" s="34" t="s">
        <v>44</v>
      </c>
      <c r="C77" s="31" t="s">
        <v>3</v>
      </c>
      <c r="D77" s="28">
        <f>+D70</f>
        <v>132000</v>
      </c>
      <c r="E77" s="28">
        <f>+E70</f>
        <v>167400</v>
      </c>
      <c r="F77" s="29">
        <f>+F70</f>
        <v>206880</v>
      </c>
      <c r="G77" s="27"/>
    </row>
    <row r="78" spans="1:7" ht="15" customHeight="1" x14ac:dyDescent="0.3">
      <c r="B78" s="35" t="s">
        <v>45</v>
      </c>
      <c r="C78" s="31" t="s">
        <v>3</v>
      </c>
      <c r="D78" s="28"/>
      <c r="E78" s="28"/>
      <c r="F78" s="29"/>
      <c r="G78" s="27"/>
    </row>
    <row r="79" spans="1:7" x14ac:dyDescent="0.3">
      <c r="B79" s="34" t="s">
        <v>48</v>
      </c>
      <c r="C79" s="31" t="s">
        <v>3</v>
      </c>
      <c r="D79" s="15">
        <f>SUM(D80:D81)</f>
        <v>0</v>
      </c>
      <c r="E79" s="15">
        <f t="shared" ref="E79:G79" si="1">SUM(E80:E81)</f>
        <v>0</v>
      </c>
      <c r="F79" s="15">
        <f t="shared" si="1"/>
        <v>0</v>
      </c>
      <c r="G79" s="15">
        <f t="shared" si="1"/>
        <v>0</v>
      </c>
    </row>
    <row r="80" spans="1:7" x14ac:dyDescent="0.3">
      <c r="B80" s="26"/>
      <c r="C80" s="31" t="s">
        <v>3</v>
      </c>
      <c r="D80" s="28"/>
      <c r="E80" s="28"/>
      <c r="F80" s="29"/>
      <c r="G80" s="27"/>
    </row>
    <row r="81" spans="1:7" x14ac:dyDescent="0.3">
      <c r="B81" s="26"/>
      <c r="C81" s="31" t="s">
        <v>3</v>
      </c>
      <c r="D81" s="28"/>
      <c r="E81" s="28"/>
      <c r="F81" s="29"/>
      <c r="G81" s="27"/>
    </row>
    <row r="82" spans="1:7" ht="15.75" customHeight="1" x14ac:dyDescent="0.3">
      <c r="B82" s="32" t="s">
        <v>47</v>
      </c>
      <c r="C82" s="31" t="s">
        <v>3</v>
      </c>
      <c r="D82" s="15">
        <f>D76-D79-D78</f>
        <v>132000</v>
      </c>
      <c r="E82" s="15">
        <f t="shared" ref="E82:G82" si="2">E76-E79-E78</f>
        <v>167400</v>
      </c>
      <c r="F82" s="15">
        <f t="shared" si="2"/>
        <v>206880</v>
      </c>
      <c r="G82" s="15">
        <f t="shared" si="2"/>
        <v>0</v>
      </c>
    </row>
    <row r="83" spans="1:7" ht="14.4" x14ac:dyDescent="0.3">
      <c r="B83"/>
    </row>
    <row r="84" spans="1:7" ht="19.5" customHeight="1" x14ac:dyDescent="0.35">
      <c r="A84" s="10" t="s">
        <v>40</v>
      </c>
      <c r="B84"/>
    </row>
    <row r="85" spans="1:7" ht="21" customHeight="1" x14ac:dyDescent="0.3">
      <c r="B85"/>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31.5" customHeight="1" x14ac:dyDescent="0.3">
      <c r="B94" s="162" t="s">
        <v>346</v>
      </c>
      <c r="C94" s="163"/>
      <c r="D94" s="163"/>
      <c r="E94" s="164"/>
    </row>
    <row r="95" spans="1:7" ht="30.9" customHeight="1" x14ac:dyDescent="0.3">
      <c r="B95" s="162" t="s">
        <v>347</v>
      </c>
      <c r="C95" s="163"/>
      <c r="D95" s="163"/>
      <c r="E95" s="164"/>
    </row>
  </sheetData>
  <mergeCells count="25">
    <mergeCell ref="C90:E90"/>
    <mergeCell ref="C91:E91"/>
    <mergeCell ref="B94:E94"/>
    <mergeCell ref="B95:E95"/>
    <mergeCell ref="B74:B75"/>
    <mergeCell ref="C74:C75"/>
    <mergeCell ref="D74:D75"/>
    <mergeCell ref="E74:E75"/>
    <mergeCell ref="F74:F75"/>
    <mergeCell ref="C86:E86"/>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hyperlinks>
    <hyperlink ref="C28" location="_ftn1" display="_ftn1"/>
    <hyperlink ref="D28" location="_ftn2" display="_ftn2"/>
    <hyperlink ref="E28" location="_ftn3" display="_ftn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1" r:id="rId3" name="Check Box 1">
              <controlPr defaultSize="0" autoFill="0" autoLine="0" autoPict="0">
                <anchor moveWithCells="1">
                  <from>
                    <xdr:col>2</xdr:col>
                    <xdr:colOff>83820</xdr:colOff>
                    <xdr:row>34</xdr:row>
                    <xdr:rowOff>7620</xdr:rowOff>
                  </from>
                  <to>
                    <xdr:col>3</xdr:col>
                    <xdr:colOff>1242060</xdr:colOff>
                    <xdr:row>35</xdr:row>
                    <xdr:rowOff>60960</xdr:rowOff>
                  </to>
                </anchor>
              </controlPr>
            </control>
          </mc:Choice>
        </mc:AlternateContent>
        <mc:AlternateContent xmlns:mc="http://schemas.openxmlformats.org/markup-compatibility/2006">
          <mc:Choice Requires="x14">
            <control shapeId="25602" r:id="rId4" name="Check Box 2">
              <controlPr defaultSize="0" autoFill="0" autoLine="0" autoPict="0">
                <anchor moveWithCells="1">
                  <from>
                    <xdr:col>2</xdr:col>
                    <xdr:colOff>106680</xdr:colOff>
                    <xdr:row>35</xdr:row>
                    <xdr:rowOff>0</xdr:rowOff>
                  </from>
                  <to>
                    <xdr:col>2</xdr:col>
                    <xdr:colOff>3017520</xdr:colOff>
                    <xdr:row>36</xdr:row>
                    <xdr:rowOff>7620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xdr:col>
                    <xdr:colOff>106680</xdr:colOff>
                    <xdr:row>37</xdr:row>
                    <xdr:rowOff>0</xdr:rowOff>
                  </from>
                  <to>
                    <xdr:col>3</xdr:col>
                    <xdr:colOff>883920</xdr:colOff>
                    <xdr:row>37</xdr:row>
                    <xdr:rowOff>160020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2</xdr:col>
                    <xdr:colOff>106680</xdr:colOff>
                    <xdr:row>35</xdr:row>
                    <xdr:rowOff>182880</xdr:rowOff>
                  </from>
                  <to>
                    <xdr:col>3</xdr:col>
                    <xdr:colOff>1783080</xdr:colOff>
                    <xdr:row>36</xdr:row>
                    <xdr:rowOff>182880</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2</xdr:col>
                    <xdr:colOff>38100</xdr:colOff>
                    <xdr:row>39</xdr:row>
                    <xdr:rowOff>30480</xdr:rowOff>
                  </from>
                  <to>
                    <xdr:col>10</xdr:col>
                    <xdr:colOff>106680</xdr:colOff>
                    <xdr:row>40</xdr:row>
                    <xdr:rowOff>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2</xdr:col>
                    <xdr:colOff>45720</xdr:colOff>
                    <xdr:row>40</xdr:row>
                    <xdr:rowOff>30480</xdr:rowOff>
                  </from>
                  <to>
                    <xdr:col>10</xdr:col>
                    <xdr:colOff>441960</xdr:colOff>
                    <xdr:row>41</xdr:row>
                    <xdr:rowOff>0</xdr:rowOff>
                  </to>
                </anchor>
              </controlPr>
            </control>
          </mc:Choice>
        </mc:AlternateContent>
        <mc:AlternateContent xmlns:mc="http://schemas.openxmlformats.org/markup-compatibility/2006">
          <mc:Choice Requires="x14">
            <control shapeId="25607" r:id="rId9" name="Check Box 7">
              <controlPr defaultSize="0" autoFill="0" autoLine="0" autoPict="0">
                <anchor moveWithCells="1">
                  <from>
                    <xdr:col>2</xdr:col>
                    <xdr:colOff>45720</xdr:colOff>
                    <xdr:row>41</xdr:row>
                    <xdr:rowOff>7620</xdr:rowOff>
                  </from>
                  <to>
                    <xdr:col>6</xdr:col>
                    <xdr:colOff>1097280</xdr:colOff>
                    <xdr:row>42</xdr:row>
                    <xdr:rowOff>0</xdr:rowOff>
                  </to>
                </anchor>
              </controlPr>
            </control>
          </mc:Choice>
        </mc:AlternateContent>
        <mc:AlternateContent xmlns:mc="http://schemas.openxmlformats.org/markup-compatibility/2006">
          <mc:Choice Requires="x14">
            <control shapeId="25608" r:id="rId10" name="Check Box 8">
              <controlPr defaultSize="0" autoFill="0" autoLine="0" autoPict="0">
                <anchor moveWithCells="1">
                  <from>
                    <xdr:col>1</xdr:col>
                    <xdr:colOff>0</xdr:colOff>
                    <xdr:row>11</xdr:row>
                    <xdr:rowOff>0</xdr:rowOff>
                  </from>
                  <to>
                    <xdr:col>1</xdr:col>
                    <xdr:colOff>2857500</xdr:colOff>
                    <xdr:row>12</xdr:row>
                    <xdr:rowOff>76200</xdr:rowOff>
                  </to>
                </anchor>
              </controlPr>
            </control>
          </mc:Choice>
        </mc:AlternateContent>
        <mc:AlternateContent xmlns:mc="http://schemas.openxmlformats.org/markup-compatibility/2006">
          <mc:Choice Requires="x14">
            <control shapeId="25609" r:id="rId11" name="Check Box 9">
              <controlPr defaultSize="0" autoFill="0" autoLine="0" autoPict="0">
                <anchor moveWithCells="1">
                  <from>
                    <xdr:col>2</xdr:col>
                    <xdr:colOff>83820</xdr:colOff>
                    <xdr:row>34</xdr:row>
                    <xdr:rowOff>7620</xdr:rowOff>
                  </from>
                  <to>
                    <xdr:col>3</xdr:col>
                    <xdr:colOff>1242060</xdr:colOff>
                    <xdr:row>35</xdr:row>
                    <xdr:rowOff>60960</xdr:rowOff>
                  </to>
                </anchor>
              </controlPr>
            </control>
          </mc:Choice>
        </mc:AlternateContent>
        <mc:AlternateContent xmlns:mc="http://schemas.openxmlformats.org/markup-compatibility/2006">
          <mc:Choice Requires="x14">
            <control shapeId="25610" r:id="rId12" name="Check Box 10">
              <controlPr defaultSize="0" autoFill="0" autoLine="0" autoPict="0">
                <anchor moveWithCells="1">
                  <from>
                    <xdr:col>2</xdr:col>
                    <xdr:colOff>106680</xdr:colOff>
                    <xdr:row>35</xdr:row>
                    <xdr:rowOff>0</xdr:rowOff>
                  </from>
                  <to>
                    <xdr:col>2</xdr:col>
                    <xdr:colOff>3017520</xdr:colOff>
                    <xdr:row>36</xdr:row>
                    <xdr:rowOff>7620</xdr:rowOff>
                  </to>
                </anchor>
              </controlPr>
            </control>
          </mc:Choice>
        </mc:AlternateContent>
        <mc:AlternateContent xmlns:mc="http://schemas.openxmlformats.org/markup-compatibility/2006">
          <mc:Choice Requires="x14">
            <control shapeId="25611" r:id="rId13" name="Check Box 11">
              <controlPr defaultSize="0" autoFill="0" autoLine="0" autoPict="0">
                <anchor moveWithCells="1">
                  <from>
                    <xdr:col>2</xdr:col>
                    <xdr:colOff>106680</xdr:colOff>
                    <xdr:row>37</xdr:row>
                    <xdr:rowOff>0</xdr:rowOff>
                  </from>
                  <to>
                    <xdr:col>3</xdr:col>
                    <xdr:colOff>883920</xdr:colOff>
                    <xdr:row>37</xdr:row>
                    <xdr:rowOff>160020</xdr:rowOff>
                  </to>
                </anchor>
              </controlPr>
            </control>
          </mc:Choice>
        </mc:AlternateContent>
        <mc:AlternateContent xmlns:mc="http://schemas.openxmlformats.org/markup-compatibility/2006">
          <mc:Choice Requires="x14">
            <control shapeId="25612" r:id="rId14" name="Check Box 12">
              <controlPr defaultSize="0" autoFill="0" autoLine="0" autoPict="0">
                <anchor moveWithCells="1">
                  <from>
                    <xdr:col>2</xdr:col>
                    <xdr:colOff>106680</xdr:colOff>
                    <xdr:row>35</xdr:row>
                    <xdr:rowOff>182880</xdr:rowOff>
                  </from>
                  <to>
                    <xdr:col>3</xdr:col>
                    <xdr:colOff>1783080</xdr:colOff>
                    <xdr:row>36</xdr:row>
                    <xdr:rowOff>182880</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from>
                    <xdr:col>2</xdr:col>
                    <xdr:colOff>45720</xdr:colOff>
                    <xdr:row>41</xdr:row>
                    <xdr:rowOff>7620</xdr:rowOff>
                  </from>
                  <to>
                    <xdr:col>6</xdr:col>
                    <xdr:colOff>1097280</xdr:colOff>
                    <xdr:row>42</xdr:row>
                    <xdr:rowOff>0</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from>
                    <xdr:col>1</xdr:col>
                    <xdr:colOff>0</xdr:colOff>
                    <xdr:row>11</xdr:row>
                    <xdr:rowOff>0</xdr:rowOff>
                  </from>
                  <to>
                    <xdr:col>1</xdr:col>
                    <xdr:colOff>2857500</xdr:colOff>
                    <xdr:row>12</xdr:row>
                    <xdr:rowOff>76200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
  <sheetViews>
    <sheetView topLeftCell="A64" workbookViewId="0">
      <selection activeCell="M84" sqref="M84"/>
    </sheetView>
  </sheetViews>
  <sheetFormatPr defaultRowHeight="15" x14ac:dyDescent="0.3"/>
  <cols>
    <col min="2" max="2" width="57.33203125" style="1" customWidth="1"/>
    <col min="3" max="3" width="37.33203125" style="117" customWidth="1"/>
    <col min="4" max="4" width="20.6640625" customWidth="1"/>
    <col min="5" max="5" width="18.5546875" customWidth="1"/>
    <col min="6" max="6" width="12.33203125" customWidth="1"/>
    <col min="7" max="7" width="28.33203125" customWidth="1"/>
    <col min="8" max="8" width="4" hidden="1" customWidth="1"/>
    <col min="9" max="9" width="3.44140625" hidden="1" customWidth="1"/>
    <col min="10" max="10" width="3.5546875" hidden="1" customWidth="1"/>
  </cols>
  <sheetData>
    <row r="1" spans="1:10" ht="18.600000000000001" x14ac:dyDescent="0.3">
      <c r="A1" s="7" t="s">
        <v>92</v>
      </c>
      <c r="B1"/>
      <c r="C1" s="104"/>
      <c r="D1" s="5"/>
      <c r="E1" s="2"/>
      <c r="F1" s="2"/>
      <c r="H1" s="2" t="s">
        <v>22</v>
      </c>
      <c r="I1" s="2" t="s">
        <v>27</v>
      </c>
      <c r="J1" t="s">
        <v>29</v>
      </c>
    </row>
    <row r="2" spans="1:10" ht="18" x14ac:dyDescent="0.3">
      <c r="A2" s="9"/>
      <c r="B2" s="8"/>
      <c r="C2" s="104"/>
      <c r="D2" s="5"/>
      <c r="E2" s="2"/>
      <c r="F2" s="2"/>
      <c r="H2" s="2" t="s">
        <v>23</v>
      </c>
      <c r="I2" t="s">
        <v>55</v>
      </c>
      <c r="J2" s="21" t="s">
        <v>17</v>
      </c>
    </row>
    <row r="3" spans="1:10" ht="18" x14ac:dyDescent="0.35">
      <c r="A3" s="10" t="s">
        <v>19</v>
      </c>
      <c r="B3" s="8"/>
      <c r="C3" s="104"/>
      <c r="D3" s="5"/>
      <c r="E3" s="2"/>
      <c r="F3" s="2"/>
      <c r="H3" s="2" t="s">
        <v>24</v>
      </c>
      <c r="I3" t="s">
        <v>56</v>
      </c>
      <c r="J3" s="21" t="s">
        <v>30</v>
      </c>
    </row>
    <row r="4" spans="1:10" ht="18" x14ac:dyDescent="0.3">
      <c r="A4" s="9"/>
      <c r="B4" s="8"/>
      <c r="C4" s="104"/>
      <c r="D4" s="5"/>
      <c r="E4" s="2"/>
      <c r="F4" s="2"/>
      <c r="H4" s="2" t="s">
        <v>25</v>
      </c>
      <c r="J4" s="21" t="s">
        <v>31</v>
      </c>
    </row>
    <row r="5" spans="1:10" ht="30.75" customHeight="1" x14ac:dyDescent="0.3">
      <c r="A5" s="9"/>
      <c r="B5" s="11" t="s">
        <v>93</v>
      </c>
      <c r="C5" s="55" t="s">
        <v>208</v>
      </c>
      <c r="D5" s="5"/>
      <c r="E5" s="2"/>
      <c r="F5" s="2"/>
      <c r="G5" s="2"/>
    </row>
    <row r="6" spans="1:10" ht="39.6" x14ac:dyDescent="0.3">
      <c r="A6" s="9"/>
      <c r="B6" s="11" t="s">
        <v>94</v>
      </c>
      <c r="C6" s="83" t="s">
        <v>292</v>
      </c>
      <c r="D6" s="5"/>
      <c r="E6" s="2"/>
      <c r="F6" s="2"/>
      <c r="G6" s="2"/>
    </row>
    <row r="7" spans="1:10" ht="18" x14ac:dyDescent="0.3">
      <c r="A7" s="9"/>
      <c r="B7" s="8"/>
      <c r="C7" s="104"/>
      <c r="D7" s="5"/>
      <c r="E7" s="2"/>
      <c r="F7" s="2"/>
      <c r="G7" s="2"/>
    </row>
    <row r="8" spans="1:10" ht="18" x14ac:dyDescent="0.35">
      <c r="A8" s="10" t="s">
        <v>20</v>
      </c>
      <c r="B8" s="8"/>
      <c r="C8" s="104"/>
      <c r="D8" s="5"/>
      <c r="E8" s="2"/>
      <c r="F8" s="2"/>
      <c r="G8" s="2"/>
    </row>
    <row r="9" spans="1:10" ht="18" x14ac:dyDescent="0.35">
      <c r="A9" s="10"/>
      <c r="B9" s="8"/>
      <c r="C9" s="104"/>
      <c r="D9" s="5"/>
      <c r="E9" s="2"/>
      <c r="F9" s="2"/>
      <c r="G9" s="2"/>
    </row>
    <row r="10" spans="1:10" ht="45.75" customHeight="1" x14ac:dyDescent="0.35">
      <c r="A10" s="10"/>
      <c r="B10" s="11" t="s">
        <v>95</v>
      </c>
      <c r="C10" s="55" t="s">
        <v>293</v>
      </c>
      <c r="G10" s="2"/>
    </row>
    <row r="11" spans="1:10" ht="18" x14ac:dyDescent="0.35">
      <c r="A11" s="10"/>
      <c r="B11" s="11" t="s">
        <v>96</v>
      </c>
      <c r="C11" s="55">
        <v>1104</v>
      </c>
      <c r="G11" s="2"/>
    </row>
    <row r="12" spans="1:10" ht="170.25" customHeight="1" x14ac:dyDescent="0.35">
      <c r="A12" s="10"/>
      <c r="B12" s="16"/>
      <c r="C12" s="105" t="s">
        <v>294</v>
      </c>
      <c r="D12" s="5"/>
      <c r="E12" s="2"/>
      <c r="F12" s="2"/>
      <c r="G12" s="2"/>
    </row>
    <row r="13" spans="1:10" ht="18" x14ac:dyDescent="0.35">
      <c r="A13" s="10"/>
      <c r="B13" s="11" t="s">
        <v>39</v>
      </c>
      <c r="C13" s="55">
        <v>2024</v>
      </c>
      <c r="D13" s="5"/>
      <c r="E13" s="2"/>
      <c r="F13" s="2"/>
      <c r="G13" s="2"/>
    </row>
    <row r="14" spans="1:10" ht="18" x14ac:dyDescent="0.35">
      <c r="A14" s="10"/>
      <c r="B14" s="11" t="s">
        <v>98</v>
      </c>
      <c r="C14" s="55" t="s">
        <v>221</v>
      </c>
      <c r="D14" s="5"/>
      <c r="E14" s="2"/>
      <c r="F14" s="2"/>
      <c r="G14" s="2"/>
    </row>
    <row r="15" spans="1:10" ht="18" x14ac:dyDescent="0.35">
      <c r="A15" s="10"/>
      <c r="B15" s="8"/>
      <c r="C15" s="106"/>
      <c r="D15" s="5"/>
      <c r="E15" s="2"/>
      <c r="F15" s="2"/>
      <c r="G15" s="2"/>
    </row>
    <row r="16" spans="1:10" ht="18" x14ac:dyDescent="0.35">
      <c r="A16" s="10" t="s">
        <v>21</v>
      </c>
      <c r="B16" s="8"/>
      <c r="C16" s="106"/>
      <c r="D16" s="5"/>
      <c r="E16" s="2"/>
      <c r="F16" s="2"/>
      <c r="G16" s="2"/>
    </row>
    <row r="17" spans="1:10" ht="26.4" x14ac:dyDescent="0.3">
      <c r="B17" s="11" t="s">
        <v>99</v>
      </c>
      <c r="C17" s="55" t="s">
        <v>295</v>
      </c>
      <c r="D17" s="5"/>
      <c r="E17" s="2"/>
      <c r="F17" s="2"/>
      <c r="G17" s="2"/>
    </row>
    <row r="18" spans="1:10" ht="18" x14ac:dyDescent="0.35">
      <c r="A18" s="10"/>
      <c r="B18" s="11" t="s">
        <v>101</v>
      </c>
      <c r="C18" s="83"/>
      <c r="D18" s="5"/>
      <c r="E18" s="2"/>
      <c r="F18" s="2"/>
      <c r="G18" s="2"/>
    </row>
    <row r="19" spans="1:10" ht="18" x14ac:dyDescent="0.35">
      <c r="A19" s="10"/>
      <c r="B19" s="5"/>
      <c r="C19" s="104"/>
      <c r="D19" s="5"/>
      <c r="E19" s="2"/>
      <c r="F19" s="2"/>
      <c r="G19" s="2"/>
    </row>
    <row r="20" spans="1:10" ht="26.25" customHeight="1" x14ac:dyDescent="0.35">
      <c r="A20" s="10"/>
      <c r="B20" s="11" t="s">
        <v>100</v>
      </c>
      <c r="C20" s="83" t="s">
        <v>23</v>
      </c>
      <c r="F20" s="2"/>
      <c r="G20" s="2"/>
    </row>
    <row r="21" spans="1:10" ht="18" x14ac:dyDescent="0.35">
      <c r="A21" s="10"/>
      <c r="B21"/>
      <c r="C21" s="107" t="s">
        <v>23</v>
      </c>
      <c r="F21" s="2"/>
      <c r="G21" s="2"/>
    </row>
    <row r="22" spans="1:10" ht="18" x14ac:dyDescent="0.35">
      <c r="A22" s="10"/>
      <c r="B22" s="8"/>
      <c r="C22" s="106"/>
      <c r="D22" s="5"/>
      <c r="E22" s="2"/>
      <c r="F22" s="2"/>
      <c r="G22" s="2"/>
    </row>
    <row r="23" spans="1:10" ht="18" x14ac:dyDescent="0.35">
      <c r="A23" s="10"/>
      <c r="B23" s="11" t="s">
        <v>104</v>
      </c>
      <c r="C23" s="83" t="s">
        <v>55</v>
      </c>
      <c r="F23" s="2"/>
      <c r="G23" s="2"/>
    </row>
    <row r="24" spans="1:10" ht="18" x14ac:dyDescent="0.35">
      <c r="A24" s="10"/>
      <c r="B24"/>
      <c r="C24" s="108"/>
      <c r="D24" s="5"/>
      <c r="E24" s="2"/>
      <c r="F24" s="2"/>
      <c r="G24" s="2"/>
    </row>
    <row r="25" spans="1:10" ht="18" x14ac:dyDescent="0.35">
      <c r="A25" s="10"/>
      <c r="B25" s="8"/>
      <c r="C25" s="106"/>
      <c r="D25" s="5"/>
      <c r="E25" s="2"/>
      <c r="F25" s="2"/>
      <c r="G25" s="2"/>
    </row>
    <row r="26" spans="1:10" ht="15.75" customHeight="1" x14ac:dyDescent="0.35">
      <c r="A26" s="10" t="s">
        <v>28</v>
      </c>
      <c r="B26"/>
      <c r="C26" s="109"/>
      <c r="D26" s="8"/>
      <c r="E26" s="8"/>
      <c r="F26" s="8"/>
      <c r="G26" s="8"/>
      <c r="H26" s="8"/>
      <c r="I26" s="8"/>
      <c r="J26" s="8"/>
    </row>
    <row r="27" spans="1:10" ht="18" x14ac:dyDescent="0.3">
      <c r="B27" s="8"/>
      <c r="C27" s="109"/>
      <c r="D27" s="8"/>
      <c r="E27" s="8"/>
      <c r="F27" s="8"/>
      <c r="G27" s="8"/>
      <c r="H27" s="8"/>
      <c r="I27" s="8"/>
      <c r="J27" s="8"/>
    </row>
    <row r="28" spans="1:10" ht="93" x14ac:dyDescent="0.3">
      <c r="B28" s="18" t="s">
        <v>106</v>
      </c>
      <c r="C28" s="18" t="s">
        <v>107</v>
      </c>
      <c r="D28" s="18" t="s">
        <v>108</v>
      </c>
      <c r="E28" s="18" t="s">
        <v>109</v>
      </c>
      <c r="F28" s="8"/>
      <c r="G28" s="8"/>
      <c r="H28" s="8"/>
      <c r="I28" s="8"/>
      <c r="J28" s="8"/>
    </row>
    <row r="29" spans="1:10" ht="198" x14ac:dyDescent="0.35">
      <c r="B29" s="68" t="s">
        <v>30</v>
      </c>
      <c r="C29" s="69" t="s">
        <v>296</v>
      </c>
      <c r="D29" s="19"/>
      <c r="E29" s="69" t="s">
        <v>297</v>
      </c>
      <c r="F29" s="20"/>
      <c r="G29" s="8"/>
      <c r="H29" s="8"/>
      <c r="I29" s="8"/>
      <c r="J29" s="20"/>
    </row>
    <row r="30" spans="1:10" ht="18" x14ac:dyDescent="0.35">
      <c r="A30" s="10"/>
      <c r="B30" s="8"/>
      <c r="C30" s="106"/>
      <c r="D30" s="5"/>
      <c r="E30" s="2"/>
      <c r="F30" s="2"/>
      <c r="G30" s="2"/>
    </row>
    <row r="31" spans="1:10" s="6" customFormat="1" ht="20.25" customHeight="1" x14ac:dyDescent="0.35">
      <c r="A31" s="10" t="s">
        <v>32</v>
      </c>
      <c r="C31" s="53"/>
    </row>
    <row r="32" spans="1:10" s="6" customFormat="1" ht="15" customHeight="1" x14ac:dyDescent="0.3">
      <c r="C32" s="53"/>
    </row>
    <row r="33" spans="1:5" s="6" customFormat="1" ht="52.8" x14ac:dyDescent="0.3">
      <c r="B33" s="11" t="s">
        <v>110</v>
      </c>
      <c r="C33" s="45" t="s">
        <v>298</v>
      </c>
    </row>
    <row r="34" spans="1:5" s="6" customFormat="1" ht="17.25" customHeight="1" x14ac:dyDescent="0.3">
      <c r="C34" s="53"/>
    </row>
    <row r="35" spans="1:5" s="6" customFormat="1" ht="16.5" customHeight="1" x14ac:dyDescent="0.3">
      <c r="B35" s="143" t="s">
        <v>111</v>
      </c>
      <c r="C35" s="22" t="s">
        <v>18</v>
      </c>
    </row>
    <row r="36" spans="1:5" s="6" customFormat="1" ht="15" customHeight="1" x14ac:dyDescent="0.3">
      <c r="B36" s="144"/>
      <c r="C36" s="53"/>
    </row>
    <row r="37" spans="1:5" s="6" customFormat="1" ht="15" customHeight="1" x14ac:dyDescent="0.3">
      <c r="B37" s="144"/>
      <c r="C37" s="53"/>
    </row>
    <row r="38" spans="1:5" s="6" customFormat="1" ht="15" customHeight="1" x14ac:dyDescent="0.3">
      <c r="B38" s="145"/>
      <c r="C38" s="23"/>
    </row>
    <row r="39" spans="1:5" s="6" customFormat="1" ht="15" customHeight="1" x14ac:dyDescent="0.3">
      <c r="C39" s="53"/>
    </row>
    <row r="40" spans="1:5" s="6" customFormat="1" ht="13.5" customHeight="1" x14ac:dyDescent="0.3">
      <c r="B40" s="143" t="s">
        <v>112</v>
      </c>
      <c r="C40" s="53"/>
    </row>
    <row r="41" spans="1:5" s="6" customFormat="1" x14ac:dyDescent="0.3">
      <c r="B41" s="144"/>
      <c r="C41" s="53"/>
    </row>
    <row r="42" spans="1:5" s="6" customFormat="1" x14ac:dyDescent="0.3">
      <c r="B42" s="145"/>
      <c r="C42" s="53"/>
    </row>
    <row r="43" spans="1:5" s="6" customFormat="1" x14ac:dyDescent="0.3">
      <c r="C43" s="53"/>
    </row>
    <row r="44" spans="1:5" s="6" customFormat="1" x14ac:dyDescent="0.3">
      <c r="C44" s="53"/>
    </row>
    <row r="45" spans="1:5" s="6" customFormat="1" ht="16.2" x14ac:dyDescent="0.35">
      <c r="A45" s="10" t="s">
        <v>113</v>
      </c>
      <c r="C45" s="53"/>
    </row>
    <row r="46" spans="1:5" s="6" customFormat="1" x14ac:dyDescent="0.3">
      <c r="C46" s="53"/>
    </row>
    <row r="47" spans="1:5" s="6" customFormat="1" ht="118.5" customHeight="1" x14ac:dyDescent="0.3">
      <c r="B47" s="146" t="s">
        <v>299</v>
      </c>
      <c r="C47" s="147"/>
      <c r="D47" s="147"/>
      <c r="E47" s="148"/>
    </row>
    <row r="48" spans="1:5" s="6" customFormat="1" ht="15" customHeight="1" x14ac:dyDescent="0.3">
      <c r="C48" s="53"/>
    </row>
    <row r="49" spans="1:33" s="6" customFormat="1" ht="15" customHeight="1" x14ac:dyDescent="0.35">
      <c r="A49" s="10" t="s">
        <v>114</v>
      </c>
      <c r="C49" s="53"/>
    </row>
    <row r="50" spans="1:33" s="6" customFormat="1" ht="15" customHeight="1" x14ac:dyDescent="0.3">
      <c r="C50" s="53"/>
    </row>
    <row r="51" spans="1:33" s="6" customFormat="1" ht="163.5" customHeight="1" x14ac:dyDescent="0.3">
      <c r="B51" s="146" t="s">
        <v>300</v>
      </c>
      <c r="C51" s="147"/>
      <c r="D51" s="147"/>
      <c r="E51" s="148"/>
    </row>
    <row r="52" spans="1:33" s="6" customFormat="1" ht="15" customHeight="1" x14ac:dyDescent="0.3">
      <c r="C52" s="53"/>
    </row>
    <row r="53" spans="1:33" s="6" customFormat="1" ht="15" customHeight="1" x14ac:dyDescent="0.35">
      <c r="A53" s="10" t="s">
        <v>115</v>
      </c>
      <c r="C53" s="53"/>
    </row>
    <row r="54" spans="1:33" s="6" customFormat="1" ht="15" customHeight="1" x14ac:dyDescent="0.3">
      <c r="C54" s="53"/>
    </row>
    <row r="55" spans="1:33" s="6" customFormat="1" ht="114" customHeight="1" x14ac:dyDescent="0.3">
      <c r="B55" s="146" t="s">
        <v>301</v>
      </c>
      <c r="C55" s="147"/>
      <c r="D55" s="147"/>
      <c r="E55" s="148"/>
    </row>
    <row r="56" spans="1:33" s="6" customFormat="1" x14ac:dyDescent="0.3">
      <c r="C56" s="53"/>
    </row>
    <row r="57" spans="1:33" s="6" customFormat="1" x14ac:dyDescent="0.35">
      <c r="A57" s="10" t="s">
        <v>36</v>
      </c>
      <c r="C57" s="53"/>
    </row>
    <row r="58" spans="1:33" s="6" customFormat="1" x14ac:dyDescent="0.3">
      <c r="C58" s="53"/>
    </row>
    <row r="59" spans="1:33" s="6" customFormat="1" ht="15" customHeight="1" x14ac:dyDescent="0.3">
      <c r="B59" s="138" t="s">
        <v>116</v>
      </c>
      <c r="C59" s="138" t="s">
        <v>0</v>
      </c>
      <c r="D59" s="138" t="s">
        <v>8</v>
      </c>
      <c r="E59" s="138" t="s">
        <v>11</v>
      </c>
      <c r="F59" s="138" t="s">
        <v>10</v>
      </c>
      <c r="G59" s="24" t="s">
        <v>117</v>
      </c>
    </row>
    <row r="60" spans="1:33" s="6" customFormat="1" x14ac:dyDescent="0.3">
      <c r="B60" s="139"/>
      <c r="C60" s="139"/>
      <c r="D60" s="139"/>
      <c r="E60" s="139"/>
      <c r="F60" s="139"/>
      <c r="G60" s="24" t="str">
        <f>C14</f>
        <v>շարունակական</v>
      </c>
    </row>
    <row r="61" spans="1:33" ht="24" customHeight="1" x14ac:dyDescent="0.3">
      <c r="B61" s="86" t="s">
        <v>302</v>
      </c>
      <c r="C61" s="55" t="s">
        <v>303</v>
      </c>
      <c r="D61" s="55">
        <v>20</v>
      </c>
      <c r="E61" s="55">
        <v>40</v>
      </c>
      <c r="F61" s="56">
        <v>60</v>
      </c>
      <c r="G61" s="110" t="s">
        <v>304</v>
      </c>
    </row>
    <row r="62" spans="1:33" ht="26.4" x14ac:dyDescent="0.3">
      <c r="B62" s="105" t="s">
        <v>305</v>
      </c>
      <c r="C62" s="55" t="s">
        <v>303</v>
      </c>
      <c r="D62" s="111">
        <v>5</v>
      </c>
      <c r="E62" s="111">
        <v>20</v>
      </c>
      <c r="F62" s="112">
        <v>20</v>
      </c>
      <c r="G62" s="113" t="s">
        <v>304</v>
      </c>
    </row>
    <row r="63" spans="1:33" s="114" customFormat="1" ht="28.5" customHeight="1" x14ac:dyDescent="0.3">
      <c r="A63"/>
      <c r="B63" s="83" t="s">
        <v>306</v>
      </c>
      <c r="C63" s="55" t="s">
        <v>303</v>
      </c>
      <c r="D63" s="55">
        <v>3</v>
      </c>
      <c r="E63" s="55">
        <v>5</v>
      </c>
      <c r="F63" s="55">
        <v>10</v>
      </c>
      <c r="G63" s="110" t="s">
        <v>304</v>
      </c>
      <c r="J63" s="115"/>
      <c r="K63"/>
      <c r="L63"/>
      <c r="M63"/>
      <c r="N63"/>
      <c r="O63"/>
      <c r="P63"/>
      <c r="Q63"/>
      <c r="R63"/>
      <c r="S63"/>
      <c r="T63"/>
      <c r="U63"/>
      <c r="V63"/>
      <c r="W63"/>
      <c r="X63"/>
      <c r="Y63"/>
      <c r="Z63"/>
      <c r="AA63"/>
      <c r="AB63"/>
      <c r="AC63"/>
      <c r="AD63"/>
      <c r="AE63"/>
      <c r="AF63"/>
      <c r="AG63"/>
    </row>
    <row r="64" spans="1:33" s="114" customFormat="1" ht="23.25" customHeight="1" x14ac:dyDescent="0.3">
      <c r="A64"/>
      <c r="B64" s="116" t="s">
        <v>307</v>
      </c>
      <c r="C64" s="55" t="s">
        <v>303</v>
      </c>
      <c r="D64" s="55">
        <v>3</v>
      </c>
      <c r="E64" s="55">
        <v>5</v>
      </c>
      <c r="F64" s="55">
        <v>10</v>
      </c>
      <c r="G64" s="110" t="s">
        <v>304</v>
      </c>
      <c r="J64" s="115"/>
      <c r="K64"/>
      <c r="L64"/>
      <c r="M64"/>
      <c r="N64"/>
      <c r="O64"/>
      <c r="P64"/>
      <c r="Q64"/>
      <c r="R64"/>
      <c r="S64"/>
      <c r="T64"/>
      <c r="U64"/>
      <c r="V64"/>
      <c r="W64"/>
      <c r="X64"/>
      <c r="Y64"/>
      <c r="Z64"/>
      <c r="AA64"/>
      <c r="AB64"/>
      <c r="AC64"/>
      <c r="AD64"/>
      <c r="AE64"/>
      <c r="AF64"/>
      <c r="AG64"/>
    </row>
    <row r="65" spans="1:33" s="114" customFormat="1" ht="26.4" x14ac:dyDescent="0.3">
      <c r="A65"/>
      <c r="B65" s="83" t="s">
        <v>308</v>
      </c>
      <c r="C65" s="55" t="s">
        <v>303</v>
      </c>
      <c r="D65" s="55">
        <v>20</v>
      </c>
      <c r="E65" s="55">
        <v>30</v>
      </c>
      <c r="F65" s="55">
        <v>30</v>
      </c>
      <c r="G65" s="110" t="s">
        <v>304</v>
      </c>
      <c r="J65" s="115"/>
      <c r="K65"/>
      <c r="L65"/>
      <c r="M65"/>
      <c r="N65"/>
      <c r="O65"/>
      <c r="P65"/>
      <c r="Q65"/>
      <c r="R65"/>
      <c r="S65"/>
      <c r="T65"/>
      <c r="U65"/>
      <c r="V65"/>
      <c r="W65"/>
      <c r="X65"/>
      <c r="Y65"/>
      <c r="Z65"/>
      <c r="AA65"/>
      <c r="AB65"/>
      <c r="AC65"/>
      <c r="AD65"/>
      <c r="AE65"/>
      <c r="AF65"/>
      <c r="AG65"/>
    </row>
    <row r="66" spans="1:33" s="114" customFormat="1" ht="22.5" customHeight="1" x14ac:dyDescent="0.3">
      <c r="A66"/>
      <c r="B66" s="83" t="s">
        <v>309</v>
      </c>
      <c r="C66" s="55" t="s">
        <v>303</v>
      </c>
      <c r="D66" s="55">
        <v>5</v>
      </c>
      <c r="E66" s="55">
        <v>7</v>
      </c>
      <c r="F66" s="55">
        <v>10</v>
      </c>
      <c r="G66" s="110" t="s">
        <v>304</v>
      </c>
      <c r="J66" s="115"/>
      <c r="K66"/>
      <c r="L66"/>
      <c r="M66"/>
      <c r="N66"/>
      <c r="O66"/>
      <c r="P66"/>
      <c r="Q66"/>
      <c r="R66"/>
      <c r="S66"/>
      <c r="T66"/>
      <c r="U66"/>
      <c r="V66"/>
      <c r="W66"/>
      <c r="X66"/>
      <c r="Y66"/>
      <c r="Z66"/>
      <c r="AA66"/>
      <c r="AB66"/>
      <c r="AC66"/>
      <c r="AD66"/>
      <c r="AE66"/>
      <c r="AF66"/>
      <c r="AG66"/>
    </row>
    <row r="67" spans="1:33" s="114" customFormat="1" ht="33" customHeight="1" x14ac:dyDescent="0.3">
      <c r="A67"/>
      <c r="B67" s="83" t="s">
        <v>310</v>
      </c>
      <c r="C67" s="55" t="s">
        <v>303</v>
      </c>
      <c r="D67" s="55">
        <v>100</v>
      </c>
      <c r="E67" s="55">
        <v>150</v>
      </c>
      <c r="F67" s="55">
        <v>200</v>
      </c>
      <c r="G67" s="110" t="s">
        <v>304</v>
      </c>
      <c r="J67" s="115"/>
      <c r="K67"/>
      <c r="L67"/>
      <c r="M67"/>
      <c r="N67"/>
      <c r="O67"/>
      <c r="P67"/>
      <c r="Q67"/>
      <c r="R67"/>
      <c r="S67"/>
      <c r="T67"/>
      <c r="U67"/>
      <c r="V67"/>
      <c r="W67"/>
      <c r="X67"/>
      <c r="Y67"/>
      <c r="Z67"/>
      <c r="AA67"/>
      <c r="AB67"/>
      <c r="AC67"/>
      <c r="AD67"/>
      <c r="AE67"/>
      <c r="AF67"/>
      <c r="AG67"/>
    </row>
    <row r="68" spans="1:33" s="114" customFormat="1" x14ac:dyDescent="0.3">
      <c r="A68"/>
      <c r="B68" s="25"/>
      <c r="C68" s="26"/>
      <c r="D68" s="28"/>
      <c r="E68" s="28"/>
      <c r="F68" s="28"/>
      <c r="G68" s="27"/>
      <c r="J68" s="115"/>
      <c r="K68"/>
      <c r="L68"/>
      <c r="M68"/>
      <c r="N68"/>
      <c r="O68"/>
      <c r="P68"/>
      <c r="Q68"/>
      <c r="R68"/>
      <c r="S68"/>
      <c r="T68"/>
      <c r="U68"/>
      <c r="V68"/>
      <c r="W68"/>
      <c r="X68"/>
      <c r="Y68"/>
      <c r="Z68"/>
      <c r="AA68"/>
      <c r="AB68"/>
      <c r="AC68"/>
      <c r="AD68"/>
      <c r="AE68"/>
      <c r="AF68"/>
      <c r="AG68"/>
    </row>
    <row r="69" spans="1:33" x14ac:dyDescent="0.3">
      <c r="B69" s="6"/>
    </row>
    <row r="70" spans="1:33" x14ac:dyDescent="0.35">
      <c r="A70" s="10" t="s">
        <v>37</v>
      </c>
      <c r="B70" s="6"/>
    </row>
    <row r="71" spans="1:33" x14ac:dyDescent="0.3">
      <c r="B71" s="6"/>
    </row>
    <row r="72" spans="1:33" ht="14.4" x14ac:dyDescent="0.3">
      <c r="B72" s="138" t="s">
        <v>118</v>
      </c>
      <c r="C72" s="138" t="s">
        <v>2</v>
      </c>
      <c r="D72" s="138" t="s">
        <v>8</v>
      </c>
      <c r="E72" s="138" t="s">
        <v>1</v>
      </c>
      <c r="F72" s="138" t="s">
        <v>10</v>
      </c>
      <c r="G72" s="24" t="s">
        <v>43</v>
      </c>
    </row>
    <row r="73" spans="1:33" ht="14.4" x14ac:dyDescent="0.3">
      <c r="B73" s="139"/>
      <c r="C73" s="139"/>
      <c r="D73" s="139"/>
      <c r="E73" s="139"/>
      <c r="F73" s="139"/>
      <c r="G73" s="24" t="str">
        <f>C14</f>
        <v>շարունակական</v>
      </c>
    </row>
    <row r="74" spans="1:33" x14ac:dyDescent="0.3">
      <c r="B74" s="26" t="s">
        <v>311</v>
      </c>
      <c r="C74" s="24" t="s">
        <v>3</v>
      </c>
      <c r="D74" s="118">
        <v>395740</v>
      </c>
      <c r="E74" s="118">
        <v>514462</v>
      </c>
      <c r="F74" s="118">
        <v>514462</v>
      </c>
      <c r="G74" s="30" t="s">
        <v>221</v>
      </c>
    </row>
    <row r="75" spans="1:33" x14ac:dyDescent="0.3">
      <c r="B75" s="26"/>
      <c r="C75" s="24" t="s">
        <v>3</v>
      </c>
      <c r="D75" s="28"/>
      <c r="E75" s="28"/>
      <c r="F75" s="81"/>
      <c r="G75" s="30"/>
    </row>
    <row r="76" spans="1:33" ht="14.4" x14ac:dyDescent="0.3">
      <c r="B76" s="15" t="s">
        <v>4</v>
      </c>
      <c r="C76" s="15" t="s">
        <v>3</v>
      </c>
      <c r="D76" s="119">
        <f>SUM(D74:D75)</f>
        <v>395740</v>
      </c>
      <c r="E76" s="119">
        <f t="shared" ref="E76:G76" si="0">SUM(E74:E75)</f>
        <v>514462</v>
      </c>
      <c r="F76" s="119">
        <f t="shared" si="0"/>
        <v>514462</v>
      </c>
      <c r="G76" s="15">
        <f t="shared" si="0"/>
        <v>0</v>
      </c>
    </row>
    <row r="77" spans="1:33" ht="14.4" x14ac:dyDescent="0.3">
      <c r="B77"/>
    </row>
    <row r="78" spans="1:33" x14ac:dyDescent="0.35">
      <c r="A78" s="10" t="s">
        <v>38</v>
      </c>
      <c r="B78"/>
    </row>
    <row r="79" spans="1:33" ht="14.4" x14ac:dyDescent="0.3">
      <c r="B79"/>
    </row>
    <row r="80" spans="1:33" ht="14.4" x14ac:dyDescent="0.3">
      <c r="B80" s="138" t="s">
        <v>119</v>
      </c>
      <c r="C80" s="138" t="s">
        <v>2</v>
      </c>
      <c r="D80" s="138" t="s">
        <v>8</v>
      </c>
      <c r="E80" s="138" t="s">
        <v>1</v>
      </c>
      <c r="F80" s="138" t="s">
        <v>10</v>
      </c>
      <c r="G80" s="24" t="s">
        <v>43</v>
      </c>
    </row>
    <row r="81" spans="1:7" ht="14.4" x14ac:dyDescent="0.3">
      <c r="B81" s="139"/>
      <c r="C81" s="139"/>
      <c r="D81" s="139"/>
      <c r="E81" s="139"/>
      <c r="F81" s="139"/>
      <c r="G81" s="24" t="str">
        <f>C14</f>
        <v>շարունակական</v>
      </c>
    </row>
    <row r="82" spans="1:7" x14ac:dyDescent="0.3">
      <c r="B82" s="32" t="s">
        <v>46</v>
      </c>
      <c r="C82" s="31" t="s">
        <v>3</v>
      </c>
      <c r="D82" s="119">
        <f>+D76</f>
        <v>395740</v>
      </c>
      <c r="E82" s="119">
        <f t="shared" ref="E82:F82" si="1">+E76</f>
        <v>514462</v>
      </c>
      <c r="F82" s="119">
        <f t="shared" si="1"/>
        <v>514462</v>
      </c>
      <c r="G82" s="15" t="s">
        <v>221</v>
      </c>
    </row>
    <row r="83" spans="1:7" x14ac:dyDescent="0.3">
      <c r="B83" s="34" t="s">
        <v>44</v>
      </c>
      <c r="C83" s="31" t="s">
        <v>3</v>
      </c>
      <c r="D83" s="28"/>
      <c r="E83" s="28"/>
      <c r="F83" s="29"/>
      <c r="G83" s="27"/>
    </row>
    <row r="84" spans="1:7" ht="26.25" customHeight="1" x14ac:dyDescent="0.3">
      <c r="B84" s="35" t="s">
        <v>45</v>
      </c>
      <c r="C84" s="31" t="s">
        <v>3</v>
      </c>
      <c r="D84" s="28"/>
      <c r="E84" s="28"/>
      <c r="F84" s="29"/>
      <c r="G84" s="27"/>
    </row>
    <row r="85" spans="1:7" x14ac:dyDescent="0.3">
      <c r="B85" s="34" t="s">
        <v>48</v>
      </c>
      <c r="C85" s="31" t="s">
        <v>3</v>
      </c>
      <c r="D85" s="119">
        <f>+D86</f>
        <v>395740</v>
      </c>
      <c r="E85" s="119">
        <f t="shared" ref="E85:F85" si="2">+E86</f>
        <v>514462</v>
      </c>
      <c r="F85" s="119">
        <f t="shared" si="2"/>
        <v>514462</v>
      </c>
      <c r="G85" s="15">
        <f t="shared" ref="G85" si="3">SUM(G86:G87)</f>
        <v>0</v>
      </c>
    </row>
    <row r="86" spans="1:7" x14ac:dyDescent="0.3">
      <c r="B86" s="52" t="s">
        <v>312</v>
      </c>
      <c r="C86" s="31" t="s">
        <v>3</v>
      </c>
      <c r="D86" s="118">
        <v>395740</v>
      </c>
      <c r="E86" s="118">
        <v>514462</v>
      </c>
      <c r="F86" s="118">
        <v>514462</v>
      </c>
      <c r="G86" s="27"/>
    </row>
    <row r="87" spans="1:7" x14ac:dyDescent="0.3">
      <c r="B87" s="26"/>
      <c r="C87" s="31" t="s">
        <v>3</v>
      </c>
      <c r="D87" s="28"/>
      <c r="E87" s="28"/>
      <c r="F87" s="29"/>
      <c r="G87" s="27"/>
    </row>
    <row r="88" spans="1:7" ht="27" customHeight="1" x14ac:dyDescent="0.3">
      <c r="B88" s="32" t="s">
        <v>47</v>
      </c>
      <c r="C88" s="31" t="s">
        <v>3</v>
      </c>
      <c r="D88" s="119">
        <f>D82-D85-D84</f>
        <v>0</v>
      </c>
      <c r="E88" s="119">
        <f t="shared" ref="E88:F88" si="4">E82-E85-E84</f>
        <v>0</v>
      </c>
      <c r="F88" s="119">
        <f t="shared" si="4"/>
        <v>0</v>
      </c>
      <c r="G88" s="15"/>
    </row>
    <row r="89" spans="1:7" ht="14.4" x14ac:dyDescent="0.3">
      <c r="B89"/>
    </row>
    <row r="90" spans="1:7" ht="19.5" customHeight="1" x14ac:dyDescent="0.35">
      <c r="A90" s="10" t="s">
        <v>40</v>
      </c>
      <c r="B90"/>
    </row>
    <row r="91" spans="1:7" ht="21" customHeight="1" x14ac:dyDescent="0.3">
      <c r="B91"/>
    </row>
    <row r="92" spans="1:7" ht="16.2" x14ac:dyDescent="0.3">
      <c r="B92" s="32" t="s">
        <v>120</v>
      </c>
      <c r="C92" s="140"/>
      <c r="D92" s="141"/>
      <c r="E92" s="142"/>
    </row>
    <row r="93" spans="1:7" ht="14.4" x14ac:dyDescent="0.3">
      <c r="B93"/>
    </row>
    <row r="94" spans="1:7" ht="16.2" x14ac:dyDescent="0.35">
      <c r="A94" s="10" t="s">
        <v>121</v>
      </c>
      <c r="B94" s="4"/>
    </row>
    <row r="95" spans="1:7" ht="14.4" x14ac:dyDescent="0.3">
      <c r="B95"/>
    </row>
    <row r="96" spans="1:7" ht="14.4" x14ac:dyDescent="0.3">
      <c r="B96" s="32" t="s">
        <v>5</v>
      </c>
      <c r="C96" s="140"/>
      <c r="D96" s="141"/>
      <c r="E96" s="142"/>
    </row>
    <row r="97" spans="1:5" ht="14.4" x14ac:dyDescent="0.3">
      <c r="B97" s="32" t="s">
        <v>6</v>
      </c>
      <c r="C97" s="140"/>
      <c r="D97" s="141"/>
      <c r="E97" s="142"/>
    </row>
    <row r="98" spans="1:5" ht="24.75" customHeight="1" x14ac:dyDescent="0.35">
      <c r="A98" s="10" t="s">
        <v>122</v>
      </c>
      <c r="B98"/>
    </row>
    <row r="99" spans="1:5" ht="14.4" x14ac:dyDescent="0.3">
      <c r="B99"/>
    </row>
    <row r="100" spans="1:5" ht="14.4" x14ac:dyDescent="0.3">
      <c r="B100" s="140"/>
      <c r="C100" s="141"/>
      <c r="D100" s="141"/>
      <c r="E100" s="142"/>
    </row>
  </sheetData>
  <mergeCells count="24">
    <mergeCell ref="B35:B38"/>
    <mergeCell ref="B40:B42"/>
    <mergeCell ref="B47:E47"/>
    <mergeCell ref="B51:E51"/>
    <mergeCell ref="B55:E55"/>
    <mergeCell ref="F80:F81"/>
    <mergeCell ref="C92:E92"/>
    <mergeCell ref="F59:F60"/>
    <mergeCell ref="B72:B73"/>
    <mergeCell ref="C72:C73"/>
    <mergeCell ref="D72:D73"/>
    <mergeCell ref="E72:E73"/>
    <mergeCell ref="F72:F73"/>
    <mergeCell ref="B59:B60"/>
    <mergeCell ref="C59:C60"/>
    <mergeCell ref="D59:D60"/>
    <mergeCell ref="E59:E60"/>
    <mergeCell ref="C96:E96"/>
    <mergeCell ref="C97:E97"/>
    <mergeCell ref="B100:E100"/>
    <mergeCell ref="B80:B81"/>
    <mergeCell ref="C80:C81"/>
    <mergeCell ref="D80:D81"/>
    <mergeCell ref="E80:E81"/>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hyperlinks>
    <hyperlink ref="C28" location="_ftn1" display="_ftn1"/>
    <hyperlink ref="D28" location="_ftn2" display="_ftn2"/>
    <hyperlink ref="E28" location="_ftn3" display="_ftn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553" r:id="rId3" name="Check Box 1">
              <controlPr defaultSize="0" autoFill="0" autoLine="0" autoPict="0">
                <anchor moveWithCells="1">
                  <from>
                    <xdr:col>2</xdr:col>
                    <xdr:colOff>83820</xdr:colOff>
                    <xdr:row>34</xdr:row>
                    <xdr:rowOff>7620</xdr:rowOff>
                  </from>
                  <to>
                    <xdr:col>4</xdr:col>
                    <xdr:colOff>861060</xdr:colOff>
                    <xdr:row>35</xdr:row>
                    <xdr:rowOff>38100</xdr:rowOff>
                  </to>
                </anchor>
              </controlPr>
            </control>
          </mc:Choice>
        </mc:AlternateContent>
        <mc:AlternateContent xmlns:mc="http://schemas.openxmlformats.org/markup-compatibility/2006">
          <mc:Choice Requires="x14">
            <control shapeId="23554" r:id="rId4" name="Check Box 2">
              <controlPr defaultSize="0" autoFill="0" autoLine="0" autoPict="0">
                <anchor moveWithCells="1">
                  <from>
                    <xdr:col>2</xdr:col>
                    <xdr:colOff>99060</xdr:colOff>
                    <xdr:row>35</xdr:row>
                    <xdr:rowOff>0</xdr:rowOff>
                  </from>
                  <to>
                    <xdr:col>3</xdr:col>
                    <xdr:colOff>617220</xdr:colOff>
                    <xdr:row>36</xdr:row>
                    <xdr:rowOff>7620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2</xdr:col>
                    <xdr:colOff>99060</xdr:colOff>
                    <xdr:row>37</xdr:row>
                    <xdr:rowOff>0</xdr:rowOff>
                  </from>
                  <to>
                    <xdr:col>4</xdr:col>
                    <xdr:colOff>502920</xdr:colOff>
                    <xdr:row>37</xdr:row>
                    <xdr:rowOff>160020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2</xdr:col>
                    <xdr:colOff>99060</xdr:colOff>
                    <xdr:row>35</xdr:row>
                    <xdr:rowOff>182880</xdr:rowOff>
                  </from>
                  <to>
                    <xdr:col>5</xdr:col>
                    <xdr:colOff>182880</xdr:colOff>
                    <xdr:row>36</xdr:row>
                    <xdr:rowOff>182880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2</xdr:col>
                    <xdr:colOff>38100</xdr:colOff>
                    <xdr:row>39</xdr:row>
                    <xdr:rowOff>30480</xdr:rowOff>
                  </from>
                  <to>
                    <xdr:col>16</xdr:col>
                    <xdr:colOff>541020</xdr:colOff>
                    <xdr:row>39</xdr:row>
                    <xdr:rowOff>160020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2</xdr:col>
                    <xdr:colOff>45720</xdr:colOff>
                    <xdr:row>40</xdr:row>
                    <xdr:rowOff>30480</xdr:rowOff>
                  </from>
                  <to>
                    <xdr:col>17</xdr:col>
                    <xdr:colOff>304800</xdr:colOff>
                    <xdr:row>41</xdr:row>
                    <xdr:rowOff>0</xdr:rowOff>
                  </to>
                </anchor>
              </controlPr>
            </control>
          </mc:Choice>
        </mc:AlternateContent>
        <mc:AlternateContent xmlns:mc="http://schemas.openxmlformats.org/markup-compatibility/2006">
          <mc:Choice Requires="x14">
            <control shapeId="23559" r:id="rId9" name="Check Box 7">
              <controlPr defaultSize="0" autoFill="0" autoLine="0" autoPict="0">
                <anchor moveWithCells="1">
                  <from>
                    <xdr:col>2</xdr:col>
                    <xdr:colOff>45720</xdr:colOff>
                    <xdr:row>41</xdr:row>
                    <xdr:rowOff>7620</xdr:rowOff>
                  </from>
                  <to>
                    <xdr:col>15</xdr:col>
                    <xdr:colOff>236220</xdr:colOff>
                    <xdr:row>42</xdr:row>
                    <xdr:rowOff>0</xdr:rowOff>
                  </to>
                </anchor>
              </controlPr>
            </control>
          </mc:Choice>
        </mc:AlternateContent>
        <mc:AlternateContent xmlns:mc="http://schemas.openxmlformats.org/markup-compatibility/2006">
          <mc:Choice Requires="x14">
            <control shapeId="23560"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mc:AlternateContent xmlns:mc="http://schemas.openxmlformats.org/markup-compatibility/2006">
          <mc:Choice Requires="x14">
            <control shapeId="23561" r:id="rId11" name="Check Box 9">
              <controlPr defaultSize="0" autoFill="0" autoLine="0" autoPict="0">
                <anchor moveWithCells="1">
                  <from>
                    <xdr:col>2</xdr:col>
                    <xdr:colOff>83820</xdr:colOff>
                    <xdr:row>34</xdr:row>
                    <xdr:rowOff>7620</xdr:rowOff>
                  </from>
                  <to>
                    <xdr:col>4</xdr:col>
                    <xdr:colOff>861060</xdr:colOff>
                    <xdr:row>35</xdr:row>
                    <xdr:rowOff>38100</xdr:rowOff>
                  </to>
                </anchor>
              </controlPr>
            </control>
          </mc:Choice>
        </mc:AlternateContent>
        <mc:AlternateContent xmlns:mc="http://schemas.openxmlformats.org/markup-compatibility/2006">
          <mc:Choice Requires="x14">
            <control shapeId="23562" r:id="rId12" name="Check Box 10">
              <controlPr defaultSize="0" autoFill="0" autoLine="0" autoPict="0">
                <anchor moveWithCells="1">
                  <from>
                    <xdr:col>2</xdr:col>
                    <xdr:colOff>99060</xdr:colOff>
                    <xdr:row>35</xdr:row>
                    <xdr:rowOff>0</xdr:rowOff>
                  </from>
                  <to>
                    <xdr:col>3</xdr:col>
                    <xdr:colOff>617220</xdr:colOff>
                    <xdr:row>36</xdr:row>
                    <xdr:rowOff>7620</xdr:rowOff>
                  </to>
                </anchor>
              </controlPr>
            </control>
          </mc:Choice>
        </mc:AlternateContent>
        <mc:AlternateContent xmlns:mc="http://schemas.openxmlformats.org/markup-compatibility/2006">
          <mc:Choice Requires="x14">
            <control shapeId="23563" r:id="rId13" name="Check Box 11">
              <controlPr defaultSize="0" autoFill="0" autoLine="0" autoPict="0">
                <anchor moveWithCells="1">
                  <from>
                    <xdr:col>2</xdr:col>
                    <xdr:colOff>99060</xdr:colOff>
                    <xdr:row>37</xdr:row>
                    <xdr:rowOff>0</xdr:rowOff>
                  </from>
                  <to>
                    <xdr:col>4</xdr:col>
                    <xdr:colOff>502920</xdr:colOff>
                    <xdr:row>37</xdr:row>
                    <xdr:rowOff>160020</xdr:rowOff>
                  </to>
                </anchor>
              </controlPr>
            </control>
          </mc:Choice>
        </mc:AlternateContent>
        <mc:AlternateContent xmlns:mc="http://schemas.openxmlformats.org/markup-compatibility/2006">
          <mc:Choice Requires="x14">
            <control shapeId="23564" r:id="rId14" name="Check Box 12">
              <controlPr defaultSize="0" autoFill="0" autoLine="0" autoPict="0">
                <anchor moveWithCells="1">
                  <from>
                    <xdr:col>2</xdr:col>
                    <xdr:colOff>99060</xdr:colOff>
                    <xdr:row>35</xdr:row>
                    <xdr:rowOff>182880</xdr:rowOff>
                  </from>
                  <to>
                    <xdr:col>5</xdr:col>
                    <xdr:colOff>182880</xdr:colOff>
                    <xdr:row>36</xdr:row>
                    <xdr:rowOff>182880</xdr:rowOff>
                  </to>
                </anchor>
              </controlPr>
            </control>
          </mc:Choice>
        </mc:AlternateContent>
        <mc:AlternateContent xmlns:mc="http://schemas.openxmlformats.org/markup-compatibility/2006">
          <mc:Choice Requires="x14">
            <control shapeId="23565" r:id="rId15" name="Check Box 13">
              <controlPr defaultSize="0" autoFill="0" autoLine="0" autoPict="0">
                <anchor moveWithCells="1">
                  <from>
                    <xdr:col>2</xdr:col>
                    <xdr:colOff>45720</xdr:colOff>
                    <xdr:row>41</xdr:row>
                    <xdr:rowOff>7620</xdr:rowOff>
                  </from>
                  <to>
                    <xdr:col>15</xdr:col>
                    <xdr:colOff>236220</xdr:colOff>
                    <xdr:row>42</xdr:row>
                    <xdr:rowOff>0</xdr:rowOff>
                  </to>
                </anchor>
              </controlPr>
            </control>
          </mc:Choice>
        </mc:AlternateContent>
        <mc:AlternateContent xmlns:mc="http://schemas.openxmlformats.org/markup-compatibility/2006">
          <mc:Choice Requires="x14">
            <control shapeId="23566" r:id="rId16" name="Check Box 14">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mc:AlternateContent xmlns:mc="http://schemas.openxmlformats.org/markup-compatibility/2006">
          <mc:Choice Requires="x14">
            <control shapeId="23567" r:id="rId17" name="Check Box 15">
              <controlPr defaultSize="0" autoFill="0" autoLine="0" autoPict="0">
                <anchor moveWithCells="1">
                  <from>
                    <xdr:col>2</xdr:col>
                    <xdr:colOff>83820</xdr:colOff>
                    <xdr:row>34</xdr:row>
                    <xdr:rowOff>7620</xdr:rowOff>
                  </from>
                  <to>
                    <xdr:col>4</xdr:col>
                    <xdr:colOff>861060</xdr:colOff>
                    <xdr:row>35</xdr:row>
                    <xdr:rowOff>22860</xdr:rowOff>
                  </to>
                </anchor>
              </controlPr>
            </control>
          </mc:Choice>
        </mc:AlternateContent>
        <mc:AlternateContent xmlns:mc="http://schemas.openxmlformats.org/markup-compatibility/2006">
          <mc:Choice Requires="x14">
            <control shapeId="23568" r:id="rId18" name="Check Box 16">
              <controlPr defaultSize="0" autoFill="0" autoLine="0" autoPict="0">
                <anchor moveWithCells="1">
                  <from>
                    <xdr:col>2</xdr:col>
                    <xdr:colOff>99060</xdr:colOff>
                    <xdr:row>35</xdr:row>
                    <xdr:rowOff>0</xdr:rowOff>
                  </from>
                  <to>
                    <xdr:col>3</xdr:col>
                    <xdr:colOff>617220</xdr:colOff>
                    <xdr:row>36</xdr:row>
                    <xdr:rowOff>7620</xdr:rowOff>
                  </to>
                </anchor>
              </controlPr>
            </control>
          </mc:Choice>
        </mc:AlternateContent>
        <mc:AlternateContent xmlns:mc="http://schemas.openxmlformats.org/markup-compatibility/2006">
          <mc:Choice Requires="x14">
            <control shapeId="23569" r:id="rId19" name="Check Box 17">
              <controlPr defaultSize="0" autoFill="0" autoLine="0" autoPict="0">
                <anchor moveWithCells="1">
                  <from>
                    <xdr:col>2</xdr:col>
                    <xdr:colOff>99060</xdr:colOff>
                    <xdr:row>37</xdr:row>
                    <xdr:rowOff>0</xdr:rowOff>
                  </from>
                  <to>
                    <xdr:col>4</xdr:col>
                    <xdr:colOff>502920</xdr:colOff>
                    <xdr:row>37</xdr:row>
                    <xdr:rowOff>160020</xdr:rowOff>
                  </to>
                </anchor>
              </controlPr>
            </control>
          </mc:Choice>
        </mc:AlternateContent>
        <mc:AlternateContent xmlns:mc="http://schemas.openxmlformats.org/markup-compatibility/2006">
          <mc:Choice Requires="x14">
            <control shapeId="23570" r:id="rId20" name="Check Box 18">
              <controlPr defaultSize="0" autoFill="0" autoLine="0" autoPict="0">
                <anchor moveWithCells="1">
                  <from>
                    <xdr:col>2</xdr:col>
                    <xdr:colOff>99060</xdr:colOff>
                    <xdr:row>35</xdr:row>
                    <xdr:rowOff>182880</xdr:rowOff>
                  </from>
                  <to>
                    <xdr:col>5</xdr:col>
                    <xdr:colOff>182880</xdr:colOff>
                    <xdr:row>36</xdr:row>
                    <xdr:rowOff>182880</xdr:rowOff>
                  </to>
                </anchor>
              </controlPr>
            </control>
          </mc:Choice>
        </mc:AlternateContent>
        <mc:AlternateContent xmlns:mc="http://schemas.openxmlformats.org/markup-compatibility/2006">
          <mc:Choice Requires="x14">
            <control shapeId="23571" r:id="rId21" name="Check Box 19">
              <controlPr defaultSize="0" autoFill="0" autoLine="0" autoPict="0">
                <anchor moveWithCells="1">
                  <from>
                    <xdr:col>2</xdr:col>
                    <xdr:colOff>38100</xdr:colOff>
                    <xdr:row>39</xdr:row>
                    <xdr:rowOff>30480</xdr:rowOff>
                  </from>
                  <to>
                    <xdr:col>16</xdr:col>
                    <xdr:colOff>541020</xdr:colOff>
                    <xdr:row>39</xdr:row>
                    <xdr:rowOff>160020</xdr:rowOff>
                  </to>
                </anchor>
              </controlPr>
            </control>
          </mc:Choice>
        </mc:AlternateContent>
        <mc:AlternateContent xmlns:mc="http://schemas.openxmlformats.org/markup-compatibility/2006">
          <mc:Choice Requires="x14">
            <control shapeId="23572" r:id="rId22" name="Check Box 20">
              <controlPr defaultSize="0" autoFill="0" autoLine="0" autoPict="0">
                <anchor moveWithCells="1">
                  <from>
                    <xdr:col>2</xdr:col>
                    <xdr:colOff>45720</xdr:colOff>
                    <xdr:row>40</xdr:row>
                    <xdr:rowOff>30480</xdr:rowOff>
                  </from>
                  <to>
                    <xdr:col>17</xdr:col>
                    <xdr:colOff>304800</xdr:colOff>
                    <xdr:row>41</xdr:row>
                    <xdr:rowOff>0</xdr:rowOff>
                  </to>
                </anchor>
              </controlPr>
            </control>
          </mc:Choice>
        </mc:AlternateContent>
        <mc:AlternateContent xmlns:mc="http://schemas.openxmlformats.org/markup-compatibility/2006">
          <mc:Choice Requires="x14">
            <control shapeId="23573" r:id="rId23" name="Check Box 21">
              <controlPr defaultSize="0" autoFill="0" autoLine="0" autoPict="0">
                <anchor moveWithCells="1">
                  <from>
                    <xdr:col>2</xdr:col>
                    <xdr:colOff>45720</xdr:colOff>
                    <xdr:row>41</xdr:row>
                    <xdr:rowOff>7620</xdr:rowOff>
                  </from>
                  <to>
                    <xdr:col>15</xdr:col>
                    <xdr:colOff>236220</xdr:colOff>
                    <xdr:row>42</xdr:row>
                    <xdr:rowOff>7620</xdr:rowOff>
                  </to>
                </anchor>
              </controlPr>
            </control>
          </mc:Choice>
        </mc:AlternateContent>
        <mc:AlternateContent xmlns:mc="http://schemas.openxmlformats.org/markup-compatibility/2006">
          <mc:Choice Requires="x14">
            <control shapeId="23574" r:id="rId24" name="Check Box 22">
              <controlPr defaultSize="0" autoFill="0" autoLine="0" autoPict="0">
                <anchor moveWithCells="1">
                  <from>
                    <xdr:col>1</xdr:col>
                    <xdr:colOff>0</xdr:colOff>
                    <xdr:row>11</xdr:row>
                    <xdr:rowOff>0</xdr:rowOff>
                  </from>
                  <to>
                    <xdr:col>1</xdr:col>
                    <xdr:colOff>2933700</xdr:colOff>
                    <xdr:row>11</xdr:row>
                    <xdr:rowOff>236220</xdr:rowOff>
                  </to>
                </anchor>
              </controlPr>
            </control>
          </mc:Choice>
        </mc:AlternateContent>
        <mc:AlternateContent xmlns:mc="http://schemas.openxmlformats.org/markup-compatibility/2006">
          <mc:Choice Requires="x14">
            <control shapeId="23575" r:id="rId25" name="Check Box 23">
              <controlPr defaultSize="0" autoFill="0" autoLine="0" autoPict="0">
                <anchor moveWithCells="1">
                  <from>
                    <xdr:col>2</xdr:col>
                    <xdr:colOff>83820</xdr:colOff>
                    <xdr:row>34</xdr:row>
                    <xdr:rowOff>7620</xdr:rowOff>
                  </from>
                  <to>
                    <xdr:col>4</xdr:col>
                    <xdr:colOff>861060</xdr:colOff>
                    <xdr:row>35</xdr:row>
                    <xdr:rowOff>22860</xdr:rowOff>
                  </to>
                </anchor>
              </controlPr>
            </control>
          </mc:Choice>
        </mc:AlternateContent>
        <mc:AlternateContent xmlns:mc="http://schemas.openxmlformats.org/markup-compatibility/2006">
          <mc:Choice Requires="x14">
            <control shapeId="23576" r:id="rId26" name="Check Box 24">
              <controlPr defaultSize="0" autoFill="0" autoLine="0" autoPict="0">
                <anchor moveWithCells="1">
                  <from>
                    <xdr:col>2</xdr:col>
                    <xdr:colOff>99060</xdr:colOff>
                    <xdr:row>35</xdr:row>
                    <xdr:rowOff>0</xdr:rowOff>
                  </from>
                  <to>
                    <xdr:col>3</xdr:col>
                    <xdr:colOff>617220</xdr:colOff>
                    <xdr:row>36</xdr:row>
                    <xdr:rowOff>7620</xdr:rowOff>
                  </to>
                </anchor>
              </controlPr>
            </control>
          </mc:Choice>
        </mc:AlternateContent>
        <mc:AlternateContent xmlns:mc="http://schemas.openxmlformats.org/markup-compatibility/2006">
          <mc:Choice Requires="x14">
            <control shapeId="23577" r:id="rId27" name="Check Box 25">
              <controlPr defaultSize="0" autoFill="0" autoLine="0" autoPict="0">
                <anchor moveWithCells="1">
                  <from>
                    <xdr:col>2</xdr:col>
                    <xdr:colOff>99060</xdr:colOff>
                    <xdr:row>37</xdr:row>
                    <xdr:rowOff>0</xdr:rowOff>
                  </from>
                  <to>
                    <xdr:col>4</xdr:col>
                    <xdr:colOff>502920</xdr:colOff>
                    <xdr:row>37</xdr:row>
                    <xdr:rowOff>160020</xdr:rowOff>
                  </to>
                </anchor>
              </controlPr>
            </control>
          </mc:Choice>
        </mc:AlternateContent>
        <mc:AlternateContent xmlns:mc="http://schemas.openxmlformats.org/markup-compatibility/2006">
          <mc:Choice Requires="x14">
            <control shapeId="23578" r:id="rId28" name="Check Box 26">
              <controlPr defaultSize="0" autoFill="0" autoLine="0" autoPict="0">
                <anchor moveWithCells="1">
                  <from>
                    <xdr:col>2</xdr:col>
                    <xdr:colOff>99060</xdr:colOff>
                    <xdr:row>35</xdr:row>
                    <xdr:rowOff>182880</xdr:rowOff>
                  </from>
                  <to>
                    <xdr:col>5</xdr:col>
                    <xdr:colOff>182880</xdr:colOff>
                    <xdr:row>36</xdr:row>
                    <xdr:rowOff>182880</xdr:rowOff>
                  </to>
                </anchor>
              </controlPr>
            </control>
          </mc:Choice>
        </mc:AlternateContent>
        <mc:AlternateContent xmlns:mc="http://schemas.openxmlformats.org/markup-compatibility/2006">
          <mc:Choice Requires="x14">
            <control shapeId="23579" r:id="rId29" name="Check Box 27">
              <controlPr defaultSize="0" autoFill="0" autoLine="0" autoPict="0">
                <anchor moveWithCells="1">
                  <from>
                    <xdr:col>2</xdr:col>
                    <xdr:colOff>45720</xdr:colOff>
                    <xdr:row>41</xdr:row>
                    <xdr:rowOff>7620</xdr:rowOff>
                  </from>
                  <to>
                    <xdr:col>15</xdr:col>
                    <xdr:colOff>236220</xdr:colOff>
                    <xdr:row>42</xdr:row>
                    <xdr:rowOff>7620</xdr:rowOff>
                  </to>
                </anchor>
              </controlPr>
            </control>
          </mc:Choice>
        </mc:AlternateContent>
        <mc:AlternateContent xmlns:mc="http://schemas.openxmlformats.org/markup-compatibility/2006">
          <mc:Choice Requires="x14">
            <control shapeId="23580" r:id="rId30" name="Check Box 28">
              <controlPr defaultSize="0" autoFill="0" autoLine="0" autoPict="0">
                <anchor moveWithCells="1">
                  <from>
                    <xdr:col>1</xdr:col>
                    <xdr:colOff>0</xdr:colOff>
                    <xdr:row>11</xdr:row>
                    <xdr:rowOff>0</xdr:rowOff>
                  </from>
                  <to>
                    <xdr:col>1</xdr:col>
                    <xdr:colOff>2933700</xdr:colOff>
                    <xdr:row>11</xdr:row>
                    <xdr:rowOff>236220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B15" workbookViewId="0">
      <selection activeCell="C103" sqref="C103"/>
    </sheetView>
  </sheetViews>
  <sheetFormatPr defaultColWidth="9.109375" defaultRowHeight="15" x14ac:dyDescent="0.3"/>
  <cols>
    <col min="2" max="2" width="62.44140625" style="1" customWidth="1"/>
    <col min="3" max="3" width="61.33203125" customWidth="1"/>
    <col min="4" max="4" width="45.109375" customWidth="1"/>
    <col min="5" max="5" width="37.109375" customWidth="1"/>
    <col min="6" max="6" width="15.5546875" bestFit="1"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139</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18" x14ac:dyDescent="0.35">
      <c r="A10" s="10"/>
      <c r="B10" s="11" t="s">
        <v>95</v>
      </c>
      <c r="C10" s="12" t="s">
        <v>356</v>
      </c>
      <c r="G10" s="2"/>
    </row>
    <row r="11" spans="1:10" ht="18" x14ac:dyDescent="0.35">
      <c r="A11" s="10"/>
      <c r="B11" s="11" t="s">
        <v>96</v>
      </c>
      <c r="C11" s="12">
        <v>1086</v>
      </c>
      <c r="G11" s="2"/>
    </row>
    <row r="12" spans="1:10" ht="18" x14ac:dyDescent="0.35">
      <c r="A12" s="10"/>
      <c r="B12" s="16"/>
      <c r="C12" s="14"/>
      <c r="D12" s="5"/>
      <c r="E12" s="2"/>
      <c r="F12" s="2"/>
      <c r="G12" s="2"/>
    </row>
    <row r="13" spans="1:10" ht="18" x14ac:dyDescent="0.35">
      <c r="A13" s="10"/>
      <c r="B13" s="11" t="s">
        <v>39</v>
      </c>
      <c r="C13" s="12">
        <v>2024</v>
      </c>
      <c r="D13" s="5"/>
      <c r="E13" s="2"/>
      <c r="F13" s="2"/>
      <c r="G13" s="2"/>
    </row>
    <row r="14" spans="1:10" ht="18" x14ac:dyDescent="0.35">
      <c r="A14" s="10"/>
      <c r="B14" s="11" t="s">
        <v>98</v>
      </c>
      <c r="C14" s="12">
        <v>2029</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47.25" customHeight="1" x14ac:dyDescent="0.3">
      <c r="B17" s="11" t="s">
        <v>99</v>
      </c>
      <c r="C17" s="44" t="s">
        <v>357</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33" t="s">
        <v>25</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t="s">
        <v>25</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26.4" x14ac:dyDescent="0.35">
      <c r="B29" s="86" t="s">
        <v>17</v>
      </c>
      <c r="C29" s="89" t="s">
        <v>358</v>
      </c>
      <c r="D29" s="89"/>
      <c r="E29" s="129" t="s">
        <v>359</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79.2" x14ac:dyDescent="0.3">
      <c r="B33" s="11" t="s">
        <v>110</v>
      </c>
      <c r="C33" s="89" t="s">
        <v>360</v>
      </c>
    </row>
    <row r="34" spans="1:5" s="6" customFormat="1" x14ac:dyDescent="0.3"/>
    <row r="35" spans="1:5" s="6" customFormat="1" ht="20.399999999999999" x14ac:dyDescent="0.3">
      <c r="B35" s="143" t="s">
        <v>111</v>
      </c>
      <c r="C35" s="22" t="s">
        <v>18</v>
      </c>
    </row>
    <row r="36" spans="1:5" s="6" customFormat="1" x14ac:dyDescent="0.3">
      <c r="B36" s="144"/>
    </row>
    <row r="37" spans="1:5" s="6" customFormat="1" x14ac:dyDescent="0.3">
      <c r="B37" s="144"/>
    </row>
    <row r="38" spans="1:5" s="6" customFormat="1" ht="20.399999999999999" x14ac:dyDescent="0.3">
      <c r="B38" s="145"/>
      <c r="C38" s="23"/>
    </row>
    <row r="39" spans="1:5" s="6" customFormat="1" x14ac:dyDescent="0.3">
      <c r="C39" s="53"/>
    </row>
    <row r="40" spans="1:5" s="6" customForma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69" t="s">
        <v>361</v>
      </c>
    </row>
    <row r="46" spans="1:5" s="6" customFormat="1" x14ac:dyDescent="0.3"/>
    <row r="47" spans="1:5" s="6" customFormat="1" ht="100.8" customHeight="1" x14ac:dyDescent="0.3">
      <c r="B47" s="146" t="s">
        <v>362</v>
      </c>
      <c r="C47" s="147"/>
      <c r="D47" s="147"/>
      <c r="E47" s="148"/>
    </row>
    <row r="48" spans="1:5" s="6" customFormat="1" x14ac:dyDescent="0.3"/>
    <row r="49" spans="1:7" s="6" customFormat="1" ht="16.2" x14ac:dyDescent="0.35">
      <c r="A49" s="169" t="s">
        <v>363</v>
      </c>
    </row>
    <row r="50" spans="1:7" s="6" customFormat="1" x14ac:dyDescent="0.3"/>
    <row r="51" spans="1:7" s="6" customFormat="1" ht="102" customHeight="1" x14ac:dyDescent="0.3">
      <c r="B51" s="146" t="s">
        <v>364</v>
      </c>
      <c r="C51" s="147"/>
      <c r="D51" s="147"/>
      <c r="E51" s="148"/>
    </row>
    <row r="52" spans="1:7" s="6" customFormat="1" x14ac:dyDescent="0.3"/>
    <row r="53" spans="1:7" s="6" customFormat="1" ht="16.2" x14ac:dyDescent="0.35">
      <c r="A53" s="169" t="s">
        <v>365</v>
      </c>
      <c r="B53" s="170"/>
    </row>
    <row r="54" spans="1:7" s="6" customFormat="1" x14ac:dyDescent="0.3"/>
    <row r="55" spans="1:7" s="6" customFormat="1" x14ac:dyDescent="0.3">
      <c r="B55" s="171"/>
      <c r="C55" s="172"/>
      <c r="D55" s="172"/>
      <c r="E55" s="173"/>
    </row>
    <row r="56" spans="1:7" s="6" customFormat="1" x14ac:dyDescent="0.3"/>
    <row r="57" spans="1:7" s="6" customFormat="1" x14ac:dyDescent="0.35">
      <c r="A57" s="10" t="s">
        <v>36</v>
      </c>
    </row>
    <row r="58" spans="1:7" s="6" customFormat="1" x14ac:dyDescent="0.3"/>
    <row r="59" spans="1:7" s="6" customFormat="1" x14ac:dyDescent="0.3">
      <c r="B59" s="138" t="s">
        <v>116</v>
      </c>
      <c r="C59" s="138" t="s">
        <v>0</v>
      </c>
      <c r="D59" s="138" t="s">
        <v>8</v>
      </c>
      <c r="E59" s="138" t="s">
        <v>11</v>
      </c>
      <c r="F59" s="138" t="s">
        <v>10</v>
      </c>
      <c r="G59" s="128" t="s">
        <v>117</v>
      </c>
    </row>
    <row r="60" spans="1:7" s="6" customFormat="1" x14ac:dyDescent="0.3">
      <c r="B60" s="139"/>
      <c r="C60" s="139"/>
      <c r="D60" s="139"/>
      <c r="E60" s="139"/>
      <c r="F60" s="139"/>
      <c r="G60" s="128">
        <f>C14</f>
        <v>2029</v>
      </c>
    </row>
    <row r="61" spans="1:7" ht="30" x14ac:dyDescent="0.3">
      <c r="B61" s="25" t="s">
        <v>366</v>
      </c>
      <c r="C61" s="26" t="s">
        <v>367</v>
      </c>
      <c r="D61" s="174">
        <v>0</v>
      </c>
      <c r="E61" s="175">
        <v>20000</v>
      </c>
      <c r="F61" s="176">
        <v>20000</v>
      </c>
      <c r="G61" s="177">
        <v>100000</v>
      </c>
    </row>
    <row r="62" spans="1:7" ht="45" x14ac:dyDescent="0.3">
      <c r="B62" s="25" t="s">
        <v>368</v>
      </c>
      <c r="C62" s="26" t="s">
        <v>367</v>
      </c>
      <c r="D62" s="174">
        <v>0</v>
      </c>
      <c r="E62" s="175">
        <v>20</v>
      </c>
      <c r="F62" s="176">
        <v>20</v>
      </c>
      <c r="G62" s="27">
        <v>200</v>
      </c>
    </row>
    <row r="63" spans="1:7" x14ac:dyDescent="0.3">
      <c r="B63" s="6"/>
    </row>
    <row r="64" spans="1:7" x14ac:dyDescent="0.35">
      <c r="A64" s="10" t="s">
        <v>37</v>
      </c>
      <c r="B64" s="6"/>
    </row>
    <row r="65" spans="1:10" x14ac:dyDescent="0.3">
      <c r="B65" s="6"/>
    </row>
    <row r="66" spans="1:10" ht="14.4" x14ac:dyDescent="0.3">
      <c r="B66" s="138" t="s">
        <v>118</v>
      </c>
      <c r="C66" s="138" t="s">
        <v>2</v>
      </c>
      <c r="D66" s="138" t="s">
        <v>8</v>
      </c>
      <c r="E66" s="138" t="s">
        <v>1</v>
      </c>
      <c r="F66" s="138" t="s">
        <v>10</v>
      </c>
      <c r="G66" s="128" t="s">
        <v>43</v>
      </c>
    </row>
    <row r="67" spans="1:10" ht="14.4" x14ac:dyDescent="0.3">
      <c r="B67" s="139"/>
      <c r="C67" s="139"/>
      <c r="D67" s="139"/>
      <c r="E67" s="139"/>
      <c r="F67" s="139"/>
      <c r="G67" s="128">
        <f>C14</f>
        <v>2029</v>
      </c>
    </row>
    <row r="68" spans="1:10" x14ac:dyDescent="0.3">
      <c r="B68" s="26">
        <v>4861</v>
      </c>
      <c r="C68" s="128" t="s">
        <v>3</v>
      </c>
      <c r="D68" s="78">
        <v>120000</v>
      </c>
      <c r="E68" s="78">
        <v>240000</v>
      </c>
      <c r="F68" s="78">
        <v>1200000</v>
      </c>
      <c r="G68" s="178">
        <v>9600000</v>
      </c>
    </row>
    <row r="69" spans="1:10" x14ac:dyDescent="0.3">
      <c r="B69" s="26"/>
      <c r="C69" s="128" t="s">
        <v>3</v>
      </c>
      <c r="D69" s="78"/>
      <c r="E69" s="78"/>
      <c r="F69" s="78"/>
      <c r="G69" s="178"/>
    </row>
    <row r="70" spans="1:10" ht="14.4" x14ac:dyDescent="0.3">
      <c r="B70" s="15" t="s">
        <v>4</v>
      </c>
      <c r="C70" s="15" t="s">
        <v>3</v>
      </c>
      <c r="D70" s="82">
        <f>SUM(D68:D69)</f>
        <v>120000</v>
      </c>
      <c r="E70" s="82">
        <f t="shared" ref="E70:G70" si="0">SUM(E68:E69)</f>
        <v>240000</v>
      </c>
      <c r="F70" s="82">
        <f t="shared" si="0"/>
        <v>1200000</v>
      </c>
      <c r="G70" s="82">
        <f t="shared" si="0"/>
        <v>9600000</v>
      </c>
    </row>
    <row r="71" spans="1:10" ht="14.4" x14ac:dyDescent="0.3">
      <c r="B71"/>
    </row>
    <row r="72" spans="1:10" x14ac:dyDescent="0.35">
      <c r="A72" s="10" t="s">
        <v>38</v>
      </c>
      <c r="B72"/>
    </row>
    <row r="73" spans="1:10" ht="14.4" x14ac:dyDescent="0.3">
      <c r="B73"/>
    </row>
    <row r="74" spans="1:10" ht="14.4" x14ac:dyDescent="0.3">
      <c r="B74" s="138" t="s">
        <v>119</v>
      </c>
      <c r="C74" s="138" t="s">
        <v>2</v>
      </c>
      <c r="D74" s="138" t="s">
        <v>8</v>
      </c>
      <c r="E74" s="138" t="s">
        <v>1</v>
      </c>
      <c r="F74" s="138" t="s">
        <v>10</v>
      </c>
      <c r="G74" s="128" t="s">
        <v>43</v>
      </c>
    </row>
    <row r="75" spans="1:10" ht="14.4" x14ac:dyDescent="0.3">
      <c r="B75" s="139"/>
      <c r="C75" s="139"/>
      <c r="D75" s="139"/>
      <c r="E75" s="139"/>
      <c r="F75" s="139"/>
      <c r="G75" s="128">
        <f>C14</f>
        <v>2029</v>
      </c>
    </row>
    <row r="76" spans="1:10" x14ac:dyDescent="0.3">
      <c r="B76" s="32" t="s">
        <v>46</v>
      </c>
      <c r="C76" s="31" t="s">
        <v>3</v>
      </c>
      <c r="D76" s="82">
        <f>D70</f>
        <v>120000</v>
      </c>
      <c r="E76" s="82">
        <f t="shared" ref="E76:F76" si="1">E70</f>
        <v>240000</v>
      </c>
      <c r="F76" s="82">
        <f t="shared" si="1"/>
        <v>1200000</v>
      </c>
      <c r="G76" s="82">
        <f>G70</f>
        <v>9600000</v>
      </c>
    </row>
    <row r="77" spans="1:10" x14ac:dyDescent="0.3">
      <c r="B77" s="34" t="s">
        <v>44</v>
      </c>
      <c r="C77" s="31" t="s">
        <v>3</v>
      </c>
      <c r="D77" s="78">
        <v>20000</v>
      </c>
      <c r="E77" s="78">
        <v>40000</v>
      </c>
      <c r="F77" s="78">
        <v>200000</v>
      </c>
      <c r="G77" s="78">
        <v>1600000</v>
      </c>
    </row>
    <row r="78" spans="1:10" ht="15" customHeight="1" x14ac:dyDescent="0.3">
      <c r="B78" s="35" t="s">
        <v>45</v>
      </c>
      <c r="C78" s="31" t="s">
        <v>3</v>
      </c>
      <c r="D78" s="78"/>
      <c r="E78" s="78"/>
      <c r="F78" s="101"/>
      <c r="G78" s="179"/>
    </row>
    <row r="79" spans="1:10" x14ac:dyDescent="0.3">
      <c r="B79" s="34" t="s">
        <v>48</v>
      </c>
      <c r="C79" s="31" t="s">
        <v>3</v>
      </c>
      <c r="D79" s="82">
        <f>SUM(D80:D81)</f>
        <v>100000</v>
      </c>
      <c r="E79" s="82">
        <f>SUM(E80:E81)</f>
        <v>200000</v>
      </c>
      <c r="F79" s="82">
        <f t="shared" ref="F79:G79" si="2">SUM(F80:F81)</f>
        <v>1000000</v>
      </c>
      <c r="G79" s="82">
        <f t="shared" si="2"/>
        <v>8000000</v>
      </c>
    </row>
    <row r="80" spans="1:10" x14ac:dyDescent="0.3">
      <c r="B80" s="26" t="s">
        <v>369</v>
      </c>
      <c r="C80" s="31" t="s">
        <v>3</v>
      </c>
      <c r="D80" s="78">
        <f>+D76-D77</f>
        <v>100000</v>
      </c>
      <c r="E80" s="78">
        <f>+E76-E77</f>
        <v>200000</v>
      </c>
      <c r="F80" s="78">
        <f t="shared" ref="F80:J80" si="3">+F76-F77</f>
        <v>1000000</v>
      </c>
      <c r="G80" s="78">
        <f>+G76-G77</f>
        <v>8000000</v>
      </c>
      <c r="H80" s="180">
        <f t="shared" si="3"/>
        <v>0</v>
      </c>
      <c r="I80" s="180">
        <f t="shared" si="3"/>
        <v>0</v>
      </c>
      <c r="J80" s="180">
        <f t="shared" si="3"/>
        <v>0</v>
      </c>
    </row>
    <row r="81" spans="1:7" x14ac:dyDescent="0.3">
      <c r="B81" s="26"/>
      <c r="C81" s="31" t="s">
        <v>3</v>
      </c>
      <c r="D81" s="78"/>
      <c r="E81" s="78"/>
      <c r="F81" s="101"/>
      <c r="G81" s="179"/>
    </row>
    <row r="82" spans="1:7" x14ac:dyDescent="0.3">
      <c r="B82" s="32" t="s">
        <v>47</v>
      </c>
      <c r="C82" s="31" t="s">
        <v>3</v>
      </c>
      <c r="D82" s="82">
        <f>D76-D79-D78</f>
        <v>20000</v>
      </c>
      <c r="E82" s="82">
        <f>E76-E79-E78</f>
        <v>40000</v>
      </c>
      <c r="F82" s="82">
        <f t="shared" ref="F82:G82" si="4">F76-F79-F78</f>
        <v>200000</v>
      </c>
      <c r="G82" s="82">
        <f t="shared" si="4"/>
        <v>1600000</v>
      </c>
    </row>
    <row r="83" spans="1:7" ht="14.4" x14ac:dyDescent="0.3">
      <c r="B83"/>
    </row>
    <row r="84" spans="1:7" x14ac:dyDescent="0.35">
      <c r="A84" s="169" t="s">
        <v>40</v>
      </c>
      <c r="B84"/>
    </row>
    <row r="85" spans="1:7" ht="14.4" x14ac:dyDescent="0.3">
      <c r="B85"/>
    </row>
    <row r="86" spans="1:7" ht="16.2" x14ac:dyDescent="0.3">
      <c r="B86" s="32" t="s">
        <v>120</v>
      </c>
      <c r="C86" s="181" t="s">
        <v>370</v>
      </c>
      <c r="D86" s="182"/>
      <c r="E86" s="183"/>
    </row>
    <row r="87" spans="1:7" ht="14.4" x14ac:dyDescent="0.3">
      <c r="B87"/>
    </row>
    <row r="88" spans="1:7" ht="16.2" x14ac:dyDescent="0.35">
      <c r="A88" s="169" t="s">
        <v>371</v>
      </c>
      <c r="B88" s="4"/>
    </row>
    <row r="89" spans="1:7" ht="14.4" x14ac:dyDescent="0.3">
      <c r="B89"/>
    </row>
    <row r="90" spans="1:7" ht="14.4" x14ac:dyDescent="0.3">
      <c r="B90" s="32" t="s">
        <v>5</v>
      </c>
      <c r="C90" s="181" t="s">
        <v>370</v>
      </c>
      <c r="D90" s="182"/>
      <c r="E90" s="183"/>
    </row>
    <row r="91" spans="1:7" ht="14.4" x14ac:dyDescent="0.3">
      <c r="B91" s="32" t="s">
        <v>6</v>
      </c>
      <c r="C91" s="181" t="s">
        <v>370</v>
      </c>
      <c r="D91" s="182"/>
      <c r="E91" s="183"/>
    </row>
    <row r="92" spans="1:7" ht="16.2" x14ac:dyDescent="0.35">
      <c r="A92" s="169" t="s">
        <v>372</v>
      </c>
      <c r="B92"/>
    </row>
    <row r="93" spans="1:7" ht="14.4" x14ac:dyDescent="0.3">
      <c r="B93"/>
    </row>
    <row r="94" spans="1:7" ht="14.4" x14ac:dyDescent="0.3">
      <c r="B94" s="184" t="s">
        <v>373</v>
      </c>
      <c r="C94" s="184"/>
      <c r="D94" s="184"/>
      <c r="E94" s="184"/>
    </row>
  </sheetData>
  <mergeCells count="24">
    <mergeCell ref="C90:E90"/>
    <mergeCell ref="C91:E91"/>
    <mergeCell ref="B94:E94"/>
    <mergeCell ref="B74:B75"/>
    <mergeCell ref="C74:C75"/>
    <mergeCell ref="D74:D75"/>
    <mergeCell ref="E74:E75"/>
    <mergeCell ref="F74:F75"/>
    <mergeCell ref="C86:E86"/>
    <mergeCell ref="F59:F60"/>
    <mergeCell ref="B66:B67"/>
    <mergeCell ref="C66:C67"/>
    <mergeCell ref="D66:D67"/>
    <mergeCell ref="E66:E67"/>
    <mergeCell ref="F66:F67"/>
    <mergeCell ref="B35:B38"/>
    <mergeCell ref="B40:B42"/>
    <mergeCell ref="B47:E47"/>
    <mergeCell ref="B51:E51"/>
    <mergeCell ref="B55:E55"/>
    <mergeCell ref="B59:B60"/>
    <mergeCell ref="C59:C60"/>
    <mergeCell ref="D59:D60"/>
    <mergeCell ref="E59:E60"/>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49" r:id="rId3" name="Check Box 1">
              <controlPr defaultSize="0" autoFill="0" autoLine="0" autoPict="0">
                <anchor moveWithCells="1">
                  <from>
                    <xdr:col>2</xdr:col>
                    <xdr:colOff>83820</xdr:colOff>
                    <xdr:row>34</xdr:row>
                    <xdr:rowOff>7620</xdr:rowOff>
                  </from>
                  <to>
                    <xdr:col>3</xdr:col>
                    <xdr:colOff>739140</xdr:colOff>
                    <xdr:row>34</xdr:row>
                    <xdr:rowOff>228600</xdr:rowOff>
                  </to>
                </anchor>
              </controlPr>
            </control>
          </mc:Choice>
        </mc:AlternateContent>
        <mc:AlternateContent xmlns:mc="http://schemas.openxmlformats.org/markup-compatibility/2006">
          <mc:Choice Requires="x14">
            <control shapeId="27650" r:id="rId4" name="Check Box 2">
              <controlPr defaultSize="0" autoFill="0" autoLine="0" autoPict="0">
                <anchor moveWithCells="1">
                  <from>
                    <xdr:col>2</xdr:col>
                    <xdr:colOff>99060</xdr:colOff>
                    <xdr:row>35</xdr:row>
                    <xdr:rowOff>0</xdr:rowOff>
                  </from>
                  <to>
                    <xdr:col>2</xdr:col>
                    <xdr:colOff>3185160</xdr:colOff>
                    <xdr:row>36</xdr:row>
                    <xdr:rowOff>7620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2</xdr:col>
                    <xdr:colOff>99060</xdr:colOff>
                    <xdr:row>37</xdr:row>
                    <xdr:rowOff>0</xdr:rowOff>
                  </from>
                  <to>
                    <xdr:col>3</xdr:col>
                    <xdr:colOff>381000</xdr:colOff>
                    <xdr:row>37</xdr:row>
                    <xdr:rowOff>160020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xdr:col>
                    <xdr:colOff>99060</xdr:colOff>
                    <xdr:row>35</xdr:row>
                    <xdr:rowOff>182880</xdr:rowOff>
                  </from>
                  <to>
                    <xdr:col>3</xdr:col>
                    <xdr:colOff>1310640</xdr:colOff>
                    <xdr:row>36</xdr:row>
                    <xdr:rowOff>182880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2</xdr:col>
                    <xdr:colOff>38100</xdr:colOff>
                    <xdr:row>39</xdr:row>
                    <xdr:rowOff>30480</xdr:rowOff>
                  </from>
                  <to>
                    <xdr:col>6</xdr:col>
                    <xdr:colOff>1752600</xdr:colOff>
                    <xdr:row>39</xdr:row>
                    <xdr:rowOff>160020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2</xdr:col>
                    <xdr:colOff>45720</xdr:colOff>
                    <xdr:row>40</xdr:row>
                    <xdr:rowOff>30480</xdr:rowOff>
                  </from>
                  <to>
                    <xdr:col>10</xdr:col>
                    <xdr:colOff>137160</xdr:colOff>
                    <xdr:row>41</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2</xdr:col>
                    <xdr:colOff>45720</xdr:colOff>
                    <xdr:row>41</xdr:row>
                    <xdr:rowOff>7620</xdr:rowOff>
                  </from>
                  <to>
                    <xdr:col>6</xdr:col>
                    <xdr:colOff>754380</xdr:colOff>
                    <xdr:row>42</xdr:row>
                    <xdr:rowOff>7620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1</xdr:col>
                    <xdr:colOff>0</xdr:colOff>
                    <xdr:row>11</xdr:row>
                    <xdr:rowOff>0</xdr:rowOff>
                  </from>
                  <to>
                    <xdr:col>1</xdr:col>
                    <xdr:colOff>2994660</xdr:colOff>
                    <xdr:row>12</xdr:row>
                    <xdr:rowOff>68580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48"/>
  <sheetViews>
    <sheetView topLeftCell="A31" workbookViewId="0">
      <selection activeCell="P37" sqref="P37"/>
    </sheetView>
  </sheetViews>
  <sheetFormatPr defaultRowHeight="14.4" x14ac:dyDescent="0.3"/>
  <sheetData>
    <row r="1" spans="1:16" ht="18" x14ac:dyDescent="0.3">
      <c r="A1" s="165" t="s">
        <v>7</v>
      </c>
      <c r="B1" s="165"/>
      <c r="C1" s="165"/>
      <c r="D1" s="165"/>
      <c r="E1" s="165"/>
      <c r="F1" s="165"/>
      <c r="G1" s="165"/>
      <c r="H1" s="165"/>
      <c r="I1" s="165"/>
      <c r="J1" s="165"/>
      <c r="K1" s="165"/>
      <c r="L1" s="165"/>
      <c r="M1" s="165"/>
      <c r="N1" s="165"/>
    </row>
    <row r="2" spans="1:16" ht="15" customHeight="1" x14ac:dyDescent="0.3">
      <c r="A2" s="165" t="s">
        <v>57</v>
      </c>
      <c r="B2" s="165"/>
      <c r="C2" s="165"/>
      <c r="D2" s="165"/>
      <c r="E2" s="165"/>
      <c r="F2" s="165"/>
      <c r="G2" s="165"/>
      <c r="H2" s="165"/>
      <c r="I2" s="165"/>
      <c r="J2" s="165"/>
      <c r="K2" s="165"/>
      <c r="L2" s="165"/>
      <c r="M2" s="165"/>
      <c r="N2" s="165"/>
    </row>
    <row r="3" spans="1:16" ht="15" customHeight="1" x14ac:dyDescent="0.3">
      <c r="A3" s="7" t="s">
        <v>59</v>
      </c>
      <c r="I3" s="42"/>
      <c r="J3" s="42"/>
      <c r="K3" s="42"/>
      <c r="L3" s="42"/>
      <c r="M3" s="42"/>
      <c r="N3" s="42"/>
    </row>
    <row r="4" spans="1:16" ht="36.75" customHeight="1" x14ac:dyDescent="0.3">
      <c r="A4" s="167" t="s">
        <v>60</v>
      </c>
      <c r="B4" s="167"/>
      <c r="C4" s="167"/>
      <c r="D4" s="167"/>
      <c r="E4" s="167"/>
      <c r="F4" s="167"/>
      <c r="G4" s="167"/>
      <c r="H4" s="167"/>
      <c r="I4" s="167"/>
      <c r="J4" s="167"/>
      <c r="K4" s="167"/>
      <c r="L4" s="167"/>
      <c r="M4" s="167"/>
      <c r="N4" s="167"/>
      <c r="O4" s="43"/>
      <c r="P4" s="43"/>
    </row>
    <row r="5" spans="1:16" ht="15" customHeight="1" x14ac:dyDescent="0.3">
      <c r="A5" s="166" t="s">
        <v>61</v>
      </c>
      <c r="B5" s="166"/>
      <c r="C5" s="166"/>
      <c r="D5" s="166"/>
      <c r="E5" s="166"/>
      <c r="F5" s="166"/>
      <c r="G5" s="166"/>
      <c r="H5" s="166"/>
      <c r="I5" s="166"/>
      <c r="J5" s="166"/>
      <c r="K5" s="166"/>
      <c r="L5" s="166"/>
      <c r="M5" s="166"/>
      <c r="N5" s="166"/>
    </row>
    <row r="6" spans="1:16" ht="15.75" customHeight="1" x14ac:dyDescent="0.3">
      <c r="A6" s="167" t="s">
        <v>62</v>
      </c>
      <c r="B6" s="168"/>
      <c r="C6" s="168"/>
      <c r="D6" s="168"/>
      <c r="E6" s="168"/>
      <c r="F6" s="168"/>
      <c r="G6" s="168"/>
      <c r="H6" s="168"/>
      <c r="I6" s="168"/>
      <c r="J6" s="168"/>
      <c r="K6" s="168"/>
      <c r="L6" s="168"/>
      <c r="M6" s="168"/>
      <c r="N6" s="168"/>
    </row>
    <row r="7" spans="1:16" ht="15.75" customHeight="1" x14ac:dyDescent="0.3">
      <c r="A7" s="166" t="s">
        <v>19</v>
      </c>
      <c r="B7" s="166"/>
      <c r="C7" s="166"/>
      <c r="D7" s="166"/>
      <c r="E7" s="166"/>
      <c r="F7" s="166"/>
      <c r="G7" s="166"/>
      <c r="H7" s="166"/>
      <c r="I7" s="166"/>
      <c r="J7" s="166"/>
      <c r="K7" s="166"/>
      <c r="L7" s="166"/>
      <c r="M7" s="166"/>
      <c r="N7" s="166"/>
    </row>
    <row r="8" spans="1:16" ht="24.75" customHeight="1" x14ac:dyDescent="0.3">
      <c r="A8" s="167" t="s">
        <v>123</v>
      </c>
      <c r="B8" s="168"/>
      <c r="C8" s="168"/>
      <c r="D8" s="168"/>
      <c r="E8" s="168"/>
      <c r="F8" s="168"/>
      <c r="G8" s="168"/>
      <c r="H8" s="168"/>
      <c r="I8" s="168"/>
      <c r="J8" s="168"/>
      <c r="K8" s="168"/>
      <c r="L8" s="168"/>
      <c r="M8" s="168"/>
      <c r="N8" s="168"/>
    </row>
    <row r="9" spans="1:16" ht="33" customHeight="1" x14ac:dyDescent="0.3">
      <c r="A9" s="167" t="s">
        <v>63</v>
      </c>
      <c r="B9" s="168"/>
      <c r="C9" s="168"/>
      <c r="D9" s="168"/>
      <c r="E9" s="168"/>
      <c r="F9" s="168"/>
      <c r="G9" s="168"/>
      <c r="H9" s="168"/>
      <c r="I9" s="168"/>
      <c r="J9" s="168"/>
      <c r="K9" s="168"/>
      <c r="L9" s="168"/>
      <c r="M9" s="168"/>
      <c r="N9" s="168"/>
    </row>
    <row r="10" spans="1:16" ht="21" customHeight="1" x14ac:dyDescent="0.3">
      <c r="A10" s="166" t="s">
        <v>20</v>
      </c>
      <c r="B10" s="166"/>
      <c r="C10" s="166"/>
      <c r="D10" s="166"/>
      <c r="E10" s="166"/>
      <c r="F10" s="166"/>
      <c r="G10" s="166"/>
      <c r="H10" s="166"/>
      <c r="I10" s="166"/>
      <c r="J10" s="166"/>
      <c r="K10" s="166"/>
      <c r="L10" s="166"/>
      <c r="M10" s="166"/>
      <c r="N10" s="166"/>
    </row>
    <row r="11" spans="1:16" ht="54.75" customHeight="1" x14ac:dyDescent="0.3">
      <c r="A11" s="167" t="s">
        <v>64</v>
      </c>
      <c r="B11" s="168"/>
      <c r="C11" s="168"/>
      <c r="D11" s="168"/>
      <c r="E11" s="168"/>
      <c r="F11" s="168"/>
      <c r="G11" s="168"/>
      <c r="H11" s="168"/>
      <c r="I11" s="168"/>
      <c r="J11" s="168"/>
      <c r="K11" s="168"/>
      <c r="L11" s="168"/>
      <c r="M11" s="168"/>
      <c r="N11" s="168"/>
    </row>
    <row r="12" spans="1:16" ht="49.5" customHeight="1" x14ac:dyDescent="0.3">
      <c r="A12" s="167" t="s">
        <v>65</v>
      </c>
      <c r="B12" s="168"/>
      <c r="C12" s="168"/>
      <c r="D12" s="168"/>
      <c r="E12" s="168"/>
      <c r="F12" s="168"/>
      <c r="G12" s="168"/>
      <c r="H12" s="168"/>
      <c r="I12" s="168"/>
      <c r="J12" s="168"/>
      <c r="K12" s="168"/>
      <c r="L12" s="168"/>
      <c r="M12" s="168"/>
      <c r="N12" s="168"/>
    </row>
    <row r="13" spans="1:16" ht="17.25" customHeight="1" x14ac:dyDescent="0.3">
      <c r="A13" s="167" t="s">
        <v>97</v>
      </c>
      <c r="B13" s="168"/>
      <c r="C13" s="168"/>
      <c r="D13" s="168"/>
      <c r="E13" s="168"/>
      <c r="F13" s="168"/>
      <c r="G13" s="168"/>
      <c r="H13" s="168"/>
      <c r="I13" s="168"/>
      <c r="J13" s="168"/>
      <c r="K13" s="168"/>
      <c r="L13" s="168"/>
      <c r="M13" s="168"/>
      <c r="N13" s="168"/>
    </row>
    <row r="14" spans="1:16" ht="36.75" customHeight="1" x14ac:dyDescent="0.3">
      <c r="A14" s="167" t="s">
        <v>66</v>
      </c>
      <c r="B14" s="168"/>
      <c r="C14" s="168"/>
      <c r="D14" s="168"/>
      <c r="E14" s="168"/>
      <c r="F14" s="168"/>
      <c r="G14" s="168"/>
      <c r="H14" s="168"/>
      <c r="I14" s="168"/>
      <c r="J14" s="168"/>
      <c r="K14" s="168"/>
      <c r="L14" s="168"/>
      <c r="M14" s="168"/>
      <c r="N14" s="168"/>
    </row>
    <row r="15" spans="1:16" ht="25.5" customHeight="1" x14ac:dyDescent="0.3">
      <c r="A15" s="167" t="s">
        <v>67</v>
      </c>
      <c r="B15" s="168"/>
      <c r="C15" s="168"/>
      <c r="D15" s="168"/>
      <c r="E15" s="168"/>
      <c r="F15" s="168"/>
      <c r="G15" s="168"/>
      <c r="H15" s="168"/>
      <c r="I15" s="168"/>
      <c r="J15" s="168"/>
      <c r="K15" s="168"/>
      <c r="L15" s="168"/>
      <c r="M15" s="168"/>
      <c r="N15" s="168"/>
    </row>
    <row r="16" spans="1:16" ht="25.5" customHeight="1" x14ac:dyDescent="0.3">
      <c r="A16" s="166" t="s">
        <v>21</v>
      </c>
      <c r="B16" s="166"/>
      <c r="C16" s="166"/>
      <c r="D16" s="166"/>
      <c r="E16" s="166"/>
      <c r="F16" s="166"/>
      <c r="G16" s="166"/>
      <c r="H16" s="166"/>
      <c r="I16" s="166"/>
      <c r="J16" s="166"/>
      <c r="K16" s="166"/>
      <c r="L16" s="166"/>
      <c r="M16" s="166"/>
      <c r="N16" s="166"/>
    </row>
    <row r="17" spans="1:14" ht="21.75" customHeight="1" x14ac:dyDescent="0.3">
      <c r="A17" s="167" t="s">
        <v>68</v>
      </c>
      <c r="B17" s="168"/>
      <c r="C17" s="168"/>
      <c r="D17" s="168"/>
      <c r="E17" s="168"/>
      <c r="F17" s="168"/>
      <c r="G17" s="168"/>
      <c r="H17" s="168"/>
      <c r="I17" s="168"/>
      <c r="J17" s="168"/>
      <c r="K17" s="168"/>
      <c r="L17" s="168"/>
      <c r="M17" s="168"/>
      <c r="N17" s="168"/>
    </row>
    <row r="18" spans="1:14" ht="49.5" customHeight="1" x14ac:dyDescent="0.3">
      <c r="A18" s="167" t="s">
        <v>69</v>
      </c>
      <c r="B18" s="168"/>
      <c r="C18" s="168"/>
      <c r="D18" s="168"/>
      <c r="E18" s="168"/>
      <c r="F18" s="168"/>
      <c r="G18" s="168"/>
      <c r="H18" s="168"/>
      <c r="I18" s="168"/>
      <c r="J18" s="168"/>
      <c r="K18" s="168"/>
      <c r="L18" s="168"/>
      <c r="M18" s="168"/>
      <c r="N18" s="168"/>
    </row>
    <row r="19" spans="1:14" ht="31.5" customHeight="1" x14ac:dyDescent="0.3">
      <c r="A19" s="167" t="s">
        <v>102</v>
      </c>
      <c r="B19" s="167"/>
      <c r="C19" s="167"/>
      <c r="D19" s="167"/>
      <c r="E19" s="167"/>
      <c r="F19" s="167"/>
      <c r="G19" s="167"/>
      <c r="H19" s="167"/>
      <c r="I19" s="167"/>
      <c r="J19" s="167"/>
      <c r="K19" s="167"/>
      <c r="L19" s="167"/>
      <c r="M19" s="167"/>
      <c r="N19" s="167"/>
    </row>
    <row r="20" spans="1:14" ht="60" customHeight="1" x14ac:dyDescent="0.3">
      <c r="A20" s="167" t="s">
        <v>103</v>
      </c>
      <c r="B20" s="168"/>
      <c r="C20" s="168"/>
      <c r="D20" s="168"/>
      <c r="E20" s="168"/>
      <c r="F20" s="168"/>
      <c r="G20" s="168"/>
      <c r="H20" s="168"/>
      <c r="I20" s="168"/>
      <c r="J20" s="168"/>
      <c r="K20" s="168"/>
      <c r="L20" s="168"/>
      <c r="M20" s="168"/>
      <c r="N20" s="168"/>
    </row>
    <row r="21" spans="1:14" ht="27" customHeight="1" x14ac:dyDescent="0.3">
      <c r="A21" s="166" t="s">
        <v>28</v>
      </c>
      <c r="B21" s="166"/>
      <c r="C21" s="166"/>
      <c r="D21" s="166"/>
      <c r="E21" s="166"/>
      <c r="F21" s="166"/>
      <c r="G21" s="166"/>
      <c r="H21" s="166"/>
      <c r="I21" s="166"/>
      <c r="J21" s="166"/>
      <c r="K21" s="166"/>
      <c r="L21" s="166"/>
      <c r="M21" s="166"/>
      <c r="N21" s="166"/>
    </row>
    <row r="22" spans="1:14" ht="36.75" customHeight="1" x14ac:dyDescent="0.3">
      <c r="A22" s="167" t="s">
        <v>105</v>
      </c>
      <c r="B22" s="168"/>
      <c r="C22" s="168"/>
      <c r="D22" s="168"/>
      <c r="E22" s="168"/>
      <c r="F22" s="168"/>
      <c r="G22" s="168"/>
      <c r="H22" s="168"/>
      <c r="I22" s="168"/>
      <c r="J22" s="168"/>
      <c r="K22" s="168"/>
      <c r="L22" s="168"/>
      <c r="M22" s="168"/>
      <c r="N22" s="168"/>
    </row>
    <row r="23" spans="1:14" ht="55.5" customHeight="1" x14ac:dyDescent="0.3">
      <c r="A23" s="167" t="s">
        <v>70</v>
      </c>
      <c r="B23" s="168"/>
      <c r="C23" s="168"/>
      <c r="D23" s="168"/>
      <c r="E23" s="168"/>
      <c r="F23" s="168"/>
      <c r="G23" s="168"/>
      <c r="H23" s="168"/>
      <c r="I23" s="168"/>
      <c r="J23" s="168"/>
      <c r="K23" s="168"/>
      <c r="L23" s="168"/>
      <c r="M23" s="168"/>
      <c r="N23" s="168"/>
    </row>
    <row r="24" spans="1:14" ht="19.5" customHeight="1" x14ac:dyDescent="0.3">
      <c r="A24" s="167" t="s">
        <v>71</v>
      </c>
      <c r="B24" s="168"/>
      <c r="C24" s="168"/>
      <c r="D24" s="168"/>
      <c r="E24" s="168"/>
      <c r="F24" s="168"/>
      <c r="G24" s="168"/>
      <c r="H24" s="168"/>
      <c r="I24" s="168"/>
      <c r="J24" s="168"/>
      <c r="K24" s="168"/>
      <c r="L24" s="168"/>
      <c r="M24" s="168"/>
      <c r="N24" s="168"/>
    </row>
    <row r="25" spans="1:14" ht="73.5" customHeight="1" x14ac:dyDescent="0.3">
      <c r="A25" s="167" t="s">
        <v>72</v>
      </c>
      <c r="B25" s="168"/>
      <c r="C25" s="168"/>
      <c r="D25" s="168"/>
      <c r="E25" s="168"/>
      <c r="F25" s="168"/>
      <c r="G25" s="168"/>
      <c r="H25" s="168"/>
      <c r="I25" s="168"/>
      <c r="J25" s="168"/>
      <c r="K25" s="168"/>
      <c r="L25" s="168"/>
      <c r="M25" s="168"/>
      <c r="N25" s="168"/>
    </row>
    <row r="26" spans="1:14" ht="27" customHeight="1" x14ac:dyDescent="0.3">
      <c r="A26" s="166" t="s">
        <v>32</v>
      </c>
      <c r="B26" s="166"/>
      <c r="C26" s="166"/>
      <c r="D26" s="166"/>
      <c r="E26" s="166"/>
      <c r="F26" s="166"/>
      <c r="G26" s="166"/>
      <c r="H26" s="166"/>
      <c r="I26" s="166"/>
      <c r="J26" s="166"/>
      <c r="K26" s="166"/>
      <c r="L26" s="166"/>
      <c r="M26" s="166"/>
      <c r="N26" s="166"/>
    </row>
    <row r="27" spans="1:14" ht="50.25" customHeight="1" x14ac:dyDescent="0.3">
      <c r="A27" s="167" t="s">
        <v>73</v>
      </c>
      <c r="B27" s="168"/>
      <c r="C27" s="168"/>
      <c r="D27" s="168"/>
      <c r="E27" s="168"/>
      <c r="F27" s="168"/>
      <c r="G27" s="168"/>
      <c r="H27" s="168"/>
      <c r="I27" s="168"/>
      <c r="J27" s="168"/>
      <c r="K27" s="168"/>
      <c r="L27" s="168"/>
      <c r="M27" s="168"/>
      <c r="N27" s="168"/>
    </row>
    <row r="28" spans="1:14" ht="92.25" customHeight="1" x14ac:dyDescent="0.3">
      <c r="A28" s="167" t="s">
        <v>58</v>
      </c>
      <c r="B28" s="168"/>
      <c r="C28" s="168"/>
      <c r="D28" s="168"/>
      <c r="E28" s="168"/>
      <c r="F28" s="168"/>
      <c r="G28" s="168"/>
      <c r="H28" s="168"/>
      <c r="I28" s="168"/>
      <c r="J28" s="168"/>
      <c r="K28" s="168"/>
      <c r="L28" s="168"/>
      <c r="M28" s="168"/>
      <c r="N28" s="168"/>
    </row>
    <row r="29" spans="1:14" ht="55.5" customHeight="1" x14ac:dyDescent="0.3">
      <c r="A29" s="167" t="s">
        <v>74</v>
      </c>
      <c r="B29" s="168"/>
      <c r="C29" s="168"/>
      <c r="D29" s="168"/>
      <c r="E29" s="168"/>
      <c r="F29" s="168"/>
      <c r="G29" s="168"/>
      <c r="H29" s="168"/>
      <c r="I29" s="168"/>
      <c r="J29" s="168"/>
      <c r="K29" s="168"/>
      <c r="L29" s="168"/>
      <c r="M29" s="168"/>
      <c r="N29" s="168"/>
    </row>
    <row r="30" spans="1:14" ht="25.5" customHeight="1" x14ac:dyDescent="0.3">
      <c r="A30" s="166" t="s">
        <v>33</v>
      </c>
      <c r="B30" s="166"/>
      <c r="C30" s="166"/>
      <c r="D30" s="166"/>
      <c r="E30" s="166"/>
      <c r="F30" s="166"/>
      <c r="G30" s="166"/>
      <c r="H30" s="166"/>
      <c r="I30" s="166"/>
      <c r="J30" s="166"/>
      <c r="K30" s="166"/>
      <c r="L30" s="166"/>
      <c r="M30" s="166"/>
      <c r="N30" s="166"/>
    </row>
    <row r="31" spans="1:14" ht="57" customHeight="1" x14ac:dyDescent="0.3">
      <c r="A31" s="167" t="s">
        <v>75</v>
      </c>
      <c r="B31" s="168"/>
      <c r="C31" s="168"/>
      <c r="D31" s="168"/>
      <c r="E31" s="168"/>
      <c r="F31" s="168"/>
      <c r="G31" s="168"/>
      <c r="H31" s="168"/>
      <c r="I31" s="168"/>
      <c r="J31" s="168"/>
      <c r="K31" s="168"/>
      <c r="L31" s="168"/>
      <c r="M31" s="168"/>
      <c r="N31" s="168"/>
    </row>
    <row r="32" spans="1:14" ht="24.75" customHeight="1" x14ac:dyDescent="0.3">
      <c r="A32" s="166" t="s">
        <v>34</v>
      </c>
      <c r="B32" s="166"/>
      <c r="C32" s="166"/>
      <c r="D32" s="166"/>
      <c r="E32" s="166"/>
      <c r="F32" s="166"/>
      <c r="G32" s="166"/>
      <c r="H32" s="166"/>
      <c r="I32" s="166"/>
      <c r="J32" s="166"/>
      <c r="K32" s="166"/>
      <c r="L32" s="166"/>
      <c r="M32" s="166"/>
      <c r="N32" s="166"/>
    </row>
    <row r="33" spans="1:14" ht="51.75" customHeight="1" x14ac:dyDescent="0.3">
      <c r="A33" s="167" t="s">
        <v>76</v>
      </c>
      <c r="B33" s="168"/>
      <c r="C33" s="168"/>
      <c r="D33" s="168"/>
      <c r="E33" s="168"/>
      <c r="F33" s="168"/>
      <c r="G33" s="168"/>
      <c r="H33" s="168"/>
      <c r="I33" s="168"/>
      <c r="J33" s="168"/>
      <c r="K33" s="168"/>
      <c r="L33" s="168"/>
      <c r="M33" s="168"/>
      <c r="N33" s="168"/>
    </row>
    <row r="34" spans="1:14" ht="24.75" customHeight="1" x14ac:dyDescent="0.3">
      <c r="A34" s="166" t="s">
        <v>35</v>
      </c>
      <c r="B34" s="166"/>
      <c r="C34" s="166"/>
      <c r="D34" s="166"/>
      <c r="E34" s="166"/>
      <c r="F34" s="166"/>
      <c r="G34" s="166"/>
      <c r="H34" s="166"/>
      <c r="I34" s="166"/>
      <c r="J34" s="166"/>
      <c r="K34" s="166"/>
      <c r="L34" s="166"/>
      <c r="M34" s="166"/>
      <c r="N34" s="166"/>
    </row>
    <row r="35" spans="1:14" ht="72" customHeight="1" x14ac:dyDescent="0.3">
      <c r="A35" s="167" t="s">
        <v>77</v>
      </c>
      <c r="B35" s="168"/>
      <c r="C35" s="168"/>
      <c r="D35" s="168"/>
      <c r="E35" s="168"/>
      <c r="F35" s="168"/>
      <c r="G35" s="168"/>
      <c r="H35" s="168"/>
      <c r="I35" s="168"/>
      <c r="J35" s="168"/>
      <c r="K35" s="168"/>
      <c r="L35" s="168"/>
      <c r="M35" s="168"/>
      <c r="N35" s="168"/>
    </row>
    <row r="36" spans="1:14" ht="30.75" customHeight="1" x14ac:dyDescent="0.3">
      <c r="A36" s="166" t="s">
        <v>36</v>
      </c>
      <c r="B36" s="166"/>
      <c r="C36" s="166"/>
      <c r="D36" s="166"/>
      <c r="E36" s="166"/>
      <c r="F36" s="166"/>
      <c r="G36" s="166"/>
      <c r="H36" s="166"/>
      <c r="I36" s="166"/>
      <c r="J36" s="166"/>
      <c r="K36" s="166"/>
      <c r="L36" s="166"/>
      <c r="M36" s="166"/>
      <c r="N36" s="166"/>
    </row>
    <row r="37" spans="1:14" ht="126" customHeight="1" x14ac:dyDescent="0.3">
      <c r="A37" s="167" t="s">
        <v>78</v>
      </c>
      <c r="B37" s="168"/>
      <c r="C37" s="168"/>
      <c r="D37" s="168"/>
      <c r="E37" s="168"/>
      <c r="F37" s="168"/>
      <c r="G37" s="168"/>
      <c r="H37" s="168"/>
      <c r="I37" s="168"/>
      <c r="J37" s="168"/>
      <c r="K37" s="168"/>
      <c r="L37" s="168"/>
      <c r="M37" s="168"/>
      <c r="N37" s="168"/>
    </row>
    <row r="38" spans="1:14" ht="36.75" customHeight="1" x14ac:dyDescent="0.3">
      <c r="A38" s="167" t="s">
        <v>79</v>
      </c>
      <c r="B38" s="168"/>
      <c r="C38" s="168"/>
      <c r="D38" s="168"/>
      <c r="E38" s="168"/>
      <c r="F38" s="168"/>
      <c r="G38" s="168"/>
      <c r="H38" s="168"/>
      <c r="I38" s="168"/>
      <c r="J38" s="168"/>
      <c r="K38" s="168"/>
      <c r="L38" s="168"/>
      <c r="M38" s="168"/>
      <c r="N38" s="168"/>
    </row>
    <row r="39" spans="1:14" ht="27" customHeight="1" x14ac:dyDescent="0.3">
      <c r="A39" s="166" t="s">
        <v>37</v>
      </c>
      <c r="B39" s="166"/>
      <c r="C39" s="166"/>
      <c r="D39" s="166"/>
      <c r="E39" s="166"/>
      <c r="F39" s="166"/>
      <c r="G39" s="166"/>
      <c r="H39" s="166"/>
      <c r="I39" s="166"/>
      <c r="J39" s="166"/>
      <c r="K39" s="166"/>
      <c r="L39" s="166"/>
      <c r="M39" s="166"/>
      <c r="N39" s="166"/>
    </row>
    <row r="40" spans="1:14" ht="72.75" customHeight="1" x14ac:dyDescent="0.3">
      <c r="A40" s="167" t="s">
        <v>80</v>
      </c>
      <c r="B40" s="168"/>
      <c r="C40" s="168"/>
      <c r="D40" s="168"/>
      <c r="E40" s="168"/>
      <c r="F40" s="168"/>
      <c r="G40" s="168"/>
      <c r="H40" s="168"/>
      <c r="I40" s="168"/>
      <c r="J40" s="168"/>
      <c r="K40" s="168"/>
      <c r="L40" s="168"/>
      <c r="M40" s="168"/>
      <c r="N40" s="168"/>
    </row>
    <row r="41" spans="1:14" ht="24" customHeight="1" x14ac:dyDescent="0.3">
      <c r="A41" s="166" t="s">
        <v>38</v>
      </c>
      <c r="B41" s="166"/>
      <c r="C41" s="166"/>
      <c r="D41" s="166"/>
      <c r="E41" s="166"/>
      <c r="F41" s="166"/>
      <c r="G41" s="166"/>
      <c r="H41" s="166"/>
      <c r="I41" s="166"/>
      <c r="J41" s="166"/>
      <c r="K41" s="166"/>
      <c r="L41" s="166"/>
      <c r="M41" s="166"/>
      <c r="N41" s="166"/>
    </row>
    <row r="42" spans="1:14" ht="19.5" customHeight="1" x14ac:dyDescent="0.3">
      <c r="A42" s="167" t="s">
        <v>81</v>
      </c>
      <c r="B42" s="168"/>
      <c r="C42" s="168"/>
      <c r="D42" s="168"/>
      <c r="E42" s="168"/>
      <c r="F42" s="168"/>
      <c r="G42" s="168"/>
      <c r="H42" s="168"/>
      <c r="I42" s="168"/>
      <c r="J42" s="168"/>
      <c r="K42" s="168"/>
      <c r="L42" s="168"/>
      <c r="M42" s="168"/>
      <c r="N42" s="168"/>
    </row>
    <row r="43" spans="1:14" ht="19.5" customHeight="1" x14ac:dyDescent="0.3">
      <c r="A43" s="166" t="s">
        <v>40</v>
      </c>
      <c r="B43" s="166"/>
      <c r="C43" s="166"/>
      <c r="D43" s="166"/>
      <c r="E43" s="166"/>
      <c r="F43" s="166"/>
      <c r="G43" s="166"/>
      <c r="H43" s="166"/>
      <c r="I43" s="166"/>
      <c r="J43" s="166"/>
      <c r="K43" s="166"/>
      <c r="L43" s="166"/>
      <c r="M43" s="166"/>
      <c r="N43" s="166"/>
    </row>
    <row r="44" spans="1:14" ht="142.5" customHeight="1" x14ac:dyDescent="0.3">
      <c r="A44" s="167" t="s">
        <v>82</v>
      </c>
      <c r="B44" s="168"/>
      <c r="C44" s="168"/>
      <c r="D44" s="168"/>
      <c r="E44" s="168"/>
      <c r="F44" s="168"/>
      <c r="G44" s="168"/>
      <c r="H44" s="168"/>
      <c r="I44" s="168"/>
      <c r="J44" s="168"/>
      <c r="K44" s="168"/>
      <c r="L44" s="168"/>
      <c r="M44" s="168"/>
      <c r="N44" s="168"/>
    </row>
    <row r="45" spans="1:14" ht="29.25" customHeight="1" x14ac:dyDescent="0.3">
      <c r="A45" s="166" t="s">
        <v>41</v>
      </c>
      <c r="B45" s="166"/>
      <c r="C45" s="166"/>
      <c r="D45" s="166"/>
      <c r="E45" s="166"/>
      <c r="F45" s="166"/>
      <c r="G45" s="166"/>
      <c r="H45" s="166"/>
      <c r="I45" s="166"/>
      <c r="J45" s="166"/>
      <c r="K45" s="166"/>
      <c r="L45" s="166"/>
      <c r="M45" s="166"/>
      <c r="N45" s="166"/>
    </row>
    <row r="46" spans="1:14" ht="143.25" customHeight="1" x14ac:dyDescent="0.3">
      <c r="A46" s="167" t="s">
        <v>83</v>
      </c>
      <c r="B46" s="168"/>
      <c r="C46" s="168"/>
      <c r="D46" s="168"/>
      <c r="E46" s="168"/>
      <c r="F46" s="168"/>
      <c r="G46" s="168"/>
      <c r="H46" s="168"/>
      <c r="I46" s="168"/>
      <c r="J46" s="168"/>
      <c r="K46" s="168"/>
      <c r="L46" s="168"/>
      <c r="M46" s="168"/>
      <c r="N46" s="168"/>
    </row>
    <row r="47" spans="1:14" ht="29.25" customHeight="1" x14ac:dyDescent="0.3">
      <c r="A47" s="166" t="s">
        <v>42</v>
      </c>
      <c r="B47" s="166"/>
      <c r="C47" s="166"/>
      <c r="D47" s="166"/>
      <c r="E47" s="166"/>
      <c r="F47" s="166"/>
      <c r="G47" s="166"/>
      <c r="H47" s="166"/>
      <c r="I47" s="166"/>
      <c r="J47" s="166"/>
      <c r="K47" s="166"/>
      <c r="L47" s="166"/>
      <c r="M47" s="166"/>
      <c r="N47" s="166"/>
    </row>
    <row r="48" spans="1:14" ht="23.25" customHeight="1" x14ac:dyDescent="0.3">
      <c r="A48" s="167" t="s">
        <v>84</v>
      </c>
      <c r="B48" s="168"/>
      <c r="C48" s="168"/>
      <c r="D48" s="168"/>
      <c r="E48" s="168"/>
      <c r="F48" s="168"/>
      <c r="G48" s="168"/>
      <c r="H48" s="168"/>
      <c r="I48" s="168"/>
      <c r="J48" s="168"/>
      <c r="K48" s="168"/>
      <c r="L48" s="168"/>
      <c r="M48" s="168"/>
      <c r="N48" s="168"/>
    </row>
  </sheetData>
  <mergeCells count="47">
    <mergeCell ref="A45:N45"/>
    <mergeCell ref="A47:N47"/>
    <mergeCell ref="A4:N4"/>
    <mergeCell ref="A19:N19"/>
    <mergeCell ref="A26:N26"/>
    <mergeCell ref="A29:N29"/>
    <mergeCell ref="A30:N30"/>
    <mergeCell ref="A32:N32"/>
    <mergeCell ref="A34:N34"/>
    <mergeCell ref="A25:N25"/>
    <mergeCell ref="A12:N12"/>
    <mergeCell ref="A13:N13"/>
    <mergeCell ref="A14:N14"/>
    <mergeCell ref="A17:N17"/>
    <mergeCell ref="A18:N18"/>
    <mergeCell ref="A15:N15"/>
    <mergeCell ref="A48:N48"/>
    <mergeCell ref="A27:N27"/>
    <mergeCell ref="A28:N28"/>
    <mergeCell ref="A31:N31"/>
    <mergeCell ref="A33:N33"/>
    <mergeCell ref="A35:N35"/>
    <mergeCell ref="A37:N37"/>
    <mergeCell ref="A38:N38"/>
    <mergeCell ref="A40:N40"/>
    <mergeCell ref="A42:N42"/>
    <mergeCell ref="A44:N44"/>
    <mergeCell ref="A46:N46"/>
    <mergeCell ref="A36:N36"/>
    <mergeCell ref="A39:N39"/>
    <mergeCell ref="A41:N41"/>
    <mergeCell ref="A43:N43"/>
    <mergeCell ref="A20:N20"/>
    <mergeCell ref="A22:N22"/>
    <mergeCell ref="A23:N23"/>
    <mergeCell ref="A24:N24"/>
    <mergeCell ref="A16:N16"/>
    <mergeCell ref="A21:N21"/>
    <mergeCell ref="A1:N1"/>
    <mergeCell ref="A5:N5"/>
    <mergeCell ref="A2:N2"/>
    <mergeCell ref="A11:N11"/>
    <mergeCell ref="A6:N6"/>
    <mergeCell ref="A8:N8"/>
    <mergeCell ref="A9:N9"/>
    <mergeCell ref="A7:N7"/>
    <mergeCell ref="A10:N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94"/>
  <sheetViews>
    <sheetView topLeftCell="A10" workbookViewId="0">
      <selection activeCell="D31" sqref="D31"/>
    </sheetView>
  </sheetViews>
  <sheetFormatPr defaultRowHeight="15" x14ac:dyDescent="0.3"/>
  <cols>
    <col min="2" max="2" width="62.44140625" style="1" customWidth="1"/>
    <col min="3" max="3" width="50.33203125" customWidth="1"/>
    <col min="4" max="4" width="45.109375" customWidth="1"/>
    <col min="5" max="5" width="37.109375" customWidth="1"/>
    <col min="6" max="6" width="21.66406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5.75" customHeight="1" x14ac:dyDescent="0.35">
      <c r="A3" s="10" t="s">
        <v>19</v>
      </c>
      <c r="B3" s="8"/>
      <c r="C3" s="5"/>
      <c r="D3" s="5"/>
      <c r="E3" s="2"/>
      <c r="F3" s="2"/>
      <c r="H3" s="2" t="s">
        <v>24</v>
      </c>
      <c r="I3" t="s">
        <v>56</v>
      </c>
      <c r="J3" s="21" t="s">
        <v>30</v>
      </c>
    </row>
    <row r="4" spans="1:10" ht="15.75" customHeight="1" x14ac:dyDescent="0.3">
      <c r="A4" s="9"/>
      <c r="B4" s="8"/>
      <c r="C4" s="5"/>
      <c r="D4" s="5"/>
      <c r="E4" s="2"/>
      <c r="F4" s="2"/>
      <c r="H4" s="2" t="s">
        <v>25</v>
      </c>
      <c r="J4" s="21" t="s">
        <v>31</v>
      </c>
    </row>
    <row r="5" spans="1:10" ht="18.75" customHeight="1" x14ac:dyDescent="0.3">
      <c r="A5" s="9"/>
      <c r="B5" s="11" t="s">
        <v>93</v>
      </c>
      <c r="C5" s="12" t="s">
        <v>127</v>
      </c>
      <c r="D5" s="5"/>
      <c r="E5" s="2"/>
      <c r="F5" s="2"/>
      <c r="G5" s="2"/>
    </row>
    <row r="6" spans="1:10" ht="18" customHeight="1" x14ac:dyDescent="0.3">
      <c r="A6" s="9"/>
      <c r="B6" s="11" t="s">
        <v>94</v>
      </c>
      <c r="C6" s="12"/>
      <c r="D6" s="5"/>
      <c r="E6" s="2"/>
      <c r="F6" s="2"/>
      <c r="G6" s="2"/>
    </row>
    <row r="7" spans="1:10" ht="18" customHeight="1" x14ac:dyDescent="0.3">
      <c r="A7" s="9"/>
      <c r="B7" s="8"/>
      <c r="C7" s="5"/>
      <c r="D7" s="5"/>
      <c r="E7" s="2"/>
      <c r="F7" s="2"/>
      <c r="G7" s="2"/>
    </row>
    <row r="8" spans="1:10" ht="18" customHeight="1" x14ac:dyDescent="0.35">
      <c r="A8" s="10" t="s">
        <v>20</v>
      </c>
      <c r="B8" s="8"/>
      <c r="C8" s="5"/>
      <c r="D8" s="5"/>
      <c r="E8" s="2"/>
      <c r="F8" s="2"/>
      <c r="G8" s="2"/>
    </row>
    <row r="9" spans="1:10" ht="18" x14ac:dyDescent="0.35">
      <c r="A9" s="10"/>
      <c r="B9" s="8"/>
      <c r="C9" s="5"/>
      <c r="D9" s="5"/>
      <c r="E9" s="2"/>
      <c r="F9" s="2"/>
      <c r="G9" s="2"/>
    </row>
    <row r="10" spans="1:10" ht="15.75" customHeight="1" x14ac:dyDescent="0.35">
      <c r="A10" s="10"/>
      <c r="B10" s="11" t="s">
        <v>95</v>
      </c>
      <c r="C10" s="12" t="s">
        <v>128</v>
      </c>
      <c r="G10" s="2"/>
    </row>
    <row r="11" spans="1:10" ht="18" x14ac:dyDescent="0.35">
      <c r="A11" s="10"/>
      <c r="B11" s="11" t="s">
        <v>96</v>
      </c>
      <c r="C11" s="12">
        <v>1022</v>
      </c>
      <c r="G11" s="2"/>
    </row>
    <row r="12" spans="1:10" ht="18" x14ac:dyDescent="0.35">
      <c r="A12" s="10"/>
      <c r="B12" s="16"/>
      <c r="C12" s="14"/>
      <c r="D12" s="5"/>
      <c r="E12" s="2"/>
      <c r="F12" s="2"/>
      <c r="G12" s="2"/>
    </row>
    <row r="13" spans="1:10" ht="18" x14ac:dyDescent="0.35">
      <c r="A13" s="10"/>
      <c r="B13" s="11" t="s">
        <v>39</v>
      </c>
      <c r="C13" s="12">
        <v>2024</v>
      </c>
      <c r="D13" s="5"/>
      <c r="E13" s="2"/>
      <c r="F13" s="2"/>
      <c r="G13" s="2"/>
    </row>
    <row r="14" spans="1:10" ht="18" x14ac:dyDescent="0.35">
      <c r="A14" s="10"/>
      <c r="B14" s="11" t="s">
        <v>98</v>
      </c>
      <c r="C14" s="12">
        <v>2026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37.5" customHeight="1" x14ac:dyDescent="0.3">
      <c r="B17" s="11" t="s">
        <v>99</v>
      </c>
      <c r="C17" s="44" t="s">
        <v>129</v>
      </c>
      <c r="D17" s="5"/>
      <c r="E17" s="2"/>
      <c r="F17" s="2"/>
      <c r="G17" s="2"/>
    </row>
    <row r="18" spans="1:10" ht="18" x14ac:dyDescent="0.35">
      <c r="A18" s="10"/>
      <c r="B18" s="11" t="s">
        <v>101</v>
      </c>
      <c r="C18" s="12">
        <v>112013</v>
      </c>
      <c r="D18" s="5"/>
      <c r="E18" s="2"/>
      <c r="F18" s="2"/>
      <c r="G18" s="2"/>
    </row>
    <row r="19" spans="1:10" ht="67.5" customHeight="1" x14ac:dyDescent="0.35">
      <c r="A19" s="10"/>
      <c r="B19" s="5"/>
      <c r="C19" s="5"/>
      <c r="D19" s="5"/>
      <c r="E19" s="2"/>
      <c r="F19" s="2"/>
      <c r="G19" s="2"/>
    </row>
    <row r="20" spans="1:10" ht="18" x14ac:dyDescent="0.35">
      <c r="A20" s="10"/>
      <c r="B20" s="11" t="s">
        <v>100</v>
      </c>
      <c r="C20" s="17" t="s">
        <v>24</v>
      </c>
      <c r="F20" s="2"/>
      <c r="G20" s="2"/>
    </row>
    <row r="21" spans="1:10" ht="101.25" customHeight="1" x14ac:dyDescent="0.35">
      <c r="A21" s="10"/>
      <c r="B21"/>
      <c r="C21" s="33"/>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t="s">
        <v>24</v>
      </c>
      <c r="D24" s="5"/>
      <c r="E24" s="2"/>
      <c r="F24" s="2"/>
      <c r="G24" s="2"/>
    </row>
    <row r="25" spans="1:10" ht="18" x14ac:dyDescent="0.35">
      <c r="A25" s="10"/>
      <c r="B25" s="8"/>
      <c r="C25" s="13"/>
      <c r="D25" s="5"/>
      <c r="E25" s="2"/>
      <c r="F25" s="2"/>
      <c r="G25" s="2"/>
    </row>
    <row r="26" spans="1:10" ht="18" x14ac:dyDescent="0.35">
      <c r="A26" s="10" t="s">
        <v>28</v>
      </c>
      <c r="B26"/>
      <c r="C26" s="8"/>
      <c r="D26" s="8"/>
      <c r="E26" s="8"/>
      <c r="F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18" x14ac:dyDescent="0.35">
      <c r="B29" s="19" t="s">
        <v>30</v>
      </c>
      <c r="C29" s="19" t="s">
        <v>130</v>
      </c>
      <c r="D29" s="19"/>
      <c r="E29" s="19" t="s">
        <v>233</v>
      </c>
      <c r="F29" s="20"/>
      <c r="G29" s="8"/>
      <c r="H29" s="8"/>
      <c r="I29" s="8"/>
      <c r="J29" s="20"/>
    </row>
    <row r="30" spans="1:10" ht="18" x14ac:dyDescent="0.35">
      <c r="A30" s="10"/>
      <c r="B30" s="8"/>
      <c r="C30" s="13"/>
      <c r="D30" s="5"/>
      <c r="E30" s="2"/>
      <c r="F30" s="2"/>
      <c r="G30" s="2"/>
    </row>
    <row r="31" spans="1:10" s="6" customFormat="1" ht="62.25" customHeight="1" x14ac:dyDescent="0.35">
      <c r="A31" s="10" t="s">
        <v>32</v>
      </c>
    </row>
    <row r="32" spans="1:10" s="6" customFormat="1" x14ac:dyDescent="0.3"/>
    <row r="33" spans="1:5" s="6" customFormat="1" ht="105.6" x14ac:dyDescent="0.3">
      <c r="B33" s="11" t="s">
        <v>110</v>
      </c>
      <c r="C33" s="45" t="s">
        <v>131</v>
      </c>
    </row>
    <row r="34" spans="1:5" s="6" customFormat="1" x14ac:dyDescent="0.3"/>
    <row r="35" spans="1:5" s="6" customFormat="1" ht="43.5" customHeight="1" x14ac:dyDescent="0.3">
      <c r="B35" s="143" t="s">
        <v>111</v>
      </c>
      <c r="C35" s="22" t="s">
        <v>18</v>
      </c>
    </row>
    <row r="36" spans="1:5" s="6" customFormat="1" ht="30" customHeight="1" x14ac:dyDescent="0.3">
      <c r="B36" s="144"/>
    </row>
    <row r="37" spans="1:5" s="6" customFormat="1" x14ac:dyDescent="0.3">
      <c r="B37" s="144"/>
    </row>
    <row r="38" spans="1:5" s="6" customFormat="1" ht="20.399999999999999" x14ac:dyDescent="0.3">
      <c r="B38" s="145"/>
      <c r="C38" s="23"/>
    </row>
    <row r="39" spans="1:5" s="6" customFormat="1" x14ac:dyDescent="0.3"/>
    <row r="40" spans="1:5" s="6" customForma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x14ac:dyDescent="0.3">
      <c r="B47" s="146" t="s">
        <v>132</v>
      </c>
      <c r="C47" s="147"/>
      <c r="D47" s="147"/>
      <c r="E47" s="148"/>
    </row>
    <row r="48" spans="1:5" s="6" customFormat="1" x14ac:dyDescent="0.3"/>
    <row r="49" spans="1:7" s="6" customFormat="1" ht="16.2" x14ac:dyDescent="0.35">
      <c r="A49" s="10" t="s">
        <v>114</v>
      </c>
    </row>
    <row r="50" spans="1:7" s="6" customFormat="1" x14ac:dyDescent="0.3"/>
    <row r="51" spans="1:7" s="6" customFormat="1" x14ac:dyDescent="0.3">
      <c r="B51" s="146" t="s">
        <v>133</v>
      </c>
      <c r="C51" s="147"/>
      <c r="D51" s="147"/>
      <c r="E51" s="148"/>
    </row>
    <row r="52" spans="1:7" s="6" customFormat="1" x14ac:dyDescent="0.3"/>
    <row r="53" spans="1:7" s="6" customFormat="1" ht="16.2" x14ac:dyDescent="0.35">
      <c r="A53" s="10" t="s">
        <v>115</v>
      </c>
    </row>
    <row r="54" spans="1:7" s="6" customFormat="1" x14ac:dyDescent="0.3"/>
    <row r="55" spans="1:7" s="6" customFormat="1" x14ac:dyDescent="0.3">
      <c r="B55" s="146"/>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f>C14</f>
        <v>2026</v>
      </c>
    </row>
    <row r="61" spans="1:7" x14ac:dyDescent="0.3">
      <c r="B61" s="25" t="s">
        <v>134</v>
      </c>
      <c r="C61" s="46" t="s">
        <v>135</v>
      </c>
      <c r="D61" s="46">
        <v>4</v>
      </c>
      <c r="E61" s="46">
        <v>4</v>
      </c>
      <c r="F61" s="47">
        <v>4</v>
      </c>
      <c r="G61" s="27">
        <v>12</v>
      </c>
    </row>
    <row r="62" spans="1:7" x14ac:dyDescent="0.3">
      <c r="B62" s="25" t="s">
        <v>136</v>
      </c>
      <c r="C62" s="46" t="s">
        <v>135</v>
      </c>
      <c r="D62" s="46">
        <v>1</v>
      </c>
      <c r="E62" s="46">
        <v>1</v>
      </c>
      <c r="F62" s="47">
        <v>1</v>
      </c>
      <c r="G62" s="27">
        <v>3</v>
      </c>
    </row>
    <row r="63" spans="1:7" x14ac:dyDescent="0.3">
      <c r="B63" s="25" t="s">
        <v>137</v>
      </c>
      <c r="C63" s="46" t="s">
        <v>135</v>
      </c>
      <c r="D63" s="46">
        <v>1</v>
      </c>
      <c r="E63" s="46">
        <v>1</v>
      </c>
      <c r="F63" s="47">
        <v>1</v>
      </c>
      <c r="G63" s="27">
        <v>3</v>
      </c>
    </row>
    <row r="64" spans="1:7" x14ac:dyDescent="0.3">
      <c r="B64" s="6"/>
    </row>
    <row r="65" spans="1:7" x14ac:dyDescent="0.35">
      <c r="A65" s="10" t="s">
        <v>37</v>
      </c>
      <c r="B65" s="6"/>
    </row>
    <row r="66" spans="1:7" x14ac:dyDescent="0.3">
      <c r="B66" s="6"/>
    </row>
    <row r="67" spans="1:7" ht="14.4" x14ac:dyDescent="0.3">
      <c r="B67" s="138" t="s">
        <v>118</v>
      </c>
      <c r="C67" s="138" t="s">
        <v>2</v>
      </c>
      <c r="D67" s="138" t="s">
        <v>8</v>
      </c>
      <c r="E67" s="138" t="s">
        <v>1</v>
      </c>
      <c r="F67" s="138" t="s">
        <v>10</v>
      </c>
      <c r="G67" s="24" t="s">
        <v>43</v>
      </c>
    </row>
    <row r="68" spans="1:7" ht="14.4" x14ac:dyDescent="0.3">
      <c r="B68" s="139"/>
      <c r="C68" s="139"/>
      <c r="D68" s="139"/>
      <c r="E68" s="139"/>
      <c r="F68" s="139"/>
      <c r="G68" s="24">
        <f>C14</f>
        <v>2026</v>
      </c>
    </row>
    <row r="69" spans="1:7" ht="30" x14ac:dyDescent="0.3">
      <c r="B69" s="25" t="s">
        <v>138</v>
      </c>
      <c r="C69" s="24" t="s">
        <v>3</v>
      </c>
      <c r="D69" s="78">
        <v>299000</v>
      </c>
      <c r="E69" s="78">
        <v>299000</v>
      </c>
      <c r="F69" s="78">
        <v>299000</v>
      </c>
      <c r="G69" s="78">
        <f>D69+E69+F69</f>
        <v>897000</v>
      </c>
    </row>
    <row r="70" spans="1:7" x14ac:dyDescent="0.3">
      <c r="B70" s="15" t="s">
        <v>4</v>
      </c>
      <c r="C70" s="15" t="s">
        <v>3</v>
      </c>
      <c r="D70" s="78">
        <f>SUM(D69:D69)</f>
        <v>299000</v>
      </c>
      <c r="E70" s="78">
        <f>SUM(E69:E69)</f>
        <v>299000</v>
      </c>
      <c r="F70" s="78">
        <f>SUM(F69:F69)</f>
        <v>299000</v>
      </c>
      <c r="G70" s="78">
        <f>SUM(G69:G69)</f>
        <v>897000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f>C14</f>
        <v>2026</v>
      </c>
    </row>
    <row r="76" spans="1:7" x14ac:dyDescent="0.3">
      <c r="B76" s="32" t="s">
        <v>46</v>
      </c>
      <c r="C76" s="31" t="s">
        <v>3</v>
      </c>
      <c r="D76" s="15">
        <f>D70</f>
        <v>299000</v>
      </c>
      <c r="E76" s="15">
        <f>E70</f>
        <v>299000</v>
      </c>
      <c r="F76" s="15">
        <f>F70</f>
        <v>299000</v>
      </c>
      <c r="G76" s="15">
        <f>G70</f>
        <v>897000</v>
      </c>
    </row>
    <row r="77" spans="1:7" x14ac:dyDescent="0.3">
      <c r="B77" s="34" t="s">
        <v>44</v>
      </c>
      <c r="C77" s="31" t="s">
        <v>3</v>
      </c>
      <c r="D77" s="48">
        <v>299000</v>
      </c>
      <c r="E77" s="48">
        <v>299000</v>
      </c>
      <c r="F77" s="48">
        <v>299000</v>
      </c>
      <c r="G77" s="48">
        <f>D77+E77+F77</f>
        <v>897000</v>
      </c>
    </row>
    <row r="78" spans="1:7" x14ac:dyDescent="0.3">
      <c r="B78" s="35" t="s">
        <v>45</v>
      </c>
      <c r="C78" s="31" t="s">
        <v>3</v>
      </c>
      <c r="D78" s="28"/>
      <c r="E78" s="28"/>
      <c r="F78" s="29"/>
      <c r="G78" s="27"/>
    </row>
    <row r="79" spans="1:7" x14ac:dyDescent="0.3">
      <c r="B79" s="34" t="s">
        <v>48</v>
      </c>
      <c r="C79" s="31" t="s">
        <v>3</v>
      </c>
      <c r="D79" s="15">
        <f>SUM(D80:D81)</f>
        <v>0</v>
      </c>
      <c r="E79" s="15">
        <f t="shared" ref="E79:G79" si="0">SUM(E80:E81)</f>
        <v>0</v>
      </c>
      <c r="F79" s="15">
        <f t="shared" si="0"/>
        <v>0</v>
      </c>
      <c r="G79" s="15">
        <f t="shared" si="0"/>
        <v>0</v>
      </c>
    </row>
    <row r="80" spans="1:7" x14ac:dyDescent="0.3">
      <c r="B80" s="26"/>
      <c r="C80" s="31" t="s">
        <v>3</v>
      </c>
      <c r="D80" s="28"/>
      <c r="E80" s="28"/>
      <c r="F80" s="29"/>
      <c r="G80" s="27"/>
    </row>
    <row r="81" spans="1:7" x14ac:dyDescent="0.3">
      <c r="B81" s="26"/>
      <c r="C81" s="31" t="s">
        <v>3</v>
      </c>
      <c r="D81" s="28"/>
      <c r="E81" s="28"/>
      <c r="F81" s="29"/>
      <c r="G81" s="27"/>
    </row>
    <row r="82" spans="1:7" x14ac:dyDescent="0.3">
      <c r="B82" s="32" t="s">
        <v>47</v>
      </c>
      <c r="C82" s="31" t="s">
        <v>3</v>
      </c>
      <c r="D82" s="15">
        <f>D76-D79-D78</f>
        <v>299000</v>
      </c>
      <c r="E82" s="15">
        <f t="shared" ref="E82:G82" si="1">E76-E79-E78</f>
        <v>299000</v>
      </c>
      <c r="F82" s="15">
        <f t="shared" si="1"/>
        <v>299000</v>
      </c>
      <c r="G82" s="15">
        <f t="shared" si="1"/>
        <v>897000</v>
      </c>
    </row>
    <row r="83" spans="1:7" ht="14.4" x14ac:dyDescent="0.3">
      <c r="B83"/>
    </row>
    <row r="84" spans="1:7" x14ac:dyDescent="0.35">
      <c r="A84" s="10" t="s">
        <v>40</v>
      </c>
      <c r="B84"/>
    </row>
    <row r="85" spans="1:7" ht="21" customHeight="1" x14ac:dyDescent="0.3">
      <c r="B85"/>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16.2" x14ac:dyDescent="0.35">
      <c r="A92" s="10" t="s">
        <v>122</v>
      </c>
      <c r="B92"/>
    </row>
    <row r="93" spans="1:7" ht="14.4" x14ac:dyDescent="0.3">
      <c r="B93"/>
    </row>
    <row r="94" spans="1:7" ht="14.4" x14ac:dyDescent="0.3">
      <c r="B94" s="140"/>
      <c r="C94" s="141"/>
      <c r="D94" s="141"/>
      <c r="E94" s="142"/>
    </row>
  </sheetData>
  <mergeCells count="24">
    <mergeCell ref="C86:E86"/>
    <mergeCell ref="C90:E90"/>
    <mergeCell ref="C91:E91"/>
    <mergeCell ref="B94:E94"/>
    <mergeCell ref="B35:B38"/>
    <mergeCell ref="B40:B42"/>
    <mergeCell ref="B47:E47"/>
    <mergeCell ref="B51:E51"/>
    <mergeCell ref="B55:E55"/>
    <mergeCell ref="B59:B60"/>
    <mergeCell ref="C59:C60"/>
    <mergeCell ref="D59:D60"/>
    <mergeCell ref="E59:E60"/>
    <mergeCell ref="C74:C75"/>
    <mergeCell ref="D74:D75"/>
    <mergeCell ref="E74:E75"/>
    <mergeCell ref="F74:F75"/>
    <mergeCell ref="B74:B75"/>
    <mergeCell ref="F59:F60"/>
    <mergeCell ref="B67:B68"/>
    <mergeCell ref="C67:C68"/>
    <mergeCell ref="D67:D68"/>
    <mergeCell ref="E67:E68"/>
    <mergeCell ref="F67:F68"/>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pageMargins left="0.2" right="0.2" top="0.25" bottom="0.25" header="0.3" footer="0.3"/>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95" r:id="rId4" name="Check Box 23">
              <controlPr defaultSize="0" autoFill="0" autoLine="0" autoPict="0">
                <anchor moveWithCells="1">
                  <from>
                    <xdr:col>2</xdr:col>
                    <xdr:colOff>83820</xdr:colOff>
                    <xdr:row>34</xdr:row>
                    <xdr:rowOff>7620</xdr:rowOff>
                  </from>
                  <to>
                    <xdr:col>3</xdr:col>
                    <xdr:colOff>1371600</xdr:colOff>
                    <xdr:row>35</xdr:row>
                    <xdr:rowOff>22860</xdr:rowOff>
                  </to>
                </anchor>
              </controlPr>
            </control>
          </mc:Choice>
        </mc:AlternateContent>
        <mc:AlternateContent xmlns:mc="http://schemas.openxmlformats.org/markup-compatibility/2006">
          <mc:Choice Requires="x14">
            <control shapeId="3096" r:id="rId5" name="Check Box 24">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3097" r:id="rId6" name="Check Box 25">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2</xdr:col>
                    <xdr:colOff>99060</xdr:colOff>
                    <xdr:row>35</xdr:row>
                    <xdr:rowOff>182880</xdr:rowOff>
                  </from>
                  <to>
                    <xdr:col>3</xdr:col>
                    <xdr:colOff>1935480</xdr:colOff>
                    <xdr:row>37</xdr:row>
                    <xdr:rowOff>7620</xdr:rowOff>
                  </to>
                </anchor>
              </controlPr>
            </control>
          </mc:Choice>
        </mc:AlternateContent>
        <mc:AlternateContent xmlns:mc="http://schemas.openxmlformats.org/markup-compatibility/2006">
          <mc:Choice Requires="x14">
            <control shapeId="3107" r:id="rId8" name="Check Box 35">
              <controlPr defaultSize="0" autoFill="0" autoLine="0" autoPict="0">
                <anchor moveWithCells="1">
                  <from>
                    <xdr:col>2</xdr:col>
                    <xdr:colOff>38100</xdr:colOff>
                    <xdr:row>39</xdr:row>
                    <xdr:rowOff>30480</xdr:rowOff>
                  </from>
                  <to>
                    <xdr:col>6</xdr:col>
                    <xdr:colOff>1722120</xdr:colOff>
                    <xdr:row>39</xdr:row>
                    <xdr:rowOff>160020</xdr:rowOff>
                  </to>
                </anchor>
              </controlPr>
            </control>
          </mc:Choice>
        </mc:AlternateContent>
        <mc:AlternateContent xmlns:mc="http://schemas.openxmlformats.org/markup-compatibility/2006">
          <mc:Choice Requires="x14">
            <control shapeId="3108" r:id="rId9" name="Check Box 36">
              <controlPr defaultSize="0" autoFill="0" autoLine="0" autoPict="0">
                <anchor moveWithCells="1">
                  <from>
                    <xdr:col>2</xdr:col>
                    <xdr:colOff>45720</xdr:colOff>
                    <xdr:row>40</xdr:row>
                    <xdr:rowOff>30480</xdr:rowOff>
                  </from>
                  <to>
                    <xdr:col>10</xdr:col>
                    <xdr:colOff>213360</xdr:colOff>
                    <xdr:row>41</xdr:row>
                    <xdr:rowOff>22860</xdr:rowOff>
                  </to>
                </anchor>
              </controlPr>
            </control>
          </mc:Choice>
        </mc:AlternateContent>
        <mc:AlternateContent xmlns:mc="http://schemas.openxmlformats.org/markup-compatibility/2006">
          <mc:Choice Requires="x14">
            <control shapeId="3110" r:id="rId10" name="Check Box 38">
              <controlPr defaultSize="0" autoFill="0" autoLine="0" autoPict="0">
                <anchor moveWithCells="1">
                  <from>
                    <xdr:col>2</xdr:col>
                    <xdr:colOff>45720</xdr:colOff>
                    <xdr:row>41</xdr:row>
                    <xdr:rowOff>7620</xdr:rowOff>
                  </from>
                  <to>
                    <xdr:col>6</xdr:col>
                    <xdr:colOff>807720</xdr:colOff>
                    <xdr:row>42</xdr:row>
                    <xdr:rowOff>30480</xdr:rowOff>
                  </to>
                </anchor>
              </controlPr>
            </control>
          </mc:Choice>
        </mc:AlternateContent>
        <mc:AlternateContent xmlns:mc="http://schemas.openxmlformats.org/markup-compatibility/2006">
          <mc:Choice Requires="x14">
            <control shapeId="3112" r:id="rId11" name="Check Box 40">
              <controlPr defaultSize="0" autoFill="0" autoLine="0" autoPict="0">
                <anchor moveWithCells="1">
                  <from>
                    <xdr:col>1</xdr:col>
                    <xdr:colOff>0</xdr:colOff>
                    <xdr:row>11</xdr:row>
                    <xdr:rowOff>0</xdr:rowOff>
                  </from>
                  <to>
                    <xdr:col>1</xdr:col>
                    <xdr:colOff>2933700</xdr:colOff>
                    <xdr:row>14</xdr:row>
                    <xdr:rowOff>68580</xdr:rowOff>
                  </to>
                </anchor>
              </controlPr>
            </control>
          </mc:Choice>
        </mc:AlternateContent>
        <mc:AlternateContent xmlns:mc="http://schemas.openxmlformats.org/markup-compatibility/2006">
          <mc:Choice Requires="x14">
            <control shapeId="3113" r:id="rId12" name="Check Box 41">
              <controlPr defaultSize="0" autoFill="0" autoLine="0" autoPict="0">
                <anchor moveWithCells="1">
                  <from>
                    <xdr:col>2</xdr:col>
                    <xdr:colOff>83820</xdr:colOff>
                    <xdr:row>34</xdr:row>
                    <xdr:rowOff>7620</xdr:rowOff>
                  </from>
                  <to>
                    <xdr:col>3</xdr:col>
                    <xdr:colOff>1371600</xdr:colOff>
                    <xdr:row>35</xdr:row>
                    <xdr:rowOff>22860</xdr:rowOff>
                  </to>
                </anchor>
              </controlPr>
            </control>
          </mc:Choice>
        </mc:AlternateContent>
        <mc:AlternateContent xmlns:mc="http://schemas.openxmlformats.org/markup-compatibility/2006">
          <mc:Choice Requires="x14">
            <control shapeId="3114" r:id="rId13" name="Check Box 4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3115" r:id="rId14" name="Check Box 4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3116" r:id="rId15" name="Check Box 44">
              <controlPr defaultSize="0" autoFill="0" autoLine="0" autoPict="0">
                <anchor moveWithCells="1">
                  <from>
                    <xdr:col>2</xdr:col>
                    <xdr:colOff>99060</xdr:colOff>
                    <xdr:row>35</xdr:row>
                    <xdr:rowOff>182880</xdr:rowOff>
                  </from>
                  <to>
                    <xdr:col>3</xdr:col>
                    <xdr:colOff>1935480</xdr:colOff>
                    <xdr:row>37</xdr:row>
                    <xdr:rowOff>7620</xdr:rowOff>
                  </to>
                </anchor>
              </controlPr>
            </control>
          </mc:Choice>
        </mc:AlternateContent>
        <mc:AlternateContent xmlns:mc="http://schemas.openxmlformats.org/markup-compatibility/2006">
          <mc:Choice Requires="x14">
            <control shapeId="3117" r:id="rId16" name="Check Box 45">
              <controlPr defaultSize="0" autoFill="0" autoLine="0" autoPict="0">
                <anchor moveWithCells="1">
                  <from>
                    <xdr:col>2</xdr:col>
                    <xdr:colOff>38100</xdr:colOff>
                    <xdr:row>39</xdr:row>
                    <xdr:rowOff>30480</xdr:rowOff>
                  </from>
                  <to>
                    <xdr:col>6</xdr:col>
                    <xdr:colOff>1722120</xdr:colOff>
                    <xdr:row>39</xdr:row>
                    <xdr:rowOff>160020</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45720</xdr:colOff>
                    <xdr:row>40</xdr:row>
                    <xdr:rowOff>30480</xdr:rowOff>
                  </from>
                  <to>
                    <xdr:col>10</xdr:col>
                    <xdr:colOff>213360</xdr:colOff>
                    <xdr:row>41</xdr:row>
                    <xdr:rowOff>22860</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45720</xdr:colOff>
                    <xdr:row>41</xdr:row>
                    <xdr:rowOff>7620</xdr:rowOff>
                  </from>
                  <to>
                    <xdr:col>6</xdr:col>
                    <xdr:colOff>807720</xdr:colOff>
                    <xdr:row>42</xdr:row>
                    <xdr:rowOff>30480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1</xdr:col>
                    <xdr:colOff>0</xdr:colOff>
                    <xdr:row>11</xdr:row>
                    <xdr:rowOff>0</xdr:rowOff>
                  </from>
                  <to>
                    <xdr:col>1</xdr:col>
                    <xdr:colOff>2933700</xdr:colOff>
                    <xdr:row>14</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10" workbookViewId="0">
      <selection activeCell="E29" sqref="E29"/>
    </sheetView>
  </sheetViews>
  <sheetFormatPr defaultRowHeight="15" x14ac:dyDescent="0.3"/>
  <cols>
    <col min="2" max="2" width="62.44140625" style="1" customWidth="1"/>
    <col min="3" max="3" width="105.44140625" customWidth="1"/>
    <col min="4" max="4" width="45.109375" customWidth="1"/>
    <col min="5" max="5" width="30.33203125" customWidth="1"/>
    <col min="6" max="6" width="14.66406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7" t="s">
        <v>139</v>
      </c>
      <c r="D5" s="5"/>
      <c r="E5" s="2"/>
      <c r="F5" s="2"/>
      <c r="G5" s="2"/>
    </row>
    <row r="6" spans="1:10" ht="55.5" customHeight="1" x14ac:dyDescent="0.3">
      <c r="A6" s="9"/>
      <c r="B6" s="11" t="s">
        <v>94</v>
      </c>
      <c r="C6" s="83" t="s">
        <v>140</v>
      </c>
      <c r="D6" s="5"/>
      <c r="E6" s="2"/>
      <c r="F6" s="2"/>
      <c r="G6" s="2"/>
    </row>
    <row r="7" spans="1:10" ht="18" customHeight="1" x14ac:dyDescent="0.3">
      <c r="A7" s="9"/>
      <c r="B7" s="8"/>
      <c r="C7" s="49"/>
      <c r="D7" s="5"/>
      <c r="E7" s="2"/>
      <c r="F7" s="2"/>
      <c r="G7" s="2"/>
    </row>
    <row r="8" spans="1:10" ht="18" x14ac:dyDescent="0.35">
      <c r="A8" s="10" t="s">
        <v>20</v>
      </c>
      <c r="B8" s="8"/>
      <c r="C8" s="50"/>
      <c r="D8" s="5"/>
      <c r="E8" s="2"/>
      <c r="F8" s="2"/>
      <c r="G8" s="2"/>
    </row>
    <row r="9" spans="1:10" ht="18" x14ac:dyDescent="0.35">
      <c r="A9" s="10"/>
      <c r="B9" s="8"/>
      <c r="C9" s="50"/>
      <c r="D9" s="5"/>
      <c r="E9" s="2"/>
      <c r="F9" s="2"/>
      <c r="G9" s="2"/>
    </row>
    <row r="10" spans="1:10" ht="18" x14ac:dyDescent="0.35">
      <c r="A10" s="10"/>
      <c r="B10" s="11" t="s">
        <v>95</v>
      </c>
      <c r="C10" s="17" t="s">
        <v>128</v>
      </c>
      <c r="G10" s="2"/>
    </row>
    <row r="11" spans="1:10" ht="18" x14ac:dyDescent="0.35">
      <c r="A11" s="10"/>
      <c r="B11" s="11" t="s">
        <v>96</v>
      </c>
      <c r="C11" s="17">
        <v>1022</v>
      </c>
      <c r="G11" s="2"/>
    </row>
    <row r="12" spans="1:10" ht="18" x14ac:dyDescent="0.35">
      <c r="A12" s="10"/>
      <c r="B12" s="16"/>
      <c r="C12" s="14"/>
      <c r="D12" s="5"/>
      <c r="E12" s="2"/>
      <c r="F12" s="2"/>
      <c r="G12" s="2"/>
    </row>
    <row r="13" spans="1:10" ht="18" x14ac:dyDescent="0.35">
      <c r="A13" s="10"/>
      <c r="B13" s="11" t="s">
        <v>39</v>
      </c>
      <c r="C13" s="17" t="s">
        <v>141</v>
      </c>
      <c r="D13" s="5"/>
      <c r="E13" s="2"/>
      <c r="F13" s="2"/>
      <c r="G13" s="2"/>
    </row>
    <row r="14" spans="1:10" ht="18" x14ac:dyDescent="0.35">
      <c r="A14" s="10"/>
      <c r="B14" s="11" t="s">
        <v>98</v>
      </c>
      <c r="C14" s="17" t="s">
        <v>142</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18" x14ac:dyDescent="0.3">
      <c r="B17" s="11" t="s">
        <v>99</v>
      </c>
      <c r="C17" s="17" t="s">
        <v>143</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24</v>
      </c>
      <c r="F20" s="2"/>
      <c r="G20" s="2"/>
    </row>
    <row r="21" spans="1:10" ht="18" x14ac:dyDescent="0.35">
      <c r="A21" s="10"/>
      <c r="B21"/>
      <c r="C21" s="33" t="s">
        <v>24</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t="s">
        <v>24</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53.4" x14ac:dyDescent="0.35">
      <c r="B29" s="17" t="s">
        <v>30</v>
      </c>
      <c r="C29" s="51" t="s">
        <v>144</v>
      </c>
      <c r="D29" s="19"/>
      <c r="E29" s="45" t="s">
        <v>145</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60.75" customHeight="1" x14ac:dyDescent="0.3">
      <c r="B33" s="11" t="s">
        <v>110</v>
      </c>
      <c r="C33" s="52" t="s">
        <v>146</v>
      </c>
      <c r="D33" s="53"/>
      <c r="E33" s="53"/>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c r="D38" s="54" t="s">
        <v>147</v>
      </c>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28.5" customHeight="1" x14ac:dyDescent="0.3">
      <c r="B47" s="152" t="s">
        <v>148</v>
      </c>
      <c r="C47" s="153"/>
      <c r="D47" s="153"/>
      <c r="E47" s="154"/>
    </row>
    <row r="48" spans="1:5" s="6" customFormat="1" ht="15" customHeight="1" x14ac:dyDescent="0.3"/>
    <row r="49" spans="1:7" s="6" customFormat="1" ht="15" customHeight="1" x14ac:dyDescent="0.35">
      <c r="A49" s="10" t="s">
        <v>114</v>
      </c>
    </row>
    <row r="50" spans="1:7" s="6" customFormat="1" ht="15" customHeight="1" x14ac:dyDescent="0.3"/>
    <row r="51" spans="1:7" s="6" customFormat="1" ht="45.75" customHeight="1" x14ac:dyDescent="0.3">
      <c r="B51" s="146" t="s">
        <v>149</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150</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2026թ</v>
      </c>
    </row>
    <row r="61" spans="1:7" ht="14.4" x14ac:dyDescent="0.3">
      <c r="B61" s="52" t="s">
        <v>151</v>
      </c>
      <c r="C61" s="55" t="s">
        <v>152</v>
      </c>
      <c r="D61" s="55">
        <v>10</v>
      </c>
      <c r="E61" s="55">
        <v>10</v>
      </c>
      <c r="F61" s="56">
        <v>10</v>
      </c>
      <c r="G61" s="57"/>
    </row>
    <row r="62" spans="1:7" ht="14.4" x14ac:dyDescent="0.3">
      <c r="B62" s="52" t="s">
        <v>153</v>
      </c>
      <c r="C62" s="55" t="s">
        <v>152</v>
      </c>
      <c r="D62" s="58">
        <v>10</v>
      </c>
      <c r="E62" s="58">
        <v>20</v>
      </c>
      <c r="F62" s="59">
        <v>30</v>
      </c>
      <c r="G62" s="27"/>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t="str">
        <f>C14</f>
        <v>2026թ</v>
      </c>
    </row>
    <row r="68" spans="1:7" ht="14.4" x14ac:dyDescent="0.3">
      <c r="B68" s="52" t="s">
        <v>154</v>
      </c>
      <c r="C68" s="24" t="s">
        <v>3</v>
      </c>
      <c r="D68" s="60">
        <v>1502658.73</v>
      </c>
      <c r="E68" s="61">
        <v>2117142.85</v>
      </c>
      <c r="F68" s="61">
        <v>2610238.09</v>
      </c>
      <c r="G68" s="62"/>
    </row>
    <row r="69" spans="1:7" x14ac:dyDescent="0.3">
      <c r="B69" s="26"/>
      <c r="C69" s="24" t="s">
        <v>3</v>
      </c>
      <c r="D69" s="46"/>
      <c r="E69" s="46"/>
      <c r="F69" s="63"/>
      <c r="G69" s="64"/>
    </row>
    <row r="70" spans="1:7" ht="14.4" x14ac:dyDescent="0.3">
      <c r="B70" s="15" t="s">
        <v>4</v>
      </c>
      <c r="C70" s="15" t="s">
        <v>3</v>
      </c>
      <c r="D70" s="62">
        <f>D68</f>
        <v>1502658.73</v>
      </c>
      <c r="E70" s="62">
        <f>E68</f>
        <v>2117142.85</v>
      </c>
      <c r="F70" s="61">
        <f>F68</f>
        <v>2610238.09</v>
      </c>
      <c r="G70" s="62"/>
    </row>
    <row r="71" spans="1:7" ht="14.4" x14ac:dyDescent="0.3">
      <c r="B71"/>
      <c r="D71" s="65"/>
      <c r="E71" s="65"/>
      <c r="F71" s="65"/>
      <c r="G71" s="65"/>
    </row>
    <row r="72" spans="1:7" x14ac:dyDescent="0.35">
      <c r="A72" s="10" t="s">
        <v>38</v>
      </c>
      <c r="B72"/>
      <c r="D72" s="65"/>
      <c r="E72" s="65"/>
      <c r="F72" s="65"/>
      <c r="G72" s="65"/>
    </row>
    <row r="73" spans="1:7" ht="14.4" x14ac:dyDescent="0.3">
      <c r="B73"/>
      <c r="D73" s="65"/>
      <c r="E73" s="65"/>
      <c r="F73" s="65"/>
      <c r="G73" s="65"/>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t="str">
        <f>C14</f>
        <v>2026թ</v>
      </c>
    </row>
    <row r="76" spans="1:7" x14ac:dyDescent="0.3">
      <c r="B76" s="32" t="s">
        <v>46</v>
      </c>
      <c r="C76" s="31" t="s">
        <v>3</v>
      </c>
      <c r="D76" s="66">
        <f>$D$70</f>
        <v>1502658.73</v>
      </c>
      <c r="E76" s="66">
        <f>$E$70</f>
        <v>2117142.85</v>
      </c>
      <c r="F76" s="15">
        <f>F70</f>
        <v>2610238.09</v>
      </c>
      <c r="G76" s="66"/>
    </row>
    <row r="77" spans="1:7" x14ac:dyDescent="0.3">
      <c r="B77" s="34" t="s">
        <v>44</v>
      </c>
      <c r="C77" s="31" t="s">
        <v>3</v>
      </c>
      <c r="D77" s="62">
        <v>1502658.73</v>
      </c>
      <c r="E77" s="62">
        <v>2117142.85</v>
      </c>
      <c r="F77" s="62">
        <v>2610238.09</v>
      </c>
      <c r="G77" s="62"/>
    </row>
    <row r="78" spans="1:7" ht="15" customHeight="1" x14ac:dyDescent="0.3">
      <c r="B78" s="35" t="s">
        <v>45</v>
      </c>
      <c r="C78" s="31" t="s">
        <v>3</v>
      </c>
      <c r="D78" s="46"/>
      <c r="E78" s="46"/>
      <c r="F78" s="47"/>
      <c r="G78" s="64"/>
    </row>
    <row r="79" spans="1:7" x14ac:dyDescent="0.3">
      <c r="B79" s="34" t="s">
        <v>48</v>
      </c>
      <c r="C79" s="31" t="s">
        <v>3</v>
      </c>
      <c r="D79" s="15">
        <f>SUM(D80:D81)</f>
        <v>0</v>
      </c>
      <c r="E79" s="15">
        <f t="shared" ref="E79:G79" si="0">SUM(E80:E81)</f>
        <v>0</v>
      </c>
      <c r="F79" s="15">
        <f t="shared" si="0"/>
        <v>0</v>
      </c>
      <c r="G79" s="15">
        <f t="shared" si="0"/>
        <v>0</v>
      </c>
    </row>
    <row r="80" spans="1:7" x14ac:dyDescent="0.3">
      <c r="B80" s="26"/>
      <c r="C80" s="31" t="s">
        <v>3</v>
      </c>
      <c r="D80" s="46"/>
      <c r="E80" s="46"/>
      <c r="F80" s="47"/>
      <c r="G80" s="64"/>
    </row>
    <row r="81" spans="1:7" x14ac:dyDescent="0.3">
      <c r="B81" s="26"/>
      <c r="C81" s="31" t="s">
        <v>3</v>
      </c>
      <c r="D81" s="46"/>
      <c r="E81" s="46"/>
      <c r="F81" s="47"/>
      <c r="G81" s="64"/>
    </row>
    <row r="82" spans="1:7" ht="15.75" customHeight="1" x14ac:dyDescent="0.3">
      <c r="B82" s="32" t="s">
        <v>47</v>
      </c>
      <c r="C82" s="31" t="s">
        <v>3</v>
      </c>
      <c r="D82" s="66">
        <f>$D$70</f>
        <v>1502658.73</v>
      </c>
      <c r="E82" s="66">
        <f>$E$70</f>
        <v>2117142.85</v>
      </c>
      <c r="F82" s="66">
        <f>$F$68</f>
        <v>2610238.09</v>
      </c>
      <c r="G82" s="66"/>
    </row>
    <row r="83" spans="1:7" ht="14.4" x14ac:dyDescent="0.3">
      <c r="B83"/>
    </row>
    <row r="84" spans="1:7" ht="19.5" customHeight="1" x14ac:dyDescent="0.35">
      <c r="A84" s="10" t="s">
        <v>40</v>
      </c>
      <c r="B84"/>
    </row>
    <row r="85" spans="1:7" ht="21" customHeight="1" x14ac:dyDescent="0.3">
      <c r="B85"/>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43.5" customHeight="1" x14ac:dyDescent="0.3">
      <c r="B94" s="149" t="s">
        <v>155</v>
      </c>
      <c r="C94" s="150"/>
      <c r="D94" s="150"/>
      <c r="E94" s="151"/>
    </row>
  </sheetData>
  <mergeCells count="24">
    <mergeCell ref="B35:B38"/>
    <mergeCell ref="B40:B42"/>
    <mergeCell ref="B47:E47"/>
    <mergeCell ref="B51:E51"/>
    <mergeCell ref="B55:E55"/>
    <mergeCell ref="F74:F75"/>
    <mergeCell ref="C86:E86"/>
    <mergeCell ref="F59:F60"/>
    <mergeCell ref="B66:B67"/>
    <mergeCell ref="C66:C67"/>
    <mergeCell ref="D66:D67"/>
    <mergeCell ref="E66:E67"/>
    <mergeCell ref="F66:F67"/>
    <mergeCell ref="B59:B60"/>
    <mergeCell ref="C59:C60"/>
    <mergeCell ref="D59:D60"/>
    <mergeCell ref="E59:E60"/>
    <mergeCell ref="C90:E90"/>
    <mergeCell ref="C91:E91"/>
    <mergeCell ref="B94:E94"/>
    <mergeCell ref="B74:B75"/>
    <mergeCell ref="C74:C75"/>
    <mergeCell ref="D74:D75"/>
    <mergeCell ref="E74:E7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2" right="0.2" top="0.25" bottom="0.25" header="0.3" footer="0.3"/>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83820</xdr:colOff>
                    <xdr:row>34</xdr:row>
                    <xdr:rowOff>7620</xdr:rowOff>
                  </from>
                  <to>
                    <xdr:col>2</xdr:col>
                    <xdr:colOff>4724400</xdr:colOff>
                    <xdr:row>35</xdr:row>
                    <xdr:rowOff>22860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99060</xdr:colOff>
                    <xdr:row>37</xdr:row>
                    <xdr:rowOff>0</xdr:rowOff>
                  </from>
                  <to>
                    <xdr:col>2</xdr:col>
                    <xdr:colOff>4373880</xdr:colOff>
                    <xdr:row>37</xdr:row>
                    <xdr:rowOff>160020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99060</xdr:colOff>
                    <xdr:row>35</xdr:row>
                    <xdr:rowOff>182880</xdr:rowOff>
                  </from>
                  <to>
                    <xdr:col>2</xdr:col>
                    <xdr:colOff>5288280</xdr:colOff>
                    <xdr:row>36</xdr:row>
                    <xdr:rowOff>182880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38100</xdr:colOff>
                    <xdr:row>39</xdr:row>
                    <xdr:rowOff>30480</xdr:rowOff>
                  </from>
                  <to>
                    <xdr:col>4</xdr:col>
                    <xdr:colOff>1973580</xdr:colOff>
                    <xdr:row>39</xdr:row>
                    <xdr:rowOff>160020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45720</xdr:colOff>
                    <xdr:row>40</xdr:row>
                    <xdr:rowOff>30480</xdr:rowOff>
                  </from>
                  <to>
                    <xdr:col>5</xdr:col>
                    <xdr:colOff>327660</xdr:colOff>
                    <xdr:row>41</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45720</xdr:colOff>
                    <xdr:row>41</xdr:row>
                    <xdr:rowOff>7620</xdr:rowOff>
                  </from>
                  <to>
                    <xdr:col>4</xdr:col>
                    <xdr:colOff>1059180</xdr:colOff>
                    <xdr:row>42</xdr:row>
                    <xdr:rowOff>7620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0</xdr:colOff>
                    <xdr:row>11</xdr:row>
                    <xdr:rowOff>0</xdr:rowOff>
                  </from>
                  <to>
                    <xdr:col>1</xdr:col>
                    <xdr:colOff>2933700</xdr:colOff>
                    <xdr:row>12</xdr:row>
                    <xdr:rowOff>22860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xdr:col>
                    <xdr:colOff>83820</xdr:colOff>
                    <xdr:row>34</xdr:row>
                    <xdr:rowOff>7620</xdr:rowOff>
                  </from>
                  <to>
                    <xdr:col>2</xdr:col>
                    <xdr:colOff>4724400</xdr:colOff>
                    <xdr:row>35</xdr:row>
                    <xdr:rowOff>22860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xdr:col>
                    <xdr:colOff>99060</xdr:colOff>
                    <xdr:row>37</xdr:row>
                    <xdr:rowOff>0</xdr:rowOff>
                  </from>
                  <to>
                    <xdr:col>2</xdr:col>
                    <xdr:colOff>4373880</xdr:colOff>
                    <xdr:row>37</xdr:row>
                    <xdr:rowOff>160020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xdr:col>
                    <xdr:colOff>99060</xdr:colOff>
                    <xdr:row>35</xdr:row>
                    <xdr:rowOff>182880</xdr:rowOff>
                  </from>
                  <to>
                    <xdr:col>2</xdr:col>
                    <xdr:colOff>5288280</xdr:colOff>
                    <xdr:row>36</xdr:row>
                    <xdr:rowOff>182880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xdr:col>
                    <xdr:colOff>45720</xdr:colOff>
                    <xdr:row>41</xdr:row>
                    <xdr:rowOff>7620</xdr:rowOff>
                  </from>
                  <to>
                    <xdr:col>4</xdr:col>
                    <xdr:colOff>1059180</xdr:colOff>
                    <xdr:row>42</xdr:row>
                    <xdr:rowOff>7620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xdr:col>
                    <xdr:colOff>0</xdr:colOff>
                    <xdr:row>11</xdr:row>
                    <xdr:rowOff>0</xdr:rowOff>
                  </from>
                  <to>
                    <xdr:col>1</xdr:col>
                    <xdr:colOff>2933700</xdr:colOff>
                    <xdr:row>12</xdr:row>
                    <xdr:rowOff>22860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xdr:col>
                    <xdr:colOff>83820</xdr:colOff>
                    <xdr:row>34</xdr:row>
                    <xdr:rowOff>7620</xdr:rowOff>
                  </from>
                  <to>
                    <xdr:col>2</xdr:col>
                    <xdr:colOff>4724400</xdr:colOff>
                    <xdr:row>35</xdr:row>
                    <xdr:rowOff>22860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xdr:col>
                    <xdr:colOff>99060</xdr:colOff>
                    <xdr:row>37</xdr:row>
                    <xdr:rowOff>0</xdr:rowOff>
                  </from>
                  <to>
                    <xdr:col>2</xdr:col>
                    <xdr:colOff>4373880</xdr:colOff>
                    <xdr:row>37</xdr:row>
                    <xdr:rowOff>160020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99060</xdr:colOff>
                    <xdr:row>35</xdr:row>
                    <xdr:rowOff>182880</xdr:rowOff>
                  </from>
                  <to>
                    <xdr:col>2</xdr:col>
                    <xdr:colOff>5288280</xdr:colOff>
                    <xdr:row>36</xdr:row>
                    <xdr:rowOff>182880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38100</xdr:colOff>
                    <xdr:row>39</xdr:row>
                    <xdr:rowOff>30480</xdr:rowOff>
                  </from>
                  <to>
                    <xdr:col>4</xdr:col>
                    <xdr:colOff>1973580</xdr:colOff>
                    <xdr:row>39</xdr:row>
                    <xdr:rowOff>160020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45720</xdr:colOff>
                    <xdr:row>40</xdr:row>
                    <xdr:rowOff>30480</xdr:rowOff>
                  </from>
                  <to>
                    <xdr:col>5</xdr:col>
                    <xdr:colOff>327660</xdr:colOff>
                    <xdr:row>41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45720</xdr:colOff>
                    <xdr:row>41</xdr:row>
                    <xdr:rowOff>7620</xdr:rowOff>
                  </from>
                  <to>
                    <xdr:col>4</xdr:col>
                    <xdr:colOff>1059180</xdr:colOff>
                    <xdr:row>42</xdr:row>
                    <xdr:rowOff>7620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xdr:col>
                    <xdr:colOff>0</xdr:colOff>
                    <xdr:row>11</xdr:row>
                    <xdr:rowOff>0</xdr:rowOff>
                  </from>
                  <to>
                    <xdr:col>1</xdr:col>
                    <xdr:colOff>2933700</xdr:colOff>
                    <xdr:row>12</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19" workbookViewId="0">
      <selection activeCell="B29" sqref="B29"/>
    </sheetView>
  </sheetViews>
  <sheetFormatPr defaultRowHeight="15" x14ac:dyDescent="0.3"/>
  <cols>
    <col min="2" max="2" width="62.44140625" style="1" customWidth="1"/>
    <col min="3" max="3" width="65.44140625" customWidth="1"/>
    <col min="4" max="4" width="52" customWidth="1"/>
    <col min="5" max="5" width="37.109375" customWidth="1"/>
    <col min="6" max="6" width="22.554687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156</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18" x14ac:dyDescent="0.35">
      <c r="A10" s="10"/>
      <c r="B10" s="11" t="s">
        <v>95</v>
      </c>
      <c r="C10" s="12" t="s">
        <v>157</v>
      </c>
      <c r="G10" s="2"/>
    </row>
    <row r="11" spans="1:10" ht="18" x14ac:dyDescent="0.35">
      <c r="A11" s="10"/>
      <c r="B11" s="11" t="s">
        <v>96</v>
      </c>
      <c r="C11" s="12">
        <v>1190</v>
      </c>
      <c r="G11" s="2"/>
    </row>
    <row r="12" spans="1:10" ht="18" x14ac:dyDescent="0.35">
      <c r="A12" s="10"/>
      <c r="B12" s="16"/>
      <c r="C12" s="67"/>
      <c r="D12" s="5"/>
      <c r="E12" s="2"/>
      <c r="F12" s="2"/>
      <c r="G12" s="2"/>
    </row>
    <row r="13" spans="1:10" ht="18" x14ac:dyDescent="0.35">
      <c r="A13" s="10"/>
      <c r="B13" s="11" t="s">
        <v>39</v>
      </c>
      <c r="C13" s="12" t="s">
        <v>158</v>
      </c>
      <c r="D13" s="5"/>
      <c r="E13" s="2"/>
      <c r="F13" s="2"/>
      <c r="G13" s="2"/>
    </row>
    <row r="14" spans="1:10" ht="18" x14ac:dyDescent="0.35">
      <c r="A14" s="10"/>
      <c r="B14" s="11" t="s">
        <v>98</v>
      </c>
      <c r="C14" s="12" t="s">
        <v>159</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18" x14ac:dyDescent="0.3">
      <c r="B17" s="11" t="s">
        <v>99</v>
      </c>
      <c r="C17" s="12" t="s">
        <v>160</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23</v>
      </c>
      <c r="F20" s="2"/>
      <c r="G20" s="2"/>
    </row>
    <row r="21" spans="1:10" ht="18" x14ac:dyDescent="0.35">
      <c r="A21" s="10"/>
      <c r="B21"/>
      <c r="C21" s="33" t="s">
        <v>23</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t="s">
        <v>23</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169.5" customHeight="1" x14ac:dyDescent="0.35">
      <c r="B29" s="68" t="s">
        <v>17</v>
      </c>
      <c r="C29" s="45" t="s">
        <v>161</v>
      </c>
      <c r="D29" s="68" t="s">
        <v>162</v>
      </c>
      <c r="E29" s="69" t="s">
        <v>163</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299.25" customHeight="1" x14ac:dyDescent="0.3">
      <c r="B33" s="11" t="s">
        <v>110</v>
      </c>
      <c r="C33" s="45" t="s">
        <v>164</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27" customHeight="1" x14ac:dyDescent="0.3">
      <c r="C39" s="70" t="s">
        <v>231</v>
      </c>
    </row>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84" customHeight="1" x14ac:dyDescent="0.3">
      <c r="B47" s="146" t="s">
        <v>165</v>
      </c>
      <c r="C47" s="147" t="s">
        <v>165</v>
      </c>
      <c r="D47" s="147" t="s">
        <v>165</v>
      </c>
      <c r="E47" s="148" t="s">
        <v>165</v>
      </c>
    </row>
    <row r="48" spans="1:5" s="6" customFormat="1" ht="15" customHeight="1" x14ac:dyDescent="0.3"/>
    <row r="49" spans="1:7" s="6" customFormat="1" ht="15" customHeight="1" x14ac:dyDescent="0.35">
      <c r="A49" s="10" t="s">
        <v>114</v>
      </c>
    </row>
    <row r="50" spans="1:7" s="6" customFormat="1" ht="15" customHeight="1" x14ac:dyDescent="0.3"/>
    <row r="51" spans="1:7" s="6" customFormat="1" ht="157.5" customHeight="1" x14ac:dyDescent="0.3">
      <c r="B51" s="146" t="s">
        <v>166</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ht="75" customHeight="1" x14ac:dyDescent="0.3">
      <c r="B55" s="146" t="s">
        <v>167</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
        <v>10</v>
      </c>
    </row>
    <row r="61" spans="1:7" x14ac:dyDescent="0.3">
      <c r="B61" s="25" t="s">
        <v>232</v>
      </c>
      <c r="C61" s="26" t="s">
        <v>135</v>
      </c>
      <c r="D61" s="26">
        <v>2</v>
      </c>
      <c r="E61" s="26">
        <v>2</v>
      </c>
      <c r="F61" s="71">
        <v>2</v>
      </c>
      <c r="G61" s="27">
        <v>6</v>
      </c>
    </row>
    <row r="62" spans="1:7" x14ac:dyDescent="0.3">
      <c r="B62" s="25" t="s">
        <v>168</v>
      </c>
      <c r="C62" s="26" t="s">
        <v>135</v>
      </c>
      <c r="D62" s="26">
        <v>0</v>
      </c>
      <c r="E62" s="26">
        <v>2</v>
      </c>
      <c r="F62" s="71">
        <v>4</v>
      </c>
      <c r="G62" s="27">
        <v>6</v>
      </c>
    </row>
    <row r="63" spans="1:7" x14ac:dyDescent="0.3">
      <c r="B63" s="6"/>
    </row>
    <row r="64" spans="1:7" x14ac:dyDescent="0.35">
      <c r="A64" s="72" t="s">
        <v>37</v>
      </c>
      <c r="B64" s="73"/>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t="str">
        <f>C14</f>
        <v>2026թ․ դեկտեմբեր</v>
      </c>
    </row>
    <row r="68" spans="1:7" x14ac:dyDescent="0.3">
      <c r="B68" s="15"/>
      <c r="C68" s="24" t="s">
        <v>3</v>
      </c>
      <c r="D68" s="74">
        <v>5000000</v>
      </c>
      <c r="E68" s="74">
        <v>10000000</v>
      </c>
      <c r="F68" s="74">
        <v>15000000</v>
      </c>
      <c r="G68" s="30"/>
    </row>
    <row r="69" spans="1:7" x14ac:dyDescent="0.3">
      <c r="B69" s="15"/>
      <c r="C69" s="24" t="s">
        <v>3</v>
      </c>
      <c r="D69" s="28"/>
      <c r="E69" s="28"/>
      <c r="F69" s="81"/>
      <c r="G69" s="30"/>
    </row>
    <row r="70" spans="1:7" ht="14.4" x14ac:dyDescent="0.3">
      <c r="B70" s="15" t="s">
        <v>4</v>
      </c>
      <c r="C70" s="15" t="s">
        <v>3</v>
      </c>
      <c r="D70" s="15">
        <f>SUM(D68:D69)</f>
        <v>5000000</v>
      </c>
      <c r="E70" s="15">
        <f t="shared" ref="E70:G70" si="0">SUM(E68:E69)</f>
        <v>10000000</v>
      </c>
      <c r="F70" s="15">
        <f t="shared" si="0"/>
        <v>15000000</v>
      </c>
      <c r="G70" s="15">
        <f t="shared" si="0"/>
        <v>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t="str">
        <f>C14</f>
        <v>2026թ․ դեկտեմբեր</v>
      </c>
    </row>
    <row r="76" spans="1:7" x14ac:dyDescent="0.3">
      <c r="B76" s="32" t="s">
        <v>46</v>
      </c>
      <c r="C76" s="74">
        <f>+D76+E76+F76</f>
        <v>150000000</v>
      </c>
      <c r="D76" s="74">
        <f>+D77+D79</f>
        <v>25000000</v>
      </c>
      <c r="E76" s="74">
        <f>+E77+E79</f>
        <v>55000000</v>
      </c>
      <c r="F76" s="74">
        <f>+F77+F79</f>
        <v>70000000</v>
      </c>
      <c r="G76" s="75">
        <f>G70</f>
        <v>0</v>
      </c>
    </row>
    <row r="77" spans="1:7" x14ac:dyDescent="0.3">
      <c r="B77" s="34" t="s">
        <v>44</v>
      </c>
      <c r="C77" s="74">
        <f>+D77+E77+F77</f>
        <v>30000000</v>
      </c>
      <c r="D77" s="74">
        <v>5000000</v>
      </c>
      <c r="E77" s="74">
        <v>10000000</v>
      </c>
      <c r="F77" s="74">
        <v>15000000</v>
      </c>
      <c r="G77" s="75"/>
    </row>
    <row r="78" spans="1:7" ht="15" customHeight="1" x14ac:dyDescent="0.3">
      <c r="B78" s="35" t="s">
        <v>45</v>
      </c>
      <c r="C78" s="74" t="s">
        <v>3</v>
      </c>
      <c r="D78" s="75"/>
      <c r="E78" s="74"/>
      <c r="F78" s="74"/>
      <c r="G78" s="75"/>
    </row>
    <row r="79" spans="1:7" x14ac:dyDescent="0.3">
      <c r="B79" s="34" t="s">
        <v>48</v>
      </c>
      <c r="C79" s="74">
        <f>+D79+E79+F79</f>
        <v>120000000</v>
      </c>
      <c r="D79" s="74">
        <v>20000000</v>
      </c>
      <c r="E79" s="74">
        <v>45000000</v>
      </c>
      <c r="F79" s="74">
        <v>55000000</v>
      </c>
      <c r="G79" s="75">
        <f t="shared" ref="G79" si="1">SUM(G80:G81)</f>
        <v>0</v>
      </c>
    </row>
    <row r="80" spans="1:7" x14ac:dyDescent="0.3">
      <c r="B80" s="26"/>
      <c r="C80" s="31" t="s">
        <v>3</v>
      </c>
      <c r="D80" s="28"/>
      <c r="E80" s="28"/>
      <c r="F80" s="29"/>
      <c r="G80" s="27"/>
    </row>
    <row r="81" spans="1:7" x14ac:dyDescent="0.3">
      <c r="B81" s="26"/>
      <c r="C81" s="31" t="s">
        <v>3</v>
      </c>
      <c r="D81" s="28"/>
      <c r="E81" s="28"/>
      <c r="F81" s="29"/>
      <c r="G81" s="27"/>
    </row>
    <row r="82" spans="1:7" ht="15.75" customHeight="1" x14ac:dyDescent="0.3">
      <c r="B82" s="32" t="s">
        <v>47</v>
      </c>
      <c r="C82" s="31" t="s">
        <v>3</v>
      </c>
      <c r="D82" s="74">
        <f>D76-D79-D78</f>
        <v>5000000</v>
      </c>
      <c r="E82" s="74">
        <f t="shared" ref="E82:G82" si="2">E76-E79-E78</f>
        <v>10000000</v>
      </c>
      <c r="F82" s="74">
        <f t="shared" si="2"/>
        <v>15000000</v>
      </c>
      <c r="G82" s="15">
        <f t="shared" si="2"/>
        <v>0</v>
      </c>
    </row>
    <row r="83" spans="1:7" ht="14.4" x14ac:dyDescent="0.3">
      <c r="B83"/>
    </row>
    <row r="84" spans="1:7" ht="19.5" customHeight="1" x14ac:dyDescent="0.35">
      <c r="A84" s="72" t="s">
        <v>40</v>
      </c>
      <c r="B84" s="76"/>
    </row>
    <row r="85" spans="1:7" ht="21" customHeight="1" x14ac:dyDescent="0.3">
      <c r="B85"/>
      <c r="G85" s="77"/>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40"/>
      <c r="C94" s="141"/>
      <c r="D94" s="141"/>
      <c r="E94" s="142"/>
    </row>
  </sheetData>
  <mergeCells count="24">
    <mergeCell ref="F74:F75"/>
    <mergeCell ref="B35:B38"/>
    <mergeCell ref="B40:B42"/>
    <mergeCell ref="B47:E47"/>
    <mergeCell ref="B51:E51"/>
    <mergeCell ref="B55:E55"/>
    <mergeCell ref="F59:F60"/>
    <mergeCell ref="B66:B67"/>
    <mergeCell ref="C66:C67"/>
    <mergeCell ref="D66:D67"/>
    <mergeCell ref="E66:E67"/>
    <mergeCell ref="F66:F67"/>
    <mergeCell ref="B59:B60"/>
    <mergeCell ref="C59:C60"/>
    <mergeCell ref="D59:D60"/>
    <mergeCell ref="E59:E60"/>
    <mergeCell ref="B94:E94"/>
    <mergeCell ref="C90:E90"/>
    <mergeCell ref="B74:B75"/>
    <mergeCell ref="C74:C75"/>
    <mergeCell ref="D74:D75"/>
    <mergeCell ref="E74:E75"/>
    <mergeCell ref="C86:E86"/>
    <mergeCell ref="C91:E91"/>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2</xdr:col>
                    <xdr:colOff>83820</xdr:colOff>
                    <xdr:row>34</xdr:row>
                    <xdr:rowOff>7620</xdr:rowOff>
                  </from>
                  <to>
                    <xdr:col>3</xdr:col>
                    <xdr:colOff>365760</xdr:colOff>
                    <xdr:row>35</xdr:row>
                    <xdr:rowOff>38100</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xdr:col>
                    <xdr:colOff>99060</xdr:colOff>
                    <xdr:row>37</xdr:row>
                    <xdr:rowOff>0</xdr:rowOff>
                  </from>
                  <to>
                    <xdr:col>3</xdr:col>
                    <xdr:colOff>7620</xdr:colOff>
                    <xdr:row>37</xdr:row>
                    <xdr:rowOff>160020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xdr:col>
                    <xdr:colOff>99060</xdr:colOff>
                    <xdr:row>35</xdr:row>
                    <xdr:rowOff>182880</xdr:rowOff>
                  </from>
                  <to>
                    <xdr:col>3</xdr:col>
                    <xdr:colOff>922020</xdr:colOff>
                    <xdr:row>36</xdr:row>
                    <xdr:rowOff>182880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xdr:col>
                    <xdr:colOff>38100</xdr:colOff>
                    <xdr:row>39</xdr:row>
                    <xdr:rowOff>30480</xdr:rowOff>
                  </from>
                  <to>
                    <xdr:col>6</xdr:col>
                    <xdr:colOff>198120</xdr:colOff>
                    <xdr:row>39</xdr:row>
                    <xdr:rowOff>160020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xdr:col>
                    <xdr:colOff>45720</xdr:colOff>
                    <xdr:row>40</xdr:row>
                    <xdr:rowOff>30480</xdr:rowOff>
                  </from>
                  <to>
                    <xdr:col>6</xdr:col>
                    <xdr:colOff>571500</xdr:colOff>
                    <xdr:row>41</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xdr:col>
                    <xdr:colOff>45720</xdr:colOff>
                    <xdr:row>41</xdr:row>
                    <xdr:rowOff>7620</xdr:rowOff>
                  </from>
                  <to>
                    <xdr:col>5</xdr:col>
                    <xdr:colOff>792480</xdr:colOff>
                    <xdr:row>42</xdr:row>
                    <xdr:rowOff>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2</xdr:col>
                    <xdr:colOff>83820</xdr:colOff>
                    <xdr:row>34</xdr:row>
                    <xdr:rowOff>7620</xdr:rowOff>
                  </from>
                  <to>
                    <xdr:col>3</xdr:col>
                    <xdr:colOff>365760</xdr:colOff>
                    <xdr:row>35</xdr:row>
                    <xdr:rowOff>22860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2</xdr:col>
                    <xdr:colOff>99060</xdr:colOff>
                    <xdr:row>37</xdr:row>
                    <xdr:rowOff>0</xdr:rowOff>
                  </from>
                  <to>
                    <xdr:col>3</xdr:col>
                    <xdr:colOff>7620</xdr:colOff>
                    <xdr:row>37</xdr:row>
                    <xdr:rowOff>160020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xdr:col>
                    <xdr:colOff>99060</xdr:colOff>
                    <xdr:row>35</xdr:row>
                    <xdr:rowOff>182880</xdr:rowOff>
                  </from>
                  <to>
                    <xdr:col>3</xdr:col>
                    <xdr:colOff>922020</xdr:colOff>
                    <xdr:row>36</xdr:row>
                    <xdr:rowOff>182880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2</xdr:col>
                    <xdr:colOff>38100</xdr:colOff>
                    <xdr:row>39</xdr:row>
                    <xdr:rowOff>30480</xdr:rowOff>
                  </from>
                  <to>
                    <xdr:col>6</xdr:col>
                    <xdr:colOff>198120</xdr:colOff>
                    <xdr:row>39</xdr:row>
                    <xdr:rowOff>160020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2</xdr:col>
                    <xdr:colOff>45720</xdr:colOff>
                    <xdr:row>40</xdr:row>
                    <xdr:rowOff>30480</xdr:rowOff>
                  </from>
                  <to>
                    <xdr:col>6</xdr:col>
                    <xdr:colOff>571500</xdr:colOff>
                    <xdr:row>41</xdr:row>
                    <xdr:rowOff>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2</xdr:col>
                    <xdr:colOff>45720</xdr:colOff>
                    <xdr:row>41</xdr:row>
                    <xdr:rowOff>7620</xdr:rowOff>
                  </from>
                  <to>
                    <xdr:col>5</xdr:col>
                    <xdr:colOff>792480</xdr:colOff>
                    <xdr:row>42</xdr:row>
                    <xdr:rowOff>7620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xdr:col>
                    <xdr:colOff>0</xdr:colOff>
                    <xdr:row>11</xdr:row>
                    <xdr:rowOff>0</xdr:rowOff>
                  </from>
                  <to>
                    <xdr:col>1</xdr:col>
                    <xdr:colOff>2933700</xdr:colOff>
                    <xdr:row>12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16" workbookViewId="0">
      <selection activeCell="B29" sqref="B29"/>
    </sheetView>
  </sheetViews>
  <sheetFormatPr defaultRowHeight="15" x14ac:dyDescent="0.3"/>
  <cols>
    <col min="2" max="2" width="62.44140625" style="1" customWidth="1"/>
    <col min="3" max="3" width="50.33203125" customWidth="1"/>
    <col min="4" max="4" width="45.109375" customWidth="1"/>
    <col min="5" max="5" width="49.55468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127</v>
      </c>
      <c r="D5" s="5"/>
      <c r="E5" s="2"/>
      <c r="F5" s="2"/>
      <c r="G5" s="2"/>
    </row>
    <row r="6" spans="1:10" ht="30" customHeight="1" x14ac:dyDescent="0.3">
      <c r="A6" s="9"/>
      <c r="B6" s="11" t="s">
        <v>94</v>
      </c>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18" x14ac:dyDescent="0.35">
      <c r="A10" s="10"/>
      <c r="B10" s="11" t="s">
        <v>95</v>
      </c>
      <c r="C10" s="79" t="s">
        <v>169</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v>2023</v>
      </c>
      <c r="D13" s="5"/>
      <c r="E13" s="2"/>
      <c r="F13" s="2"/>
      <c r="G13" s="2"/>
    </row>
    <row r="14" spans="1:10" ht="18" x14ac:dyDescent="0.35">
      <c r="A14" s="10"/>
      <c r="B14" s="11" t="s">
        <v>98</v>
      </c>
      <c r="C14" s="12">
        <v>2025</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18" x14ac:dyDescent="0.3">
      <c r="B17" s="11" t="s">
        <v>99</v>
      </c>
      <c r="C17" s="79" t="s">
        <v>169</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33" t="s">
        <v>25</v>
      </c>
      <c r="F21" s="2"/>
      <c r="G21" s="2"/>
    </row>
    <row r="22" spans="1:10" ht="18" x14ac:dyDescent="0.35">
      <c r="A22" s="10"/>
      <c r="B22" s="8"/>
      <c r="C22" s="13" t="s">
        <v>170</v>
      </c>
      <c r="D22" s="5"/>
      <c r="E22" s="2"/>
      <c r="F22" s="2"/>
      <c r="G22" s="2"/>
    </row>
    <row r="23" spans="1:10" ht="18" x14ac:dyDescent="0.35">
      <c r="A23" s="10"/>
      <c r="B23" s="11" t="s">
        <v>104</v>
      </c>
      <c r="C23" s="17" t="s">
        <v>55</v>
      </c>
      <c r="F23" s="2"/>
      <c r="G23" s="2"/>
    </row>
    <row r="24" spans="1:10" ht="18" x14ac:dyDescent="0.35">
      <c r="A24" s="10"/>
      <c r="B24"/>
      <c r="C24" s="33"/>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249.75" customHeight="1" x14ac:dyDescent="0.35">
      <c r="B29" s="19" t="s">
        <v>30</v>
      </c>
      <c r="C29" s="45" t="s">
        <v>171</v>
      </c>
      <c r="D29" s="19"/>
      <c r="E29" s="52" t="s">
        <v>172</v>
      </c>
      <c r="F29" s="20"/>
      <c r="G29" s="8"/>
      <c r="H29" s="8"/>
      <c r="I29" s="8"/>
      <c r="J29" s="20"/>
    </row>
    <row r="30" spans="1:10" ht="18" x14ac:dyDescent="0.35">
      <c r="A30" s="10"/>
      <c r="B30" s="8"/>
      <c r="C30" s="49"/>
      <c r="D30" s="5"/>
      <c r="E30" s="2"/>
      <c r="F30" s="2"/>
      <c r="G30" s="2"/>
    </row>
    <row r="31" spans="1:10" s="6" customFormat="1" ht="20.25" customHeight="1" x14ac:dyDescent="0.35">
      <c r="A31" s="10" t="s">
        <v>32</v>
      </c>
      <c r="C31" s="49"/>
    </row>
    <row r="32" spans="1:10" s="6" customFormat="1" ht="15" customHeight="1" x14ac:dyDescent="0.3">
      <c r="C32" s="80"/>
    </row>
    <row r="33" spans="1:5" s="6" customFormat="1" ht="66" x14ac:dyDescent="0.3">
      <c r="B33" s="11" t="s">
        <v>110</v>
      </c>
      <c r="C33" s="52" t="s">
        <v>195</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66" customHeight="1" x14ac:dyDescent="0.3">
      <c r="B47" s="146" t="s">
        <v>173</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86.25" customHeight="1" x14ac:dyDescent="0.3">
      <c r="B51" s="146" t="s">
        <v>174</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175</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f>C14</f>
        <v>2025</v>
      </c>
    </row>
    <row r="61" spans="1:7" ht="30" x14ac:dyDescent="0.3">
      <c r="B61" s="25" t="s">
        <v>176</v>
      </c>
      <c r="C61" s="26" t="s">
        <v>135</v>
      </c>
      <c r="D61" s="26">
        <v>20</v>
      </c>
      <c r="E61" s="26">
        <v>20</v>
      </c>
      <c r="F61" s="71"/>
      <c r="G61" s="27">
        <v>40</v>
      </c>
    </row>
    <row r="62" spans="1:7" x14ac:dyDescent="0.3">
      <c r="B62" s="25" t="s">
        <v>177</v>
      </c>
      <c r="C62" s="26" t="s">
        <v>135</v>
      </c>
      <c r="D62" s="26">
        <v>20</v>
      </c>
      <c r="E62" s="26">
        <v>20</v>
      </c>
      <c r="F62" s="71"/>
      <c r="G62" s="27">
        <v>40</v>
      </c>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f>C14</f>
        <v>2025</v>
      </c>
    </row>
    <row r="68" spans="1:7" x14ac:dyDescent="0.3">
      <c r="B68" s="26" t="s">
        <v>178</v>
      </c>
      <c r="C68" s="30">
        <v>7200000</v>
      </c>
      <c r="D68" s="28">
        <v>3000000</v>
      </c>
      <c r="E68" s="28">
        <v>4200000</v>
      </c>
      <c r="F68" s="29"/>
      <c r="G68" s="28">
        <v>4200000</v>
      </c>
    </row>
    <row r="69" spans="1:7" x14ac:dyDescent="0.3">
      <c r="B69" s="26" t="s">
        <v>179</v>
      </c>
      <c r="C69" s="24">
        <v>40000</v>
      </c>
      <c r="D69" s="28">
        <v>20000</v>
      </c>
      <c r="E69" s="28">
        <v>20000</v>
      </c>
      <c r="F69" s="81"/>
      <c r="G69" s="28">
        <v>20000</v>
      </c>
    </row>
    <row r="70" spans="1:7" ht="14.4" x14ac:dyDescent="0.3">
      <c r="B70" s="15" t="s">
        <v>4</v>
      </c>
      <c r="C70" s="15" t="s">
        <v>3</v>
      </c>
      <c r="D70" s="15">
        <f>SUM(D68:D69)</f>
        <v>3020000</v>
      </c>
      <c r="E70" s="15">
        <f t="shared" ref="E70:G70" si="0">SUM(E68:E69)</f>
        <v>4220000</v>
      </c>
      <c r="F70" s="15">
        <f t="shared" si="0"/>
        <v>0</v>
      </c>
      <c r="G70" s="15">
        <f t="shared" si="0"/>
        <v>4220000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f>C14</f>
        <v>2025</v>
      </c>
    </row>
    <row r="76" spans="1:7" x14ac:dyDescent="0.3">
      <c r="B76" s="32" t="s">
        <v>46</v>
      </c>
      <c r="C76" s="31" t="s">
        <v>3</v>
      </c>
      <c r="D76" s="82">
        <v>3020000</v>
      </c>
      <c r="E76" s="15">
        <f>E70</f>
        <v>4220000</v>
      </c>
      <c r="F76" s="15">
        <f>F70</f>
        <v>0</v>
      </c>
      <c r="G76" s="15">
        <f>G70</f>
        <v>4220000</v>
      </c>
    </row>
    <row r="77" spans="1:7" x14ac:dyDescent="0.3">
      <c r="B77" s="34" t="s">
        <v>44</v>
      </c>
      <c r="C77" s="31" t="s">
        <v>3</v>
      </c>
      <c r="D77" s="28"/>
      <c r="E77" s="28"/>
      <c r="F77" s="29"/>
      <c r="G77" s="27"/>
    </row>
    <row r="78" spans="1:7" ht="15" customHeight="1" x14ac:dyDescent="0.3">
      <c r="B78" s="35" t="s">
        <v>45</v>
      </c>
      <c r="C78" s="31" t="s">
        <v>3</v>
      </c>
      <c r="D78" s="28"/>
      <c r="E78" s="28"/>
      <c r="F78" s="29"/>
      <c r="G78" s="27"/>
    </row>
    <row r="79" spans="1:7" x14ac:dyDescent="0.3">
      <c r="B79" s="34" t="s">
        <v>48</v>
      </c>
      <c r="C79" s="31" t="s">
        <v>3</v>
      </c>
      <c r="D79" s="15">
        <f>SUM(D80:D81)</f>
        <v>0</v>
      </c>
      <c r="E79" s="15">
        <f t="shared" ref="E79:G79" si="1">SUM(E80:E81)</f>
        <v>0</v>
      </c>
      <c r="F79" s="15">
        <f t="shared" si="1"/>
        <v>0</v>
      </c>
      <c r="G79" s="15">
        <f t="shared" si="1"/>
        <v>0</v>
      </c>
    </row>
    <row r="80" spans="1:7" x14ac:dyDescent="0.3">
      <c r="B80" s="26"/>
      <c r="C80" s="31" t="s">
        <v>3</v>
      </c>
      <c r="D80" s="28"/>
      <c r="E80" s="28"/>
      <c r="F80" s="29"/>
      <c r="G80" s="27"/>
    </row>
    <row r="81" spans="1:7" x14ac:dyDescent="0.3">
      <c r="B81" s="26"/>
      <c r="C81" s="31" t="s">
        <v>3</v>
      </c>
      <c r="D81" s="28"/>
      <c r="E81" s="28"/>
      <c r="F81" s="29"/>
      <c r="G81" s="27"/>
    </row>
    <row r="82" spans="1:7" ht="15.75" customHeight="1" x14ac:dyDescent="0.3">
      <c r="B82" s="32" t="s">
        <v>47</v>
      </c>
      <c r="C82" s="31" t="s">
        <v>3</v>
      </c>
      <c r="D82" s="15">
        <f>D76-D79-D78</f>
        <v>3020000</v>
      </c>
      <c r="E82" s="15">
        <f t="shared" ref="E82:G82" si="2">E76-E79-E78</f>
        <v>4220000</v>
      </c>
      <c r="F82" s="15">
        <f t="shared" si="2"/>
        <v>0</v>
      </c>
      <c r="G82" s="15">
        <f t="shared" si="2"/>
        <v>4220000</v>
      </c>
    </row>
    <row r="83" spans="1:7" ht="14.4" x14ac:dyDescent="0.3">
      <c r="B83"/>
    </row>
    <row r="84" spans="1:7" ht="19.5" customHeight="1" x14ac:dyDescent="0.35">
      <c r="A84" s="10" t="s">
        <v>40</v>
      </c>
      <c r="B84"/>
    </row>
    <row r="85" spans="1:7" ht="21" customHeight="1" x14ac:dyDescent="0.3">
      <c r="B85"/>
    </row>
    <row r="86" spans="1:7" ht="16.2" x14ac:dyDescent="0.3">
      <c r="B86" s="32" t="s">
        <v>120</v>
      </c>
      <c r="C86" s="140" t="s">
        <v>180</v>
      </c>
      <c r="D86" s="141"/>
      <c r="E86" s="142"/>
    </row>
    <row r="87" spans="1:7" ht="14.4" x14ac:dyDescent="0.3">
      <c r="B87"/>
    </row>
    <row r="88" spans="1:7" ht="16.2" x14ac:dyDescent="0.35">
      <c r="A88" s="10" t="s">
        <v>121</v>
      </c>
      <c r="B88" s="4"/>
    </row>
    <row r="89" spans="1:7" ht="14.4" x14ac:dyDescent="0.3">
      <c r="B89"/>
    </row>
    <row r="90" spans="1:7" ht="14.4" x14ac:dyDescent="0.3">
      <c r="B90" s="32" t="s">
        <v>5</v>
      </c>
      <c r="C90" s="140" t="s">
        <v>181</v>
      </c>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55" t="s">
        <v>182</v>
      </c>
      <c r="C94" s="156"/>
      <c r="D94" s="156"/>
      <c r="E94" s="157"/>
    </row>
  </sheetData>
  <mergeCells count="24">
    <mergeCell ref="C90:E90"/>
    <mergeCell ref="C91:E91"/>
    <mergeCell ref="B94:E94"/>
    <mergeCell ref="B74:B75"/>
    <mergeCell ref="C74:C75"/>
    <mergeCell ref="D74:D75"/>
    <mergeCell ref="E74:E75"/>
    <mergeCell ref="F74:F75"/>
    <mergeCell ref="C86:E86"/>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hyperlinks>
    <hyperlink ref="C28" location="_ftn1" display="_ftn1"/>
    <hyperlink ref="D28" location="_ftn2" display="_ftn2"/>
    <hyperlink ref="E28" location="_ftn3" display="_ftn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13314"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2</xdr:col>
                    <xdr:colOff>38100</xdr:colOff>
                    <xdr:row>39</xdr:row>
                    <xdr:rowOff>30480</xdr:rowOff>
                  </from>
                  <to>
                    <xdr:col>6</xdr:col>
                    <xdr:colOff>1524000</xdr:colOff>
                    <xdr:row>39</xdr:row>
                    <xdr:rowOff>160020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2</xdr:col>
                    <xdr:colOff>45720</xdr:colOff>
                    <xdr:row>40</xdr:row>
                    <xdr:rowOff>30480</xdr:rowOff>
                  </from>
                  <to>
                    <xdr:col>10</xdr:col>
                    <xdr:colOff>7620</xdr:colOff>
                    <xdr:row>41</xdr:row>
                    <xdr:rowOff>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2</xdr:col>
                    <xdr:colOff>45720</xdr:colOff>
                    <xdr:row>41</xdr:row>
                    <xdr:rowOff>7620</xdr:rowOff>
                  </from>
                  <to>
                    <xdr:col>6</xdr:col>
                    <xdr:colOff>609600</xdr:colOff>
                    <xdr:row>42</xdr:row>
                    <xdr:rowOff>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2</xdr:col>
                    <xdr:colOff>45720</xdr:colOff>
                    <xdr:row>41</xdr:row>
                    <xdr:rowOff>7620</xdr:rowOff>
                  </from>
                  <to>
                    <xdr:col>6</xdr:col>
                    <xdr:colOff>609600</xdr:colOff>
                    <xdr:row>42</xdr:row>
                    <xdr:rowOff>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7" workbookViewId="0">
      <selection activeCell="B29" sqref="B29"/>
    </sheetView>
  </sheetViews>
  <sheetFormatPr defaultRowHeight="15" x14ac:dyDescent="0.3"/>
  <cols>
    <col min="2" max="2" width="62.44140625" style="1" customWidth="1"/>
    <col min="3" max="3" width="50.33203125" customWidth="1"/>
    <col min="4" max="4" width="45.109375" customWidth="1"/>
    <col min="5" max="5" width="37.10937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127</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18" x14ac:dyDescent="0.35">
      <c r="A10" s="10"/>
      <c r="B10" s="11" t="s">
        <v>95</v>
      </c>
      <c r="C10" s="12" t="s">
        <v>194</v>
      </c>
      <c r="G10" s="2"/>
    </row>
    <row r="11" spans="1:10" ht="18" x14ac:dyDescent="0.35">
      <c r="A11" s="10"/>
      <c r="B11" s="11" t="s">
        <v>96</v>
      </c>
      <c r="C11" s="12"/>
      <c r="G11" s="2"/>
    </row>
    <row r="12" spans="1:10" ht="18" x14ac:dyDescent="0.35">
      <c r="A12" s="10"/>
      <c r="B12" s="16"/>
      <c r="C12" s="14"/>
      <c r="D12" s="5"/>
      <c r="E12" s="2"/>
      <c r="F12" s="2"/>
      <c r="G12" s="2"/>
    </row>
    <row r="13" spans="1:10" ht="18" x14ac:dyDescent="0.35">
      <c r="A13" s="10"/>
      <c r="B13" s="11" t="s">
        <v>39</v>
      </c>
      <c r="C13" s="12">
        <v>2023</v>
      </c>
      <c r="D13" s="5"/>
      <c r="E13" s="2"/>
      <c r="F13" s="2"/>
      <c r="G13" s="2"/>
    </row>
    <row r="14" spans="1:10" ht="18" x14ac:dyDescent="0.35">
      <c r="A14" s="10"/>
      <c r="B14" s="11" t="s">
        <v>98</v>
      </c>
      <c r="C14" s="12" t="s">
        <v>183</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18" x14ac:dyDescent="0.3">
      <c r="B17" s="11" t="s">
        <v>99</v>
      </c>
      <c r="C17" s="12" t="s">
        <v>194</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33" t="s">
        <v>25</v>
      </c>
      <c r="F21" s="2"/>
      <c r="G21" s="2"/>
    </row>
    <row r="22" spans="1:10" ht="18" x14ac:dyDescent="0.35">
      <c r="A22" s="10"/>
      <c r="B22" s="8"/>
      <c r="C22" s="13" t="s">
        <v>184</v>
      </c>
      <c r="D22" s="5"/>
      <c r="E22" s="2"/>
      <c r="F22" s="2"/>
      <c r="G22" s="2"/>
    </row>
    <row r="23" spans="1:10" ht="18" x14ac:dyDescent="0.35">
      <c r="A23" s="10"/>
      <c r="B23" s="11" t="s">
        <v>104</v>
      </c>
      <c r="C23" s="17" t="s">
        <v>55</v>
      </c>
      <c r="F23" s="2"/>
      <c r="G23" s="2"/>
    </row>
    <row r="24" spans="1:10" ht="18" x14ac:dyDescent="0.35">
      <c r="A24" s="10"/>
      <c r="B24"/>
      <c r="C24" s="33"/>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106.2" x14ac:dyDescent="0.35">
      <c r="B29" s="19" t="s">
        <v>31</v>
      </c>
      <c r="C29" s="45" t="s">
        <v>185</v>
      </c>
      <c r="D29" s="19"/>
      <c r="E29" s="19"/>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64.8" x14ac:dyDescent="0.3">
      <c r="B33" s="11" t="s">
        <v>110</v>
      </c>
      <c r="C33" s="84" t="s">
        <v>196</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26.25" customHeight="1" x14ac:dyDescent="0.3">
      <c r="B47" s="146" t="s">
        <v>186</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26.25" customHeight="1" x14ac:dyDescent="0.3">
      <c r="B51" s="146" t="s">
        <v>187</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188</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01/05/2026թ․</v>
      </c>
    </row>
    <row r="61" spans="1:7" x14ac:dyDescent="0.3">
      <c r="B61" s="25" t="s">
        <v>189</v>
      </c>
      <c r="C61" s="26" t="s">
        <v>135</v>
      </c>
      <c r="D61" s="26">
        <v>5</v>
      </c>
      <c r="E61" s="26">
        <v>5</v>
      </c>
      <c r="F61" s="71"/>
      <c r="G61" s="27">
        <v>15</v>
      </c>
    </row>
    <row r="62" spans="1:7" x14ac:dyDescent="0.3">
      <c r="B62" s="25" t="s">
        <v>190</v>
      </c>
      <c r="C62" s="26" t="s">
        <v>191</v>
      </c>
      <c r="D62" s="26">
        <v>20</v>
      </c>
      <c r="E62" s="26">
        <v>20</v>
      </c>
      <c r="F62" s="71"/>
      <c r="G62" s="27">
        <v>60</v>
      </c>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t="str">
        <f>C14</f>
        <v>01/05/2026թ․</v>
      </c>
    </row>
    <row r="68" spans="1:7" x14ac:dyDescent="0.3">
      <c r="B68" s="26" t="s">
        <v>192</v>
      </c>
      <c r="C68" s="24" t="s">
        <v>3</v>
      </c>
      <c r="D68" s="78">
        <v>10000000</v>
      </c>
      <c r="E68" s="78">
        <v>10000000</v>
      </c>
      <c r="F68" s="29"/>
      <c r="G68" s="30"/>
    </row>
    <row r="69" spans="1:7" x14ac:dyDescent="0.3">
      <c r="B69" s="26"/>
      <c r="C69" s="24" t="s">
        <v>3</v>
      </c>
      <c r="D69" s="28"/>
      <c r="E69" s="28"/>
      <c r="F69" s="81"/>
      <c r="G69" s="30"/>
    </row>
    <row r="70" spans="1:7" ht="14.4" x14ac:dyDescent="0.3">
      <c r="B70" s="15" t="s">
        <v>4</v>
      </c>
      <c r="C70" s="15" t="s">
        <v>3</v>
      </c>
      <c r="D70" s="15">
        <f>SUM(D68:D69)</f>
        <v>10000000</v>
      </c>
      <c r="E70" s="15">
        <f t="shared" ref="E70:F70" si="0">SUM(E68:E69)</f>
        <v>10000000</v>
      </c>
      <c r="F70" s="15">
        <f t="shared" si="0"/>
        <v>0</v>
      </c>
      <c r="G70" s="82">
        <v>30000000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t="str">
        <f>C14</f>
        <v>01/05/2026թ․</v>
      </c>
    </row>
    <row r="76" spans="1:7" x14ac:dyDescent="0.3">
      <c r="B76" s="32" t="s">
        <v>46</v>
      </c>
      <c r="C76" s="31" t="s">
        <v>3</v>
      </c>
      <c r="D76" s="82">
        <f>D70</f>
        <v>10000000</v>
      </c>
      <c r="E76" s="15">
        <f>E70</f>
        <v>10000000</v>
      </c>
      <c r="F76" s="15">
        <f>F70</f>
        <v>0</v>
      </c>
      <c r="G76" s="15">
        <f>G70</f>
        <v>30000000</v>
      </c>
    </row>
    <row r="77" spans="1:7" x14ac:dyDescent="0.3">
      <c r="B77" s="34" t="s">
        <v>44</v>
      </c>
      <c r="C77" s="31" t="s">
        <v>3</v>
      </c>
      <c r="D77" s="15">
        <f>D71</f>
        <v>0</v>
      </c>
      <c r="E77" s="15">
        <f>E71</f>
        <v>0</v>
      </c>
      <c r="F77" s="29"/>
      <c r="G77" s="27"/>
    </row>
    <row r="78" spans="1:7" ht="15" customHeight="1" x14ac:dyDescent="0.3">
      <c r="B78" s="35" t="s">
        <v>45</v>
      </c>
      <c r="C78" s="31" t="s">
        <v>3</v>
      </c>
      <c r="D78" s="28"/>
      <c r="E78" s="28"/>
      <c r="F78" s="29"/>
      <c r="G78" s="27"/>
    </row>
    <row r="79" spans="1:7" x14ac:dyDescent="0.3">
      <c r="B79" s="34" t="s">
        <v>48</v>
      </c>
      <c r="C79" s="31" t="s">
        <v>3</v>
      </c>
      <c r="D79" s="15">
        <f>SUM(D80:D81)</f>
        <v>0</v>
      </c>
      <c r="E79" s="15">
        <f t="shared" ref="E79:G79" si="1">SUM(E80:E81)</f>
        <v>0</v>
      </c>
      <c r="F79" s="15">
        <f t="shared" si="1"/>
        <v>0</v>
      </c>
      <c r="G79" s="15">
        <f t="shared" si="1"/>
        <v>0</v>
      </c>
    </row>
    <row r="80" spans="1:7" x14ac:dyDescent="0.3">
      <c r="B80" s="26"/>
      <c r="C80" s="31" t="s">
        <v>3</v>
      </c>
      <c r="D80" s="28"/>
      <c r="E80" s="28"/>
      <c r="F80" s="29"/>
      <c r="G80" s="27"/>
    </row>
    <row r="81" spans="1:7" x14ac:dyDescent="0.3">
      <c r="B81" s="26"/>
      <c r="C81" s="31" t="s">
        <v>3</v>
      </c>
      <c r="D81" s="28"/>
      <c r="E81" s="28"/>
      <c r="F81" s="29"/>
      <c r="G81" s="27"/>
    </row>
    <row r="82" spans="1:7" ht="15.75" customHeight="1" x14ac:dyDescent="0.3">
      <c r="B82" s="32" t="s">
        <v>47</v>
      </c>
      <c r="C82" s="31" t="s">
        <v>3</v>
      </c>
      <c r="D82" s="15">
        <f>D76-D79-D78</f>
        <v>10000000</v>
      </c>
      <c r="E82" s="15">
        <f t="shared" ref="E82:G82" si="2">E76-E79-E78</f>
        <v>10000000</v>
      </c>
      <c r="F82" s="15">
        <f t="shared" si="2"/>
        <v>0</v>
      </c>
      <c r="G82" s="15">
        <f t="shared" si="2"/>
        <v>30000000</v>
      </c>
    </row>
    <row r="83" spans="1:7" ht="14.4" x14ac:dyDescent="0.3">
      <c r="B83"/>
    </row>
    <row r="84" spans="1:7" ht="19.5" customHeight="1" x14ac:dyDescent="0.35">
      <c r="A84" s="10" t="s">
        <v>40</v>
      </c>
      <c r="B84"/>
    </row>
    <row r="85" spans="1:7" ht="21" customHeight="1" x14ac:dyDescent="0.3">
      <c r="B85"/>
    </row>
    <row r="86" spans="1:7" ht="16.2" x14ac:dyDescent="0.3">
      <c r="B86" s="32" t="s">
        <v>120</v>
      </c>
      <c r="C86" s="140" t="s">
        <v>193</v>
      </c>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40"/>
      <c r="C94" s="141"/>
      <c r="D94" s="141"/>
      <c r="E94" s="142"/>
    </row>
  </sheetData>
  <mergeCells count="24">
    <mergeCell ref="C90:E90"/>
    <mergeCell ref="C91:E91"/>
    <mergeCell ref="B94:E94"/>
    <mergeCell ref="B74:B75"/>
    <mergeCell ref="C74:C75"/>
    <mergeCell ref="D74:D75"/>
    <mergeCell ref="E74:E75"/>
    <mergeCell ref="F74:F75"/>
    <mergeCell ref="C86:E86"/>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2</xdr:col>
                    <xdr:colOff>38100</xdr:colOff>
                    <xdr:row>39</xdr:row>
                    <xdr:rowOff>30480</xdr:rowOff>
                  </from>
                  <to>
                    <xdr:col>10</xdr:col>
                    <xdr:colOff>464820</xdr:colOff>
                    <xdr:row>39</xdr:row>
                    <xdr:rowOff>160020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2</xdr:col>
                    <xdr:colOff>45720</xdr:colOff>
                    <xdr:row>40</xdr:row>
                    <xdr:rowOff>30480</xdr:rowOff>
                  </from>
                  <to>
                    <xdr:col>11</xdr:col>
                    <xdr:colOff>228600</xdr:colOff>
                    <xdr:row>41</xdr:row>
                    <xdr:rowOff>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2</xdr:col>
                    <xdr:colOff>45720</xdr:colOff>
                    <xdr:row>41</xdr:row>
                    <xdr:rowOff>7620</xdr:rowOff>
                  </from>
                  <to>
                    <xdr:col>6</xdr:col>
                    <xdr:colOff>1440180</xdr:colOff>
                    <xdr:row>42</xdr:row>
                    <xdr:rowOff>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22" workbookViewId="0">
      <selection activeCell="C29" sqref="C29"/>
    </sheetView>
  </sheetViews>
  <sheetFormatPr defaultColWidth="9.109375" defaultRowHeight="15" x14ac:dyDescent="0.3"/>
  <cols>
    <col min="2" max="2" width="33.5546875" style="1" customWidth="1"/>
    <col min="3" max="3" width="107.33203125" customWidth="1"/>
    <col min="4" max="4" width="26.33203125" customWidth="1"/>
    <col min="5" max="5" width="65.6640625" customWidth="1"/>
    <col min="6" max="6" width="12.33203125"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83" t="s">
        <v>197</v>
      </c>
      <c r="D5" s="5"/>
      <c r="E5" s="2"/>
      <c r="F5" s="2"/>
      <c r="G5" s="2"/>
    </row>
    <row r="6" spans="1:10" ht="50.25" customHeight="1" x14ac:dyDescent="0.3">
      <c r="A6" s="9"/>
      <c r="B6" s="11" t="s">
        <v>94</v>
      </c>
      <c r="C6" s="83" t="s">
        <v>198</v>
      </c>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18" x14ac:dyDescent="0.35">
      <c r="A10" s="10"/>
      <c r="B10" s="11" t="s">
        <v>95</v>
      </c>
      <c r="C10" s="17" t="s">
        <v>199</v>
      </c>
      <c r="G10" s="2"/>
    </row>
    <row r="11" spans="1:10" ht="18" x14ac:dyDescent="0.35">
      <c r="A11" s="10"/>
      <c r="B11" s="11" t="s">
        <v>96</v>
      </c>
      <c r="C11" s="12"/>
      <c r="G11" s="2"/>
    </row>
    <row r="12" spans="1:10" ht="39" customHeight="1" x14ac:dyDescent="0.35">
      <c r="A12" s="10"/>
      <c r="B12" s="16"/>
      <c r="C12" s="12"/>
      <c r="D12" s="5"/>
      <c r="E12" s="2"/>
      <c r="F12" s="2"/>
      <c r="G12" s="2"/>
    </row>
    <row r="13" spans="1:10" ht="26.25" customHeight="1" x14ac:dyDescent="0.35">
      <c r="A13" s="10"/>
      <c r="B13" s="11" t="s">
        <v>39</v>
      </c>
      <c r="C13" s="85">
        <v>2024</v>
      </c>
      <c r="D13" s="5"/>
      <c r="E13" s="2"/>
      <c r="F13" s="2"/>
      <c r="G13" s="2"/>
    </row>
    <row r="14" spans="1:10" ht="27" customHeight="1" x14ac:dyDescent="0.35">
      <c r="A14" s="10"/>
      <c r="B14" s="11" t="s">
        <v>98</v>
      </c>
      <c r="C14" s="85">
        <v>2026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18" x14ac:dyDescent="0.3">
      <c r="B17" s="11" t="s">
        <v>99</v>
      </c>
      <c r="C17" s="17" t="s">
        <v>199</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86" t="s">
        <v>23</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86" t="s">
        <v>23</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66.599999999999994" x14ac:dyDescent="0.3">
      <c r="B28" s="18" t="s">
        <v>106</v>
      </c>
      <c r="C28" s="18" t="s">
        <v>107</v>
      </c>
      <c r="D28" s="18" t="s">
        <v>108</v>
      </c>
      <c r="E28" s="18" t="s">
        <v>109</v>
      </c>
      <c r="F28" s="8"/>
      <c r="G28" s="8"/>
      <c r="H28" s="8"/>
      <c r="I28" s="8"/>
      <c r="J28" s="8"/>
    </row>
    <row r="29" spans="1:10" ht="254.25" customHeight="1" x14ac:dyDescent="0.35">
      <c r="B29" s="68" t="s">
        <v>31</v>
      </c>
      <c r="C29" s="69" t="s">
        <v>200</v>
      </c>
      <c r="D29" s="19"/>
      <c r="E29" s="69" t="s">
        <v>201</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32.25" customHeight="1" x14ac:dyDescent="0.3">
      <c r="B33" s="11" t="s">
        <v>110</v>
      </c>
      <c r="C33" s="45" t="s">
        <v>202</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30" customHeight="1" x14ac:dyDescent="0.3">
      <c r="B47" s="146" t="s">
        <v>203</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15" customHeight="1" x14ac:dyDescent="0.3">
      <c r="B51" s="146" t="s">
        <v>204</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205</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f>C14</f>
        <v>2026</v>
      </c>
    </row>
    <row r="61" spans="1:7" ht="30" x14ac:dyDescent="0.3">
      <c r="B61" s="25" t="s">
        <v>206</v>
      </c>
      <c r="C61" s="26" t="s">
        <v>135</v>
      </c>
      <c r="D61" s="26">
        <v>18</v>
      </c>
      <c r="E61" s="26">
        <v>19</v>
      </c>
      <c r="F61" s="71">
        <v>7</v>
      </c>
      <c r="G61" s="27">
        <v>44</v>
      </c>
    </row>
    <row r="62" spans="1:7" x14ac:dyDescent="0.3">
      <c r="B62" s="25"/>
      <c r="C62" s="26"/>
      <c r="D62" s="26"/>
      <c r="E62" s="26"/>
      <c r="F62" s="71"/>
      <c r="G62" s="27"/>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f>C14</f>
        <v>2026</v>
      </c>
    </row>
    <row r="68" spans="1:7" x14ac:dyDescent="0.3">
      <c r="B68" s="26"/>
      <c r="C68" s="24" t="s">
        <v>3</v>
      </c>
      <c r="D68" s="28">
        <v>2587000</v>
      </c>
      <c r="E68" s="28">
        <v>4108800</v>
      </c>
      <c r="F68" s="29">
        <v>7750000</v>
      </c>
      <c r="G68" s="30">
        <v>14445800</v>
      </c>
    </row>
    <row r="69" spans="1:7" x14ac:dyDescent="0.3">
      <c r="B69" s="26"/>
      <c r="C69" s="24" t="s">
        <v>3</v>
      </c>
      <c r="D69" s="28"/>
      <c r="E69" s="28"/>
      <c r="F69" s="81"/>
      <c r="G69" s="30" t="s">
        <v>207</v>
      </c>
    </row>
    <row r="70" spans="1:7" ht="14.4" x14ac:dyDescent="0.3">
      <c r="B70" s="15" t="s">
        <v>4</v>
      </c>
      <c r="C70" s="15" t="s">
        <v>3</v>
      </c>
      <c r="D70" s="15">
        <f>SUM(D68:D69)</f>
        <v>2587000</v>
      </c>
      <c r="E70" s="15">
        <f t="shared" ref="E70:G70" si="0">SUM(E68:E69)</f>
        <v>4108800</v>
      </c>
      <c r="F70" s="15">
        <f t="shared" si="0"/>
        <v>7750000</v>
      </c>
      <c r="G70" s="15">
        <f t="shared" si="0"/>
        <v>14445800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f>C14</f>
        <v>2026</v>
      </c>
    </row>
    <row r="76" spans="1:7" ht="33" customHeight="1" x14ac:dyDescent="0.3">
      <c r="B76" s="32" t="s">
        <v>46</v>
      </c>
      <c r="C76" s="31" t="s">
        <v>3</v>
      </c>
      <c r="D76" s="15">
        <f>D70</f>
        <v>2587000</v>
      </c>
      <c r="E76" s="15">
        <f>E70</f>
        <v>4108800</v>
      </c>
      <c r="F76" s="15">
        <f>F70</f>
        <v>7750000</v>
      </c>
      <c r="G76" s="15">
        <f>G70</f>
        <v>14445800</v>
      </c>
    </row>
    <row r="77" spans="1:7" ht="25.5" customHeight="1" x14ac:dyDescent="0.3">
      <c r="B77" s="34" t="s">
        <v>44</v>
      </c>
      <c r="C77" s="31" t="s">
        <v>3</v>
      </c>
      <c r="D77" s="28">
        <v>2587000</v>
      </c>
      <c r="E77" s="28">
        <v>4108800</v>
      </c>
      <c r="F77" s="29">
        <v>7750000</v>
      </c>
      <c r="G77" s="87">
        <v>1445800</v>
      </c>
    </row>
    <row r="78" spans="1:7" ht="42.75" customHeight="1" x14ac:dyDescent="0.3">
      <c r="B78" s="35" t="s">
        <v>45</v>
      </c>
      <c r="C78" s="31" t="s">
        <v>3</v>
      </c>
      <c r="D78" s="28"/>
      <c r="E78" s="28"/>
      <c r="F78" s="29"/>
      <c r="G78" s="27"/>
    </row>
    <row r="79" spans="1:7" x14ac:dyDescent="0.3">
      <c r="B79" s="34" t="s">
        <v>48</v>
      </c>
      <c r="C79" s="31" t="s">
        <v>3</v>
      </c>
      <c r="D79" s="15">
        <f>SUM(D80:D81)</f>
        <v>0</v>
      </c>
      <c r="E79" s="15">
        <f t="shared" ref="E79:G79" si="1">SUM(E80:E81)</f>
        <v>0</v>
      </c>
      <c r="F79" s="15">
        <f t="shared" si="1"/>
        <v>0</v>
      </c>
      <c r="G79" s="15">
        <f t="shared" si="1"/>
        <v>0</v>
      </c>
    </row>
    <row r="80" spans="1:7" x14ac:dyDescent="0.3">
      <c r="B80" s="26"/>
      <c r="C80" s="31" t="s">
        <v>3</v>
      </c>
      <c r="D80" s="28"/>
      <c r="E80" s="28"/>
      <c r="F80" s="29"/>
      <c r="G80" s="27"/>
    </row>
    <row r="81" spans="1:7" x14ac:dyDescent="0.3">
      <c r="B81" s="26"/>
      <c r="C81" s="31" t="s">
        <v>3</v>
      </c>
      <c r="D81" s="28"/>
      <c r="E81" s="28"/>
      <c r="F81" s="29"/>
      <c r="G81" s="27"/>
    </row>
    <row r="82" spans="1:7" ht="24" customHeight="1" x14ac:dyDescent="0.3">
      <c r="B82" s="32" t="s">
        <v>47</v>
      </c>
      <c r="C82" s="31" t="s">
        <v>3</v>
      </c>
      <c r="D82" s="15">
        <f>D76-D79-D78</f>
        <v>2587000</v>
      </c>
      <c r="E82" s="15">
        <f t="shared" ref="E82:G82" si="2">E76-E79-E78</f>
        <v>4108800</v>
      </c>
      <c r="F82" s="15">
        <f t="shared" si="2"/>
        <v>7750000</v>
      </c>
      <c r="G82" s="15">
        <f t="shared" si="2"/>
        <v>14445800</v>
      </c>
    </row>
    <row r="83" spans="1:7" ht="14.4" x14ac:dyDescent="0.3">
      <c r="B83"/>
    </row>
    <row r="84" spans="1:7" ht="19.5" customHeight="1" x14ac:dyDescent="0.35">
      <c r="A84" s="10" t="s">
        <v>40</v>
      </c>
      <c r="B84"/>
    </row>
    <row r="85" spans="1:7" ht="21" customHeight="1" x14ac:dyDescent="0.3">
      <c r="B85"/>
    </row>
    <row r="86" spans="1:7" ht="29.25" customHeight="1"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40"/>
      <c r="C94" s="141"/>
      <c r="D94" s="141"/>
      <c r="E94" s="142"/>
    </row>
  </sheetData>
  <mergeCells count="24">
    <mergeCell ref="C90:E90"/>
    <mergeCell ref="C91:E91"/>
    <mergeCell ref="B94:E94"/>
    <mergeCell ref="B74:B75"/>
    <mergeCell ref="C74:C75"/>
    <mergeCell ref="D74:D75"/>
    <mergeCell ref="E74:E75"/>
    <mergeCell ref="F74:F75"/>
    <mergeCell ref="C86:E86"/>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Check Box 1">
              <controlPr defaultSize="0" autoFill="0" autoLine="0" autoPict="0">
                <anchor moveWithCells="1">
                  <from>
                    <xdr:col>2</xdr:col>
                    <xdr:colOff>83820</xdr:colOff>
                    <xdr:row>34</xdr:row>
                    <xdr:rowOff>7620</xdr:rowOff>
                  </from>
                  <to>
                    <xdr:col>2</xdr:col>
                    <xdr:colOff>4724400</xdr:colOff>
                    <xdr:row>35</xdr:row>
                    <xdr:rowOff>38100</xdr:rowOff>
                  </to>
                </anchor>
              </controlPr>
            </control>
          </mc:Choice>
        </mc:AlternateContent>
        <mc:AlternateContent xmlns:mc="http://schemas.openxmlformats.org/markup-compatibility/2006">
          <mc:Choice Requires="x14">
            <control shapeId="15362"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99060</xdr:colOff>
                    <xdr:row>37</xdr:row>
                    <xdr:rowOff>0</xdr:rowOff>
                  </from>
                  <to>
                    <xdr:col>2</xdr:col>
                    <xdr:colOff>4373880</xdr:colOff>
                    <xdr:row>37</xdr:row>
                    <xdr:rowOff>160020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2</xdr:col>
                    <xdr:colOff>99060</xdr:colOff>
                    <xdr:row>35</xdr:row>
                    <xdr:rowOff>182880</xdr:rowOff>
                  </from>
                  <to>
                    <xdr:col>2</xdr:col>
                    <xdr:colOff>5288280</xdr:colOff>
                    <xdr:row>36</xdr:row>
                    <xdr:rowOff>182880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2</xdr:col>
                    <xdr:colOff>38100</xdr:colOff>
                    <xdr:row>39</xdr:row>
                    <xdr:rowOff>30480</xdr:rowOff>
                  </from>
                  <to>
                    <xdr:col>4</xdr:col>
                    <xdr:colOff>3108960</xdr:colOff>
                    <xdr:row>39</xdr:row>
                    <xdr:rowOff>160020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2</xdr:col>
                    <xdr:colOff>45720</xdr:colOff>
                    <xdr:row>40</xdr:row>
                    <xdr:rowOff>30480</xdr:rowOff>
                  </from>
                  <to>
                    <xdr:col>4</xdr:col>
                    <xdr:colOff>3474720</xdr:colOff>
                    <xdr:row>41</xdr:row>
                    <xdr:rowOff>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2</xdr:col>
                    <xdr:colOff>45720</xdr:colOff>
                    <xdr:row>41</xdr:row>
                    <xdr:rowOff>7620</xdr:rowOff>
                  </from>
                  <to>
                    <xdr:col>4</xdr:col>
                    <xdr:colOff>2194560</xdr:colOff>
                    <xdr:row>42</xdr:row>
                    <xdr:rowOff>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1</xdr:col>
                    <xdr:colOff>0</xdr:colOff>
                    <xdr:row>11</xdr:row>
                    <xdr:rowOff>0</xdr:rowOff>
                  </from>
                  <to>
                    <xdr:col>2</xdr:col>
                    <xdr:colOff>693420</xdr:colOff>
                    <xdr:row>12</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16" workbookViewId="0">
      <selection activeCell="B77" sqref="B77"/>
    </sheetView>
  </sheetViews>
  <sheetFormatPr defaultRowHeight="15" x14ac:dyDescent="0.3"/>
  <cols>
    <col min="2" max="2" width="62.44140625" style="1" customWidth="1"/>
    <col min="3" max="3" width="59.88671875" customWidth="1"/>
    <col min="4" max="4" width="45.109375" customWidth="1"/>
    <col min="5" max="5" width="43.88671875" bestFit="1" customWidth="1"/>
    <col min="6" max="6" width="13.109375" bestFit="1"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12"/>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26.4" x14ac:dyDescent="0.35">
      <c r="A10" s="10"/>
      <c r="B10" s="11" t="s">
        <v>95</v>
      </c>
      <c r="C10" s="44" t="s">
        <v>209</v>
      </c>
      <c r="G10" s="2"/>
    </row>
    <row r="11" spans="1:10" ht="18" x14ac:dyDescent="0.35">
      <c r="A11" s="10"/>
      <c r="B11" s="11" t="s">
        <v>96</v>
      </c>
      <c r="C11" s="12">
        <v>1104</v>
      </c>
      <c r="G11" s="2"/>
    </row>
    <row r="12" spans="1:10" ht="18" x14ac:dyDescent="0.35">
      <c r="A12" s="10"/>
      <c r="B12" s="16"/>
      <c r="C12" s="14"/>
      <c r="D12" s="5"/>
      <c r="E12" s="2"/>
      <c r="F12" s="2"/>
      <c r="G12" s="2"/>
    </row>
    <row r="13" spans="1:10" ht="18" x14ac:dyDescent="0.35">
      <c r="A13" s="10"/>
      <c r="B13" s="11" t="s">
        <v>39</v>
      </c>
      <c r="C13" s="12">
        <v>2023</v>
      </c>
      <c r="D13" s="5"/>
      <c r="E13" s="2"/>
      <c r="F13" s="2"/>
      <c r="G13" s="2"/>
    </row>
    <row r="14" spans="1:10" ht="18" x14ac:dyDescent="0.35">
      <c r="A14" s="10"/>
      <c r="B14" s="11" t="s">
        <v>98</v>
      </c>
      <c r="C14" s="12">
        <v>2026</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26.4" x14ac:dyDescent="0.3">
      <c r="B17" s="11" t="s">
        <v>99</v>
      </c>
      <c r="C17" s="44" t="s">
        <v>210</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88" t="s">
        <v>23</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88" t="s">
        <v>23</v>
      </c>
      <c r="D24" s="5"/>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66" x14ac:dyDescent="0.35">
      <c r="B29" s="86" t="s">
        <v>31</v>
      </c>
      <c r="C29" s="89" t="s">
        <v>211</v>
      </c>
      <c r="D29" s="89"/>
      <c r="E29" s="89" t="s">
        <v>212</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42.75" customHeight="1" x14ac:dyDescent="0.3">
      <c r="B33" s="11" t="s">
        <v>110</v>
      </c>
      <c r="C33" s="45" t="s">
        <v>213</v>
      </c>
    </row>
    <row r="34" spans="1:5" s="6" customFormat="1" ht="17.2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29.25" customHeight="1" x14ac:dyDescent="0.3">
      <c r="B47" s="146" t="s">
        <v>214</v>
      </c>
      <c r="C47" s="147"/>
      <c r="D47" s="147"/>
      <c r="E47" s="148"/>
    </row>
    <row r="48" spans="1:5" s="6" customFormat="1" ht="15" customHeight="1" x14ac:dyDescent="0.3"/>
    <row r="49" spans="1:7" s="6" customFormat="1" ht="15" customHeight="1" x14ac:dyDescent="0.35">
      <c r="A49" s="10" t="s">
        <v>114</v>
      </c>
    </row>
    <row r="50" spans="1:7" s="6" customFormat="1" ht="15" customHeight="1" x14ac:dyDescent="0.3"/>
    <row r="51" spans="1:7" s="6" customFormat="1" ht="31.5" customHeight="1" x14ac:dyDescent="0.3">
      <c r="B51" s="146" t="s">
        <v>215</v>
      </c>
      <c r="C51" s="147"/>
      <c r="D51" s="147"/>
      <c r="E51" s="148"/>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46" t="s">
        <v>216</v>
      </c>
      <c r="C55" s="147"/>
      <c r="D55" s="147"/>
      <c r="E55" s="148"/>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f>C14</f>
        <v>2026</v>
      </c>
    </row>
    <row r="61" spans="1:7" x14ac:dyDescent="0.3">
      <c r="B61" s="25" t="s">
        <v>217</v>
      </c>
      <c r="C61" s="26" t="s">
        <v>218</v>
      </c>
      <c r="D61" s="26">
        <v>1000</v>
      </c>
      <c r="E61" s="26">
        <v>1500</v>
      </c>
      <c r="F61" s="71">
        <v>2000</v>
      </c>
      <c r="G61" s="27">
        <v>2026</v>
      </c>
    </row>
    <row r="62" spans="1:7" x14ac:dyDescent="0.3">
      <c r="B62" s="25"/>
      <c r="C62" s="26"/>
      <c r="D62" s="26"/>
      <c r="E62" s="26"/>
      <c r="F62" s="71"/>
      <c r="G62" s="27"/>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f>C14</f>
        <v>2026</v>
      </c>
    </row>
    <row r="68" spans="1:7" x14ac:dyDescent="0.3">
      <c r="B68" s="26" t="s">
        <v>219</v>
      </c>
      <c r="C68" s="24" t="s">
        <v>3</v>
      </c>
      <c r="D68" s="90">
        <v>2000000</v>
      </c>
      <c r="E68" s="90">
        <v>2500000</v>
      </c>
      <c r="F68" s="91">
        <v>3000000</v>
      </c>
      <c r="G68" s="30">
        <v>2026</v>
      </c>
    </row>
    <row r="69" spans="1:7" x14ac:dyDescent="0.3">
      <c r="B69" s="26"/>
      <c r="C69" s="24" t="s">
        <v>3</v>
      </c>
      <c r="D69" s="28"/>
      <c r="E69" s="28"/>
      <c r="F69" s="81"/>
      <c r="G69" s="30"/>
    </row>
    <row r="70" spans="1:7" ht="14.4" x14ac:dyDescent="0.3">
      <c r="B70" s="15" t="s">
        <v>4</v>
      </c>
      <c r="C70" s="15" t="s">
        <v>3</v>
      </c>
      <c r="D70" s="92">
        <f>SUM(D68:D69)</f>
        <v>2000000</v>
      </c>
      <c r="E70" s="92">
        <f t="shared" ref="E70:G70" si="0">SUM(E68:E69)</f>
        <v>2500000</v>
      </c>
      <c r="F70" s="92">
        <f t="shared" si="0"/>
        <v>3000000</v>
      </c>
      <c r="G70" s="15">
        <f t="shared" si="0"/>
        <v>2026</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f>C14</f>
        <v>2026</v>
      </c>
    </row>
    <row r="76" spans="1:7" x14ac:dyDescent="0.3">
      <c r="B76" s="32" t="s">
        <v>46</v>
      </c>
      <c r="C76" s="31" t="s">
        <v>3</v>
      </c>
      <c r="D76" s="15">
        <f>D70</f>
        <v>2000000</v>
      </c>
      <c r="E76" s="15">
        <f>E70</f>
        <v>2500000</v>
      </c>
      <c r="F76" s="15">
        <f>F70</f>
        <v>3000000</v>
      </c>
      <c r="G76" s="15">
        <f>G70</f>
        <v>2026</v>
      </c>
    </row>
    <row r="77" spans="1:7" x14ac:dyDescent="0.3">
      <c r="B77" s="34" t="s">
        <v>44</v>
      </c>
      <c r="C77" s="31" t="s">
        <v>3</v>
      </c>
      <c r="D77" s="90">
        <v>200000</v>
      </c>
      <c r="E77" s="90">
        <v>2500000</v>
      </c>
      <c r="F77" s="91">
        <v>3000000</v>
      </c>
      <c r="G77" s="27"/>
    </row>
    <row r="78" spans="1:7" ht="15" customHeight="1" x14ac:dyDescent="0.3">
      <c r="B78" s="35" t="s">
        <v>45</v>
      </c>
      <c r="C78" s="31" t="s">
        <v>3</v>
      </c>
      <c r="D78" s="28"/>
      <c r="E78" s="28"/>
      <c r="F78" s="29"/>
      <c r="G78" s="27"/>
    </row>
    <row r="79" spans="1:7" x14ac:dyDescent="0.3">
      <c r="B79" s="34" t="s">
        <v>48</v>
      </c>
      <c r="C79" s="31" t="s">
        <v>3</v>
      </c>
      <c r="D79" s="15">
        <f>SUM(D80:D81)</f>
        <v>0</v>
      </c>
      <c r="E79" s="15">
        <f t="shared" ref="E79:G79" si="1">SUM(E80:E81)</f>
        <v>0</v>
      </c>
      <c r="F79" s="15">
        <f t="shared" si="1"/>
        <v>0</v>
      </c>
      <c r="G79" s="15">
        <f t="shared" si="1"/>
        <v>0</v>
      </c>
    </row>
    <row r="80" spans="1:7" x14ac:dyDescent="0.3">
      <c r="B80" s="26"/>
      <c r="C80" s="31" t="s">
        <v>3</v>
      </c>
      <c r="D80" s="28"/>
      <c r="E80" s="28"/>
      <c r="F80" s="29"/>
      <c r="G80" s="27"/>
    </row>
    <row r="81" spans="1:7" x14ac:dyDescent="0.3">
      <c r="B81" s="26"/>
      <c r="C81" s="31" t="s">
        <v>3</v>
      </c>
      <c r="D81" s="28"/>
      <c r="E81" s="28"/>
      <c r="F81" s="29"/>
      <c r="G81" s="27"/>
    </row>
    <row r="82" spans="1:7" ht="15.75" customHeight="1" x14ac:dyDescent="0.3">
      <c r="B82" s="32" t="s">
        <v>47</v>
      </c>
      <c r="C82" s="31" t="s">
        <v>3</v>
      </c>
      <c r="D82" s="92">
        <f>D76-D79-D78</f>
        <v>2000000</v>
      </c>
      <c r="E82" s="92">
        <f t="shared" ref="E82:G82" si="2">E76-E79-E78</f>
        <v>2500000</v>
      </c>
      <c r="F82" s="92">
        <f t="shared" si="2"/>
        <v>3000000</v>
      </c>
      <c r="G82" s="15">
        <f t="shared" si="2"/>
        <v>2026</v>
      </c>
    </row>
    <row r="83" spans="1:7" ht="14.4" x14ac:dyDescent="0.3">
      <c r="B83"/>
    </row>
    <row r="84" spans="1:7" ht="19.5" customHeight="1" x14ac:dyDescent="0.35">
      <c r="A84" s="10" t="s">
        <v>40</v>
      </c>
      <c r="B84"/>
    </row>
    <row r="85" spans="1:7" ht="21" customHeight="1" x14ac:dyDescent="0.3">
      <c r="B85"/>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40"/>
      <c r="C94" s="141"/>
      <c r="D94" s="141"/>
      <c r="E94" s="142"/>
    </row>
  </sheetData>
  <mergeCells count="24">
    <mergeCell ref="B35:B38"/>
    <mergeCell ref="B40:B42"/>
    <mergeCell ref="B47:E47"/>
    <mergeCell ref="B51:E51"/>
    <mergeCell ref="B55:E55"/>
    <mergeCell ref="F74:F75"/>
    <mergeCell ref="C86:E86"/>
    <mergeCell ref="F59:F60"/>
    <mergeCell ref="B66:B67"/>
    <mergeCell ref="C66:C67"/>
    <mergeCell ref="D66:D67"/>
    <mergeCell ref="E66:E67"/>
    <mergeCell ref="F66:F67"/>
    <mergeCell ref="B59:B60"/>
    <mergeCell ref="C59:C60"/>
    <mergeCell ref="D59:D60"/>
    <mergeCell ref="E59:E60"/>
    <mergeCell ref="C90:E90"/>
    <mergeCell ref="C91:E91"/>
    <mergeCell ref="B94:E94"/>
    <mergeCell ref="B74:B75"/>
    <mergeCell ref="C74:C75"/>
    <mergeCell ref="D74:D75"/>
    <mergeCell ref="E74:E75"/>
  </mergeCells>
  <dataValidations count="3">
    <dataValidation type="list" allowBlank="1" showInputMessage="1" showErrorMessage="1" sqref="B29">
      <formula1>$J$2:$J$4</formula1>
    </dataValidation>
    <dataValidation type="list" allowBlank="1" showInputMessage="1" showErrorMessage="1" sqref="C23">
      <formula1>$I$2:$I$3</formula1>
    </dataValidation>
    <dataValidation type="list" allowBlank="1" showInputMessage="1" showErrorMessage="1" sqref="C20:C21 C24">
      <formula1>$H$2:$H$4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nchor moveWithCells="1">
                  <from>
                    <xdr:col>2</xdr:col>
                    <xdr:colOff>83820</xdr:colOff>
                    <xdr:row>34</xdr:row>
                    <xdr:rowOff>7620</xdr:rowOff>
                  </from>
                  <to>
                    <xdr:col>3</xdr:col>
                    <xdr:colOff>731520</xdr:colOff>
                    <xdr:row>35</xdr:row>
                    <xdr:rowOff>38100</xdr:rowOff>
                  </to>
                </anchor>
              </controlPr>
            </control>
          </mc:Choice>
        </mc:AlternateContent>
        <mc:AlternateContent xmlns:mc="http://schemas.openxmlformats.org/markup-compatibility/2006">
          <mc:Choice Requires="x14">
            <control shapeId="16386"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2</xdr:col>
                    <xdr:colOff>99060</xdr:colOff>
                    <xdr:row>37</xdr:row>
                    <xdr:rowOff>0</xdr:rowOff>
                  </from>
                  <to>
                    <xdr:col>3</xdr:col>
                    <xdr:colOff>381000</xdr:colOff>
                    <xdr:row>37</xdr:row>
                    <xdr:rowOff>160020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xdr:col>
                    <xdr:colOff>99060</xdr:colOff>
                    <xdr:row>35</xdr:row>
                    <xdr:rowOff>182880</xdr:rowOff>
                  </from>
                  <to>
                    <xdr:col>3</xdr:col>
                    <xdr:colOff>1295400</xdr:colOff>
                    <xdr:row>36</xdr:row>
                    <xdr:rowOff>182880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xdr:col>
                    <xdr:colOff>38100</xdr:colOff>
                    <xdr:row>39</xdr:row>
                    <xdr:rowOff>30480</xdr:rowOff>
                  </from>
                  <to>
                    <xdr:col>6</xdr:col>
                    <xdr:colOff>1211580</xdr:colOff>
                    <xdr:row>39</xdr:row>
                    <xdr:rowOff>160020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xdr:col>
                    <xdr:colOff>45720</xdr:colOff>
                    <xdr:row>40</xdr:row>
                    <xdr:rowOff>30480</xdr:rowOff>
                  </from>
                  <to>
                    <xdr:col>6</xdr:col>
                    <xdr:colOff>1584960</xdr:colOff>
                    <xdr:row>41</xdr:row>
                    <xdr:rowOff>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xdr:col>
                    <xdr:colOff>45720</xdr:colOff>
                    <xdr:row>41</xdr:row>
                    <xdr:rowOff>7620</xdr:rowOff>
                  </from>
                  <to>
                    <xdr:col>6</xdr:col>
                    <xdr:colOff>297180</xdr:colOff>
                    <xdr:row>42</xdr:row>
                    <xdr:rowOff>0</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
  <sheetViews>
    <sheetView topLeftCell="A19" workbookViewId="0">
      <selection activeCell="C103" sqref="C103"/>
    </sheetView>
  </sheetViews>
  <sheetFormatPr defaultRowHeight="15" x14ac:dyDescent="0.3"/>
  <cols>
    <col min="2" max="2" width="62.44140625" style="1" customWidth="1"/>
    <col min="3" max="3" width="50.33203125" customWidth="1"/>
    <col min="4" max="4" width="45.109375" customWidth="1"/>
    <col min="5" max="5" width="46.109375" customWidth="1"/>
    <col min="6" max="6" width="14" bestFit="1" customWidth="1"/>
    <col min="7" max="7" width="28.33203125" customWidth="1"/>
    <col min="8" max="8" width="4" hidden="1" customWidth="1"/>
    <col min="9" max="10" width="7.88671875" hidden="1" customWidth="1"/>
  </cols>
  <sheetData>
    <row r="1" spans="1:10" ht="18.600000000000001" x14ac:dyDescent="0.3">
      <c r="A1" s="7" t="s">
        <v>92</v>
      </c>
      <c r="B1"/>
      <c r="C1" s="5"/>
      <c r="D1" s="5"/>
      <c r="E1" s="2"/>
      <c r="F1" s="2"/>
      <c r="H1" s="2" t="s">
        <v>22</v>
      </c>
      <c r="I1" s="2" t="s">
        <v>27</v>
      </c>
      <c r="J1" t="s">
        <v>29</v>
      </c>
    </row>
    <row r="2" spans="1:10" ht="18" x14ac:dyDescent="0.3">
      <c r="A2" s="9"/>
      <c r="B2" s="8"/>
      <c r="C2" s="5"/>
      <c r="D2" s="5"/>
      <c r="E2" s="2"/>
      <c r="F2" s="2"/>
      <c r="H2" s="2" t="s">
        <v>23</v>
      </c>
      <c r="I2" t="s">
        <v>55</v>
      </c>
      <c r="J2" s="21" t="s">
        <v>17</v>
      </c>
    </row>
    <row r="3" spans="1:10" ht="18" x14ac:dyDescent="0.35">
      <c r="A3" s="10" t="s">
        <v>19</v>
      </c>
      <c r="B3" s="8"/>
      <c r="C3" s="5"/>
      <c r="D3" s="5"/>
      <c r="E3" s="2"/>
      <c r="F3" s="2"/>
      <c r="H3" s="2" t="s">
        <v>24</v>
      </c>
      <c r="I3" t="s">
        <v>56</v>
      </c>
      <c r="J3" s="21" t="s">
        <v>30</v>
      </c>
    </row>
    <row r="4" spans="1:10" ht="18" x14ac:dyDescent="0.3">
      <c r="A4" s="9"/>
      <c r="B4" s="8"/>
      <c r="C4" s="5"/>
      <c r="D4" s="5"/>
      <c r="E4" s="2"/>
      <c r="F4" s="2"/>
      <c r="H4" s="2" t="s">
        <v>25</v>
      </c>
      <c r="J4" s="21" t="s">
        <v>31</v>
      </c>
    </row>
    <row r="5" spans="1:10" ht="18" x14ac:dyDescent="0.3">
      <c r="A5" s="9"/>
      <c r="B5" s="11" t="s">
        <v>93</v>
      </c>
      <c r="C5" s="12" t="s">
        <v>208</v>
      </c>
      <c r="D5" s="5"/>
      <c r="E5" s="2"/>
      <c r="F5" s="2"/>
      <c r="G5" s="2"/>
    </row>
    <row r="6" spans="1:10" ht="30" customHeight="1" x14ac:dyDescent="0.3">
      <c r="A6" s="9"/>
      <c r="B6" s="11" t="s">
        <v>94</v>
      </c>
      <c r="C6" s="44" t="s">
        <v>220</v>
      </c>
      <c r="D6" s="5"/>
      <c r="E6" s="2"/>
      <c r="F6" s="2"/>
      <c r="G6" s="2"/>
    </row>
    <row r="7" spans="1:10" ht="18" x14ac:dyDescent="0.3">
      <c r="A7" s="9"/>
      <c r="B7" s="8"/>
      <c r="C7" s="5"/>
      <c r="D7" s="5"/>
      <c r="E7" s="2"/>
      <c r="F7" s="2"/>
      <c r="G7" s="2"/>
    </row>
    <row r="8" spans="1:10" ht="18" x14ac:dyDescent="0.35">
      <c r="A8" s="10" t="s">
        <v>20</v>
      </c>
      <c r="B8" s="8"/>
      <c r="C8" s="5"/>
      <c r="D8" s="5"/>
      <c r="E8" s="2"/>
      <c r="F8" s="2"/>
      <c r="G8" s="2"/>
    </row>
    <row r="9" spans="1:10" ht="18" x14ac:dyDescent="0.35">
      <c r="A9" s="10"/>
      <c r="B9" s="8"/>
      <c r="C9" s="5"/>
      <c r="D9" s="5"/>
      <c r="E9" s="2"/>
      <c r="F9" s="2"/>
      <c r="G9" s="2"/>
    </row>
    <row r="10" spans="1:10" ht="26.4" x14ac:dyDescent="0.35">
      <c r="A10" s="10"/>
      <c r="B10" s="11" t="s">
        <v>95</v>
      </c>
      <c r="C10" s="44" t="s">
        <v>209</v>
      </c>
      <c r="G10" s="2"/>
    </row>
    <row r="11" spans="1:10" ht="18" x14ac:dyDescent="0.35">
      <c r="A11" s="10"/>
      <c r="B11" s="11" t="s">
        <v>96</v>
      </c>
      <c r="C11" s="12">
        <v>1104</v>
      </c>
      <c r="G11" s="2"/>
    </row>
    <row r="12" spans="1:10" ht="18" x14ac:dyDescent="0.35">
      <c r="A12" s="10"/>
      <c r="B12" s="16"/>
      <c r="C12" s="14"/>
      <c r="D12" s="5"/>
      <c r="E12" s="2"/>
      <c r="F12" s="2"/>
      <c r="G12" s="2"/>
    </row>
    <row r="13" spans="1:10" ht="18" x14ac:dyDescent="0.35">
      <c r="A13" s="10"/>
      <c r="B13" s="11" t="s">
        <v>39</v>
      </c>
      <c r="C13" s="12">
        <v>2023</v>
      </c>
      <c r="D13" s="5"/>
      <c r="E13" s="2"/>
      <c r="F13" s="2"/>
      <c r="G13" s="2"/>
    </row>
    <row r="14" spans="1:10" ht="18" x14ac:dyDescent="0.35">
      <c r="A14" s="10"/>
      <c r="B14" s="11" t="s">
        <v>98</v>
      </c>
      <c r="C14" s="12" t="s">
        <v>221</v>
      </c>
      <c r="D14" s="5"/>
      <c r="E14" s="2"/>
      <c r="F14" s="2"/>
      <c r="G14" s="2"/>
    </row>
    <row r="15" spans="1:10" ht="18" x14ac:dyDescent="0.35">
      <c r="A15" s="10"/>
      <c r="B15" s="8"/>
      <c r="C15" s="13"/>
      <c r="D15" s="5"/>
      <c r="E15" s="2"/>
      <c r="F15" s="2"/>
      <c r="G15" s="2"/>
    </row>
    <row r="16" spans="1:10" ht="18" x14ac:dyDescent="0.35">
      <c r="A16" s="10" t="s">
        <v>21</v>
      </c>
      <c r="B16" s="8"/>
      <c r="C16" s="13"/>
      <c r="D16" s="5"/>
      <c r="E16" s="2"/>
      <c r="F16" s="2"/>
      <c r="G16" s="2"/>
    </row>
    <row r="17" spans="1:10" ht="52.8" x14ac:dyDescent="0.3">
      <c r="B17" s="11" t="s">
        <v>99</v>
      </c>
      <c r="C17" s="44" t="s">
        <v>222</v>
      </c>
      <c r="D17" s="5"/>
      <c r="E17" s="2"/>
      <c r="F17" s="2"/>
      <c r="G17" s="2"/>
    </row>
    <row r="18" spans="1:10" ht="18" x14ac:dyDescent="0.35">
      <c r="A18" s="10"/>
      <c r="B18" s="11" t="s">
        <v>101</v>
      </c>
      <c r="C18" s="12"/>
      <c r="D18" s="5"/>
      <c r="E18" s="2"/>
      <c r="F18" s="2"/>
      <c r="G18" s="2"/>
    </row>
    <row r="19" spans="1:10" ht="18" x14ac:dyDescent="0.35">
      <c r="A19" s="10"/>
      <c r="B19" s="5"/>
      <c r="C19" s="5"/>
      <c r="D19" s="5"/>
      <c r="E19" s="2"/>
      <c r="F19" s="2"/>
      <c r="G19" s="2"/>
    </row>
    <row r="20" spans="1:10" ht="26.25" customHeight="1" x14ac:dyDescent="0.35">
      <c r="A20" s="10"/>
      <c r="B20" s="11" t="s">
        <v>100</v>
      </c>
      <c r="C20" s="17" t="s">
        <v>25</v>
      </c>
      <c r="F20" s="2"/>
      <c r="G20" s="2"/>
    </row>
    <row r="21" spans="1:10" ht="18" x14ac:dyDescent="0.35">
      <c r="A21" s="10"/>
      <c r="B21"/>
      <c r="C21" s="44" t="s">
        <v>25</v>
      </c>
      <c r="D21" s="44" t="s">
        <v>223</v>
      </c>
      <c r="F21" s="2"/>
      <c r="G21" s="2"/>
    </row>
    <row r="22" spans="1:10" ht="18" x14ac:dyDescent="0.35">
      <c r="A22" s="10"/>
      <c r="B22" s="8"/>
      <c r="C22" s="13"/>
      <c r="D22" s="5"/>
      <c r="E22" s="2"/>
      <c r="F22" s="2"/>
      <c r="G22" s="2"/>
    </row>
    <row r="23" spans="1:10" ht="18" x14ac:dyDescent="0.35">
      <c r="A23" s="10"/>
      <c r="B23" s="11" t="s">
        <v>104</v>
      </c>
      <c r="C23" s="17" t="s">
        <v>55</v>
      </c>
      <c r="F23" s="2"/>
      <c r="G23" s="2"/>
    </row>
    <row r="24" spans="1:10" ht="18" x14ac:dyDescent="0.35">
      <c r="A24" s="10"/>
      <c r="B24"/>
      <c r="C24" s="33" t="s">
        <v>25</v>
      </c>
      <c r="D24" s="44" t="s">
        <v>223</v>
      </c>
      <c r="E24" s="2"/>
      <c r="F24" s="2"/>
      <c r="G24" s="2"/>
    </row>
    <row r="25" spans="1:10" ht="18" x14ac:dyDescent="0.35">
      <c r="A25" s="10"/>
      <c r="B25" s="8"/>
      <c r="C25" s="13"/>
      <c r="D25" s="5"/>
      <c r="E25" s="2"/>
      <c r="F25" s="2"/>
      <c r="G25" s="2"/>
    </row>
    <row r="26" spans="1:10" ht="15.75" customHeight="1" x14ac:dyDescent="0.35">
      <c r="A26" s="10" t="s">
        <v>28</v>
      </c>
      <c r="B26"/>
      <c r="C26" s="8"/>
      <c r="D26" s="8"/>
      <c r="E26" s="8"/>
      <c r="F26" s="8"/>
      <c r="G26" s="8"/>
      <c r="H26" s="8"/>
      <c r="I26" s="8"/>
      <c r="J26" s="8"/>
    </row>
    <row r="27" spans="1:10" ht="18" x14ac:dyDescent="0.3">
      <c r="B27" s="8"/>
      <c r="C27" s="8"/>
      <c r="D27" s="8"/>
      <c r="E27" s="8"/>
      <c r="F27" s="8"/>
      <c r="G27" s="8"/>
      <c r="H27" s="8"/>
      <c r="I27" s="8"/>
      <c r="J27" s="8"/>
    </row>
    <row r="28" spans="1:10" ht="40.200000000000003" x14ac:dyDescent="0.3">
      <c r="B28" s="18" t="s">
        <v>106</v>
      </c>
      <c r="C28" s="18" t="s">
        <v>107</v>
      </c>
      <c r="D28" s="18" t="s">
        <v>108</v>
      </c>
      <c r="E28" s="18" t="s">
        <v>109</v>
      </c>
      <c r="F28" s="8"/>
      <c r="G28" s="8"/>
      <c r="H28" s="8"/>
      <c r="I28" s="8"/>
      <c r="J28" s="8"/>
    </row>
    <row r="29" spans="1:10" ht="53.4" x14ac:dyDescent="0.35">
      <c r="B29" s="19" t="s">
        <v>30</v>
      </c>
      <c r="C29" s="45" t="s">
        <v>224</v>
      </c>
      <c r="D29" s="19"/>
      <c r="E29" s="89" t="s">
        <v>212</v>
      </c>
      <c r="F29" s="20"/>
      <c r="G29" s="8"/>
      <c r="H29" s="8"/>
      <c r="I29" s="8"/>
      <c r="J29" s="20"/>
    </row>
    <row r="30" spans="1:10" ht="18" x14ac:dyDescent="0.35">
      <c r="A30" s="10"/>
      <c r="B30" s="8"/>
      <c r="C30" s="13"/>
      <c r="D30" s="5"/>
      <c r="E30" s="2"/>
      <c r="F30" s="2"/>
      <c r="G30" s="2"/>
    </row>
    <row r="31" spans="1:10" s="6" customFormat="1" ht="20.25" customHeight="1" x14ac:dyDescent="0.35">
      <c r="A31" s="10" t="s">
        <v>32</v>
      </c>
    </row>
    <row r="32" spans="1:10" s="6" customFormat="1" ht="15" customHeight="1" x14ac:dyDescent="0.3"/>
    <row r="33" spans="1:5" s="6" customFormat="1" ht="31.5" customHeight="1" x14ac:dyDescent="0.3">
      <c r="B33" s="11" t="s">
        <v>110</v>
      </c>
      <c r="C33" s="93" t="s">
        <v>225</v>
      </c>
    </row>
    <row r="34" spans="1:5" s="6" customFormat="1" ht="21.75" customHeight="1" x14ac:dyDescent="0.3"/>
    <row r="35" spans="1:5" s="6" customFormat="1" ht="16.5" customHeight="1" x14ac:dyDescent="0.3">
      <c r="B35" s="143" t="s">
        <v>111</v>
      </c>
      <c r="C35" s="22" t="s">
        <v>18</v>
      </c>
    </row>
    <row r="36" spans="1:5" s="6" customFormat="1" ht="15" customHeight="1" x14ac:dyDescent="0.3">
      <c r="B36" s="144"/>
    </row>
    <row r="37" spans="1:5" s="6" customFormat="1" ht="15" customHeight="1" x14ac:dyDescent="0.3">
      <c r="B37" s="144"/>
    </row>
    <row r="38" spans="1:5" s="6" customFormat="1" ht="15" customHeight="1" x14ac:dyDescent="0.3">
      <c r="B38" s="145"/>
      <c r="C38" s="23"/>
    </row>
    <row r="39" spans="1:5" s="6" customFormat="1" ht="15" customHeight="1" x14ac:dyDescent="0.3"/>
    <row r="40" spans="1:5" s="6" customFormat="1" ht="13.5" customHeight="1" x14ac:dyDescent="0.3">
      <c r="B40" s="143" t="s">
        <v>112</v>
      </c>
    </row>
    <row r="41" spans="1:5" s="6" customFormat="1" x14ac:dyDescent="0.3">
      <c r="B41" s="144"/>
    </row>
    <row r="42" spans="1:5" s="6" customFormat="1" x14ac:dyDescent="0.3">
      <c r="B42" s="145"/>
    </row>
    <row r="43" spans="1:5" s="6" customFormat="1" x14ac:dyDescent="0.3"/>
    <row r="44" spans="1:5" s="6" customFormat="1" x14ac:dyDescent="0.3"/>
    <row r="45" spans="1:5" s="6" customFormat="1" ht="16.2" x14ac:dyDescent="0.35">
      <c r="A45" s="10" t="s">
        <v>113</v>
      </c>
    </row>
    <row r="46" spans="1:5" s="6" customFormat="1" x14ac:dyDescent="0.3"/>
    <row r="47" spans="1:5" s="6" customFormat="1" ht="21.75" customHeight="1" x14ac:dyDescent="0.3">
      <c r="B47" s="158" t="s">
        <v>224</v>
      </c>
      <c r="C47" s="159"/>
      <c r="D47" s="159"/>
      <c r="E47" s="160"/>
    </row>
    <row r="48" spans="1:5" s="6" customFormat="1" ht="15" customHeight="1" x14ac:dyDescent="0.3"/>
    <row r="49" spans="1:7" s="6" customFormat="1" ht="15" customHeight="1" x14ac:dyDescent="0.35">
      <c r="A49" s="10" t="s">
        <v>114</v>
      </c>
    </row>
    <row r="50" spans="1:7" s="6" customFormat="1" ht="15" customHeight="1" x14ac:dyDescent="0.3"/>
    <row r="51" spans="1:7" s="6" customFormat="1" ht="27.75" customHeight="1" x14ac:dyDescent="0.3">
      <c r="B51" s="158" t="s">
        <v>226</v>
      </c>
      <c r="C51" s="159"/>
      <c r="D51" s="159"/>
      <c r="E51" s="160"/>
    </row>
    <row r="52" spans="1:7" s="6" customFormat="1" ht="15" customHeight="1" x14ac:dyDescent="0.3"/>
    <row r="53" spans="1:7" s="6" customFormat="1" ht="15" customHeight="1" x14ac:dyDescent="0.35">
      <c r="A53" s="10" t="s">
        <v>115</v>
      </c>
    </row>
    <row r="54" spans="1:7" s="6" customFormat="1" ht="15" customHeight="1" x14ac:dyDescent="0.3"/>
    <row r="55" spans="1:7" s="6" customFormat="1" x14ac:dyDescent="0.3">
      <c r="B55" s="158" t="s">
        <v>227</v>
      </c>
      <c r="C55" s="159"/>
      <c r="D55" s="159"/>
      <c r="E55" s="160"/>
    </row>
    <row r="56" spans="1:7" s="6" customFormat="1" x14ac:dyDescent="0.3"/>
    <row r="57" spans="1:7" s="6" customFormat="1" x14ac:dyDescent="0.35">
      <c r="A57" s="10" t="s">
        <v>36</v>
      </c>
    </row>
    <row r="58" spans="1:7" s="6" customFormat="1" x14ac:dyDescent="0.3"/>
    <row r="59" spans="1:7" s="6" customFormat="1" ht="15" customHeight="1" x14ac:dyDescent="0.3">
      <c r="B59" s="138" t="s">
        <v>116</v>
      </c>
      <c r="C59" s="138" t="s">
        <v>0</v>
      </c>
      <c r="D59" s="138" t="s">
        <v>8</v>
      </c>
      <c r="E59" s="138" t="s">
        <v>11</v>
      </c>
      <c r="F59" s="138" t="s">
        <v>10</v>
      </c>
      <c r="G59" s="24" t="s">
        <v>117</v>
      </c>
    </row>
    <row r="60" spans="1:7" s="6" customFormat="1" x14ac:dyDescent="0.3">
      <c r="B60" s="139"/>
      <c r="C60" s="139"/>
      <c r="D60" s="139"/>
      <c r="E60" s="139"/>
      <c r="F60" s="139"/>
      <c r="G60" s="24" t="str">
        <f>C14</f>
        <v>շարունակական</v>
      </c>
    </row>
    <row r="61" spans="1:7" x14ac:dyDescent="0.3">
      <c r="B61" s="25" t="s">
        <v>228</v>
      </c>
      <c r="C61" s="26" t="s">
        <v>229</v>
      </c>
      <c r="D61" s="94">
        <v>5</v>
      </c>
      <c r="E61" s="94">
        <v>7</v>
      </c>
      <c r="F61" s="95">
        <v>9</v>
      </c>
      <c r="G61" s="27"/>
    </row>
    <row r="62" spans="1:7" x14ac:dyDescent="0.3">
      <c r="B62" s="25"/>
      <c r="C62" s="26"/>
      <c r="D62" s="26"/>
      <c r="E62" s="26"/>
      <c r="F62" s="71"/>
      <c r="G62" s="27"/>
    </row>
    <row r="63" spans="1:7" x14ac:dyDescent="0.3">
      <c r="B63" s="6"/>
    </row>
    <row r="64" spans="1:7" x14ac:dyDescent="0.35">
      <c r="A64" s="10" t="s">
        <v>37</v>
      </c>
      <c r="B64" s="6"/>
    </row>
    <row r="65" spans="1:7" x14ac:dyDescent="0.3">
      <c r="B65" s="6"/>
    </row>
    <row r="66" spans="1:7" ht="14.4" x14ac:dyDescent="0.3">
      <c r="B66" s="138" t="s">
        <v>118</v>
      </c>
      <c r="C66" s="138" t="s">
        <v>2</v>
      </c>
      <c r="D66" s="138" t="s">
        <v>8</v>
      </c>
      <c r="E66" s="138" t="s">
        <v>1</v>
      </c>
      <c r="F66" s="138" t="s">
        <v>10</v>
      </c>
      <c r="G66" s="24" t="s">
        <v>43</v>
      </c>
    </row>
    <row r="67" spans="1:7" ht="14.4" x14ac:dyDescent="0.3">
      <c r="B67" s="139"/>
      <c r="C67" s="139"/>
      <c r="D67" s="139"/>
      <c r="E67" s="139"/>
      <c r="F67" s="139"/>
      <c r="G67" s="24" t="str">
        <f>C14</f>
        <v>շարունակական</v>
      </c>
    </row>
    <row r="68" spans="1:7" x14ac:dyDescent="0.3">
      <c r="B68" s="26" t="s">
        <v>230</v>
      </c>
      <c r="C68" s="24" t="s">
        <v>3</v>
      </c>
      <c r="D68" s="90">
        <v>2000000</v>
      </c>
      <c r="E68" s="90">
        <v>2500000</v>
      </c>
      <c r="F68" s="91">
        <v>3000000</v>
      </c>
      <c r="G68" s="30"/>
    </row>
    <row r="69" spans="1:7" x14ac:dyDescent="0.3">
      <c r="B69" s="26"/>
      <c r="C69" s="24" t="s">
        <v>3</v>
      </c>
      <c r="D69" s="90"/>
      <c r="E69" s="90"/>
      <c r="F69" s="96"/>
      <c r="G69" s="30"/>
    </row>
    <row r="70" spans="1:7" ht="14.4" x14ac:dyDescent="0.3">
      <c r="B70" s="15" t="s">
        <v>4</v>
      </c>
      <c r="C70" s="15" t="s">
        <v>3</v>
      </c>
      <c r="D70" s="92">
        <f>SUM(D68:D69)</f>
        <v>2000000</v>
      </c>
      <c r="E70" s="92">
        <f t="shared" ref="E70:G70" si="0">SUM(E68:E69)</f>
        <v>2500000</v>
      </c>
      <c r="F70" s="92">
        <f t="shared" si="0"/>
        <v>3000000</v>
      </c>
      <c r="G70" s="15">
        <f t="shared" si="0"/>
        <v>0</v>
      </c>
    </row>
    <row r="71" spans="1:7" ht="14.4" x14ac:dyDescent="0.3">
      <c r="B71"/>
    </row>
    <row r="72" spans="1:7" x14ac:dyDescent="0.35">
      <c r="A72" s="10" t="s">
        <v>38</v>
      </c>
      <c r="B72"/>
    </row>
    <row r="73" spans="1:7" ht="14.4" x14ac:dyDescent="0.3">
      <c r="B73"/>
    </row>
    <row r="74" spans="1:7" ht="14.4" x14ac:dyDescent="0.3">
      <c r="B74" s="138" t="s">
        <v>119</v>
      </c>
      <c r="C74" s="138" t="s">
        <v>2</v>
      </c>
      <c r="D74" s="138" t="s">
        <v>8</v>
      </c>
      <c r="E74" s="138" t="s">
        <v>1</v>
      </c>
      <c r="F74" s="138" t="s">
        <v>10</v>
      </c>
      <c r="G74" s="24" t="s">
        <v>43</v>
      </c>
    </row>
    <row r="75" spans="1:7" ht="14.4" x14ac:dyDescent="0.3">
      <c r="B75" s="139"/>
      <c r="C75" s="139"/>
      <c r="D75" s="139"/>
      <c r="E75" s="139"/>
      <c r="F75" s="139"/>
      <c r="G75" s="24" t="str">
        <f>C14</f>
        <v>շարունակական</v>
      </c>
    </row>
    <row r="76" spans="1:7" x14ac:dyDescent="0.3">
      <c r="B76" s="32" t="s">
        <v>46</v>
      </c>
      <c r="C76" s="31" t="s">
        <v>3</v>
      </c>
      <c r="D76" s="92">
        <f>D70</f>
        <v>2000000</v>
      </c>
      <c r="E76" s="92">
        <f>E70</f>
        <v>2500000</v>
      </c>
      <c r="F76" s="92">
        <f>F70</f>
        <v>3000000</v>
      </c>
      <c r="G76" s="15">
        <f>G70</f>
        <v>0</v>
      </c>
    </row>
    <row r="77" spans="1:7" x14ac:dyDescent="0.3">
      <c r="B77" s="34" t="s">
        <v>44</v>
      </c>
      <c r="C77" s="31" t="s">
        <v>3</v>
      </c>
      <c r="D77" s="90">
        <v>2000000</v>
      </c>
      <c r="E77" s="90">
        <f>+E76</f>
        <v>2500000</v>
      </c>
      <c r="F77" s="91">
        <f>+F76</f>
        <v>3000000</v>
      </c>
      <c r="G77" s="27"/>
    </row>
    <row r="78" spans="1:7" ht="15" customHeight="1" x14ac:dyDescent="0.3">
      <c r="B78" s="35" t="s">
        <v>45</v>
      </c>
      <c r="C78" s="31" t="s">
        <v>3</v>
      </c>
      <c r="D78" s="90"/>
      <c r="E78" s="90"/>
      <c r="F78" s="91"/>
      <c r="G78" s="27"/>
    </row>
    <row r="79" spans="1:7" x14ac:dyDescent="0.3">
      <c r="B79" s="34" t="s">
        <v>48</v>
      </c>
      <c r="C79" s="31" t="s">
        <v>3</v>
      </c>
      <c r="D79" s="92">
        <f>SUM(D80:D81)</f>
        <v>0</v>
      </c>
      <c r="E79" s="92">
        <f t="shared" ref="E79:G79" si="1">SUM(E80:E81)</f>
        <v>0</v>
      </c>
      <c r="F79" s="92">
        <f t="shared" si="1"/>
        <v>0</v>
      </c>
      <c r="G79" s="15">
        <f t="shared" si="1"/>
        <v>0</v>
      </c>
    </row>
    <row r="80" spans="1:7" x14ac:dyDescent="0.3">
      <c r="B80" s="26"/>
      <c r="C80" s="31" t="s">
        <v>3</v>
      </c>
      <c r="D80" s="90"/>
      <c r="E80" s="90"/>
      <c r="F80" s="91"/>
      <c r="G80" s="27"/>
    </row>
    <row r="81" spans="1:7" x14ac:dyDescent="0.3">
      <c r="B81" s="26"/>
      <c r="C81" s="31" t="s">
        <v>3</v>
      </c>
      <c r="D81" s="90"/>
      <c r="E81" s="90"/>
      <c r="F81" s="91"/>
      <c r="G81" s="27"/>
    </row>
    <row r="82" spans="1:7" ht="15.75" customHeight="1" x14ac:dyDescent="0.3">
      <c r="B82" s="32" t="s">
        <v>47</v>
      </c>
      <c r="C82" s="31" t="s">
        <v>3</v>
      </c>
      <c r="D82" s="92">
        <f>D76-D79-D78</f>
        <v>2000000</v>
      </c>
      <c r="E82" s="92">
        <f t="shared" ref="E82:G82" si="2">E76-E79-E78</f>
        <v>2500000</v>
      </c>
      <c r="F82" s="92">
        <f t="shared" si="2"/>
        <v>3000000</v>
      </c>
      <c r="G82" s="15">
        <f t="shared" si="2"/>
        <v>0</v>
      </c>
    </row>
    <row r="83" spans="1:7" ht="14.4" x14ac:dyDescent="0.3">
      <c r="B83"/>
    </row>
    <row r="84" spans="1:7" ht="19.5" customHeight="1" x14ac:dyDescent="0.35">
      <c r="A84" s="10" t="s">
        <v>40</v>
      </c>
      <c r="B84"/>
    </row>
    <row r="85" spans="1:7" ht="21" customHeight="1" x14ac:dyDescent="0.3">
      <c r="B85"/>
    </row>
    <row r="86" spans="1:7" ht="16.2" x14ac:dyDescent="0.3">
      <c r="B86" s="32" t="s">
        <v>120</v>
      </c>
      <c r="C86" s="140"/>
      <c r="D86" s="141"/>
      <c r="E86" s="142"/>
    </row>
    <row r="87" spans="1:7" ht="14.4" x14ac:dyDescent="0.3">
      <c r="B87"/>
    </row>
    <row r="88" spans="1:7" ht="16.2" x14ac:dyDescent="0.35">
      <c r="A88" s="10" t="s">
        <v>121</v>
      </c>
      <c r="B88" s="4"/>
    </row>
    <row r="89" spans="1:7" ht="14.4" x14ac:dyDescent="0.3">
      <c r="B89"/>
    </row>
    <row r="90" spans="1:7" ht="14.4" x14ac:dyDescent="0.3">
      <c r="B90" s="32" t="s">
        <v>5</v>
      </c>
      <c r="C90" s="140"/>
      <c r="D90" s="141"/>
      <c r="E90" s="142"/>
    </row>
    <row r="91" spans="1:7" ht="14.4" x14ac:dyDescent="0.3">
      <c r="B91" s="32" t="s">
        <v>6</v>
      </c>
      <c r="C91" s="140"/>
      <c r="D91" s="141"/>
      <c r="E91" s="142"/>
    </row>
    <row r="92" spans="1:7" ht="24.75" customHeight="1" x14ac:dyDescent="0.35">
      <c r="A92" s="10" t="s">
        <v>122</v>
      </c>
      <c r="B92"/>
    </row>
    <row r="93" spans="1:7" ht="14.4" x14ac:dyDescent="0.3">
      <c r="B93"/>
    </row>
    <row r="94" spans="1:7" ht="14.4" x14ac:dyDescent="0.3">
      <c r="B94" s="140"/>
      <c r="C94" s="141"/>
      <c r="D94" s="141"/>
      <c r="E94" s="142"/>
    </row>
  </sheetData>
  <mergeCells count="24">
    <mergeCell ref="C90:E90"/>
    <mergeCell ref="C91:E91"/>
    <mergeCell ref="B94:E94"/>
    <mergeCell ref="B74:B75"/>
    <mergeCell ref="C74:C75"/>
    <mergeCell ref="D74:D75"/>
    <mergeCell ref="E74:E75"/>
    <mergeCell ref="F74:F75"/>
    <mergeCell ref="C86:E86"/>
    <mergeCell ref="F59:F60"/>
    <mergeCell ref="B66:B67"/>
    <mergeCell ref="C66:C67"/>
    <mergeCell ref="D66:D67"/>
    <mergeCell ref="E66:E67"/>
    <mergeCell ref="F66:F67"/>
    <mergeCell ref="B59:B60"/>
    <mergeCell ref="C59:C60"/>
    <mergeCell ref="D59:D60"/>
    <mergeCell ref="E59:E60"/>
    <mergeCell ref="B35:B38"/>
    <mergeCell ref="B40:B42"/>
    <mergeCell ref="B47:E47"/>
    <mergeCell ref="B51:E51"/>
    <mergeCell ref="B55:E55"/>
  </mergeCells>
  <dataValidations count="3">
    <dataValidation type="list" allowBlank="1" showInputMessage="1" showErrorMessage="1" sqref="C20:C21 C24">
      <formula1>$H$2:$H$4</formula1>
    </dataValidation>
    <dataValidation type="list" allowBlank="1" showInputMessage="1" showErrorMessage="1" sqref="C23">
      <formula1>$I$2:$I$3</formula1>
    </dataValidation>
    <dataValidation type="list" allowBlank="1" showInputMessage="1" showErrorMessage="1" sqref="B29">
      <formula1>$J$2:$J$4</formula1>
    </dataValidation>
  </dataValidations>
  <hyperlinks>
    <hyperlink ref="C28" location="_ftn1" display="_ftn1"/>
    <hyperlink ref="D28" location="_ftn2" display="_ftn2"/>
    <hyperlink ref="E28" location="_ftn3" display="_ftn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Check Box 1">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17410" r:id="rId4" name="Check Box 2">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17412" r:id="rId6" name="Check Box 4">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2</xdr:col>
                    <xdr:colOff>38100</xdr:colOff>
                    <xdr:row>39</xdr:row>
                    <xdr:rowOff>30480</xdr:rowOff>
                  </from>
                  <to>
                    <xdr:col>6</xdr:col>
                    <xdr:colOff>1638300</xdr:colOff>
                    <xdr:row>39</xdr:row>
                    <xdr:rowOff>160020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2</xdr:col>
                    <xdr:colOff>45720</xdr:colOff>
                    <xdr:row>40</xdr:row>
                    <xdr:rowOff>30480</xdr:rowOff>
                  </from>
                  <to>
                    <xdr:col>10</xdr:col>
                    <xdr:colOff>121920</xdr:colOff>
                    <xdr:row>41</xdr:row>
                    <xdr:rowOff>0</xdr:rowOff>
                  </to>
                </anchor>
              </controlPr>
            </control>
          </mc:Choice>
        </mc:AlternateContent>
        <mc:AlternateContent xmlns:mc="http://schemas.openxmlformats.org/markup-compatibility/2006">
          <mc:Choice Requires="x14">
            <control shapeId="17415" r:id="rId9" name="Check Box 7">
              <controlPr defaultSize="0" autoFill="0" autoLine="0" autoPict="0">
                <anchor moveWithCells="1">
                  <from>
                    <xdr:col>2</xdr:col>
                    <xdr:colOff>45720</xdr:colOff>
                    <xdr:row>41</xdr:row>
                    <xdr:rowOff>7620</xdr:rowOff>
                  </from>
                  <to>
                    <xdr:col>6</xdr:col>
                    <xdr:colOff>723900</xdr:colOff>
                    <xdr:row>42</xdr:row>
                    <xdr:rowOff>0</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2</xdr:col>
                    <xdr:colOff>83820</xdr:colOff>
                    <xdr:row>34</xdr:row>
                    <xdr:rowOff>7620</xdr:rowOff>
                  </from>
                  <to>
                    <xdr:col>3</xdr:col>
                    <xdr:colOff>1371600</xdr:colOff>
                    <xdr:row>35</xdr:row>
                    <xdr:rowOff>38100</xdr:rowOff>
                  </to>
                </anchor>
              </controlPr>
            </control>
          </mc:Choice>
        </mc:AlternateContent>
        <mc:AlternateContent xmlns:mc="http://schemas.openxmlformats.org/markup-compatibility/2006">
          <mc:Choice Requires="x14">
            <control shapeId="17418" r:id="rId12" name="Check Box 10">
              <controlPr defaultSize="0" autoFill="0" autoLine="0" autoPict="0">
                <anchor moveWithCells="1">
                  <from>
                    <xdr:col>2</xdr:col>
                    <xdr:colOff>99060</xdr:colOff>
                    <xdr:row>35</xdr:row>
                    <xdr:rowOff>0</xdr:rowOff>
                  </from>
                  <to>
                    <xdr:col>2</xdr:col>
                    <xdr:colOff>3108960</xdr:colOff>
                    <xdr:row>36</xdr:row>
                    <xdr:rowOff>7620</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2</xdr:col>
                    <xdr:colOff>99060</xdr:colOff>
                    <xdr:row>37</xdr:row>
                    <xdr:rowOff>0</xdr:rowOff>
                  </from>
                  <to>
                    <xdr:col>3</xdr:col>
                    <xdr:colOff>1021080</xdr:colOff>
                    <xdr:row>37</xdr:row>
                    <xdr:rowOff>160020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2</xdr:col>
                    <xdr:colOff>99060</xdr:colOff>
                    <xdr:row>35</xdr:row>
                    <xdr:rowOff>182880</xdr:rowOff>
                  </from>
                  <to>
                    <xdr:col>3</xdr:col>
                    <xdr:colOff>1935480</xdr:colOff>
                    <xdr:row>36</xdr:row>
                    <xdr:rowOff>182880</xdr:rowOff>
                  </to>
                </anchor>
              </controlPr>
            </control>
          </mc:Choice>
        </mc:AlternateContent>
        <mc:AlternateContent xmlns:mc="http://schemas.openxmlformats.org/markup-compatibility/2006">
          <mc:Choice Requires="x14">
            <control shapeId="17421" r:id="rId15" name="Check Box 13">
              <controlPr defaultSize="0" autoFill="0" autoLine="0" autoPict="0">
                <anchor moveWithCells="1">
                  <from>
                    <xdr:col>2</xdr:col>
                    <xdr:colOff>45720</xdr:colOff>
                    <xdr:row>41</xdr:row>
                    <xdr:rowOff>7620</xdr:rowOff>
                  </from>
                  <to>
                    <xdr:col>6</xdr:col>
                    <xdr:colOff>723900</xdr:colOff>
                    <xdr:row>42</xdr:row>
                    <xdr:rowOff>0</xdr:rowOff>
                  </to>
                </anchor>
              </controlPr>
            </control>
          </mc:Choice>
        </mc:AlternateContent>
        <mc:AlternateContent xmlns:mc="http://schemas.openxmlformats.org/markup-compatibility/2006">
          <mc:Choice Requires="x14">
            <control shapeId="17422" r:id="rId16" name="Check Box 14">
              <controlPr defaultSize="0" autoFill="0" autoLine="0" autoPict="0">
                <anchor moveWithCells="1">
                  <from>
                    <xdr:col>1</xdr:col>
                    <xdr:colOff>0</xdr:colOff>
                    <xdr:row>11</xdr:row>
                    <xdr:rowOff>0</xdr:rowOff>
                  </from>
                  <to>
                    <xdr:col>1</xdr:col>
                    <xdr:colOff>2933700</xdr:colOff>
                    <xdr:row>12</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Հ2 Ձև1 </vt:lpstr>
      <vt:lpstr>Հ2 Ձև2 (1)</vt:lpstr>
      <vt:lpstr>Հ2 Ձև2 (2)</vt:lpstr>
      <vt:lpstr>Հ2 Ձև 2 (3)</vt:lpstr>
      <vt:lpstr>Հ Ձև 2 (4)</vt:lpstr>
      <vt:lpstr>Հ Ձև 2 (5)</vt:lpstr>
      <vt:lpstr>Հ Ձև 2 (6)</vt:lpstr>
      <vt:lpstr>Հ Ձև 2 (7)</vt:lpstr>
      <vt:lpstr>Հ Ձև 2 (8)</vt:lpstr>
      <vt:lpstr>Հ Ձև 2 (9)</vt:lpstr>
      <vt:lpstr>Հ Ձև 2 (10)</vt:lpstr>
      <vt:lpstr>Հ Ձև 2 (11)</vt:lpstr>
      <vt:lpstr>Հ Ձև 2 (12)</vt:lpstr>
      <vt:lpstr>Հ Ձև 2 (13)</vt:lpstr>
      <vt:lpstr>Հ Ձև 2 (14)</vt:lpstr>
      <vt:lpstr>Հ Ձև 2 (15)</vt:lpstr>
      <vt:lpstr>ՆՁԱԿ</vt:lpstr>
      <vt:lpstr>1086.1</vt:lpstr>
      <vt:lpstr>Լրացման պահանջներ</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2023-06-16T06:19:59Z</dcterms:modified>
  <cp:keywords>https://mul2-mineconomy.gov.am/tasks/497266/oneclick/8014ece515637e206370cd16b84925a035a6f81def540580084e7f7d20819ee2.xlsx?token=7958227b36abf7223f656a5e8dd72bc6</cp:keywords>
</cp:coreProperties>
</file>