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24C75058-81D5-460E-AE4F-548C08351D70}" xr6:coauthVersionLast="47" xr6:coauthVersionMax="47" xr10:uidLastSave="{00000000-0000-0000-0000-000000000000}"/>
  <bookViews>
    <workbookView xWindow="-120" yWindow="-120" windowWidth="29040" windowHeight="15720" tabRatio="752" activeTab="16" xr2:uid="{00000000-000D-0000-FFFF-FFFF00000000}"/>
  </bookViews>
  <sheets>
    <sheet name="Հ3 Մաս 1 և 2" sheetId="1" r:id="rId1"/>
    <sheet name="Հ3 Մաս 3" sheetId="3" r:id="rId2"/>
    <sheet name="Հ3 Մաս 4" sheetId="5" r:id="rId3"/>
    <sheet name="Հ4 " sheetId="22" r:id="rId4"/>
    <sheet name="Հ5" sheetId="8" r:id="rId5"/>
    <sheet name="Հ6" sheetId="7" r:id="rId6"/>
    <sheet name="Հ7 Ձև1 (EURO)" sheetId="25" r:id="rId7"/>
    <sheet name="Հ7 Ձև1 (AMD)" sheetId="26" r:id="rId8"/>
    <sheet name="Հ7 Ձև2 դրամ" sheetId="19" state="hidden" r:id="rId9"/>
    <sheet name="Հ7 Ձև2 եվրո" sheetId="24" state="hidden" r:id="rId10"/>
    <sheet name="Հ7 Ձև1-USD" sheetId="27" r:id="rId11"/>
    <sheet name="Հ7 Ձև1 AMD" sheetId="28" r:id="rId12"/>
    <sheet name="LEID 2025" sheetId="29" state="hidden" r:id="rId13"/>
    <sheet name="Հ8" sheetId="10" r:id="rId14"/>
    <sheet name="Հ9 " sheetId="12" r:id="rId15"/>
    <sheet name="Հ10" sheetId="16" r:id="rId16"/>
    <sheet name="Հ11" sheetId="23" r:id="rId17"/>
    <sheet name="Լրացման պահանջներ" sheetId="14"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12" hidden="1">'LEID 2025'!$C$1:$C$59</definedName>
    <definedName name="_ftn1" localSheetId="0">'Հ3 Մաս 1 և 2'!#REF!</definedName>
    <definedName name="_ftn10" localSheetId="0">'Հ3 Մաս 1 և 2'!#REF!</definedName>
    <definedName name="_ftn11" localSheetId="0">'Հ3 Մաս 1 և 2'!#REF!</definedName>
    <definedName name="_ftn12" localSheetId="0">'Հ3 Մաս 1 և 2'!#REF!</definedName>
    <definedName name="_ftn13" localSheetId="0">'Հ3 Մաս 1 և 2'!#REF!</definedName>
    <definedName name="_ftn14" localSheetId="0">'Հ3 Մաս 1 և 2'!#REF!</definedName>
    <definedName name="_ftn15" localSheetId="0">'Հ3 Մաս 1 և 2'!#REF!</definedName>
    <definedName name="_ftn16" localSheetId="0">'Հ3 Մաս 1 և 2'!#REF!</definedName>
    <definedName name="_ftn17" localSheetId="0">'Հ3 Մաս 1 և 2'!#REF!</definedName>
    <definedName name="_ftn18" localSheetId="0">'Հ3 Մաս 1 և 2'!#REF!</definedName>
    <definedName name="_ftn19" localSheetId="0">'Հ3 Մաս 1 և 2'!#REF!</definedName>
    <definedName name="_ftn2" localSheetId="0">'Հ3 Մաս 1 և 2'!#REF!</definedName>
    <definedName name="_ftn20" localSheetId="0">'Հ3 Մաս 1 և 2'!#REF!</definedName>
    <definedName name="_ftn3" localSheetId="0">'Հ3 Մաս 1 և 2'!#REF!</definedName>
    <definedName name="_ftn4" localSheetId="0">'Հ3 Մաս 1 և 2'!#REF!</definedName>
    <definedName name="_ftn5" localSheetId="0">'Հ3 Մաս 1 և 2'!#REF!</definedName>
    <definedName name="_ftn6" localSheetId="0">'Հ3 Մաս 1 և 2'!#REF!</definedName>
    <definedName name="_ftn7" localSheetId="0">'Հ3 Մաս 1 և 2'!#REF!</definedName>
    <definedName name="_ftn8" localSheetId="0">'Հ3 Մաս 1 և 2'!#REF!</definedName>
    <definedName name="_ftn9" localSheetId="0">'Հ3 Մաս 1 և 2'!#REF!</definedName>
    <definedName name="_ftnref1" localSheetId="0">'Հ3 Մաս 1 և 2'!#REF!</definedName>
    <definedName name="_ftnref10" localSheetId="0">'Հ3 Մաս 1 և 2'!$B$63</definedName>
    <definedName name="_ftnref11" localSheetId="0">'Հ3 Մաս 1 և 2'!$C$64</definedName>
    <definedName name="_ftnref12" localSheetId="0">'Հ3 Մաս 1 և 2'!$D$64</definedName>
    <definedName name="_ftnref13" localSheetId="0">'Հ3 Մաս 1 և 2'!$E$64</definedName>
    <definedName name="_ftnref14" localSheetId="0">'Հ3 Մաս 1 և 2'!$F$64</definedName>
    <definedName name="_ftnref15" localSheetId="0">'Հ3 Մաս 1 և 2'!#REF!</definedName>
    <definedName name="_ftnref16" localSheetId="0">'Հ3 Մաս 1 և 2'!#REF!</definedName>
    <definedName name="_ftnref17" localSheetId="0">'Հ3 Մաս 1 և 2'!$H$76</definedName>
    <definedName name="_ftnref18" localSheetId="0">'Հ3 Մաս 1 և 2'!#REF!</definedName>
    <definedName name="_ftnref19" localSheetId="0">'Հ3 Մաս 1 և 2'!#REF!</definedName>
    <definedName name="_ftnref2" localSheetId="0">'Հ3 Մաս 1 և 2'!$A$2</definedName>
    <definedName name="_ftnref20" localSheetId="0">'Հ3 Մաս 1 և 2'!#REF!</definedName>
    <definedName name="_ftnref3" localSheetId="0">'Հ3 Մաս 1 և 2'!#REF!</definedName>
    <definedName name="_ftnref4" localSheetId="0">'Հ3 Մաս 1 և 2'!$C$21</definedName>
    <definedName name="_ftnref5" localSheetId="0">'Հ3 Մաս 1 և 2'!$B$28</definedName>
    <definedName name="_ftnref6" localSheetId="0">'Հ3 Մաս 1 և 2'!$A$29</definedName>
    <definedName name="_ftnref7" localSheetId="0">'Հ3 Մաս 1 և 2'!$B$33</definedName>
    <definedName name="_ftnref8" localSheetId="0">'Հ3 Մաս 1 և 2'!$G$62</definedName>
    <definedName name="_ftnref9" localSheetId="0">'Հ3 Մաս 1 և 2'!$H$62</definedName>
    <definedName name="_Toc501014755" localSheetId="0">'Հ3 Մաս 1 և 2'!#REF!</definedName>
    <definedName name="_xlnm.Print_Area" localSheetId="12">'LEID 2025'!$B$1:$P$48</definedName>
    <definedName name="_xlnm.Print_Area" localSheetId="0">'Հ3 Մաս 1 և 2'!$A$1:$I$618</definedName>
  </definedNames>
  <calcPr calcId="181029"/>
</workbook>
</file>

<file path=xl/calcChain.xml><?xml version="1.0" encoding="utf-8"?>
<calcChain xmlns="http://schemas.openxmlformats.org/spreadsheetml/2006/main">
  <c r="E85" i="23" l="1"/>
  <c r="I102" i="23"/>
  <c r="I96" i="23"/>
  <c r="I88" i="23"/>
  <c r="I89" i="23"/>
  <c r="F460" i="1"/>
  <c r="I460" i="1"/>
  <c r="I85" i="23" l="1"/>
  <c r="G378" i="1"/>
  <c r="E107" i="1"/>
  <c r="G266" i="1"/>
  <c r="J110" i="22"/>
  <c r="J105" i="22"/>
  <c r="J103" i="22"/>
  <c r="I105" i="22"/>
  <c r="I103" i="22" s="1"/>
  <c r="K110" i="22"/>
  <c r="L110" i="22"/>
  <c r="L103" i="22" s="1"/>
  <c r="H110" i="22"/>
  <c r="I110" i="22"/>
  <c r="K105" i="22"/>
  <c r="K103" i="22" s="1"/>
  <c r="L105" i="22"/>
  <c r="H108" i="22"/>
  <c r="H105" i="22" s="1"/>
  <c r="R26" i="26"/>
  <c r="Q26" i="26"/>
  <c r="O26" i="26"/>
  <c r="N26"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AV23" i="26"/>
  <c r="AU23" i="26"/>
  <c r="AT23" i="26" s="1"/>
  <c r="AS23" i="26"/>
  <c r="AR23" i="26"/>
  <c r="AQ23" i="26" s="1"/>
  <c r="AP23" i="26"/>
  <c r="AO23" i="26"/>
  <c r="AM23" i="26"/>
  <c r="AL23" i="26"/>
  <c r="AL21" i="26" s="1"/>
  <c r="AK23" i="26"/>
  <c r="AJ23" i="26"/>
  <c r="AJ21" i="26" s="1"/>
  <c r="AI23" i="26"/>
  <c r="AI21" i="26" s="1"/>
  <c r="AG23" i="26"/>
  <c r="AF23" i="26"/>
  <c r="AE23" i="26" s="1"/>
  <c r="AD23" i="26"/>
  <c r="AC23" i="26"/>
  <c r="AB23" i="26" s="1"/>
  <c r="AA23" i="26"/>
  <c r="Y23" i="26" s="1"/>
  <c r="Z23" i="26"/>
  <c r="X23" i="26"/>
  <c r="W23" i="26"/>
  <c r="W21" i="26" s="1"/>
  <c r="V23" i="26"/>
  <c r="P23" i="26"/>
  <c r="M23" i="26"/>
  <c r="J23" i="26"/>
  <c r="I23" i="26"/>
  <c r="U23" i="26" s="1"/>
  <c r="H23" i="26"/>
  <c r="T23" i="26" s="1"/>
  <c r="AV22" i="26"/>
  <c r="AU22" i="26"/>
  <c r="AS22" i="26"/>
  <c r="AR22" i="26"/>
  <c r="AP22" i="26"/>
  <c r="AP21" i="26" s="1"/>
  <c r="AO22" i="26"/>
  <c r="AO21" i="26" s="1"/>
  <c r="AN22" i="26"/>
  <c r="AM22" i="26"/>
  <c r="AK22" i="26" s="1"/>
  <c r="AL22" i="26"/>
  <c r="AJ22" i="26"/>
  <c r="AI22" i="26"/>
  <c r="AH22" i="26" s="1"/>
  <c r="AG22" i="26"/>
  <c r="AG21" i="26" s="1"/>
  <c r="AF22" i="26"/>
  <c r="AE22" i="26" s="1"/>
  <c r="AD22" i="26"/>
  <c r="AD21" i="26" s="1"/>
  <c r="AC22" i="26"/>
  <c r="AC21" i="26" s="1"/>
  <c r="AB22" i="26"/>
  <c r="AA22" i="26"/>
  <c r="AA21" i="26" s="1"/>
  <c r="Z22" i="26"/>
  <c r="Z21" i="26" s="1"/>
  <c r="X22" i="26"/>
  <c r="W22" i="26"/>
  <c r="V22" i="26" s="1"/>
  <c r="P22" i="26"/>
  <c r="O22" i="26"/>
  <c r="O21" i="26" s="1"/>
  <c r="J22" i="26"/>
  <c r="I22" i="26"/>
  <c r="U22" i="26" s="1"/>
  <c r="U21" i="26" s="1"/>
  <c r="H22" i="26"/>
  <c r="R21" i="26"/>
  <c r="Q21" i="26"/>
  <c r="P21" i="26"/>
  <c r="N21" i="26"/>
  <c r="L21" i="26"/>
  <c r="K21" i="26"/>
  <c r="AV20" i="26"/>
  <c r="AU20" i="26"/>
  <c r="AT20" i="26" s="1"/>
  <c r="AS20" i="26"/>
  <c r="AS18" i="26" s="1"/>
  <c r="AR20" i="26"/>
  <c r="AP20" i="26"/>
  <c r="AO20" i="26"/>
  <c r="AN20" i="26" s="1"/>
  <c r="AM20" i="26"/>
  <c r="AL20" i="26"/>
  <c r="AK20" i="26" s="1"/>
  <c r="AJ20" i="26"/>
  <c r="AI20" i="26"/>
  <c r="AH20" i="26" s="1"/>
  <c r="AG20" i="26"/>
  <c r="AF20" i="26"/>
  <c r="AE20" i="26" s="1"/>
  <c r="AD20" i="26"/>
  <c r="AC20" i="26"/>
  <c r="AB20" i="26"/>
  <c r="AA20" i="26"/>
  <c r="Z20" i="26"/>
  <c r="X20" i="26"/>
  <c r="W20" i="26"/>
  <c r="V20" i="26" s="1"/>
  <c r="P20" i="26"/>
  <c r="P18" i="26" s="1"/>
  <c r="M20" i="26"/>
  <c r="J20" i="26"/>
  <c r="I20" i="26"/>
  <c r="U20" i="26" s="1"/>
  <c r="H20" i="26"/>
  <c r="T20" i="26" s="1"/>
  <c r="S20" i="26" s="1"/>
  <c r="G20" i="26"/>
  <c r="AV19" i="26"/>
  <c r="AU19" i="26"/>
  <c r="AS19" i="26"/>
  <c r="AR19" i="26"/>
  <c r="AQ19" i="26"/>
  <c r="AP19" i="26"/>
  <c r="AO19" i="26"/>
  <c r="AN19" i="26" s="1"/>
  <c r="AM19" i="26"/>
  <c r="AL19" i="26"/>
  <c r="AJ19" i="26"/>
  <c r="AI19" i="26"/>
  <c r="AH19" i="26" s="1"/>
  <c r="AG19" i="26"/>
  <c r="AG18" i="26" s="1"/>
  <c r="AF19" i="26"/>
  <c r="AE19" i="26" s="1"/>
  <c r="AD19" i="26"/>
  <c r="AC19" i="26"/>
  <c r="AB19" i="26"/>
  <c r="AA19" i="26"/>
  <c r="Z19" i="26"/>
  <c r="Y19" i="26" s="1"/>
  <c r="X19" i="26"/>
  <c r="W19" i="26"/>
  <c r="P19" i="26"/>
  <c r="M19" i="26"/>
  <c r="J19" i="26"/>
  <c r="I19" i="26"/>
  <c r="U19" i="26" s="1"/>
  <c r="H19" i="26"/>
  <c r="G19" i="26" s="1"/>
  <c r="R18" i="26"/>
  <c r="Q18" i="26"/>
  <c r="O18" i="26"/>
  <c r="N18" i="26"/>
  <c r="N24" i="26" s="1"/>
  <c r="L18" i="26"/>
  <c r="K18" i="26"/>
  <c r="AV17" i="26"/>
  <c r="AU17" i="26"/>
  <c r="AS17" i="26"/>
  <c r="AR17" i="26"/>
  <c r="AQ17" i="26" s="1"/>
  <c r="AP17" i="26"/>
  <c r="AN17" i="26" s="1"/>
  <c r="AO17" i="26"/>
  <c r="AM17" i="26"/>
  <c r="AL17" i="26"/>
  <c r="AK17" i="26"/>
  <c r="AJ17" i="26"/>
  <c r="AJ26" i="26" s="1"/>
  <c r="AI17" i="26"/>
  <c r="AH17" i="26" s="1"/>
  <c r="AG17" i="26"/>
  <c r="AF17" i="26"/>
  <c r="AD17" i="26"/>
  <c r="AC17" i="26"/>
  <c r="AB17" i="26" s="1"/>
  <c r="AA17" i="26"/>
  <c r="Y17" i="26" s="1"/>
  <c r="Z17" i="26"/>
  <c r="X17" i="26"/>
  <c r="X26" i="26" s="1"/>
  <c r="W17" i="26"/>
  <c r="V17" i="26" s="1"/>
  <c r="P17" i="26"/>
  <c r="M17" i="26"/>
  <c r="J17" i="26"/>
  <c r="I17" i="26"/>
  <c r="U17" i="26" s="1"/>
  <c r="H17" i="26"/>
  <c r="T17" i="26" s="1"/>
  <c r="AV16" i="26"/>
  <c r="AU16" i="26"/>
  <c r="AS16" i="26"/>
  <c r="AR16" i="26"/>
  <c r="AP16" i="26"/>
  <c r="AO16" i="26"/>
  <c r="AN16" i="26"/>
  <c r="AM16" i="26"/>
  <c r="AL16" i="26"/>
  <c r="AJ16" i="26"/>
  <c r="AI16" i="26"/>
  <c r="AG16" i="26"/>
  <c r="AF16" i="26"/>
  <c r="AE16" i="26"/>
  <c r="AD16" i="26"/>
  <c r="AB16" i="26" s="1"/>
  <c r="AC16" i="26"/>
  <c r="AA16" i="26"/>
  <c r="Z16" i="26"/>
  <c r="Y16" i="26" s="1"/>
  <c r="X16" i="26"/>
  <c r="W16" i="26"/>
  <c r="V16" i="26" s="1"/>
  <c r="P16" i="26"/>
  <c r="M16" i="26"/>
  <c r="J16" i="26"/>
  <c r="I16" i="26"/>
  <c r="U16" i="26" s="1"/>
  <c r="H16" i="26"/>
  <c r="G16" i="26" s="1"/>
  <c r="AV15" i="26"/>
  <c r="AU15" i="26"/>
  <c r="AS15" i="26"/>
  <c r="AR15" i="26"/>
  <c r="AQ15" i="26"/>
  <c r="AP15" i="26"/>
  <c r="AO15" i="26"/>
  <c r="AM15" i="26"/>
  <c r="AL15" i="26"/>
  <c r="AK15" i="26" s="1"/>
  <c r="AJ15" i="26"/>
  <c r="AI15" i="26"/>
  <c r="AH15" i="26"/>
  <c r="AG15" i="26"/>
  <c r="AF15" i="26"/>
  <c r="AX15" i="26" s="1"/>
  <c r="AD15" i="26"/>
  <c r="AC15" i="26"/>
  <c r="AB15" i="26" s="1"/>
  <c r="AA15" i="26"/>
  <c r="Z15" i="26"/>
  <c r="X15" i="26"/>
  <c r="W15" i="26"/>
  <c r="V15" i="26" s="1"/>
  <c r="P15" i="26"/>
  <c r="M15" i="26"/>
  <c r="J15" i="26"/>
  <c r="I15" i="26"/>
  <c r="U15" i="26" s="1"/>
  <c r="H15" i="26"/>
  <c r="G15" i="26" s="1"/>
  <c r="AV14" i="26"/>
  <c r="AU14" i="26"/>
  <c r="AT14" i="26"/>
  <c r="AS14" i="26"/>
  <c r="AR14" i="26"/>
  <c r="AP14" i="26"/>
  <c r="AO14" i="26"/>
  <c r="AM14" i="26"/>
  <c r="AL14" i="26"/>
  <c r="AK14" i="26" s="1"/>
  <c r="AJ14" i="26"/>
  <c r="AI14" i="26"/>
  <c r="AH14" i="26" s="1"/>
  <c r="AG14" i="26"/>
  <c r="AF14" i="26"/>
  <c r="AD14" i="26"/>
  <c r="AC14" i="26"/>
  <c r="AA14" i="26"/>
  <c r="Z14" i="26"/>
  <c r="Y14" i="26" s="1"/>
  <c r="X14" i="26"/>
  <c r="W14" i="26"/>
  <c r="V14" i="26" s="1"/>
  <c r="P14" i="26"/>
  <c r="M14" i="26"/>
  <c r="J14" i="26"/>
  <c r="I14" i="26"/>
  <c r="U14" i="26" s="1"/>
  <c r="H14" i="26"/>
  <c r="T14" i="26" s="1"/>
  <c r="AV13" i="26"/>
  <c r="AU13" i="26"/>
  <c r="AS13" i="26"/>
  <c r="AR13" i="26"/>
  <c r="AQ13" i="26" s="1"/>
  <c r="AP13" i="26"/>
  <c r="AO13" i="26"/>
  <c r="AM13" i="26"/>
  <c r="AK13" i="26" s="1"/>
  <c r="AL13" i="26"/>
  <c r="AJ13" i="26"/>
  <c r="AI13" i="26"/>
  <c r="AG13" i="26"/>
  <c r="AF13" i="26"/>
  <c r="AD13" i="26"/>
  <c r="AC13" i="26"/>
  <c r="AB13" i="26"/>
  <c r="AA13" i="26"/>
  <c r="Y13" i="26" s="1"/>
  <c r="Z13" i="26"/>
  <c r="X13" i="26"/>
  <c r="W13" i="26"/>
  <c r="V13" i="26" s="1"/>
  <c r="P13" i="26"/>
  <c r="M13" i="26"/>
  <c r="J13" i="26"/>
  <c r="I13" i="26"/>
  <c r="U13" i="26" s="1"/>
  <c r="H13" i="26"/>
  <c r="T13" i="26" s="1"/>
  <c r="G13" i="26"/>
  <c r="AV12" i="26"/>
  <c r="AY12" i="26" s="1"/>
  <c r="AU12" i="26"/>
  <c r="AS12" i="26"/>
  <c r="AQ12" i="26" s="1"/>
  <c r="AR12" i="26"/>
  <c r="AP12" i="26"/>
  <c r="AO12" i="26"/>
  <c r="AN12" i="26" s="1"/>
  <c r="AM12" i="26"/>
  <c r="AL12" i="26"/>
  <c r="AJ12" i="26"/>
  <c r="AI12" i="26"/>
  <c r="AG12" i="26"/>
  <c r="AF12" i="26"/>
  <c r="AE12" i="26" s="1"/>
  <c r="AD12" i="26"/>
  <c r="AB12" i="26" s="1"/>
  <c r="AC12" i="26"/>
  <c r="AA12" i="26"/>
  <c r="Z12" i="26"/>
  <c r="X12" i="26"/>
  <c r="W12" i="26"/>
  <c r="P12" i="26"/>
  <c r="M12" i="26"/>
  <c r="J12" i="26"/>
  <c r="J10" i="26" s="1"/>
  <c r="I12" i="26"/>
  <c r="U12" i="26" s="1"/>
  <c r="H12" i="26"/>
  <c r="AV11" i="26"/>
  <c r="AU11" i="26"/>
  <c r="AT11" i="26" s="1"/>
  <c r="AS11" i="26"/>
  <c r="AR11" i="26"/>
  <c r="AQ11" i="26"/>
  <c r="AP11" i="26"/>
  <c r="AO11" i="26"/>
  <c r="AN11" i="26" s="1"/>
  <c r="AM11" i="26"/>
  <c r="AL11" i="26"/>
  <c r="AJ11" i="26"/>
  <c r="AH11" i="26" s="1"/>
  <c r="AI11" i="26"/>
  <c r="AG11" i="26"/>
  <c r="AF11" i="26"/>
  <c r="AX11" i="26" s="1"/>
  <c r="AD11" i="26"/>
  <c r="AC11" i="26"/>
  <c r="AB11" i="26" s="1"/>
  <c r="AA11" i="26"/>
  <c r="Z11" i="26"/>
  <c r="X11" i="26"/>
  <c r="W11" i="26"/>
  <c r="V11" i="26"/>
  <c r="P11" i="26"/>
  <c r="P10" i="26" s="1"/>
  <c r="M11" i="26"/>
  <c r="J11" i="26"/>
  <c r="I11" i="26"/>
  <c r="U11" i="26" s="1"/>
  <c r="H11" i="26"/>
  <c r="R10" i="26"/>
  <c r="Q10" i="26"/>
  <c r="O10" i="26"/>
  <c r="N10" i="26"/>
  <c r="L10" i="26"/>
  <c r="L26" i="26" s="1"/>
  <c r="K10" i="26"/>
  <c r="K26" i="26" s="1"/>
  <c r="X21" i="26" l="1"/>
  <c r="AL26" i="26"/>
  <c r="AM26" i="26"/>
  <c r="Y11" i="26"/>
  <c r="AP10" i="26"/>
  <c r="AE13" i="26"/>
  <c r="AY13" i="26"/>
  <c r="AE14" i="26"/>
  <c r="AE15" i="26"/>
  <c r="AW15" i="26" s="1"/>
  <c r="AQ16" i="26"/>
  <c r="AA26" i="26"/>
  <c r="AQ20" i="26"/>
  <c r="AQ18" i="26" s="1"/>
  <c r="G22" i="26"/>
  <c r="AQ22" i="26"/>
  <c r="AT15" i="26"/>
  <c r="AY19" i="26"/>
  <c r="AC18" i="26"/>
  <c r="J21" i="26"/>
  <c r="AX22" i="26"/>
  <c r="O24" i="26"/>
  <c r="AB18" i="26"/>
  <c r="J18" i="26"/>
  <c r="J26" i="26" s="1"/>
  <c r="AH18" i="26"/>
  <c r="AD18" i="26"/>
  <c r="M22" i="26"/>
  <c r="M21" i="26" s="1"/>
  <c r="AY22" i="26"/>
  <c r="AX19" i="26"/>
  <c r="R24" i="26"/>
  <c r="M18" i="26"/>
  <c r="AM21" i="26"/>
  <c r="Q24" i="26"/>
  <c r="AK19" i="26"/>
  <c r="AM18" i="26"/>
  <c r="M10" i="26"/>
  <c r="G12" i="26"/>
  <c r="AT12" i="26"/>
  <c r="AW12" i="26" s="1"/>
  <c r="AK16" i="26"/>
  <c r="AK18" i="26"/>
  <c r="AK11" i="26"/>
  <c r="AN13" i="26"/>
  <c r="V19" i="26"/>
  <c r="V18" i="26" s="1"/>
  <c r="AT22" i="26"/>
  <c r="AW22" i="26" s="1"/>
  <c r="AN23" i="26"/>
  <c r="AN21" i="26" s="1"/>
  <c r="V12" i="26"/>
  <c r="AK12" i="26"/>
  <c r="S13" i="26"/>
  <c r="AT13" i="26"/>
  <c r="AN14" i="26"/>
  <c r="AT16" i="26"/>
  <c r="AP26" i="26"/>
  <c r="AA18" i="26"/>
  <c r="AP18" i="26"/>
  <c r="AS21" i="26"/>
  <c r="AO18" i="26"/>
  <c r="AD10" i="26"/>
  <c r="AD24" i="26" s="1"/>
  <c r="Y12" i="26"/>
  <c r="G14" i="26"/>
  <c r="AQ14" i="26"/>
  <c r="AQ10" i="26" s="1"/>
  <c r="AH16" i="26"/>
  <c r="G17" i="26"/>
  <c r="AS26" i="26"/>
  <c r="AU21" i="26"/>
  <c r="AY16" i="26"/>
  <c r="G11" i="26"/>
  <c r="AE11" i="26"/>
  <c r="AW11" i="26" s="1"/>
  <c r="AH13" i="26"/>
  <c r="S14" i="26"/>
  <c r="AB14" i="26"/>
  <c r="AE17" i="26"/>
  <c r="AT17" i="26"/>
  <c r="Y20" i="26"/>
  <c r="Y22" i="26"/>
  <c r="Y21" i="26" s="1"/>
  <c r="AH23" i="26"/>
  <c r="AH21" i="26" s="1"/>
  <c r="AV21" i="26"/>
  <c r="AP24" i="26"/>
  <c r="AW23" i="26"/>
  <c r="AM10" i="26"/>
  <c r="AM24" i="26" s="1"/>
  <c r="AQ21" i="26"/>
  <c r="AA10" i="26"/>
  <c r="AL18" i="26"/>
  <c r="AN18" i="26"/>
  <c r="AE18" i="26"/>
  <c r="Z26" i="26"/>
  <c r="T15" i="26"/>
  <c r="S15" i="26" s="1"/>
  <c r="AY15" i="26"/>
  <c r="AV18" i="26"/>
  <c r="T11" i="26"/>
  <c r="S11" i="26" s="1"/>
  <c r="AY11" i="26"/>
  <c r="V21" i="26"/>
  <c r="AJ18" i="26"/>
  <c r="AB21" i="26"/>
  <c r="AG10" i="26"/>
  <c r="AX14" i="26"/>
  <c r="AX16" i="26"/>
  <c r="AO26" i="26"/>
  <c r="G18" i="26"/>
  <c r="X18" i="26"/>
  <c r="S23" i="26"/>
  <c r="Y18" i="26"/>
  <c r="AJ10" i="26"/>
  <c r="AJ24" i="26" s="1"/>
  <c r="AF21" i="26"/>
  <c r="X10" i="26"/>
  <c r="AS10" i="26"/>
  <c r="AW16" i="26"/>
  <c r="AC10" i="26"/>
  <c r="AC26" i="26" s="1"/>
  <c r="AK21" i="26"/>
  <c r="AO10" i="26"/>
  <c r="AO24" i="26" s="1"/>
  <c r="AH12" i="26"/>
  <c r="AH10" i="26" s="1"/>
  <c r="AX12" i="26"/>
  <c r="AY14" i="26"/>
  <c r="Y15" i="26"/>
  <c r="Y10" i="26" s="1"/>
  <c r="AN15" i="26"/>
  <c r="Z18" i="26"/>
  <c r="AT19" i="26"/>
  <c r="AW19" i="26" s="1"/>
  <c r="AE21" i="26"/>
  <c r="AW20" i="26"/>
  <c r="V10" i="26"/>
  <c r="AB10" i="26"/>
  <c r="U10" i="26"/>
  <c r="AW14" i="26"/>
  <c r="S17" i="26"/>
  <c r="AK10" i="26"/>
  <c r="U18" i="26"/>
  <c r="AT18" i="26"/>
  <c r="AX23" i="26"/>
  <c r="AR10" i="26"/>
  <c r="AX13" i="26"/>
  <c r="AY17" i="26"/>
  <c r="AY20" i="26"/>
  <c r="AD26" i="26"/>
  <c r="AI10" i="26"/>
  <c r="AI24" i="26" s="1"/>
  <c r="AU10" i="26"/>
  <c r="T12" i="26"/>
  <c r="T16" i="26"/>
  <c r="S16" i="26" s="1"/>
  <c r="H18" i="26"/>
  <c r="AF18" i="26"/>
  <c r="AR18" i="26"/>
  <c r="T19" i="26"/>
  <c r="H21" i="26"/>
  <c r="AR21" i="26"/>
  <c r="AF10" i="26"/>
  <c r="AY23" i="26"/>
  <c r="I18" i="26"/>
  <c r="I21" i="26"/>
  <c r="T22" i="26"/>
  <c r="H26" i="26"/>
  <c r="AR26" i="26"/>
  <c r="AX17" i="26"/>
  <c r="I10" i="26"/>
  <c r="W10" i="26"/>
  <c r="AV10" i="26"/>
  <c r="I26" i="26"/>
  <c r="AX20" i="26"/>
  <c r="H10" i="26"/>
  <c r="G23" i="26"/>
  <c r="G21" i="26" s="1"/>
  <c r="AL10" i="26"/>
  <c r="W18" i="26"/>
  <c r="AU18" i="26"/>
  <c r="K24" i="26"/>
  <c r="AI26" i="26"/>
  <c r="Z10" i="26"/>
  <c r="AI18" i="26"/>
  <c r="L24" i="26"/>
  <c r="H24" i="26" l="1"/>
  <c r="AT10" i="26"/>
  <c r="J24" i="26"/>
  <c r="AA24" i="26"/>
  <c r="AT21" i="26"/>
  <c r="G10" i="26"/>
  <c r="AW17" i="26"/>
  <c r="AW13" i="26"/>
  <c r="AE10" i="26"/>
  <c r="X24" i="26"/>
  <c r="AS24" i="26"/>
  <c r="AN10" i="26"/>
  <c r="AL24" i="26"/>
  <c r="Z24" i="26"/>
  <c r="AC24" i="26"/>
  <c r="T10" i="26"/>
  <c r="S12" i="26"/>
  <c r="S10" i="26" s="1"/>
  <c r="I24" i="26"/>
  <c r="AR24" i="26"/>
  <c r="AB26" i="26"/>
  <c r="AB24" i="26"/>
  <c r="S22" i="26"/>
  <c r="S21" i="26" s="1"/>
  <c r="T21" i="26"/>
  <c r="T18" i="26"/>
  <c r="S19" i="26"/>
  <c r="S18" i="26" s="1"/>
  <c r="AT9" i="25" l="1"/>
  <c r="AQ9" i="25"/>
  <c r="AN9" i="25"/>
  <c r="AK9" i="25"/>
  <c r="AH9" i="25"/>
  <c r="AE9" i="25"/>
  <c r="AB9" i="25"/>
  <c r="Y9" i="25"/>
  <c r="V9" i="25"/>
  <c r="S9" i="25"/>
  <c r="P9" i="25"/>
  <c r="M9" i="25"/>
  <c r="J9" i="25"/>
  <c r="G9" i="25"/>
  <c r="E43" i="8" l="1"/>
  <c r="F16" i="23"/>
  <c r="F15" i="23"/>
  <c r="E19" i="23"/>
  <c r="E31" i="23"/>
  <c r="E50" i="23"/>
  <c r="E66" i="23"/>
  <c r="E103" i="23"/>
  <c r="F66" i="23"/>
  <c r="G66" i="23"/>
  <c r="H66" i="23"/>
  <c r="I66" i="23"/>
  <c r="F50" i="23"/>
  <c r="G50" i="23"/>
  <c r="H50" i="23"/>
  <c r="I50" i="23"/>
  <c r="F43" i="23" l="1"/>
  <c r="G43" i="23"/>
  <c r="H43" i="23"/>
  <c r="AO46" i="8"/>
  <c r="Q46" i="8"/>
  <c r="BA43" i="8"/>
  <c r="AO43" i="8"/>
  <c r="AC43" i="8"/>
  <c r="AC42" i="8"/>
  <c r="Q43" i="8"/>
  <c r="BA42" i="8"/>
  <c r="AO42" i="8"/>
  <c r="Q42" i="8"/>
  <c r="Q8" i="8" l="1"/>
  <c r="AO10" i="8"/>
  <c r="AO8" i="8"/>
  <c r="I17" i="23"/>
  <c r="I18" i="23"/>
  <c r="H18" i="23"/>
  <c r="G18" i="23"/>
  <c r="E6" i="7"/>
  <c r="E5" i="7"/>
  <c r="E13" i="7"/>
  <c r="D6" i="7"/>
  <c r="D13" i="7"/>
  <c r="E378" i="1"/>
  <c r="E351" i="1"/>
  <c r="F266" i="1"/>
  <c r="H266" i="1"/>
  <c r="I266" i="1"/>
  <c r="E266" i="1"/>
  <c r="F226" i="1"/>
  <c r="G226" i="1"/>
  <c r="H226" i="1"/>
  <c r="I226" i="1"/>
  <c r="E226" i="1"/>
  <c r="F159" i="1"/>
  <c r="G159" i="1"/>
  <c r="H159" i="1"/>
  <c r="I159" i="1"/>
  <c r="E159" i="1"/>
  <c r="D5" i="7" l="1"/>
  <c r="AC48" i="8"/>
  <c r="BA13" i="8"/>
  <c r="AO13" i="8"/>
  <c r="AC13" i="8"/>
  <c r="Q13" i="8"/>
  <c r="F13" i="8"/>
  <c r="E13" i="8" s="1"/>
  <c r="Q25" i="8" l="1"/>
  <c r="H159" i="22" l="1"/>
  <c r="H153" i="22"/>
  <c r="L53" i="22"/>
  <c r="L51" i="22" s="1"/>
  <c r="K53" i="22"/>
  <c r="K51" i="22" s="1"/>
  <c r="J53" i="22"/>
  <c r="I53" i="22"/>
  <c r="I51" i="22" s="1"/>
  <c r="H53" i="22"/>
  <c r="H51" i="22" s="1"/>
  <c r="J51" i="22"/>
  <c r="G151" i="5"/>
  <c r="H151" i="5" s="1"/>
  <c r="D16" i="3" l="1"/>
  <c r="F107" i="1" l="1"/>
  <c r="F571" i="1"/>
  <c r="G571" i="1"/>
  <c r="H571" i="1"/>
  <c r="I571" i="1"/>
  <c r="E571" i="1"/>
  <c r="L209" i="22"/>
  <c r="L207" i="22" s="1"/>
  <c r="L205" i="22" s="1"/>
  <c r="H209" i="22"/>
  <c r="H207" i="22" s="1"/>
  <c r="H205" i="22" s="1"/>
  <c r="K207" i="22"/>
  <c r="K205" i="22" s="1"/>
  <c r="J207" i="22"/>
  <c r="J205" i="22" s="1"/>
  <c r="I207" i="22"/>
  <c r="I205" i="22" s="1"/>
  <c r="I82" i="23"/>
  <c r="E82" i="23"/>
  <c r="F103" i="23" l="1"/>
  <c r="G88" i="23"/>
  <c r="G103" i="23"/>
  <c r="H103" i="23"/>
  <c r="I103" i="23"/>
  <c r="F878" i="5"/>
  <c r="G878" i="5"/>
  <c r="H878" i="5"/>
  <c r="AB24" i="8" l="1"/>
  <c r="AA24" i="8"/>
  <c r="Z24" i="8"/>
  <c r="Y24" i="8"/>
  <c r="X24" i="8"/>
  <c r="W24" i="8"/>
  <c r="V24" i="8"/>
  <c r="U24" i="8"/>
  <c r="T24" i="8"/>
  <c r="S24" i="8"/>
  <c r="AB23" i="8"/>
  <c r="AA23" i="8"/>
  <c r="Z23" i="8"/>
  <c r="Y23" i="8"/>
  <c r="X23" i="8"/>
  <c r="W23" i="8"/>
  <c r="V23" i="8"/>
  <c r="U23" i="8"/>
  <c r="T23" i="8"/>
  <c r="S23" i="8"/>
  <c r="P24" i="8"/>
  <c r="O24" i="8"/>
  <c r="N24" i="8"/>
  <c r="M24" i="8"/>
  <c r="L24" i="8"/>
  <c r="K24" i="8"/>
  <c r="J24" i="8"/>
  <c r="I24" i="8"/>
  <c r="H24" i="8"/>
  <c r="G24" i="8"/>
  <c r="P23" i="8"/>
  <c r="O23" i="8"/>
  <c r="N23" i="8"/>
  <c r="M23" i="8"/>
  <c r="L23" i="8"/>
  <c r="K23" i="8"/>
  <c r="J23" i="8"/>
  <c r="I23" i="8"/>
  <c r="H23" i="8"/>
  <c r="G23" i="8"/>
  <c r="R24" i="8" l="1"/>
  <c r="F24" i="8"/>
  <c r="R23" i="8"/>
  <c r="F23" i="8"/>
  <c r="AO35" i="8"/>
  <c r="AC35" i="8"/>
  <c r="Q35" i="8"/>
  <c r="AO34" i="8"/>
  <c r="AC34" i="8"/>
  <c r="Q34" i="8"/>
  <c r="Q33" i="8"/>
  <c r="AC33" i="8"/>
  <c r="AO33" i="8"/>
  <c r="BA33" i="8"/>
  <c r="E33" i="8"/>
  <c r="BA44" i="8" l="1"/>
  <c r="AO44" i="8"/>
  <c r="AC44" i="8"/>
  <c r="Q44" i="8"/>
  <c r="E44" i="8"/>
  <c r="L249" i="22"/>
  <c r="K249" i="22"/>
  <c r="J249" i="22"/>
  <c r="J247" i="22" s="1"/>
  <c r="I249" i="22"/>
  <c r="I247" i="22" s="1"/>
  <c r="H249" i="22"/>
  <c r="H247" i="22" s="1"/>
  <c r="L247" i="22"/>
  <c r="K247" i="22"/>
  <c r="BA41" i="8" l="1"/>
  <c r="AO41" i="8"/>
  <c r="Q41" i="8"/>
  <c r="E41" i="8"/>
  <c r="L234" i="22"/>
  <c r="L232" i="22" s="1"/>
  <c r="K234" i="22"/>
  <c r="K232" i="22" s="1"/>
  <c r="J234" i="22"/>
  <c r="J232" i="22" s="1"/>
  <c r="I234" i="22"/>
  <c r="I232" i="22" s="1"/>
  <c r="H234" i="22"/>
  <c r="H232" i="22" s="1"/>
  <c r="AC45" i="8" l="1"/>
  <c r="Q45" i="8"/>
  <c r="L256" i="22"/>
  <c r="L254" i="22" s="1"/>
  <c r="L252" i="22" s="1"/>
  <c r="K256" i="22"/>
  <c r="K254" i="22" s="1"/>
  <c r="K252" i="22" s="1"/>
  <c r="H256" i="22"/>
  <c r="H254" i="22" s="1"/>
  <c r="H252" i="22" s="1"/>
  <c r="J254" i="22"/>
  <c r="J252" i="22" s="1"/>
  <c r="I254" i="22"/>
  <c r="I252" i="22" s="1"/>
  <c r="E38" i="8" l="1"/>
  <c r="BA38" i="8"/>
  <c r="AO38" i="8"/>
  <c r="AC38" i="8"/>
  <c r="Q38" i="8"/>
  <c r="AZ24" i="8"/>
  <c r="BK23" i="8"/>
  <c r="AM23" i="8"/>
  <c r="AK24" i="8" l="1"/>
  <c r="AM24" i="8"/>
  <c r="AJ24" i="8"/>
  <c r="AR24" i="8"/>
  <c r="AN23" i="8"/>
  <c r="AL24" i="8"/>
  <c r="AY24" i="8"/>
  <c r="AQ24" i="8"/>
  <c r="AS24" i="8"/>
  <c r="AE24" i="8"/>
  <c r="AU24" i="8"/>
  <c r="AG24" i="8"/>
  <c r="AW24" i="8"/>
  <c r="AF24" i="8"/>
  <c r="AV24" i="8"/>
  <c r="AI24" i="8"/>
  <c r="AX24" i="8"/>
  <c r="BL23" i="8"/>
  <c r="AE23" i="8"/>
  <c r="BC23" i="8"/>
  <c r="AF23" i="8"/>
  <c r="BD23" i="8"/>
  <c r="AH24" i="8"/>
  <c r="AT24" i="8"/>
  <c r="AG23" i="8"/>
  <c r="BE23" i="8"/>
  <c r="AJ23" i="8"/>
  <c r="BH23" i="8"/>
  <c r="AL23" i="8"/>
  <c r="BJ23" i="8"/>
  <c r="AN24" i="8"/>
  <c r="AH23" i="8"/>
  <c r="BF23" i="8"/>
  <c r="AI23" i="8"/>
  <c r="BG23" i="8"/>
  <c r="AK23" i="8"/>
  <c r="BI23" i="8"/>
  <c r="BB23" i="8" l="1"/>
  <c r="AD23" i="8"/>
  <c r="AP24" i="8"/>
  <c r="AD24" i="8"/>
  <c r="AY23" i="8"/>
  <c r="AV23" i="8"/>
  <c r="AX23" i="8"/>
  <c r="AW23" i="8"/>
  <c r="AU23" i="8"/>
  <c r="AT23" i="8"/>
  <c r="AS23" i="8"/>
  <c r="AR23" i="8"/>
  <c r="AQ23" i="8"/>
  <c r="AZ23" i="8"/>
  <c r="AP23" i="8" l="1"/>
  <c r="Q7" i="8"/>
  <c r="L219" i="22" l="1"/>
  <c r="L217" i="22" s="1"/>
  <c r="K219" i="22"/>
  <c r="K217" i="22" s="1"/>
  <c r="J219" i="22"/>
  <c r="J217" i="22" s="1"/>
  <c r="I219" i="22"/>
  <c r="I217" i="22" s="1"/>
  <c r="H219" i="22"/>
  <c r="H217" i="22" s="1"/>
  <c r="H226" i="22"/>
  <c r="I226" i="22"/>
  <c r="J226" i="22"/>
  <c r="K226" i="22"/>
  <c r="L226" i="22"/>
  <c r="Q37" i="8" l="1"/>
  <c r="AO30" i="8" l="1"/>
  <c r="AO31" i="8"/>
  <c r="AO32" i="8"/>
  <c r="AC31" i="8"/>
  <c r="AC32" i="8"/>
  <c r="Q32" i="8"/>
  <c r="Q31" i="8"/>
  <c r="H197" i="22"/>
  <c r="H195" i="22" s="1"/>
  <c r="AO29" i="8" l="1"/>
  <c r="AC29" i="8"/>
  <c r="Q29" i="8"/>
  <c r="E29" i="8"/>
  <c r="H189" i="22"/>
  <c r="H187" i="22" s="1"/>
  <c r="H185" i="22" s="1"/>
  <c r="L187" i="22"/>
  <c r="L185" i="22" s="1"/>
  <c r="K187" i="22"/>
  <c r="K185" i="22" s="1"/>
  <c r="J187" i="22"/>
  <c r="J185" i="22" s="1"/>
  <c r="I187" i="22"/>
  <c r="I185" i="22" s="1"/>
  <c r="L194" i="22" l="1"/>
  <c r="L192" i="22" s="1"/>
  <c r="L190" i="22" s="1"/>
  <c r="K194" i="22"/>
  <c r="K192" i="22" s="1"/>
  <c r="K190" i="22" s="1"/>
  <c r="J192" i="22"/>
  <c r="J190" i="22" s="1"/>
  <c r="I192" i="22"/>
  <c r="I190" i="22" s="1"/>
  <c r="H192" i="22"/>
  <c r="H190" i="22" s="1"/>
  <c r="AC30" i="8"/>
  <c r="Q30" i="8"/>
  <c r="E30" i="8"/>
  <c r="E42" i="8" l="1"/>
  <c r="Q40" i="8"/>
  <c r="AO26" i="8"/>
  <c r="AO27" i="8"/>
  <c r="AC27" i="8"/>
  <c r="Q27" i="8"/>
  <c r="E27" i="8"/>
  <c r="K212" i="22"/>
  <c r="K210" i="22" s="1"/>
  <c r="K184" i="22"/>
  <c r="L177" i="22"/>
  <c r="L175" i="22" s="1"/>
  <c r="K177" i="22"/>
  <c r="K175" i="22" s="1"/>
  <c r="J177" i="22"/>
  <c r="J175" i="22" s="1"/>
  <c r="I177" i="22"/>
  <c r="I175" i="22" s="1"/>
  <c r="H177" i="22"/>
  <c r="H175" i="22" s="1"/>
  <c r="C6" i="7"/>
  <c r="C13" i="7"/>
  <c r="C5" i="7" l="1"/>
  <c r="BA26" i="8"/>
  <c r="BA22" i="8"/>
  <c r="AC26" i="8"/>
  <c r="Q26" i="8"/>
  <c r="E26" i="8"/>
  <c r="I172" i="22"/>
  <c r="I170" i="22" s="1"/>
  <c r="J172" i="22"/>
  <c r="J170" i="22" s="1"/>
  <c r="K172" i="22"/>
  <c r="K170" i="22" s="1"/>
  <c r="L172" i="22"/>
  <c r="L170" i="22" s="1"/>
  <c r="H172" i="22"/>
  <c r="H170" i="22" s="1"/>
  <c r="F378" i="1" l="1"/>
  <c r="H378" i="1"/>
  <c r="I378" i="1"/>
  <c r="J159" i="22"/>
  <c r="J157" i="22" s="1"/>
  <c r="K159" i="22"/>
  <c r="K157" i="22" s="1"/>
  <c r="L159" i="22"/>
  <c r="L157" i="22" s="1"/>
  <c r="I159" i="22"/>
  <c r="I157" i="22" s="1"/>
  <c r="E64" i="23" l="1"/>
  <c r="E60" i="23" s="1"/>
  <c r="J153" i="22" l="1"/>
  <c r="K153" i="22"/>
  <c r="L153" i="22"/>
  <c r="I153" i="22"/>
  <c r="K151" i="22" l="1"/>
  <c r="I151" i="22"/>
  <c r="H151" i="22"/>
  <c r="L151" i="22"/>
  <c r="J151" i="22"/>
  <c r="H157" i="22"/>
  <c r="D451" i="5"/>
  <c r="D452" i="5"/>
  <c r="D453" i="5"/>
  <c r="D456" i="5"/>
  <c r="D457" i="5"/>
  <c r="D458" i="5"/>
  <c r="D459" i="5"/>
  <c r="H491" i="5"/>
  <c r="G491" i="5"/>
  <c r="F491" i="5"/>
  <c r="E491" i="5"/>
  <c r="E493" i="5" s="1"/>
  <c r="D491" i="5"/>
  <c r="H460" i="5"/>
  <c r="G460" i="5"/>
  <c r="F460" i="5"/>
  <c r="H459" i="5"/>
  <c r="G459" i="5"/>
  <c r="F459" i="5"/>
  <c r="E459" i="5"/>
  <c r="E458" i="5"/>
  <c r="F457" i="5"/>
  <c r="E457" i="5"/>
  <c r="F456" i="5"/>
  <c r="E452" i="5"/>
  <c r="E451" i="5"/>
  <c r="H450" i="5"/>
  <c r="G450" i="5"/>
  <c r="F450" i="5"/>
  <c r="E450" i="5" l="1"/>
  <c r="H455" i="5"/>
  <c r="E455" i="5"/>
  <c r="G455" i="5"/>
  <c r="D450" i="5"/>
  <c r="D455" i="5"/>
  <c r="F455" i="5"/>
  <c r="E324" i="1" l="1"/>
  <c r="K136" i="22"/>
  <c r="K134" i="22" s="1"/>
  <c r="L136" i="22"/>
  <c r="L134" i="22" s="1"/>
  <c r="J136" i="22"/>
  <c r="J134" i="22" s="1"/>
  <c r="I136" i="22"/>
  <c r="I134" i="22" s="1"/>
  <c r="H136" i="22"/>
  <c r="H134" i="22" s="1"/>
  <c r="K141" i="22"/>
  <c r="K139" i="22" s="1"/>
  <c r="J141" i="22"/>
  <c r="J139" i="22" s="1"/>
  <c r="L141" i="22"/>
  <c r="L139" i="22" s="1"/>
  <c r="I141" i="22"/>
  <c r="I139" i="22" s="1"/>
  <c r="H141" i="22"/>
  <c r="H139" i="22" s="1"/>
  <c r="K146" i="22"/>
  <c r="K144" i="22" s="1"/>
  <c r="J146" i="22"/>
  <c r="J144" i="22" s="1"/>
  <c r="L146" i="22"/>
  <c r="L144" i="22" s="1"/>
  <c r="I146" i="22"/>
  <c r="I144" i="22" s="1"/>
  <c r="H146" i="22"/>
  <c r="H144" i="22" s="1"/>
  <c r="I121" i="22"/>
  <c r="I119" i="22" s="1"/>
  <c r="J121" i="22"/>
  <c r="J119" i="22" s="1"/>
  <c r="K121" i="22"/>
  <c r="K119" i="22" s="1"/>
  <c r="L121" i="22"/>
  <c r="L119" i="22" s="1"/>
  <c r="H121" i="22"/>
  <c r="H119" i="22" s="1"/>
  <c r="I116" i="22"/>
  <c r="I114" i="22" s="1"/>
  <c r="J116" i="22"/>
  <c r="J114" i="22" s="1"/>
  <c r="K116" i="22"/>
  <c r="K114" i="22" s="1"/>
  <c r="L116" i="22"/>
  <c r="L114" i="22" s="1"/>
  <c r="H116" i="22"/>
  <c r="H114" i="22" s="1"/>
  <c r="I49" i="23" l="1"/>
  <c r="I48" i="23"/>
  <c r="E48" i="23"/>
  <c r="E43" i="23" s="1"/>
  <c r="I47" i="23"/>
  <c r="I43" i="23" l="1"/>
  <c r="BA18" i="8"/>
  <c r="F6" i="7" l="1"/>
  <c r="G6" i="7"/>
  <c r="AO18" i="8"/>
  <c r="AC18" i="8"/>
  <c r="Q18" i="8"/>
  <c r="E18" i="8"/>
  <c r="BA17" i="8" l="1"/>
  <c r="AO17" i="8"/>
  <c r="AC17" i="8"/>
  <c r="Q17" i="8"/>
  <c r="E17" i="8"/>
  <c r="I79" i="22"/>
  <c r="J79" i="22"/>
  <c r="K79" i="22"/>
  <c r="L79" i="22"/>
  <c r="H79" i="22"/>
  <c r="F31" i="23" l="1"/>
  <c r="G31" i="23"/>
  <c r="H31" i="23"/>
  <c r="I31" i="23"/>
  <c r="BA16" i="8"/>
  <c r="AO16" i="8"/>
  <c r="AC16" i="8"/>
  <c r="V16" i="8"/>
  <c r="Q16" i="8" s="1"/>
  <c r="E16" i="8"/>
  <c r="I87" i="22"/>
  <c r="I85" i="22" s="1"/>
  <c r="I83" i="22" s="1"/>
  <c r="J87" i="22"/>
  <c r="J85" i="22" s="1"/>
  <c r="J83" i="22" s="1"/>
  <c r="K87" i="22"/>
  <c r="K85" i="22" s="1"/>
  <c r="K83" i="22" s="1"/>
  <c r="L87" i="22"/>
  <c r="L85" i="22" s="1"/>
  <c r="L83" i="22" s="1"/>
  <c r="H87" i="22"/>
  <c r="H85" i="22" s="1"/>
  <c r="H83" i="22" s="1"/>
  <c r="I76" i="22"/>
  <c r="I74" i="22" s="1"/>
  <c r="I72" i="22" s="1"/>
  <c r="J76" i="22"/>
  <c r="J74" i="22" s="1"/>
  <c r="J72" i="22" s="1"/>
  <c r="K76" i="22"/>
  <c r="K74" i="22" s="1"/>
  <c r="K72" i="22" s="1"/>
  <c r="L76" i="22"/>
  <c r="L74" i="22" s="1"/>
  <c r="L72" i="22" s="1"/>
  <c r="H76" i="22"/>
  <c r="H74" i="22" s="1"/>
  <c r="H72" i="22" s="1"/>
  <c r="L77" i="22"/>
  <c r="I77" i="22"/>
  <c r="K77" i="22"/>
  <c r="J77" i="22"/>
  <c r="H77" i="22"/>
  <c r="H70" i="22" l="1"/>
  <c r="L70" i="22"/>
  <c r="I70" i="22"/>
  <c r="J70" i="22"/>
  <c r="K70" i="22"/>
  <c r="BA21" i="8"/>
  <c r="AO21" i="8"/>
  <c r="AC21" i="8"/>
  <c r="Q21" i="8"/>
  <c r="Q6" i="8" l="1"/>
  <c r="F6" i="8"/>
  <c r="E6" i="8" s="1"/>
  <c r="E5" i="8"/>
  <c r="E7" i="8"/>
  <c r="E8" i="8"/>
  <c r="E9" i="8"/>
  <c r="E10" i="8"/>
  <c r="E19" i="8"/>
  <c r="E20" i="8"/>
  <c r="E21" i="8"/>
  <c r="E22" i="8"/>
  <c r="E25" i="8"/>
  <c r="E36" i="8"/>
  <c r="E39" i="8"/>
  <c r="E40" i="8"/>
  <c r="E46" i="8"/>
  <c r="E47" i="8"/>
  <c r="E50" i="8"/>
  <c r="F198" i="1"/>
  <c r="G198" i="1"/>
  <c r="H198" i="1"/>
  <c r="I198" i="1"/>
  <c r="E198" i="1"/>
  <c r="G19" i="23"/>
  <c r="H19" i="23"/>
  <c r="I19" i="23"/>
  <c r="R11" i="8"/>
  <c r="Q11" i="8" s="1"/>
  <c r="F12" i="8"/>
  <c r="E12" i="8" s="1"/>
  <c r="F11" i="8"/>
  <c r="E11" i="8" s="1"/>
  <c r="I64" i="22"/>
  <c r="J64" i="22"/>
  <c r="K64" i="22"/>
  <c r="L64" i="22"/>
  <c r="H64" i="22"/>
  <c r="I67" i="22"/>
  <c r="J67" i="22"/>
  <c r="K67" i="22"/>
  <c r="L67" i="22"/>
  <c r="H67" i="22"/>
  <c r="I48" i="22"/>
  <c r="I46" i="22" s="1"/>
  <c r="R12" i="8" s="1"/>
  <c r="Q12" i="8" s="1"/>
  <c r="J48" i="22"/>
  <c r="J46" i="22" s="1"/>
  <c r="AD12" i="8" s="1"/>
  <c r="AC12" i="8" s="1"/>
  <c r="K48" i="22"/>
  <c r="K46" i="22" s="1"/>
  <c r="AP12" i="8" s="1"/>
  <c r="AO12" i="8" s="1"/>
  <c r="L48" i="22"/>
  <c r="L46" i="22" s="1"/>
  <c r="BB12" i="8" s="1"/>
  <c r="BA12" i="8" s="1"/>
  <c r="H48" i="22"/>
  <c r="H46" i="22" s="1"/>
  <c r="I43" i="22"/>
  <c r="I41" i="22" s="1"/>
  <c r="J43" i="22"/>
  <c r="J41" i="22" s="1"/>
  <c r="K43" i="22"/>
  <c r="K41" i="22" s="1"/>
  <c r="L43" i="22"/>
  <c r="L41" i="22" s="1"/>
  <c r="H43" i="22"/>
  <c r="H41" i="22" s="1"/>
  <c r="I58" i="22"/>
  <c r="I56" i="22" s="1"/>
  <c r="R14" i="8" s="1"/>
  <c r="Q14" i="8" s="1"/>
  <c r="J58" i="22"/>
  <c r="J56" i="22" s="1"/>
  <c r="AD14" i="8" s="1"/>
  <c r="AC14" i="8" s="1"/>
  <c r="K58" i="22"/>
  <c r="K56" i="22" s="1"/>
  <c r="AP14" i="8" s="1"/>
  <c r="AO14" i="8" s="1"/>
  <c r="L58" i="22"/>
  <c r="L56" i="22" s="1"/>
  <c r="BB14" i="8" s="1"/>
  <c r="BA14" i="8" s="1"/>
  <c r="H58" i="22"/>
  <c r="H56" i="22" s="1"/>
  <c r="D161" i="5" s="1"/>
  <c r="F14" i="8" s="1"/>
  <c r="E14" i="8" s="1"/>
  <c r="AP11" i="8" l="1"/>
  <c r="AO11" i="8" s="1"/>
  <c r="AD11" i="8"/>
  <c r="AC11" i="8" s="1"/>
  <c r="BB11" i="8"/>
  <c r="BA11" i="8" s="1"/>
  <c r="H62" i="22"/>
  <c r="D172" i="5" s="1"/>
  <c r="F15" i="8" s="1"/>
  <c r="E15" i="8" s="1"/>
  <c r="I62" i="22"/>
  <c r="R15" i="8" s="1"/>
  <c r="Q15" i="8" s="1"/>
  <c r="L62" i="22"/>
  <c r="BB15" i="8" s="1"/>
  <c r="BA15" i="8" s="1"/>
  <c r="K62" i="22"/>
  <c r="G172" i="5" s="1"/>
  <c r="H161" i="5"/>
  <c r="E161" i="5"/>
  <c r="J62" i="22"/>
  <c r="J39" i="22" s="1"/>
  <c r="F161" i="5"/>
  <c r="G161" i="5"/>
  <c r="F19" i="23"/>
  <c r="L39" i="22" l="1"/>
  <c r="I39" i="22"/>
  <c r="K39" i="22"/>
  <c r="H39" i="22"/>
  <c r="E172" i="5"/>
  <c r="AP15" i="8"/>
  <c r="AO15" i="8" s="1"/>
  <c r="H172" i="5"/>
  <c r="F172" i="5"/>
  <c r="AD15" i="8"/>
  <c r="AC15" i="8" s="1"/>
  <c r="AO22" i="8" l="1"/>
  <c r="AC22" i="8"/>
  <c r="Q22" i="8"/>
  <c r="L126" i="22"/>
  <c r="L124" i="22" s="1"/>
  <c r="K126" i="22"/>
  <c r="K124" i="22" s="1"/>
  <c r="J126" i="22"/>
  <c r="J124" i="22" s="1"/>
  <c r="I126" i="22"/>
  <c r="I124" i="22" s="1"/>
  <c r="H126" i="22"/>
  <c r="H124" i="22" s="1"/>
  <c r="P47" i="29"/>
  <c r="M47" i="29"/>
  <c r="L47" i="29"/>
  <c r="K47" i="29"/>
  <c r="J47" i="29"/>
  <c r="G47" i="29"/>
  <c r="F56" i="29" s="1"/>
  <c r="I56" i="29" s="1"/>
  <c r="F47" i="29"/>
  <c r="I46" i="29"/>
  <c r="H46" i="29"/>
  <c r="I40" i="29"/>
  <c r="H40" i="29"/>
  <c r="I39" i="29"/>
  <c r="H39" i="29"/>
  <c r="I38" i="29"/>
  <c r="H38" i="29"/>
  <c r="P28" i="29"/>
  <c r="M28" i="29"/>
  <c r="L28" i="29"/>
  <c r="K28" i="29"/>
  <c r="G28" i="29"/>
  <c r="F55" i="29" s="1"/>
  <c r="I55" i="29" s="1"/>
  <c r="J26" i="29"/>
  <c r="N26" i="29" s="1"/>
  <c r="N28" i="29" s="1"/>
  <c r="I26" i="29"/>
  <c r="H26" i="29"/>
  <c r="H28" i="29" s="1"/>
  <c r="E24" i="29"/>
  <c r="E35" i="29" s="1"/>
  <c r="N16" i="29"/>
  <c r="M16" i="29"/>
  <c r="L16" i="29"/>
  <c r="K16" i="29"/>
  <c r="J16" i="29"/>
  <c r="G16" i="29"/>
  <c r="F16" i="29"/>
  <c r="I15" i="29"/>
  <c r="H15" i="29"/>
  <c r="I14" i="29"/>
  <c r="H14" i="29"/>
  <c r="I13" i="29"/>
  <c r="H13" i="29"/>
  <c r="I12" i="29"/>
  <c r="H12" i="29"/>
  <c r="I11" i="29"/>
  <c r="H11" i="29"/>
  <c r="I10" i="29"/>
  <c r="H10" i="29"/>
  <c r="I9" i="29"/>
  <c r="H9" i="29"/>
  <c r="Q8" i="29"/>
  <c r="I8" i="29"/>
  <c r="H8" i="29"/>
  <c r="I7" i="29"/>
  <c r="H7" i="29"/>
  <c r="I6" i="29"/>
  <c r="H6" i="29"/>
  <c r="I5" i="29"/>
  <c r="H5" i="29"/>
  <c r="Q4" i="29"/>
  <c r="I4" i="29"/>
  <c r="H4" i="29"/>
  <c r="AM43" i="28"/>
  <c r="AL43" i="28"/>
  <c r="AK43" i="28"/>
  <c r="AJ43" i="28"/>
  <c r="AI43" i="28"/>
  <c r="AH43" i="28"/>
  <c r="AG43" i="28"/>
  <c r="AF43" i="28"/>
  <c r="AE43" i="28"/>
  <c r="AD43" i="28"/>
  <c r="AC43" i="28"/>
  <c r="AB43" i="28"/>
  <c r="AA43" i="28"/>
  <c r="Z43" i="28"/>
  <c r="Y43" i="28"/>
  <c r="X43" i="28"/>
  <c r="W43" i="28"/>
  <c r="V43" i="28"/>
  <c r="U43" i="28"/>
  <c r="T43" i="28"/>
  <c r="S43" i="28"/>
  <c r="R43" i="28"/>
  <c r="Q43" i="28"/>
  <c r="P43" i="28"/>
  <c r="O43" i="28"/>
  <c r="N43" i="28"/>
  <c r="M43" i="28"/>
  <c r="L43" i="28"/>
  <c r="K43" i="28"/>
  <c r="J43" i="28"/>
  <c r="I43" i="28"/>
  <c r="H43" i="28"/>
  <c r="G43" i="28"/>
  <c r="AM42" i="28"/>
  <c r="AL42" i="28"/>
  <c r="AK42" i="28"/>
  <c r="AJ42" i="28"/>
  <c r="AI42" i="28"/>
  <c r="AH42" i="28"/>
  <c r="AG42" i="28"/>
  <c r="AF42" i="28"/>
  <c r="AE42" i="28"/>
  <c r="AD42" i="28"/>
  <c r="AC42" i="28"/>
  <c r="AB42" i="28"/>
  <c r="AA42" i="28"/>
  <c r="Z42" i="28"/>
  <c r="Y42" i="28"/>
  <c r="X42" i="28"/>
  <c r="W42" i="28"/>
  <c r="V42" i="28"/>
  <c r="U42" i="28"/>
  <c r="T42" i="28"/>
  <c r="S42" i="28"/>
  <c r="R42" i="28"/>
  <c r="Q42" i="28"/>
  <c r="P42" i="28"/>
  <c r="O42" i="28"/>
  <c r="N42" i="28"/>
  <c r="M42" i="28"/>
  <c r="L42" i="28"/>
  <c r="K42" i="28"/>
  <c r="J42" i="28"/>
  <c r="I42" i="28"/>
  <c r="H42" i="28"/>
  <c r="G42" i="28"/>
  <c r="AP40" i="28"/>
  <c r="AP41" i="28" s="1"/>
  <c r="AO40" i="28"/>
  <c r="X40" i="28"/>
  <c r="X41" i="28" s="1"/>
  <c r="W40" i="28"/>
  <c r="W41" i="28" s="1"/>
  <c r="AJ39" i="28"/>
  <c r="AM39" i="28" s="1"/>
  <c r="AI39" i="28"/>
  <c r="AE39" i="28"/>
  <c r="AB39" i="28"/>
  <c r="Y39" i="28"/>
  <c r="V39" i="28"/>
  <c r="S39" i="28"/>
  <c r="Q39" i="28"/>
  <c r="Q36" i="28" s="1"/>
  <c r="L39" i="28"/>
  <c r="K39" i="28"/>
  <c r="G39" i="28"/>
  <c r="AJ38" i="28"/>
  <c r="AM38" i="28" s="1"/>
  <c r="AI38" i="28"/>
  <c r="AL38" i="28" s="1"/>
  <c r="AE38" i="28"/>
  <c r="AB38" i="28"/>
  <c r="Y38" i="28"/>
  <c r="V38" i="28"/>
  <c r="S38" i="28"/>
  <c r="P38" i="28"/>
  <c r="N38" i="28"/>
  <c r="W38" i="27" s="1"/>
  <c r="L38" i="28"/>
  <c r="K38" i="28"/>
  <c r="G38" i="28"/>
  <c r="AJ37" i="28"/>
  <c r="AM37" i="28" s="1"/>
  <c r="AI37" i="28"/>
  <c r="AL37" i="28" s="1"/>
  <c r="AE37" i="28"/>
  <c r="AB37" i="28"/>
  <c r="Y37" i="28"/>
  <c r="V37" i="28"/>
  <c r="S37" i="28"/>
  <c r="R37" i="28"/>
  <c r="L37" i="28"/>
  <c r="K37" i="28"/>
  <c r="G37" i="28"/>
  <c r="AG36" i="28"/>
  <c r="AG34" i="28" s="1"/>
  <c r="AG32" i="28" s="1"/>
  <c r="AF36" i="28"/>
  <c r="AF34" i="28" s="1"/>
  <c r="AF32" i="28" s="1"/>
  <c r="AD36" i="28"/>
  <c r="AD34" i="28" s="1"/>
  <c r="AD32" i="28" s="1"/>
  <c r="AC36" i="28"/>
  <c r="AC34" i="28" s="1"/>
  <c r="AC32" i="28" s="1"/>
  <c r="AA36" i="28"/>
  <c r="Z36" i="28"/>
  <c r="V36" i="28"/>
  <c r="U36" i="28"/>
  <c r="U40" i="28" s="1"/>
  <c r="U41" i="28" s="1"/>
  <c r="T36" i="28"/>
  <c r="T34" i="28" s="1"/>
  <c r="T32" i="28" s="1"/>
  <c r="I36" i="28"/>
  <c r="H36" i="28"/>
  <c r="H34" i="28" s="1"/>
  <c r="H32" i="28" s="1"/>
  <c r="X34" i="28"/>
  <c r="X32" i="28" s="1"/>
  <c r="W34" i="28"/>
  <c r="W32" i="28" s="1"/>
  <c r="AA31" i="28"/>
  <c r="AD31" i="28" s="1"/>
  <c r="Z31" i="28"/>
  <c r="AC31" i="28" s="1"/>
  <c r="V31" i="28"/>
  <c r="S31" i="28"/>
  <c r="P31" i="28"/>
  <c r="M31" i="28"/>
  <c r="J31" i="28"/>
  <c r="G31" i="28"/>
  <c r="AA30" i="28"/>
  <c r="Z30" i="28"/>
  <c r="Y30" i="28" s="1"/>
  <c r="V30" i="28"/>
  <c r="S30" i="28"/>
  <c r="P30" i="28"/>
  <c r="M30" i="28"/>
  <c r="J30" i="28"/>
  <c r="G30" i="28"/>
  <c r="AA29" i="28"/>
  <c r="AD29" i="28" s="1"/>
  <c r="AG29" i="28" s="1"/>
  <c r="Z29" i="28"/>
  <c r="V29" i="28"/>
  <c r="S29" i="28"/>
  <c r="P29" i="28"/>
  <c r="M29" i="28"/>
  <c r="J29" i="28"/>
  <c r="G29" i="28"/>
  <c r="AA28" i="28"/>
  <c r="Z28" i="28"/>
  <c r="AC28" i="28" s="1"/>
  <c r="AF28" i="28" s="1"/>
  <c r="V28" i="28"/>
  <c r="S28" i="28"/>
  <c r="P28" i="28"/>
  <c r="M28" i="28"/>
  <c r="J28" i="28"/>
  <c r="G28" i="28"/>
  <c r="AA27" i="28"/>
  <c r="Z27" i="28"/>
  <c r="V27" i="28"/>
  <c r="S27" i="28"/>
  <c r="P27" i="28"/>
  <c r="M27" i="28"/>
  <c r="J27" i="28"/>
  <c r="G27" i="28"/>
  <c r="AA26" i="28"/>
  <c r="AD26" i="28" s="1"/>
  <c r="AG26" i="28" s="1"/>
  <c r="Z26" i="28"/>
  <c r="AC26" i="28" s="1"/>
  <c r="V26" i="28"/>
  <c r="S26" i="28"/>
  <c r="P26" i="28"/>
  <c r="M26" i="28"/>
  <c r="J26" i="28"/>
  <c r="G26" i="28"/>
  <c r="AA25" i="28"/>
  <c r="AD25" i="28" s="1"/>
  <c r="AG25" i="28" s="1"/>
  <c r="AJ25" i="28" s="1"/>
  <c r="Z25" i="28"/>
  <c r="V25" i="28"/>
  <c r="S25" i="28"/>
  <c r="P25" i="28"/>
  <c r="M25" i="28"/>
  <c r="J25" i="28"/>
  <c r="G25" i="28"/>
  <c r="AA24" i="28"/>
  <c r="AD24" i="28" s="1"/>
  <c r="AG24" i="28" s="1"/>
  <c r="AJ24" i="28" s="1"/>
  <c r="Z24" i="28"/>
  <c r="AC24" i="28" s="1"/>
  <c r="AF24" i="28" s="1"/>
  <c r="AI24" i="28" s="1"/>
  <c r="V24" i="28"/>
  <c r="S24" i="28"/>
  <c r="P24" i="28"/>
  <c r="M24" i="28"/>
  <c r="J24" i="28"/>
  <c r="G24" i="28"/>
  <c r="AA23" i="28"/>
  <c r="AD23" i="28" s="1"/>
  <c r="AG23" i="28" s="1"/>
  <c r="AJ23" i="28" s="1"/>
  <c r="AM23" i="28" s="1"/>
  <c r="Z23" i="28"/>
  <c r="AC23" i="28" s="1"/>
  <c r="AF23" i="28" s="1"/>
  <c r="V23" i="28"/>
  <c r="S23" i="28"/>
  <c r="P23" i="28"/>
  <c r="M23" i="28"/>
  <c r="J23" i="28"/>
  <c r="G23" i="28"/>
  <c r="AA22" i="28"/>
  <c r="AD22" i="28" s="1"/>
  <c r="AG22" i="28" s="1"/>
  <c r="AJ22" i="28" s="1"/>
  <c r="Z22" i="28"/>
  <c r="AC22" i="28" s="1"/>
  <c r="V22" i="28"/>
  <c r="S22" i="28"/>
  <c r="P22" i="28"/>
  <c r="M22" i="28"/>
  <c r="J22" i="28"/>
  <c r="G22" i="28"/>
  <c r="AA21" i="28"/>
  <c r="AD21" i="28" s="1"/>
  <c r="AG21" i="28" s="1"/>
  <c r="AJ21" i="28" s="1"/>
  <c r="Z21" i="28"/>
  <c r="V21" i="28"/>
  <c r="S21" i="28"/>
  <c r="P21" i="28"/>
  <c r="M21" i="28"/>
  <c r="J21" i="28"/>
  <c r="G21" i="28"/>
  <c r="AA20" i="28"/>
  <c r="AD20" i="28" s="1"/>
  <c r="Z20" i="28"/>
  <c r="AC20" i="28" s="1"/>
  <c r="V20" i="28"/>
  <c r="S20" i="28"/>
  <c r="P20" i="28"/>
  <c r="M20" i="28"/>
  <c r="J20" i="28"/>
  <c r="G20" i="28"/>
  <c r="AA19" i="28"/>
  <c r="AD19" i="28" s="1"/>
  <c r="AG19" i="28" s="1"/>
  <c r="AJ19" i="28" s="1"/>
  <c r="AM19" i="28" s="1"/>
  <c r="Z19" i="28"/>
  <c r="V19" i="28"/>
  <c r="S19" i="28"/>
  <c r="P19" i="28"/>
  <c r="M19" i="28"/>
  <c r="J19" i="28"/>
  <c r="G19" i="28"/>
  <c r="AA18" i="28"/>
  <c r="Z18" i="28"/>
  <c r="Y18" i="28" s="1"/>
  <c r="V18" i="28"/>
  <c r="S18" i="28"/>
  <c r="P18" i="28"/>
  <c r="M18" i="28"/>
  <c r="J18" i="28"/>
  <c r="G18" i="28"/>
  <c r="AA17" i="28"/>
  <c r="AD17" i="28" s="1"/>
  <c r="AG17" i="28" s="1"/>
  <c r="AJ17" i="28" s="1"/>
  <c r="Z17" i="28"/>
  <c r="Y17" i="28" s="1"/>
  <c r="V17" i="28"/>
  <c r="S17" i="28"/>
  <c r="P17" i="28"/>
  <c r="M17" i="28"/>
  <c r="J17" i="28"/>
  <c r="G17" i="28"/>
  <c r="AA16" i="28"/>
  <c r="AD16" i="28" s="1"/>
  <c r="AG16" i="28" s="1"/>
  <c r="Z16" i="28"/>
  <c r="AC16" i="28" s="1"/>
  <c r="AF16" i="28" s="1"/>
  <c r="V16" i="28"/>
  <c r="S16" i="28"/>
  <c r="P16" i="28"/>
  <c r="M16" i="28"/>
  <c r="J16" i="28"/>
  <c r="G16" i="28"/>
  <c r="AA15" i="28"/>
  <c r="Z15" i="28"/>
  <c r="AC15" i="28" s="1"/>
  <c r="V15" i="28"/>
  <c r="S15" i="28"/>
  <c r="P15" i="28"/>
  <c r="M15" i="28"/>
  <c r="J15" i="28"/>
  <c r="G15" i="28"/>
  <c r="AA14" i="28"/>
  <c r="Z14" i="28"/>
  <c r="V14" i="28"/>
  <c r="S14" i="28"/>
  <c r="P14" i="28"/>
  <c r="M14" i="28"/>
  <c r="J14" i="28"/>
  <c r="G14" i="28"/>
  <c r="V13" i="28"/>
  <c r="S13" i="28"/>
  <c r="R13" i="28"/>
  <c r="R11" i="28" s="1"/>
  <c r="R9" i="28" s="1"/>
  <c r="Q13" i="28"/>
  <c r="Q11" i="28" s="1"/>
  <c r="O13" i="28"/>
  <c r="O11" i="28" s="1"/>
  <c r="O9" i="28" s="1"/>
  <c r="N13" i="28"/>
  <c r="L13" i="28"/>
  <c r="L11" i="28" s="1"/>
  <c r="L9" i="28" s="1"/>
  <c r="K13" i="28"/>
  <c r="I13" i="28"/>
  <c r="I11" i="28" s="1"/>
  <c r="I9" i="28" s="1"/>
  <c r="H13" i="28"/>
  <c r="H11" i="28" s="1"/>
  <c r="H9" i="28" s="1"/>
  <c r="X11" i="28"/>
  <c r="W11" i="28"/>
  <c r="V11" i="28" s="1"/>
  <c r="U11" i="28"/>
  <c r="U9" i="28" s="1"/>
  <c r="T11" i="28"/>
  <c r="K11" i="28"/>
  <c r="X9" i="28"/>
  <c r="W9" i="28"/>
  <c r="V9" i="28" s="1"/>
  <c r="K9" i="28"/>
  <c r="AV43" i="27"/>
  <c r="AU43" i="27"/>
  <c r="AT43" i="27"/>
  <c r="AS43" i="27"/>
  <c r="AR43" i="27"/>
  <c r="AQ43" i="27"/>
  <c r="AP43" i="27"/>
  <c r="AO43" i="27"/>
  <c r="AN43" i="27"/>
  <c r="AM43" i="27"/>
  <c r="AL43" i="27"/>
  <c r="AK43" i="27"/>
  <c r="AJ43" i="27"/>
  <c r="AI43" i="27"/>
  <c r="AH43" i="27"/>
  <c r="AG43" i="27"/>
  <c r="AF43" i="27"/>
  <c r="AE43" i="27"/>
  <c r="AD43" i="27"/>
  <c r="AC43" i="27"/>
  <c r="AB43" i="27"/>
  <c r="AA43" i="27"/>
  <c r="Z43" i="27"/>
  <c r="Y43" i="27"/>
  <c r="X43" i="27"/>
  <c r="W43" i="27"/>
  <c r="V43" i="27"/>
  <c r="U43" i="27"/>
  <c r="T43" i="27"/>
  <c r="S43" i="27"/>
  <c r="R43" i="27"/>
  <c r="Q43" i="27"/>
  <c r="P43" i="27"/>
  <c r="O43" i="27"/>
  <c r="N43" i="27"/>
  <c r="M43" i="27"/>
  <c r="L43" i="27"/>
  <c r="K43" i="27"/>
  <c r="J43" i="27"/>
  <c r="I43" i="27"/>
  <c r="H43" i="27"/>
  <c r="G43" i="27"/>
  <c r="AV42" i="27"/>
  <c r="AU42" i="27"/>
  <c r="AT42" i="27"/>
  <c r="AS42" i="27"/>
  <c r="AR42" i="27"/>
  <c r="AQ42" i="27"/>
  <c r="AP42" i="27"/>
  <c r="AO42" i="27"/>
  <c r="AN42" i="27"/>
  <c r="AM42" i="27"/>
  <c r="AL42" i="27"/>
  <c r="AK42" i="27"/>
  <c r="AJ42" i="27"/>
  <c r="AI42" i="27"/>
  <c r="AH42" i="27"/>
  <c r="AG42" i="27"/>
  <c r="AF42" i="27"/>
  <c r="AE42" i="27"/>
  <c r="AD42" i="27"/>
  <c r="AC42" i="27"/>
  <c r="AB42" i="27"/>
  <c r="AA42" i="27"/>
  <c r="Z42" i="27"/>
  <c r="Y42" i="27"/>
  <c r="X42" i="27"/>
  <c r="W42" i="27"/>
  <c r="V42" i="27"/>
  <c r="U42" i="27"/>
  <c r="T42" i="27"/>
  <c r="S42" i="27"/>
  <c r="R42" i="27"/>
  <c r="Q42" i="27"/>
  <c r="P42" i="27"/>
  <c r="O42" i="27"/>
  <c r="N42" i="27"/>
  <c r="M42" i="27"/>
  <c r="L42" i="27"/>
  <c r="K42" i="27"/>
  <c r="J42" i="27"/>
  <c r="I42" i="27"/>
  <c r="H42" i="27"/>
  <c r="G42" i="27"/>
  <c r="AY40" i="27"/>
  <c r="AY41" i="27" s="1"/>
  <c r="AX40" i="27"/>
  <c r="AX41" i="27" s="1"/>
  <c r="I40" i="27"/>
  <c r="I41" i="27" s="1"/>
  <c r="H40" i="27"/>
  <c r="AP39" i="27"/>
  <c r="AS39" i="27" s="1"/>
  <c r="AO39" i="27"/>
  <c r="AR39" i="27" s="1"/>
  <c r="AU39" i="27" s="1"/>
  <c r="AK39" i="27"/>
  <c r="AH39" i="27"/>
  <c r="AE39" i="27"/>
  <c r="AB39" i="27"/>
  <c r="U39" i="27"/>
  <c r="T39" i="27"/>
  <c r="P39" i="27"/>
  <c r="M39" i="27"/>
  <c r="J39" i="27"/>
  <c r="G39" i="27"/>
  <c r="AP38" i="27"/>
  <c r="AO38" i="27"/>
  <c r="AK38" i="27"/>
  <c r="AH38" i="27"/>
  <c r="AE38" i="27"/>
  <c r="AB38" i="27"/>
  <c r="Y38" i="27"/>
  <c r="U38" i="27"/>
  <c r="T38" i="27"/>
  <c r="P38" i="27"/>
  <c r="M38" i="27"/>
  <c r="J38" i="27"/>
  <c r="G38" i="27"/>
  <c r="AP37" i="27"/>
  <c r="AS37" i="27" s="1"/>
  <c r="AO37" i="27"/>
  <c r="AK37" i="27"/>
  <c r="AH37" i="27"/>
  <c r="AE37" i="27"/>
  <c r="AB37" i="27"/>
  <c r="Z37" i="27"/>
  <c r="U37" i="27"/>
  <c r="T37" i="27"/>
  <c r="P37" i="27"/>
  <c r="M37" i="27"/>
  <c r="J37" i="27"/>
  <c r="G37" i="27"/>
  <c r="AM36" i="27"/>
  <c r="AM34" i="27" s="1"/>
  <c r="AM32" i="27" s="1"/>
  <c r="AL36" i="27"/>
  <c r="AJ36" i="27"/>
  <c r="AJ34" i="27" s="1"/>
  <c r="AJ32" i="27" s="1"/>
  <c r="AI36" i="27"/>
  <c r="AG36" i="27"/>
  <c r="AF36" i="27"/>
  <c r="AD36" i="27"/>
  <c r="AD40" i="27" s="1"/>
  <c r="AC36" i="27"/>
  <c r="R36" i="27"/>
  <c r="R40" i="27" s="1"/>
  <c r="R41" i="27" s="1"/>
  <c r="Q36" i="27"/>
  <c r="Q40" i="27" s="1"/>
  <c r="O36" i="27"/>
  <c r="O40" i="27" s="1"/>
  <c r="O41" i="27" s="1"/>
  <c r="N36" i="27"/>
  <c r="M36" i="27" s="1"/>
  <c r="L36" i="27"/>
  <c r="K36" i="27"/>
  <c r="G36" i="27"/>
  <c r="AL34" i="27"/>
  <c r="AF34" i="27"/>
  <c r="AF32" i="27" s="1"/>
  <c r="AD34" i="27"/>
  <c r="AD32" i="27" s="1"/>
  <c r="Q34" i="27"/>
  <c r="Q32" i="27" s="1"/>
  <c r="O34" i="27"/>
  <c r="O32" i="27" s="1"/>
  <c r="I34" i="27"/>
  <c r="I32" i="27" s="1"/>
  <c r="H34" i="27"/>
  <c r="AJ31" i="27"/>
  <c r="AM31" i="27" s="1"/>
  <c r="AI31" i="27"/>
  <c r="AL31" i="27" s="1"/>
  <c r="AO31" i="27" s="1"/>
  <c r="AR31" i="27" s="1"/>
  <c r="AE31" i="27"/>
  <c r="AB31" i="27"/>
  <c r="Y31" i="27"/>
  <c r="X31" i="27"/>
  <c r="W31" i="27"/>
  <c r="S31" i="27"/>
  <c r="P31" i="27"/>
  <c r="M31" i="27"/>
  <c r="J31" i="27"/>
  <c r="G31" i="27"/>
  <c r="AJ30" i="27"/>
  <c r="AM30" i="27" s="1"/>
  <c r="AP30" i="27" s="1"/>
  <c r="AS30" i="27" s="1"/>
  <c r="AI30" i="27"/>
  <c r="AL30" i="27" s="1"/>
  <c r="AE30" i="27"/>
  <c r="AB30" i="27"/>
  <c r="Y30" i="27"/>
  <c r="X30" i="27"/>
  <c r="W30" i="27"/>
  <c r="S30" i="27"/>
  <c r="P30" i="27"/>
  <c r="M30" i="27"/>
  <c r="J30" i="27"/>
  <c r="G30" i="27"/>
  <c r="AJ29" i="27"/>
  <c r="AM29" i="27" s="1"/>
  <c r="AP29" i="27" s="1"/>
  <c r="AI29" i="27"/>
  <c r="AE29" i="27"/>
  <c r="AB29" i="27"/>
  <c r="Y29" i="27"/>
  <c r="X29" i="27"/>
  <c r="W29" i="27"/>
  <c r="S29" i="27"/>
  <c r="P29" i="27"/>
  <c r="M29" i="27"/>
  <c r="J29" i="27"/>
  <c r="G29" i="27"/>
  <c r="AJ28" i="27"/>
  <c r="AM28" i="27" s="1"/>
  <c r="AP28" i="27" s="1"/>
  <c r="AS28" i="27" s="1"/>
  <c r="AI28" i="27"/>
  <c r="AL28" i="27" s="1"/>
  <c r="AE28" i="27"/>
  <c r="AB28" i="27"/>
  <c r="Y28" i="27"/>
  <c r="X28" i="27"/>
  <c r="W28" i="27"/>
  <c r="S28" i="27"/>
  <c r="P28" i="27"/>
  <c r="M28" i="27"/>
  <c r="J28" i="27"/>
  <c r="G28" i="27"/>
  <c r="AJ27" i="27"/>
  <c r="AI27" i="27"/>
  <c r="AE27" i="27"/>
  <c r="AB27" i="27"/>
  <c r="Y27" i="27"/>
  <c r="X27" i="27"/>
  <c r="W27" i="27"/>
  <c r="V27" i="27" s="1"/>
  <c r="S27" i="27"/>
  <c r="P27" i="27"/>
  <c r="M27" i="27"/>
  <c r="J27" i="27"/>
  <c r="G27" i="27"/>
  <c r="AJ26" i="27"/>
  <c r="AM26" i="27" s="1"/>
  <c r="AI26" i="27"/>
  <c r="AE26" i="27"/>
  <c r="AB26" i="27"/>
  <c r="Y26" i="27"/>
  <c r="X26" i="27"/>
  <c r="W26" i="27"/>
  <c r="S26" i="27"/>
  <c r="P26" i="27"/>
  <c r="M26" i="27"/>
  <c r="J26" i="27"/>
  <c r="G26" i="27"/>
  <c r="AJ25" i="27"/>
  <c r="AM25" i="27" s="1"/>
  <c r="AP25" i="27" s="1"/>
  <c r="AS25" i="27" s="1"/>
  <c r="AI25" i="27"/>
  <c r="AL25" i="27" s="1"/>
  <c r="AO25" i="27" s="1"/>
  <c r="AE25" i="27"/>
  <c r="AB25" i="27"/>
  <c r="Y25" i="27"/>
  <c r="X25" i="27"/>
  <c r="W25" i="27"/>
  <c r="S25" i="27"/>
  <c r="P25" i="27"/>
  <c r="M25" i="27"/>
  <c r="J25" i="27"/>
  <c r="G25" i="27"/>
  <c r="AJ24" i="27"/>
  <c r="AM24" i="27" s="1"/>
  <c r="AP24" i="27" s="1"/>
  <c r="AI24" i="27"/>
  <c r="AL24" i="27" s="1"/>
  <c r="AE24" i="27"/>
  <c r="AB24" i="27"/>
  <c r="Y24" i="27"/>
  <c r="X24" i="27"/>
  <c r="W24" i="27"/>
  <c r="S24" i="27"/>
  <c r="P24" i="27"/>
  <c r="M24" i="27"/>
  <c r="J24" i="27"/>
  <c r="G24" i="27"/>
  <c r="AJ23" i="27"/>
  <c r="AM23" i="27" s="1"/>
  <c r="AP23" i="27" s="1"/>
  <c r="AI23" i="27"/>
  <c r="AL23" i="27" s="1"/>
  <c r="AO23" i="27" s="1"/>
  <c r="AR23" i="27" s="1"/>
  <c r="AE23" i="27"/>
  <c r="AB23" i="27"/>
  <c r="Y23" i="27"/>
  <c r="X23" i="27"/>
  <c r="W23" i="27"/>
  <c r="S23" i="27"/>
  <c r="P23" i="27"/>
  <c r="M23" i="27"/>
  <c r="J23" i="27"/>
  <c r="G23" i="27"/>
  <c r="AJ22" i="27"/>
  <c r="AM22" i="27" s="1"/>
  <c r="AP22" i="27" s="1"/>
  <c r="AI22" i="27"/>
  <c r="AL22" i="27" s="1"/>
  <c r="AE22" i="27"/>
  <c r="AB22" i="27"/>
  <c r="Y22" i="27"/>
  <c r="X22" i="27"/>
  <c r="W22" i="27"/>
  <c r="S22" i="27"/>
  <c r="P22" i="27"/>
  <c r="M22" i="27"/>
  <c r="J22" i="27"/>
  <c r="G22" i="27"/>
  <c r="AJ21" i="27"/>
  <c r="AI21" i="27"/>
  <c r="AE21" i="27"/>
  <c r="AB21" i="27"/>
  <c r="Y21" i="27"/>
  <c r="X21" i="27"/>
  <c r="W21" i="27"/>
  <c r="S21" i="27"/>
  <c r="P21" i="27"/>
  <c r="M21" i="27"/>
  <c r="J21" i="27"/>
  <c r="G21" i="27"/>
  <c r="AJ20" i="27"/>
  <c r="AM20" i="27" s="1"/>
  <c r="AP20" i="27" s="1"/>
  <c r="AS20" i="27" s="1"/>
  <c r="AI20" i="27"/>
  <c r="AE20" i="27"/>
  <c r="AB20" i="27"/>
  <c r="Y20" i="27"/>
  <c r="X20" i="27"/>
  <c r="W20" i="27"/>
  <c r="S20" i="27"/>
  <c r="P20" i="27"/>
  <c r="M20" i="27"/>
  <c r="J20" i="27"/>
  <c r="G20" i="27"/>
  <c r="AJ19" i="27"/>
  <c r="AI19" i="27"/>
  <c r="AL19" i="27" s="1"/>
  <c r="AE19" i="27"/>
  <c r="AB19" i="27"/>
  <c r="Y19" i="27"/>
  <c r="X19" i="27"/>
  <c r="W19" i="27"/>
  <c r="S19" i="27"/>
  <c r="P19" i="27"/>
  <c r="M19" i="27"/>
  <c r="J19" i="27"/>
  <c r="G19" i="27"/>
  <c r="AJ18" i="27"/>
  <c r="AM18" i="27" s="1"/>
  <c r="AP18" i="27" s="1"/>
  <c r="AS18" i="27" s="1"/>
  <c r="AI18" i="27"/>
  <c r="AE18" i="27"/>
  <c r="AB18" i="27"/>
  <c r="Y18" i="27"/>
  <c r="X18" i="27"/>
  <c r="W18" i="27"/>
  <c r="S18" i="27"/>
  <c r="P18" i="27"/>
  <c r="M18" i="27"/>
  <c r="J18" i="27"/>
  <c r="G18" i="27"/>
  <c r="AJ17" i="27"/>
  <c r="AM17" i="27" s="1"/>
  <c r="AP17" i="27" s="1"/>
  <c r="AI17" i="27"/>
  <c r="AE17" i="27"/>
  <c r="AB17" i="27"/>
  <c r="Y17" i="27"/>
  <c r="X17" i="27"/>
  <c r="W17" i="27"/>
  <c r="S17" i="27"/>
  <c r="P17" i="27"/>
  <c r="M17" i="27"/>
  <c r="J17" i="27"/>
  <c r="G17" i="27"/>
  <c r="AJ16" i="27"/>
  <c r="AI16" i="27"/>
  <c r="AE16" i="27"/>
  <c r="AB16" i="27"/>
  <c r="Y16" i="27"/>
  <c r="X16" i="27"/>
  <c r="W16" i="27"/>
  <c r="S16" i="27"/>
  <c r="P16" i="27"/>
  <c r="M16" i="27"/>
  <c r="J16" i="27"/>
  <c r="G16" i="27"/>
  <c r="AJ15" i="27"/>
  <c r="AM15" i="27" s="1"/>
  <c r="AP15" i="27" s="1"/>
  <c r="AS15" i="27" s="1"/>
  <c r="AI15" i="27"/>
  <c r="AE15" i="27"/>
  <c r="AB15" i="27"/>
  <c r="Y15" i="27"/>
  <c r="X15" i="27"/>
  <c r="W15" i="27"/>
  <c r="S15" i="27"/>
  <c r="P15" i="27"/>
  <c r="M15" i="27"/>
  <c r="J15" i="27"/>
  <c r="G15" i="27"/>
  <c r="AJ14" i="27"/>
  <c r="AI14" i="27"/>
  <c r="AL14" i="27" s="1"/>
  <c r="AE14" i="27"/>
  <c r="AB14" i="27"/>
  <c r="Y14" i="27"/>
  <c r="X14" i="27"/>
  <c r="W14" i="27"/>
  <c r="S14" i="27"/>
  <c r="P14" i="27"/>
  <c r="M14" i="27"/>
  <c r="J14" i="27"/>
  <c r="G14" i="27"/>
  <c r="AG13" i="27"/>
  <c r="AG11" i="27" s="1"/>
  <c r="AG9" i="27" s="1"/>
  <c r="AF13" i="27"/>
  <c r="AF11" i="27" s="1"/>
  <c r="AB13" i="27"/>
  <c r="AA13" i="27"/>
  <c r="AA11" i="27" s="1"/>
  <c r="AA9" i="27" s="1"/>
  <c r="Z13" i="27"/>
  <c r="Z11" i="27" s="1"/>
  <c r="Z9" i="27" s="1"/>
  <c r="U13" i="27"/>
  <c r="U11" i="27" s="1"/>
  <c r="U9" i="27" s="1"/>
  <c r="T13" i="27"/>
  <c r="P13" i="27"/>
  <c r="M13" i="27"/>
  <c r="J13" i="27"/>
  <c r="G13" i="27"/>
  <c r="AD11" i="27"/>
  <c r="AD9" i="27" s="1"/>
  <c r="AC11" i="27"/>
  <c r="AC9" i="27" s="1"/>
  <c r="R11" i="27"/>
  <c r="R9" i="27" s="1"/>
  <c r="Q11" i="27"/>
  <c r="Q9" i="27" s="1"/>
  <c r="O11" i="27"/>
  <c r="O9" i="27" s="1"/>
  <c r="N11" i="27"/>
  <c r="L11" i="27"/>
  <c r="J11" i="27" s="1"/>
  <c r="K11" i="27"/>
  <c r="I11" i="27"/>
  <c r="I9" i="27" s="1"/>
  <c r="H11" i="27"/>
  <c r="H9" i="27" s="1"/>
  <c r="K9" i="27"/>
  <c r="AT8" i="27"/>
  <c r="AQ8" i="27"/>
  <c r="AN8" i="27"/>
  <c r="AK36" i="27" l="1"/>
  <c r="AH17" i="27"/>
  <c r="Y19" i="28"/>
  <c r="G34" i="27"/>
  <c r="V15" i="27"/>
  <c r="V19" i="27"/>
  <c r="V21" i="27"/>
  <c r="V22" i="27"/>
  <c r="V25" i="27"/>
  <c r="V18" i="27"/>
  <c r="AH18" i="27"/>
  <c r="V28" i="27"/>
  <c r="V30" i="27"/>
  <c r="R34" i="27"/>
  <c r="R32" i="27" s="1"/>
  <c r="AB36" i="27"/>
  <c r="AN38" i="27"/>
  <c r="Y25" i="28"/>
  <c r="Y27" i="28"/>
  <c r="N34" i="27"/>
  <c r="N32" i="27" s="1"/>
  <c r="P36" i="27"/>
  <c r="S38" i="27"/>
  <c r="AB20" i="28"/>
  <c r="Y31" i="28"/>
  <c r="S36" i="28"/>
  <c r="Q40" i="28"/>
  <c r="G11" i="27"/>
  <c r="R8" i="27"/>
  <c r="V14" i="27"/>
  <c r="I47" i="29"/>
  <c r="M11" i="27"/>
  <c r="V16" i="27"/>
  <c r="P32" i="27"/>
  <c r="U34" i="28"/>
  <c r="S34" i="28" s="1"/>
  <c r="Y9" i="27"/>
  <c r="AC40" i="27"/>
  <c r="AC41" i="27" s="1"/>
  <c r="X8" i="28"/>
  <c r="Y15" i="28"/>
  <c r="AK38" i="28"/>
  <c r="V17" i="27"/>
  <c r="AL18" i="27"/>
  <c r="AO18" i="27" s="1"/>
  <c r="AR18" i="27" s="1"/>
  <c r="AQ18" i="27" s="1"/>
  <c r="AH20" i="27"/>
  <c r="V23" i="27"/>
  <c r="AH23" i="27"/>
  <c r="H32" i="27"/>
  <c r="G32" i="27" s="1"/>
  <c r="Z39" i="27"/>
  <c r="Z36" i="27" s="1"/>
  <c r="AC25" i="28"/>
  <c r="AF25" i="28" s="1"/>
  <c r="AI25" i="28" s="1"/>
  <c r="AH25" i="28" s="1"/>
  <c r="M17" i="29"/>
  <c r="AE32" i="28"/>
  <c r="AH14" i="27"/>
  <c r="AK31" i="27"/>
  <c r="J36" i="27"/>
  <c r="AD8" i="27"/>
  <c r="AE13" i="27"/>
  <c r="V24" i="27"/>
  <c r="AH24" i="27"/>
  <c r="V31" i="27"/>
  <c r="AC34" i="27"/>
  <c r="AN37" i="27"/>
  <c r="AS38" i="27"/>
  <c r="AV38" i="27" s="1"/>
  <c r="S11" i="28"/>
  <c r="G13" i="28"/>
  <c r="J9" i="28"/>
  <c r="Y29" i="28"/>
  <c r="V32" i="28"/>
  <c r="J37" i="28"/>
  <c r="AN40" i="28"/>
  <c r="AN41" i="28" s="1"/>
  <c r="I16" i="29"/>
  <c r="J28" i="29"/>
  <c r="AG31" i="28"/>
  <c r="AJ31" i="28" s="1"/>
  <c r="AB32" i="28"/>
  <c r="AK37" i="28"/>
  <c r="AJ16" i="28"/>
  <c r="AM16" i="28" s="1"/>
  <c r="AK24" i="27"/>
  <c r="AO24" i="27"/>
  <c r="AR24" i="27" s="1"/>
  <c r="AU24" i="27" s="1"/>
  <c r="AK30" i="27"/>
  <c r="AO30" i="27"/>
  <c r="AN30" i="27" s="1"/>
  <c r="AK22" i="27"/>
  <c r="AO22" i="27"/>
  <c r="AN22" i="27" s="1"/>
  <c r="AR25" i="27"/>
  <c r="AQ25" i="27" s="1"/>
  <c r="AN25" i="27"/>
  <c r="Q41" i="27"/>
  <c r="P40" i="27"/>
  <c r="P41" i="27" s="1"/>
  <c r="AD41" i="27"/>
  <c r="L9" i="27"/>
  <c r="J9" i="27" s="1"/>
  <c r="I8" i="27"/>
  <c r="Y11" i="27"/>
  <c r="Y13" i="27"/>
  <c r="AM14" i="27"/>
  <c r="AH15" i="27"/>
  <c r="AV18" i="27"/>
  <c r="AH30" i="27"/>
  <c r="S37" i="27"/>
  <c r="AW40" i="27"/>
  <c r="AW41" i="27" s="1"/>
  <c r="T9" i="28"/>
  <c r="T8" i="28" s="1"/>
  <c r="Y14" i="28"/>
  <c r="AC17" i="28"/>
  <c r="AF17" i="28" s="1"/>
  <c r="Y21" i="28"/>
  <c r="Y22" i="28"/>
  <c r="AL24" i="28"/>
  <c r="AE24" i="28"/>
  <c r="AC29" i="28"/>
  <c r="AF29" i="28" s="1"/>
  <c r="AI29" i="28" s="1"/>
  <c r="AH37" i="28"/>
  <c r="J39" i="28"/>
  <c r="AO41" i="28"/>
  <c r="H47" i="29"/>
  <c r="H48" i="29" s="1"/>
  <c r="AH24" i="28"/>
  <c r="AM36" i="28"/>
  <c r="AM34" i="28" s="1"/>
  <c r="AM32" i="28" s="1"/>
  <c r="N9" i="27"/>
  <c r="M9" i="27" s="1"/>
  <c r="P11" i="27"/>
  <c r="AK18" i="27"/>
  <c r="AH22" i="27"/>
  <c r="AH28" i="27"/>
  <c r="V29" i="27"/>
  <c r="AR37" i="27"/>
  <c r="AQ37" i="27" s="1"/>
  <c r="AR38" i="27"/>
  <c r="AQ39" i="27"/>
  <c r="N40" i="27"/>
  <c r="M40" i="27" s="1"/>
  <c r="M41" i="27" s="1"/>
  <c r="J13" i="28"/>
  <c r="P13" i="28"/>
  <c r="Y23" i="28"/>
  <c r="G36" i="28"/>
  <c r="AB36" i="28"/>
  <c r="AE36" i="28"/>
  <c r="AI36" i="28"/>
  <c r="AI34" i="28" s="1"/>
  <c r="J17" i="29"/>
  <c r="K17" i="29"/>
  <c r="AM21" i="28"/>
  <c r="AB25" i="28"/>
  <c r="AB11" i="27"/>
  <c r="W13" i="27"/>
  <c r="W11" i="27" s="1"/>
  <c r="P34" i="27"/>
  <c r="G40" i="27"/>
  <c r="G41" i="27" s="1"/>
  <c r="H41" i="27"/>
  <c r="AD15" i="28"/>
  <c r="AG15" i="28" s="1"/>
  <c r="AJ15" i="28" s="1"/>
  <c r="AB16" i="28"/>
  <c r="AC21" i="28"/>
  <c r="AB23" i="28"/>
  <c r="V34" i="28"/>
  <c r="K36" i="28"/>
  <c r="AH38" i="28"/>
  <c r="R39" i="28"/>
  <c r="H40" i="28"/>
  <c r="H41" i="28" s="1"/>
  <c r="T40" i="28"/>
  <c r="G9" i="28"/>
  <c r="H8" i="28"/>
  <c r="AV15" i="27"/>
  <c r="AM16" i="27"/>
  <c r="AP16" i="27" s="1"/>
  <c r="AS16" i="27" s="1"/>
  <c r="AS22" i="27"/>
  <c r="AV22" i="27" s="1"/>
  <c r="AC27" i="28"/>
  <c r="AE11" i="27"/>
  <c r="AF9" i="27"/>
  <c r="AM19" i="27"/>
  <c r="AI34" i="27"/>
  <c r="AH36" i="27"/>
  <c r="Q9" i="28"/>
  <c r="P11" i="28"/>
  <c r="Z34" i="28"/>
  <c r="Y36" i="28"/>
  <c r="I17" i="29"/>
  <c r="O37" i="28"/>
  <c r="Q41" i="28"/>
  <c r="AS17" i="27"/>
  <c r="AV17" i="27" s="1"/>
  <c r="AH21" i="27"/>
  <c r="AL21" i="27"/>
  <c r="AO28" i="27"/>
  <c r="AK28" i="27"/>
  <c r="AC19" i="28"/>
  <c r="AV37" i="27"/>
  <c r="AH16" i="27"/>
  <c r="AL16" i="27"/>
  <c r="AA34" i="28"/>
  <c r="AA32" i="28" s="1"/>
  <c r="AL27" i="27"/>
  <c r="AH27" i="27"/>
  <c r="AJ13" i="27"/>
  <c r="AJ11" i="27" s="1"/>
  <c r="AJ9" i="27" s="1"/>
  <c r="AJ8" i="27" s="1"/>
  <c r="AO14" i="27"/>
  <c r="AK14" i="27"/>
  <c r="AM21" i="27"/>
  <c r="AP21" i="27" s="1"/>
  <c r="AS21" i="27" s="1"/>
  <c r="X13" i="27"/>
  <c r="X11" i="27" s="1"/>
  <c r="X9" i="27" s="1"/>
  <c r="AJ26" i="28"/>
  <c r="AM26" i="28" s="1"/>
  <c r="AO19" i="27"/>
  <c r="AK34" i="27"/>
  <c r="AL32" i="27"/>
  <c r="AK32" i="27" s="1"/>
  <c r="AM27" i="27"/>
  <c r="AP27" i="27" s="1"/>
  <c r="AS27" i="27" s="1"/>
  <c r="Q8" i="27"/>
  <c r="P8" i="27" s="1"/>
  <c r="P9" i="27"/>
  <c r="G9" i="27"/>
  <c r="S13" i="27"/>
  <c r="T11" i="27"/>
  <c r="AP14" i="27"/>
  <c r="AV39" i="27"/>
  <c r="AT39" i="27" s="1"/>
  <c r="AF15" i="28"/>
  <c r="AS23" i="27"/>
  <c r="AQ23" i="27" s="1"/>
  <c r="AN23" i="27"/>
  <c r="AI13" i="27"/>
  <c r="V20" i="27"/>
  <c r="AS24" i="27"/>
  <c r="AQ24" i="27" s="1"/>
  <c r="V26" i="27"/>
  <c r="AS29" i="27"/>
  <c r="AV29" i="27" s="1"/>
  <c r="AC18" i="28"/>
  <c r="AD28" i="28"/>
  <c r="AJ29" i="28"/>
  <c r="AM29" i="28" s="1"/>
  <c r="M13" i="28"/>
  <c r="F57" i="29" s="1"/>
  <c r="I57" i="29" s="1"/>
  <c r="N11" i="28"/>
  <c r="AD18" i="28"/>
  <c r="AG18" i="28" s="1"/>
  <c r="AJ18" i="28" s="1"/>
  <c r="AH29" i="28"/>
  <c r="AI28" i="28"/>
  <c r="AH26" i="27"/>
  <c r="AL26" i="27"/>
  <c r="AF22" i="28"/>
  <c r="AB22" i="28"/>
  <c r="I40" i="28"/>
  <c r="I41" i="28" s="1"/>
  <c r="I34" i="28"/>
  <c r="I32" i="28" s="1"/>
  <c r="G32" i="28" s="1"/>
  <c r="L34" i="27"/>
  <c r="L32" i="27" s="1"/>
  <c r="L8" i="27" s="1"/>
  <c r="U36" i="27"/>
  <c r="L40" i="27"/>
  <c r="L41" i="27" s="1"/>
  <c r="AC30" i="28"/>
  <c r="AG20" i="28"/>
  <c r="AJ20" i="28" s="1"/>
  <c r="AI23" i="28"/>
  <c r="AH23" i="28" s="1"/>
  <c r="AE23" i="28"/>
  <c r="AL15" i="27"/>
  <c r="AM24" i="28"/>
  <c r="AK24" i="28" s="1"/>
  <c r="AJ36" i="28"/>
  <c r="O39" i="28"/>
  <c r="X39" i="27" s="1"/>
  <c r="I48" i="29"/>
  <c r="T36" i="27"/>
  <c r="K34" i="27"/>
  <c r="K40" i="27"/>
  <c r="AF20" i="28"/>
  <c r="AF31" i="28"/>
  <c r="AB31" i="28"/>
  <c r="AD30" i="28"/>
  <c r="AG30" i="28" s="1"/>
  <c r="AJ30" i="28" s="1"/>
  <c r="AM30" i="28"/>
  <c r="AL17" i="27"/>
  <c r="AB9" i="27"/>
  <c r="AN18" i="27"/>
  <c r="AL20" i="27"/>
  <c r="AU23" i="27"/>
  <c r="AP26" i="27"/>
  <c r="AS26" i="27" s="1"/>
  <c r="W8" i="28"/>
  <c r="AM22" i="28"/>
  <c r="AB24" i="28"/>
  <c r="AM25" i="28"/>
  <c r="AU31" i="27"/>
  <c r="J38" i="28"/>
  <c r="L36" i="28"/>
  <c r="AV25" i="27"/>
  <c r="AL29" i="27"/>
  <c r="AH29" i="27"/>
  <c r="AP31" i="27"/>
  <c r="AS31" i="27" s="1"/>
  <c r="AQ31" i="27" s="1"/>
  <c r="AP36" i="27"/>
  <c r="AM15" i="28"/>
  <c r="AI16" i="28"/>
  <c r="AE16" i="28"/>
  <c r="AD27" i="28"/>
  <c r="AG27" i="28" s="1"/>
  <c r="AJ27" i="28" s="1"/>
  <c r="AH39" i="28"/>
  <c r="AL39" i="28"/>
  <c r="AK39" i="28" s="1"/>
  <c r="AV20" i="27"/>
  <c r="O8" i="27"/>
  <c r="AH19" i="27"/>
  <c r="AK25" i="27"/>
  <c r="AV28" i="27"/>
  <c r="AG40" i="27"/>
  <c r="AG41" i="27" s="1"/>
  <c r="AG34" i="27"/>
  <c r="AG32" i="27" s="1"/>
  <c r="AG8" i="27" s="1"/>
  <c r="AE34" i="28"/>
  <c r="H16" i="29"/>
  <c r="L17" i="29"/>
  <c r="F54" i="29"/>
  <c r="I28" i="29"/>
  <c r="O38" i="28"/>
  <c r="AA37" i="27"/>
  <c r="AB34" i="28"/>
  <c r="AV30" i="27"/>
  <c r="AE36" i="27"/>
  <c r="G11" i="28"/>
  <c r="Y26" i="28"/>
  <c r="AL29" i="28"/>
  <c r="P37" i="28"/>
  <c r="Q34" i="28"/>
  <c r="AC14" i="28"/>
  <c r="Z13" i="28"/>
  <c r="AM17" i="28"/>
  <c r="AF26" i="28"/>
  <c r="AB26" i="28"/>
  <c r="AK23" i="27"/>
  <c r="S39" i="27"/>
  <c r="AN39" i="27"/>
  <c r="J11" i="28"/>
  <c r="AD14" i="28"/>
  <c r="AA13" i="28"/>
  <c r="AA11" i="28" s="1"/>
  <c r="AA9" i="28" s="1"/>
  <c r="AB17" i="28"/>
  <c r="AB29" i="28"/>
  <c r="AO36" i="27"/>
  <c r="V40" i="28"/>
  <c r="V41" i="28" s="1"/>
  <c r="AH25" i="27"/>
  <c r="AH31" i="27"/>
  <c r="AF40" i="27"/>
  <c r="Y16" i="28"/>
  <c r="Y20" i="28"/>
  <c r="Y24" i="28"/>
  <c r="Y28" i="28"/>
  <c r="AV31" i="27" l="1"/>
  <c r="V8" i="28"/>
  <c r="U32" i="28"/>
  <c r="U8" i="28" s="1"/>
  <c r="AU37" i="27"/>
  <c r="AS36" i="27"/>
  <c r="AV24" i="27"/>
  <c r="AT24" i="27" s="1"/>
  <c r="M34" i="27"/>
  <c r="AR36" i="27"/>
  <c r="AQ36" i="27" s="1"/>
  <c r="AU18" i="27"/>
  <c r="AT18" i="27" s="1"/>
  <c r="H8" i="27"/>
  <c r="G8" i="27" s="1"/>
  <c r="AR22" i="27"/>
  <c r="AU22" i="27" s="1"/>
  <c r="AT22" i="27" s="1"/>
  <c r="AJ40" i="27"/>
  <c r="AJ41" i="27" s="1"/>
  <c r="S9" i="28"/>
  <c r="N41" i="27"/>
  <c r="AH16" i="28"/>
  <c r="AN24" i="27"/>
  <c r="AE25" i="28"/>
  <c r="AN31" i="27"/>
  <c r="AL13" i="27"/>
  <c r="AL40" i="27" s="1"/>
  <c r="AL41" i="27" s="1"/>
  <c r="AM27" i="28"/>
  <c r="Z40" i="27"/>
  <c r="Z41" i="27" s="1"/>
  <c r="Z34" i="27"/>
  <c r="Z32" i="27" s="1"/>
  <c r="AH36" i="28"/>
  <c r="AM18" i="28"/>
  <c r="AE29" i="28"/>
  <c r="S8" i="28"/>
  <c r="AB40" i="27"/>
  <c r="AB41" i="27" s="1"/>
  <c r="AM20" i="28"/>
  <c r="AC32" i="27"/>
  <c r="AB34" i="27"/>
  <c r="AV23" i="27"/>
  <c r="AR30" i="27"/>
  <c r="AB15" i="28"/>
  <c r="AB21" i="28"/>
  <c r="AF21" i="28"/>
  <c r="AU38" i="27"/>
  <c r="AT38" i="27" s="1"/>
  <c r="AQ38" i="27"/>
  <c r="P39" i="28"/>
  <c r="AA39" i="27"/>
  <c r="Y39" i="27" s="1"/>
  <c r="AU25" i="27"/>
  <c r="AT25" i="27" s="1"/>
  <c r="AL23" i="28"/>
  <c r="AK23" i="28" s="1"/>
  <c r="S32" i="28"/>
  <c r="AT23" i="27"/>
  <c r="N39" i="28"/>
  <c r="W39" i="27" s="1"/>
  <c r="V39" i="27" s="1"/>
  <c r="T41" i="28"/>
  <c r="S40" i="28"/>
  <c r="S41" i="28" s="1"/>
  <c r="K40" i="28"/>
  <c r="K41" i="28" s="1"/>
  <c r="K34" i="28"/>
  <c r="K32" i="28" s="1"/>
  <c r="K8" i="28" s="1"/>
  <c r="R36" i="28"/>
  <c r="AI17" i="28"/>
  <c r="AE17" i="28"/>
  <c r="AM31" i="28"/>
  <c r="AK29" i="28"/>
  <c r="AT31" i="27"/>
  <c r="AE34" i="27"/>
  <c r="AL25" i="28"/>
  <c r="AK25" i="28" s="1"/>
  <c r="AA40" i="28"/>
  <c r="AA41" i="28" s="1"/>
  <c r="AV16" i="27"/>
  <c r="AH34" i="27"/>
  <c r="AI32" i="27"/>
  <c r="AH32" i="27" s="1"/>
  <c r="AE40" i="27"/>
  <c r="AE41" i="27" s="1"/>
  <c r="AF41" i="27"/>
  <c r="U40" i="27"/>
  <c r="U41" i="27" s="1"/>
  <c r="U34" i="27"/>
  <c r="U32" i="27" s="1"/>
  <c r="U8" i="27" s="1"/>
  <c r="V11" i="27"/>
  <c r="W9" i="27"/>
  <c r="P9" i="28"/>
  <c r="I8" i="28"/>
  <c r="G8" i="28" s="1"/>
  <c r="L40" i="28"/>
  <c r="J36" i="28"/>
  <c r="L34" i="28"/>
  <c r="AF18" i="28"/>
  <c r="AB18" i="28"/>
  <c r="AM13" i="27"/>
  <c r="AI32" i="28"/>
  <c r="AL11" i="27"/>
  <c r="AN28" i="27"/>
  <c r="AR28" i="27"/>
  <c r="AL16" i="28"/>
  <c r="AK16" i="28" s="1"/>
  <c r="AH13" i="27"/>
  <c r="AI11" i="27"/>
  <c r="AP19" i="27"/>
  <c r="AS19" i="27" s="1"/>
  <c r="AK19" i="27"/>
  <c r="AE26" i="28"/>
  <c r="AI26" i="28"/>
  <c r="AH26" i="28" s="1"/>
  <c r="AP34" i="27"/>
  <c r="AP32" i="27" s="1"/>
  <c r="J40" i="27"/>
  <c r="J41" i="27" s="1"/>
  <c r="K41" i="27"/>
  <c r="AR19" i="27"/>
  <c r="AU19" i="27" s="1"/>
  <c r="Y13" i="28"/>
  <c r="Z11" i="28"/>
  <c r="S36" i="27"/>
  <c r="T40" i="27"/>
  <c r="T34" i="27"/>
  <c r="AA8" i="28"/>
  <c r="AF14" i="28"/>
  <c r="AC13" i="28"/>
  <c r="AB14" i="28"/>
  <c r="H17" i="29"/>
  <c r="N37" i="28"/>
  <c r="AS34" i="27"/>
  <c r="AS32" i="27" s="1"/>
  <c r="AD13" i="28"/>
  <c r="AG14" i="28"/>
  <c r="G40" i="28"/>
  <c r="G41" i="28" s="1"/>
  <c r="AK29" i="27"/>
  <c r="AO29" i="27"/>
  <c r="AV36" i="27"/>
  <c r="AO21" i="27"/>
  <c r="AK21" i="27"/>
  <c r="Z40" i="28"/>
  <c r="AL36" i="28"/>
  <c r="Y37" i="27"/>
  <c r="AO27" i="27"/>
  <c r="AK27" i="27"/>
  <c r="AI31" i="28"/>
  <c r="AH31" i="28" s="1"/>
  <c r="AE31" i="28"/>
  <c r="AI20" i="28"/>
  <c r="AE20" i="28"/>
  <c r="AR34" i="27"/>
  <c r="AF19" i="28"/>
  <c r="AB19" i="28"/>
  <c r="AV19" i="27"/>
  <c r="AO15" i="27"/>
  <c r="AK15" i="27"/>
  <c r="AE22" i="28"/>
  <c r="AI22" i="28"/>
  <c r="AH22" i="28" s="1"/>
  <c r="AV26" i="27"/>
  <c r="AO16" i="27"/>
  <c r="AK16" i="27"/>
  <c r="J34" i="27"/>
  <c r="K32" i="27"/>
  <c r="G34" i="28"/>
  <c r="AJ34" i="28"/>
  <c r="AJ32" i="28" s="1"/>
  <c r="AF30" i="28"/>
  <c r="AB30" i="28"/>
  <c r="AI15" i="28"/>
  <c r="AE15" i="28"/>
  <c r="AR14" i="27"/>
  <c r="AU14" i="27" s="1"/>
  <c r="AN14" i="27"/>
  <c r="Z32" i="28"/>
  <c r="Y32" i="28" s="1"/>
  <c r="Y34" i="28"/>
  <c r="AF27" i="28"/>
  <c r="AB27" i="28"/>
  <c r="AU36" i="27"/>
  <c r="AT37" i="27"/>
  <c r="AP13" i="27"/>
  <c r="AP11" i="27" s="1"/>
  <c r="AP9" i="27" s="1"/>
  <c r="AS14" i="27"/>
  <c r="O36" i="28"/>
  <c r="X37" i="27"/>
  <c r="AO34" i="27"/>
  <c r="AN36" i="27"/>
  <c r="X38" i="27"/>
  <c r="V38" i="27" s="1"/>
  <c r="M38" i="28"/>
  <c r="N9" i="28"/>
  <c r="M11" i="28"/>
  <c r="S11" i="27"/>
  <c r="T9" i="27"/>
  <c r="M32" i="27"/>
  <c r="N8" i="27"/>
  <c r="M8" i="27" s="1"/>
  <c r="AI40" i="27"/>
  <c r="AE9" i="27"/>
  <c r="AF8" i="27"/>
  <c r="AE8" i="27" s="1"/>
  <c r="F58" i="29"/>
  <c r="I54" i="29"/>
  <c r="I58" i="29" s="1"/>
  <c r="AE32" i="27"/>
  <c r="AK20" i="27"/>
  <c r="AO20" i="27"/>
  <c r="AK26" i="27"/>
  <c r="AO26" i="27"/>
  <c r="AV21" i="27"/>
  <c r="Q32" i="28"/>
  <c r="Q8" i="28" s="1"/>
  <c r="AK17" i="27"/>
  <c r="AO17" i="27"/>
  <c r="AB28" i="28"/>
  <c r="AG28" i="28"/>
  <c r="AL28" i="28"/>
  <c r="AV27" i="27"/>
  <c r="V13" i="27"/>
  <c r="AQ22" i="27" l="1"/>
  <c r="M39" i="28"/>
  <c r="AK13" i="27"/>
  <c r="AL22" i="28"/>
  <c r="AK22" i="28" s="1"/>
  <c r="AP40" i="27"/>
  <c r="AP41" i="27" s="1"/>
  <c r="AB32" i="27"/>
  <c r="AC8" i="27"/>
  <c r="AB8" i="27" s="1"/>
  <c r="AN19" i="27"/>
  <c r="R34" i="28"/>
  <c r="R40" i="28"/>
  <c r="P36" i="28"/>
  <c r="AA36" i="27"/>
  <c r="AA40" i="27" s="1"/>
  <c r="AQ30" i="27"/>
  <c r="AU30" i="27"/>
  <c r="AT30" i="27" s="1"/>
  <c r="AI21" i="28"/>
  <c r="AH21" i="28" s="1"/>
  <c r="AE21" i="28"/>
  <c r="AH17" i="28"/>
  <c r="AL17" i="28"/>
  <c r="AK17" i="28" s="1"/>
  <c r="V9" i="27"/>
  <c r="AO32" i="27"/>
  <c r="AN32" i="27" s="1"/>
  <c r="AN34" i="27"/>
  <c r="X36" i="27"/>
  <c r="AR21" i="27"/>
  <c r="AQ21" i="27" s="1"/>
  <c r="AN21" i="27"/>
  <c r="Y11" i="28"/>
  <c r="Z9" i="28"/>
  <c r="AL26" i="28"/>
  <c r="AK26" i="28" s="1"/>
  <c r="AH32" i="28"/>
  <c r="AG13" i="28"/>
  <c r="AJ14" i="28"/>
  <c r="AR17" i="27"/>
  <c r="AQ17" i="27" s="1"/>
  <c r="AN17" i="27"/>
  <c r="AL34" i="28"/>
  <c r="AK36" i="28"/>
  <c r="S40" i="27"/>
  <c r="S41" i="27" s="1"/>
  <c r="T41" i="27"/>
  <c r="O34" i="28"/>
  <c r="O32" i="28" s="1"/>
  <c r="O8" i="28" s="1"/>
  <c r="O40" i="28"/>
  <c r="O41" i="28" s="1"/>
  <c r="AV34" i="27"/>
  <c r="AV32" i="27" s="1"/>
  <c r="AR26" i="27"/>
  <c r="AQ26" i="27" s="1"/>
  <c r="AN26" i="27"/>
  <c r="AH20" i="28"/>
  <c r="AL20" i="28"/>
  <c r="AK20" i="28" s="1"/>
  <c r="AE18" i="28"/>
  <c r="AI18" i="28"/>
  <c r="AH18" i="28" s="1"/>
  <c r="AT19" i="27"/>
  <c r="AD11" i="28"/>
  <c r="AD9" i="28" s="1"/>
  <c r="AD8" i="28" s="1"/>
  <c r="AD40" i="28"/>
  <c r="AD41" i="28" s="1"/>
  <c r="S34" i="27"/>
  <c r="T32" i="27"/>
  <c r="S32" i="27" s="1"/>
  <c r="Y40" i="28"/>
  <c r="Y41" i="28" s="1"/>
  <c r="Z41" i="28"/>
  <c r="AO13" i="27"/>
  <c r="AQ14" i="27"/>
  <c r="M37" i="28"/>
  <c r="N36" i="28"/>
  <c r="W37" i="27"/>
  <c r="AQ19" i="27"/>
  <c r="AH11" i="27"/>
  <c r="AI9" i="27"/>
  <c r="L32" i="28"/>
  <c r="J34" i="28"/>
  <c r="Z8" i="27"/>
  <c r="AL31" i="28"/>
  <c r="AK31" i="28" s="1"/>
  <c r="AI27" i="28"/>
  <c r="AH27" i="28" s="1"/>
  <c r="AE27" i="28"/>
  <c r="AQ34" i="27"/>
  <c r="AR32" i="27"/>
  <c r="AQ32" i="27" s="1"/>
  <c r="AH34" i="28"/>
  <c r="AN16" i="27"/>
  <c r="AR16" i="27"/>
  <c r="AM11" i="27"/>
  <c r="AM9" i="27" s="1"/>
  <c r="AM8" i="27" s="1"/>
  <c r="AM40" i="27"/>
  <c r="AS13" i="27"/>
  <c r="AV14" i="27"/>
  <c r="AV13" i="27" s="1"/>
  <c r="AV11" i="27" s="1"/>
  <c r="AV9" i="27" s="1"/>
  <c r="S9" i="27"/>
  <c r="AH15" i="28"/>
  <c r="AL15" i="28"/>
  <c r="AK15" i="28" s="1"/>
  <c r="AB13" i="28"/>
  <c r="AC11" i="28"/>
  <c r="AC40" i="28"/>
  <c r="AQ28" i="27"/>
  <c r="AU28" i="27"/>
  <c r="AT28" i="27" s="1"/>
  <c r="AI19" i="28"/>
  <c r="AH19" i="28" s="1"/>
  <c r="AE19" i="28"/>
  <c r="AL9" i="27"/>
  <c r="J32" i="27"/>
  <c r="K8" i="27"/>
  <c r="J8" i="27" s="1"/>
  <c r="AH40" i="27"/>
  <c r="AH41" i="27" s="1"/>
  <c r="AI41" i="27"/>
  <c r="AN29" i="27"/>
  <c r="AR29" i="27"/>
  <c r="AQ29" i="27" s="1"/>
  <c r="AR20" i="27"/>
  <c r="AN20" i="27"/>
  <c r="AU34" i="27"/>
  <c r="AT36" i="27"/>
  <c r="AJ28" i="28"/>
  <c r="AE28" i="28"/>
  <c r="M9" i="28"/>
  <c r="AE30" i="28"/>
  <c r="AI30" i="28"/>
  <c r="AR15" i="27"/>
  <c r="AN15" i="27"/>
  <c r="AR27" i="27"/>
  <c r="AQ27" i="27" s="1"/>
  <c r="AN27" i="27"/>
  <c r="AE14" i="28"/>
  <c r="AF13" i="28"/>
  <c r="AI14" i="28"/>
  <c r="L41" i="28"/>
  <c r="J40" i="28"/>
  <c r="J41" i="28" s="1"/>
  <c r="AU17" i="27"/>
  <c r="AT17" i="27" s="1"/>
  <c r="AA34" i="27" l="1"/>
  <c r="AK11" i="27"/>
  <c r="Y36" i="27"/>
  <c r="AR13" i="27"/>
  <c r="AQ13" i="27" s="1"/>
  <c r="AL19" i="28"/>
  <c r="AK19" i="28" s="1"/>
  <c r="AU21" i="27"/>
  <c r="AT21" i="27" s="1"/>
  <c r="T8" i="27"/>
  <c r="S8" i="27" s="1"/>
  <c r="AU26" i="27"/>
  <c r="AT26" i="27" s="1"/>
  <c r="R41" i="28"/>
  <c r="P40" i="28"/>
  <c r="P41" i="28" s="1"/>
  <c r="AL18" i="28"/>
  <c r="AK18" i="28" s="1"/>
  <c r="R32" i="28"/>
  <c r="P34" i="28"/>
  <c r="AL21" i="28"/>
  <c r="AK21" i="28" s="1"/>
  <c r="AH30" i="28"/>
  <c r="AL30" i="28"/>
  <c r="AK30" i="28" s="1"/>
  <c r="AO11" i="27"/>
  <c r="AN13" i="27"/>
  <c r="AO40" i="27"/>
  <c r="AL32" i="28"/>
  <c r="AK32" i="28" s="1"/>
  <c r="AK34" i="28"/>
  <c r="X34" i="27"/>
  <c r="X32" i="27" s="1"/>
  <c r="X8" i="27" s="1"/>
  <c r="X40" i="27"/>
  <c r="X41" i="27" s="1"/>
  <c r="N34" i="28"/>
  <c r="N40" i="28"/>
  <c r="M36" i="28"/>
  <c r="AA41" i="27"/>
  <c r="Y40" i="27"/>
  <c r="Y41" i="27" s="1"/>
  <c r="AM41" i="27"/>
  <c r="AK40" i="27"/>
  <c r="AK41" i="27" s="1"/>
  <c r="J32" i="28"/>
  <c r="L8" i="28"/>
  <c r="J8" i="28" s="1"/>
  <c r="AM28" i="28"/>
  <c r="AK28" i="28" s="1"/>
  <c r="AH28" i="28"/>
  <c r="AH9" i="27"/>
  <c r="AI8" i="27"/>
  <c r="AH8" i="27" s="1"/>
  <c r="AV40" i="27"/>
  <c r="AV41" i="27" s="1"/>
  <c r="AF11" i="28"/>
  <c r="AE13" i="28"/>
  <c r="AF40" i="28"/>
  <c r="AB40" i="28"/>
  <c r="AB41" i="28" s="1"/>
  <c r="AC41" i="28"/>
  <c r="AL27" i="28"/>
  <c r="AK27" i="28" s="1"/>
  <c r="AQ20" i="27"/>
  <c r="AU20" i="27"/>
  <c r="AT20" i="27" s="1"/>
  <c r="AQ15" i="27"/>
  <c r="AU15" i="27"/>
  <c r="AS11" i="27"/>
  <c r="AS9" i="27" s="1"/>
  <c r="AS40" i="27"/>
  <c r="AS41" i="27" s="1"/>
  <c r="AJ13" i="28"/>
  <c r="AM14" i="28"/>
  <c r="AI13" i="28"/>
  <c r="AH14" i="28"/>
  <c r="AL14" i="28"/>
  <c r="AQ16" i="27"/>
  <c r="AU16" i="27"/>
  <c r="AT16" i="27" s="1"/>
  <c r="AU27" i="27"/>
  <c r="AT27" i="27" s="1"/>
  <c r="AA32" i="27"/>
  <c r="Y34" i="27"/>
  <c r="AT14" i="27"/>
  <c r="AG11" i="28"/>
  <c r="AG9" i="28" s="1"/>
  <c r="AG8" i="28" s="1"/>
  <c r="AG40" i="28"/>
  <c r="AG41" i="28" s="1"/>
  <c r="AC9" i="28"/>
  <c r="AB11" i="28"/>
  <c r="AT34" i="27"/>
  <c r="AU32" i="27"/>
  <c r="AT32" i="27" s="1"/>
  <c r="AK9" i="27"/>
  <c r="AL8" i="27"/>
  <c r="AK8" i="27" s="1"/>
  <c r="V37" i="27"/>
  <c r="W36" i="27"/>
  <c r="Z8" i="28"/>
  <c r="Y8" i="28" s="1"/>
  <c r="Y9" i="28"/>
  <c r="AU29" i="27"/>
  <c r="AT29" i="27" s="1"/>
  <c r="AR40" i="27" l="1"/>
  <c r="AR11" i="27"/>
  <c r="R8" i="28"/>
  <c r="P8" i="28" s="1"/>
  <c r="P32" i="28"/>
  <c r="AT15" i="27"/>
  <c r="AU13" i="27"/>
  <c r="AL13" i="28"/>
  <c r="AK14" i="28"/>
  <c r="AO9" i="27"/>
  <c r="AN9" i="27" s="1"/>
  <c r="AN11" i="27"/>
  <c r="AB9" i="28"/>
  <c r="AC8" i="28"/>
  <c r="AB8" i="28" s="1"/>
  <c r="AF41" i="28"/>
  <c r="AE40" i="28"/>
  <c r="AE41" i="28" s="1"/>
  <c r="AJ11" i="28"/>
  <c r="AJ9" i="28" s="1"/>
  <c r="AJ8" i="28" s="1"/>
  <c r="AJ40" i="28"/>
  <c r="AJ41" i="28" s="1"/>
  <c r="AE11" i="28"/>
  <c r="AF9" i="28"/>
  <c r="AQ40" i="27"/>
  <c r="AQ41" i="27" s="1"/>
  <c r="AR41" i="27"/>
  <c r="W34" i="27"/>
  <c r="W40" i="27"/>
  <c r="V36" i="27"/>
  <c r="AA8" i="27"/>
  <c r="Y8" i="27" s="1"/>
  <c r="Y32" i="27"/>
  <c r="AN40" i="27"/>
  <c r="AN41" i="27" s="1"/>
  <c r="AO41" i="27"/>
  <c r="AH13" i="28"/>
  <c r="AI11" i="28"/>
  <c r="AI40" i="28"/>
  <c r="AM13" i="28"/>
  <c r="M40" i="28"/>
  <c r="M41" i="28" s="1"/>
  <c r="N41" i="28"/>
  <c r="AQ11" i="27"/>
  <c r="AR9" i="27"/>
  <c r="AQ9" i="27" s="1"/>
  <c r="N32" i="28"/>
  <c r="M34" i="28"/>
  <c r="M32" i="28" l="1"/>
  <c r="V4" i="27" s="1"/>
  <c r="N8" i="28"/>
  <c r="M8" i="28" s="1"/>
  <c r="V40" i="27"/>
  <c r="V41" i="27" s="1"/>
  <c r="W41" i="27"/>
  <c r="V34" i="27"/>
  <c r="W32" i="27"/>
  <c r="AM11" i="28"/>
  <c r="AM9" i="28" s="1"/>
  <c r="AM8" i="28" s="1"/>
  <c r="AM40" i="28"/>
  <c r="AM41" i="28" s="1"/>
  <c r="AK13" i="28"/>
  <c r="AL11" i="28"/>
  <c r="AL40" i="28"/>
  <c r="AI41" i="28"/>
  <c r="AH40" i="28"/>
  <c r="AH41" i="28" s="1"/>
  <c r="AE9" i="28"/>
  <c r="AF8" i="28"/>
  <c r="AE8" i="28" s="1"/>
  <c r="AT13" i="27"/>
  <c r="AU11" i="27"/>
  <c r="AU40" i="27"/>
  <c r="AH11" i="28"/>
  <c r="AI9" i="28"/>
  <c r="AK40" i="28" l="1"/>
  <c r="AK41" i="28" s="1"/>
  <c r="AL41" i="28"/>
  <c r="AL9" i="28"/>
  <c r="AK11" i="28"/>
  <c r="AI8" i="28"/>
  <c r="AH8" i="28" s="1"/>
  <c r="AH9" i="28"/>
  <c r="AT40" i="27"/>
  <c r="AT41" i="27" s="1"/>
  <c r="AU41" i="27"/>
  <c r="AT11" i="27"/>
  <c r="AU9" i="27"/>
  <c r="AT9" i="27" s="1"/>
  <c r="V32" i="27"/>
  <c r="W8" i="27"/>
  <c r="V8" i="27" s="1"/>
  <c r="AL8" i="28" l="1"/>
  <c r="AK8" i="28" s="1"/>
  <c r="AK9" i="28"/>
  <c r="AQ9" i="26" l="1"/>
  <c r="AN9" i="26"/>
  <c r="AK9" i="26"/>
  <c r="AH9" i="26"/>
  <c r="AG9" i="26"/>
  <c r="AB9" i="26"/>
  <c r="Y9" i="26"/>
  <c r="U9" i="26"/>
  <c r="T9" i="26"/>
  <c r="P9" i="26"/>
  <c r="M9" i="26"/>
  <c r="J9" i="26"/>
  <c r="G9" i="26"/>
  <c r="Y26" i="26" l="1"/>
  <c r="Y24" i="26"/>
  <c r="M26" i="26"/>
  <c r="M24" i="26"/>
  <c r="P26" i="26"/>
  <c r="P24" i="26"/>
  <c r="T26" i="26"/>
  <c r="T24" i="26"/>
  <c r="U26" i="26"/>
  <c r="U24" i="26"/>
  <c r="AG26" i="26"/>
  <c r="AG24" i="26"/>
  <c r="AH26" i="26"/>
  <c r="AH24" i="26"/>
  <c r="AK26" i="26"/>
  <c r="AK24" i="26"/>
  <c r="AN26" i="26"/>
  <c r="AN24" i="26"/>
  <c r="G26" i="26"/>
  <c r="G24" i="26"/>
  <c r="AQ26" i="26"/>
  <c r="AQ24" i="26"/>
  <c r="S9" i="26"/>
  <c r="W9" i="26"/>
  <c r="AV9" i="26"/>
  <c r="AV25" i="25"/>
  <c r="AU25" i="25"/>
  <c r="AT25" i="25"/>
  <c r="AS25" i="25"/>
  <c r="AR25" i="25"/>
  <c r="AQ25" i="25"/>
  <c r="AP25" i="25"/>
  <c r="AO25" i="25"/>
  <c r="AN25" i="25"/>
  <c r="AM25" i="25"/>
  <c r="AL25" i="25"/>
  <c r="AK25" i="25"/>
  <c r="AJ25" i="25"/>
  <c r="AI25" i="25"/>
  <c r="AH25" i="25"/>
  <c r="AG25" i="25"/>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AR23" i="25"/>
  <c r="AO23" i="25"/>
  <c r="AL23" i="25"/>
  <c r="AI23" i="25"/>
  <c r="AF23" i="25"/>
  <c r="AB23" i="25"/>
  <c r="X23" i="25"/>
  <c r="AM23" i="25" s="1"/>
  <c r="T23" i="25"/>
  <c r="Z23" i="25" s="1"/>
  <c r="P23" i="25"/>
  <c r="M23" i="25"/>
  <c r="J23" i="25"/>
  <c r="I23" i="25"/>
  <c r="AB22" i="25"/>
  <c r="AB21" i="25" s="1"/>
  <c r="R22" i="25"/>
  <c r="Q22" i="25"/>
  <c r="T22" i="25" s="1"/>
  <c r="W22" i="25" s="1"/>
  <c r="M22" i="25"/>
  <c r="J22" i="25"/>
  <c r="I22" i="25"/>
  <c r="AD21" i="25"/>
  <c r="AC21" i="25"/>
  <c r="R21" i="25"/>
  <c r="O21" i="25"/>
  <c r="N21" i="25"/>
  <c r="L21" i="25"/>
  <c r="K21" i="25"/>
  <c r="H21" i="25"/>
  <c r="AB20" i="25"/>
  <c r="R20" i="25"/>
  <c r="U20" i="25" s="1"/>
  <c r="X20" i="25" s="1"/>
  <c r="Q20" i="25"/>
  <c r="T20" i="25" s="1"/>
  <c r="M20" i="25"/>
  <c r="J20" i="25"/>
  <c r="G20" i="25"/>
  <c r="AB19" i="25"/>
  <c r="AB18" i="25" s="1"/>
  <c r="R19" i="25"/>
  <c r="U19" i="25" s="1"/>
  <c r="Q19" i="25"/>
  <c r="T19" i="25" s="1"/>
  <c r="P19" i="25"/>
  <c r="M19" i="25"/>
  <c r="M18" i="25" s="1"/>
  <c r="J19" i="25"/>
  <c r="J18" i="25" s="1"/>
  <c r="G19" i="25"/>
  <c r="AD18" i="25"/>
  <c r="AC18" i="25"/>
  <c r="O18" i="25"/>
  <c r="N18" i="25"/>
  <c r="L18" i="25"/>
  <c r="K18" i="25"/>
  <c r="I18" i="25"/>
  <c r="H18" i="25"/>
  <c r="AB17" i="25"/>
  <c r="R17" i="25"/>
  <c r="Q17" i="25"/>
  <c r="M17" i="25"/>
  <c r="J17" i="25"/>
  <c r="H17" i="25"/>
  <c r="H10" i="25" s="1"/>
  <c r="AB16" i="25"/>
  <c r="R16" i="25"/>
  <c r="Q16" i="25"/>
  <c r="T16" i="25" s="1"/>
  <c r="W16" i="25" s="1"/>
  <c r="AR16" i="25" s="1"/>
  <c r="M16" i="25"/>
  <c r="J16" i="25"/>
  <c r="I16" i="25"/>
  <c r="G16" i="25" s="1"/>
  <c r="AS15" i="25"/>
  <c r="AR15" i="25"/>
  <c r="AP15" i="25"/>
  <c r="AO15" i="25"/>
  <c r="AM15" i="25"/>
  <c r="AL15" i="25"/>
  <c r="AK15" i="25" s="1"/>
  <c r="AJ15" i="25"/>
  <c r="AI15" i="25"/>
  <c r="AH15" i="25" s="1"/>
  <c r="AG15" i="25"/>
  <c r="AF15" i="25"/>
  <c r="AE15" i="25" s="1"/>
  <c r="AB15" i="25"/>
  <c r="V15" i="25"/>
  <c r="R15" i="25"/>
  <c r="Q15" i="25"/>
  <c r="T15" i="25" s="1"/>
  <c r="Z15" i="25" s="1"/>
  <c r="M15" i="25"/>
  <c r="J15" i="25"/>
  <c r="G15" i="25"/>
  <c r="AS14" i="25"/>
  <c r="AR14" i="25"/>
  <c r="AP14" i="25"/>
  <c r="AO14" i="25"/>
  <c r="AM14" i="25"/>
  <c r="AL14" i="25"/>
  <c r="AK14" i="25"/>
  <c r="AJ14" i="25"/>
  <c r="AI14" i="25"/>
  <c r="AG14" i="25"/>
  <c r="AF14" i="25"/>
  <c r="AB14" i="25"/>
  <c r="V14" i="25"/>
  <c r="R14" i="25"/>
  <c r="Q14" i="25"/>
  <c r="M14" i="25"/>
  <c r="J14" i="25"/>
  <c r="I14" i="25"/>
  <c r="G14" i="25" s="1"/>
  <c r="AS13" i="25"/>
  <c r="AR13" i="25"/>
  <c r="AP13" i="25"/>
  <c r="AO13" i="25"/>
  <c r="AM13" i="25"/>
  <c r="AL13" i="25"/>
  <c r="AJ13" i="25"/>
  <c r="AI13" i="25"/>
  <c r="AH13" i="25" s="1"/>
  <c r="AG13" i="25"/>
  <c r="AF13" i="25"/>
  <c r="AB13" i="25"/>
  <c r="V13" i="25"/>
  <c r="R13" i="25"/>
  <c r="Q13" i="25"/>
  <c r="M13" i="25"/>
  <c r="J13" i="25"/>
  <c r="I13" i="25"/>
  <c r="G13" i="25" s="1"/>
  <c r="AS12" i="25"/>
  <c r="AR12" i="25"/>
  <c r="AP12" i="25"/>
  <c r="AO12" i="25"/>
  <c r="AM12" i="25"/>
  <c r="AL12" i="25"/>
  <c r="AJ12" i="25"/>
  <c r="AI12" i="25"/>
  <c r="AG12" i="25"/>
  <c r="AF12" i="25"/>
  <c r="AB12" i="25"/>
  <c r="V12" i="25"/>
  <c r="R12" i="25"/>
  <c r="U12" i="25" s="1"/>
  <c r="Q12" i="25"/>
  <c r="M12" i="25"/>
  <c r="J12" i="25"/>
  <c r="G12" i="25"/>
  <c r="AS11" i="25"/>
  <c r="AR11" i="25"/>
  <c r="AP11" i="25"/>
  <c r="AO11" i="25"/>
  <c r="AM11" i="25"/>
  <c r="AL11" i="25"/>
  <c r="AJ11" i="25"/>
  <c r="AI11" i="25"/>
  <c r="AG11" i="25"/>
  <c r="AF11" i="25"/>
  <c r="AB11" i="25"/>
  <c r="Y11" i="25"/>
  <c r="V11" i="25"/>
  <c r="U11" i="25"/>
  <c r="Q11" i="25"/>
  <c r="M11" i="25"/>
  <c r="J11" i="25"/>
  <c r="G11" i="25"/>
  <c r="AD10" i="25"/>
  <c r="AC10" i="25"/>
  <c r="O10" i="25"/>
  <c r="N10" i="25"/>
  <c r="L10" i="25"/>
  <c r="K10" i="25"/>
  <c r="K26" i="25" s="1"/>
  <c r="S26" i="26" l="1"/>
  <c r="S24" i="26"/>
  <c r="Q21" i="25"/>
  <c r="W26" i="26"/>
  <c r="W24" i="26"/>
  <c r="AN13" i="25"/>
  <c r="AV26" i="26"/>
  <c r="AV24" i="26"/>
  <c r="P17" i="25"/>
  <c r="U13" i="25"/>
  <c r="AA13" i="25" s="1"/>
  <c r="J21" i="25"/>
  <c r="AU23" i="25"/>
  <c r="AX23" i="25" s="1"/>
  <c r="AN11" i="25"/>
  <c r="U18" i="25"/>
  <c r="U22" i="25"/>
  <c r="X22" i="25" s="1"/>
  <c r="AA22" i="25" s="1"/>
  <c r="AK11" i="25"/>
  <c r="AE14" i="25"/>
  <c r="AQ15" i="25"/>
  <c r="T17" i="25"/>
  <c r="AC26" i="25"/>
  <c r="AK12" i="25"/>
  <c r="AU14" i="25"/>
  <c r="AX14" i="25" s="1"/>
  <c r="Q18" i="25"/>
  <c r="T18" i="25"/>
  <c r="M21" i="25"/>
  <c r="AH12" i="25"/>
  <c r="AK13" i="25"/>
  <c r="AQ13" i="25"/>
  <c r="R18" i="25"/>
  <c r="W20" i="25"/>
  <c r="AL20" i="25" s="1"/>
  <c r="S20" i="25"/>
  <c r="V9" i="26"/>
  <c r="AD26" i="25"/>
  <c r="Q10" i="25"/>
  <c r="Q24" i="25" s="1"/>
  <c r="AE12" i="25"/>
  <c r="AN12" i="25"/>
  <c r="AE13" i="25"/>
  <c r="AH14" i="25"/>
  <c r="AQ14" i="25"/>
  <c r="AN15" i="25"/>
  <c r="M10" i="25"/>
  <c r="G18" i="25"/>
  <c r="P20" i="25"/>
  <c r="P18" i="25" s="1"/>
  <c r="G22" i="25"/>
  <c r="P22" i="25"/>
  <c r="P21" i="25" s="1"/>
  <c r="U14" i="25"/>
  <c r="AA14" i="25" s="1"/>
  <c r="AP23" i="25"/>
  <c r="AN23" i="25" s="1"/>
  <c r="K24" i="25"/>
  <c r="AF9" i="26"/>
  <c r="O26" i="25"/>
  <c r="J10" i="25"/>
  <c r="AQ12" i="25"/>
  <c r="AN14" i="25"/>
  <c r="AD24" i="25"/>
  <c r="AU9" i="26"/>
  <c r="AA12" i="25"/>
  <c r="Q26" i="25"/>
  <c r="M24" i="25"/>
  <c r="M26" i="25"/>
  <c r="T14" i="25"/>
  <c r="P14" i="25"/>
  <c r="U15" i="25"/>
  <c r="P15" i="25"/>
  <c r="T13" i="25"/>
  <c r="P13" i="25"/>
  <c r="Z17" i="25"/>
  <c r="W17" i="25"/>
  <c r="W10" i="25" s="1"/>
  <c r="Z20" i="25"/>
  <c r="T12" i="25"/>
  <c r="P12" i="25"/>
  <c r="Z22" i="25"/>
  <c r="T21" i="25"/>
  <c r="G23" i="25"/>
  <c r="U23" i="25"/>
  <c r="U21" i="25" s="1"/>
  <c r="AK23" i="25"/>
  <c r="AC24" i="25"/>
  <c r="T11" i="25"/>
  <c r="P11" i="25"/>
  <c r="AB10" i="25"/>
  <c r="X19" i="25"/>
  <c r="AA19" i="25" s="1"/>
  <c r="AH11" i="25"/>
  <c r="AM20" i="25"/>
  <c r="AK20" i="25" s="1"/>
  <c r="AJ20" i="25"/>
  <c r="AP20" i="25"/>
  <c r="AA20" i="25"/>
  <c r="AR22" i="25"/>
  <c r="AF22" i="25"/>
  <c r="V22" i="25"/>
  <c r="W21" i="25"/>
  <c r="AI22" i="25"/>
  <c r="AQ11" i="25"/>
  <c r="AS23" i="25"/>
  <c r="AQ23" i="25" s="1"/>
  <c r="AG23" i="25"/>
  <c r="AE23" i="25" s="1"/>
  <c r="V23" i="25"/>
  <c r="AJ23" i="25"/>
  <c r="AL16" i="25"/>
  <c r="AI16" i="25"/>
  <c r="Z16" i="25"/>
  <c r="AO16" i="25"/>
  <c r="AE11" i="25"/>
  <c r="AV11" i="25"/>
  <c r="AU13" i="25"/>
  <c r="AV14" i="25"/>
  <c r="AL22" i="25"/>
  <c r="R10" i="25"/>
  <c r="V20" i="25"/>
  <c r="AO20" i="25"/>
  <c r="H26" i="25"/>
  <c r="H24" i="25"/>
  <c r="AG20" i="25"/>
  <c r="L26" i="25"/>
  <c r="AV13" i="25"/>
  <c r="AY13" i="25" s="1"/>
  <c r="AS20" i="25"/>
  <c r="AO22" i="25"/>
  <c r="N24" i="25"/>
  <c r="N26" i="25"/>
  <c r="U16" i="25"/>
  <c r="P16" i="25"/>
  <c r="W19" i="25"/>
  <c r="Z19" i="25" s="1"/>
  <c r="S19" i="25"/>
  <c r="AM22" i="25"/>
  <c r="AM21" i="25" s="1"/>
  <c r="AJ22" i="25"/>
  <c r="AS22" i="25"/>
  <c r="AG22" i="25"/>
  <c r="AU15" i="25"/>
  <c r="AU12" i="25"/>
  <c r="AF16" i="25"/>
  <c r="AU11" i="25"/>
  <c r="AV12" i="25"/>
  <c r="AY12" i="25" s="1"/>
  <c r="AV15" i="25"/>
  <c r="AY15" i="25" s="1"/>
  <c r="X21" i="25"/>
  <c r="AP22" i="25"/>
  <c r="I21" i="25"/>
  <c r="I17" i="25"/>
  <c r="O24" i="25"/>
  <c r="L24" i="25"/>
  <c r="V26" i="26" l="1"/>
  <c r="V24" i="26"/>
  <c r="S18" i="25"/>
  <c r="AP21" i="25"/>
  <c r="J26" i="25"/>
  <c r="AU26" i="26"/>
  <c r="AU24" i="26"/>
  <c r="AF20" i="25"/>
  <c r="AE20" i="25" s="1"/>
  <c r="G21" i="25"/>
  <c r="AR20" i="25"/>
  <c r="AI20" i="25"/>
  <c r="AU20" i="25" s="1"/>
  <c r="S22" i="25"/>
  <c r="AF26" i="26"/>
  <c r="AF24" i="26"/>
  <c r="J24" i="25"/>
  <c r="Y20" i="25"/>
  <c r="AE9" i="26"/>
  <c r="AS21" i="25"/>
  <c r="AT9" i="26"/>
  <c r="Z18" i="25"/>
  <c r="Y19" i="25"/>
  <c r="Y18" i="25" s="1"/>
  <c r="AL21" i="25"/>
  <c r="AK22" i="25"/>
  <c r="AK21" i="25" s="1"/>
  <c r="X16" i="25"/>
  <c r="AA16" i="25" s="1"/>
  <c r="Y16" i="25" s="1"/>
  <c r="S16" i="25"/>
  <c r="T10" i="25"/>
  <c r="S11" i="25"/>
  <c r="AY14" i="25"/>
  <c r="AT14" i="25"/>
  <c r="AW14" i="25" s="1"/>
  <c r="AN20" i="25"/>
  <c r="AX11" i="25"/>
  <c r="AT11" i="25"/>
  <c r="U17" i="25"/>
  <c r="U10" i="25" s="1"/>
  <c r="G17" i="25"/>
  <c r="G10" i="25" s="1"/>
  <c r="I10" i="25"/>
  <c r="AN22" i="25"/>
  <c r="AN21" i="25" s="1"/>
  <c r="AO21" i="25"/>
  <c r="AG21" i="25"/>
  <c r="AY11" i="25"/>
  <c r="AV22" i="25"/>
  <c r="AJ21" i="25"/>
  <c r="Y22" i="25"/>
  <c r="Z21" i="25"/>
  <c r="AB26" i="25"/>
  <c r="AB24" i="25"/>
  <c r="AQ22" i="25"/>
  <c r="AQ21" i="25" s="1"/>
  <c r="AR21" i="25"/>
  <c r="Z14" i="25"/>
  <c r="Y14" i="25" s="1"/>
  <c r="S14" i="25"/>
  <c r="AX15" i="25"/>
  <c r="AT15" i="25"/>
  <c r="AW15" i="25" s="1"/>
  <c r="AV20" i="25"/>
  <c r="AY20" i="25" s="1"/>
  <c r="AU16" i="25"/>
  <c r="V21" i="25"/>
  <c r="AA15" i="25"/>
  <c r="Y15" i="25" s="1"/>
  <c r="S15" i="25"/>
  <c r="AV23" i="25"/>
  <c r="AH23" i="25"/>
  <c r="AI17" i="25"/>
  <c r="AR17" i="25"/>
  <c r="AF17" i="25"/>
  <c r="AL17" i="25"/>
  <c r="AO17" i="25"/>
  <c r="AO10" i="25" s="1"/>
  <c r="AA18" i="25"/>
  <c r="AX13" i="25"/>
  <c r="AT13" i="25"/>
  <c r="AW13" i="25" s="1"/>
  <c r="AA23" i="25"/>
  <c r="S23" i="25"/>
  <c r="Z13" i="25"/>
  <c r="Y13" i="25" s="1"/>
  <c r="S13" i="25"/>
  <c r="AQ20" i="25"/>
  <c r="AI21" i="25"/>
  <c r="AU22" i="25"/>
  <c r="AH22" i="25"/>
  <c r="AJ19" i="25"/>
  <c r="AS19" i="25"/>
  <c r="AS18" i="25" s="1"/>
  <c r="AG19" i="25"/>
  <c r="AG18" i="25" s="1"/>
  <c r="AP19" i="25"/>
  <c r="AP18" i="25" s="1"/>
  <c r="X18" i="25"/>
  <c r="AM19" i="25"/>
  <c r="AM18" i="25" s="1"/>
  <c r="AO19" i="25"/>
  <c r="W18" i="25"/>
  <c r="W26" i="25" s="1"/>
  <c r="V19" i="25"/>
  <c r="V18" i="25" s="1"/>
  <c r="AR19" i="25"/>
  <c r="AF19" i="25"/>
  <c r="AI19" i="25"/>
  <c r="AL19" i="25"/>
  <c r="AT12" i="25"/>
  <c r="AW12" i="25" s="1"/>
  <c r="AX12" i="25"/>
  <c r="R26" i="25"/>
  <c r="R24" i="25"/>
  <c r="AE22" i="25"/>
  <c r="AE21" i="25" s="1"/>
  <c r="AF21" i="25"/>
  <c r="P10" i="25"/>
  <c r="Z12" i="25"/>
  <c r="S12" i="25"/>
  <c r="AT26" i="26" l="1"/>
  <c r="AT24" i="26"/>
  <c r="S21" i="25"/>
  <c r="AH20" i="25"/>
  <c r="AE26" i="26"/>
  <c r="AE24" i="26"/>
  <c r="Y23" i="25"/>
  <c r="AA21" i="25"/>
  <c r="AW11" i="25"/>
  <c r="Y12" i="25"/>
  <c r="Z10" i="25"/>
  <c r="AV19" i="25"/>
  <c r="AJ18" i="25"/>
  <c r="P26" i="25"/>
  <c r="P24" i="25"/>
  <c r="AI18" i="25"/>
  <c r="AH19" i="25"/>
  <c r="AH18" i="25" s="1"/>
  <c r="AU19" i="25"/>
  <c r="AH21" i="25"/>
  <c r="AX16" i="25"/>
  <c r="Y21" i="25"/>
  <c r="X17" i="25"/>
  <c r="X10" i="25" s="1"/>
  <c r="S17" i="25"/>
  <c r="S10" i="25" s="1"/>
  <c r="AA17" i="25"/>
  <c r="AN19" i="25"/>
  <c r="AN18" i="25" s="1"/>
  <c r="AO18" i="25"/>
  <c r="AO26" i="25" s="1"/>
  <c r="AY23" i="25"/>
  <c r="AT23" i="25"/>
  <c r="AW23" i="25" s="1"/>
  <c r="AT20" i="25"/>
  <c r="AW20" i="25" s="1"/>
  <c r="AX20" i="25"/>
  <c r="AL18" i="25"/>
  <c r="AK19" i="25"/>
  <c r="AK18" i="25" s="1"/>
  <c r="AE19" i="25"/>
  <c r="AE18" i="25" s="1"/>
  <c r="AF18" i="25"/>
  <c r="AU21" i="25"/>
  <c r="AT22" i="25"/>
  <c r="AX22" i="25"/>
  <c r="U26" i="25"/>
  <c r="U24" i="25"/>
  <c r="AL10" i="25"/>
  <c r="AU17" i="25"/>
  <c r="AI10" i="25"/>
  <c r="T26" i="25"/>
  <c r="T24" i="25"/>
  <c r="G26" i="25"/>
  <c r="G24" i="25"/>
  <c r="AQ19" i="25"/>
  <c r="AQ18" i="25" s="1"/>
  <c r="AR18" i="25"/>
  <c r="AF10" i="25"/>
  <c r="W24" i="25"/>
  <c r="AM16" i="25"/>
  <c r="AP16" i="25"/>
  <c r="AG16" i="25"/>
  <c r="V16" i="25"/>
  <c r="AS16" i="25"/>
  <c r="AJ16" i="25"/>
  <c r="I24" i="25"/>
  <c r="I26" i="25"/>
  <c r="AR10" i="25"/>
  <c r="AY22" i="25"/>
  <c r="AV21" i="25"/>
  <c r="S26" i="25" l="1"/>
  <c r="S24" i="25"/>
  <c r="AE16" i="25"/>
  <c r="AT21" i="25"/>
  <c r="AW22" i="25"/>
  <c r="Y17" i="25"/>
  <c r="Y10" i="25" s="1"/>
  <c r="AA10" i="25"/>
  <c r="X26" i="25"/>
  <c r="X24" i="25"/>
  <c r="AK16" i="25"/>
  <c r="AV18" i="25"/>
  <c r="AY19" i="25"/>
  <c r="AX17" i="25"/>
  <c r="AU10" i="25"/>
  <c r="AV16" i="25"/>
  <c r="AH16" i="25"/>
  <c r="AU18" i="25"/>
  <c r="AX19" i="25"/>
  <c r="AT19" i="25"/>
  <c r="AN16" i="25"/>
  <c r="AI26" i="25"/>
  <c r="AI24" i="25"/>
  <c r="AJ17" i="25"/>
  <c r="AJ10" i="25" s="1"/>
  <c r="AM17" i="25"/>
  <c r="AK17" i="25" s="1"/>
  <c r="AP17" i="25"/>
  <c r="AN17" i="25" s="1"/>
  <c r="AS17" i="25"/>
  <c r="AQ17" i="25" s="1"/>
  <c r="AG17" i="25"/>
  <c r="AE17" i="25" s="1"/>
  <c r="V17" i="25"/>
  <c r="V10" i="25" s="1"/>
  <c r="AR26" i="25"/>
  <c r="AR24" i="25"/>
  <c r="AL24" i="25"/>
  <c r="AL26" i="25"/>
  <c r="AF26" i="25"/>
  <c r="AF24" i="25"/>
  <c r="AO24" i="25"/>
  <c r="Z26" i="25"/>
  <c r="Z24" i="25"/>
  <c r="AQ16" i="25"/>
  <c r="AQ10" i="25" s="1"/>
  <c r="AK10" i="25" l="1"/>
  <c r="AM10" i="25"/>
  <c r="AM24" i="25" s="1"/>
  <c r="AS10" i="25"/>
  <c r="AS26" i="25" s="1"/>
  <c r="Y26" i="25"/>
  <c r="Y24" i="25"/>
  <c r="AK26" i="25"/>
  <c r="AK24" i="25"/>
  <c r="AU26" i="25"/>
  <c r="AU24" i="25"/>
  <c r="AE10" i="25"/>
  <c r="V26" i="25"/>
  <c r="V24" i="25"/>
  <c r="AG10" i="25"/>
  <c r="AW19" i="25"/>
  <c r="AT18" i="25"/>
  <c r="AM26" i="25"/>
  <c r="AQ26" i="25"/>
  <c r="AQ24" i="25"/>
  <c r="AA26" i="25"/>
  <c r="AA24" i="25"/>
  <c r="AY16" i="25"/>
  <c r="AT16" i="25"/>
  <c r="AN10" i="25"/>
  <c r="AJ26" i="25"/>
  <c r="AJ24" i="25"/>
  <c r="AV17" i="25"/>
  <c r="AV10" i="25" s="1"/>
  <c r="AH17" i="25"/>
  <c r="AH10" i="25" s="1"/>
  <c r="AP10" i="25"/>
  <c r="AS24" i="25" l="1"/>
  <c r="AV26" i="25"/>
  <c r="AV24" i="25"/>
  <c r="AE26" i="25"/>
  <c r="AE24" i="25"/>
  <c r="AW16" i="25"/>
  <c r="AY17" i="25"/>
  <c r="AT17" i="25"/>
  <c r="AW17" i="25" s="1"/>
  <c r="AG24" i="25"/>
  <c r="AG26" i="25"/>
  <c r="AH26" i="25"/>
  <c r="AH24" i="25"/>
  <c r="AP26" i="25"/>
  <c r="AP24" i="25"/>
  <c r="AN26" i="25"/>
  <c r="AN24" i="25"/>
  <c r="AT10" i="25" l="1"/>
  <c r="AT26" i="25"/>
  <c r="AT24" i="25"/>
  <c r="G152" i="1" l="1"/>
  <c r="I146" i="1"/>
  <c r="I107" i="1" s="1"/>
  <c r="H146" i="1"/>
  <c r="H107" i="1" s="1"/>
  <c r="G146" i="1"/>
  <c r="G107" i="1" s="1"/>
  <c r="C113" i="5" l="1"/>
  <c r="Q47" i="8" l="1"/>
  <c r="AJ49" i="8"/>
  <c r="AF49" i="8"/>
  <c r="AB49" i="8"/>
  <c r="P49" i="8"/>
  <c r="O49" i="8" s="1"/>
  <c r="N49" i="8" s="1"/>
  <c r="M49" i="8" s="1"/>
  <c r="L49" i="8" s="1"/>
  <c r="K49" i="8" s="1"/>
  <c r="J49" i="8" s="1"/>
  <c r="I49" i="8" s="1"/>
  <c r="H49" i="8" s="1"/>
  <c r="G49" i="8" s="1"/>
  <c r="F49" i="8" s="1"/>
  <c r="E49" i="8" s="1"/>
  <c r="AJ47" i="8"/>
  <c r="AF47" i="8"/>
  <c r="I273" i="22"/>
  <c r="I271" i="22" s="1"/>
  <c r="J273" i="22"/>
  <c r="J271" i="22" s="1"/>
  <c r="K273" i="22"/>
  <c r="K271" i="22" s="1"/>
  <c r="L273" i="22"/>
  <c r="L271" i="22" s="1"/>
  <c r="H273" i="22"/>
  <c r="H271" i="22" s="1"/>
  <c r="I266" i="22"/>
  <c r="I264" i="22" s="1"/>
  <c r="I262" i="22" s="1"/>
  <c r="J266" i="22"/>
  <c r="J264" i="22" s="1"/>
  <c r="J262" i="22" s="1"/>
  <c r="K266" i="22"/>
  <c r="K264" i="22" s="1"/>
  <c r="K262" i="22" s="1"/>
  <c r="L266" i="22"/>
  <c r="L264" i="22" s="1"/>
  <c r="L262" i="22" s="1"/>
  <c r="H266" i="22"/>
  <c r="H264" i="22" s="1"/>
  <c r="H262" i="22" s="1"/>
  <c r="E84" i="23" l="1"/>
  <c r="BA36" i="8"/>
  <c r="AO36" i="8"/>
  <c r="AC36" i="8"/>
  <c r="Q36" i="8"/>
  <c r="I212" i="22"/>
  <c r="I210" i="22" s="1"/>
  <c r="J212" i="22"/>
  <c r="J210" i="22" s="1"/>
  <c r="L212" i="22"/>
  <c r="L210" i="22" s="1"/>
  <c r="H212" i="22"/>
  <c r="H210" i="22" s="1"/>
  <c r="F89" i="23" l="1"/>
  <c r="G89" i="23"/>
  <c r="H89" i="23"/>
  <c r="E89" i="23"/>
  <c r="AO40" i="8"/>
  <c r="BA40" i="8"/>
  <c r="AC40" i="8"/>
  <c r="I231" i="22"/>
  <c r="I229" i="22" s="1"/>
  <c r="I227" i="22" s="1"/>
  <c r="J231" i="22"/>
  <c r="J229" i="22" s="1"/>
  <c r="J227" i="22" s="1"/>
  <c r="K231" i="22"/>
  <c r="K229" i="22" s="1"/>
  <c r="K227" i="22" s="1"/>
  <c r="L231" i="22"/>
  <c r="L229" i="22" s="1"/>
  <c r="L227" i="22" s="1"/>
  <c r="H231" i="22"/>
  <c r="H229" i="22" s="1"/>
  <c r="H227" i="22" s="1"/>
  <c r="C129" i="5" l="1"/>
  <c r="I694" i="5" l="1"/>
  <c r="BA7" i="8" l="1"/>
  <c r="BA8" i="8"/>
  <c r="AO7" i="8"/>
  <c r="AC7" i="8"/>
  <c r="AC8" i="8"/>
  <c r="I28" i="22"/>
  <c r="I26" i="22" s="1"/>
  <c r="I24" i="22" s="1"/>
  <c r="J28" i="22"/>
  <c r="J26" i="22" s="1"/>
  <c r="J24" i="22" s="1"/>
  <c r="K28" i="22"/>
  <c r="K26" i="22" s="1"/>
  <c r="K24" i="22" s="1"/>
  <c r="L28" i="22"/>
  <c r="L26" i="22" s="1"/>
  <c r="L24" i="22" s="1"/>
  <c r="H28" i="22"/>
  <c r="H26" i="22" s="1"/>
  <c r="H24" i="22" s="1"/>
  <c r="I133" i="22" l="1"/>
  <c r="I131" i="22" s="1"/>
  <c r="I129" i="22" s="1"/>
  <c r="I112" i="22" s="1"/>
  <c r="J133" i="22"/>
  <c r="J131" i="22" s="1"/>
  <c r="J129" i="22" s="1"/>
  <c r="J112" i="22" s="1"/>
  <c r="K133" i="22"/>
  <c r="K131" i="22" s="1"/>
  <c r="K129" i="22" s="1"/>
  <c r="K112" i="22" s="1"/>
  <c r="L133" i="22"/>
  <c r="L131" i="22" s="1"/>
  <c r="L129" i="22" s="1"/>
  <c r="L112" i="22" s="1"/>
  <c r="H131" i="22"/>
  <c r="H129" i="22" s="1"/>
  <c r="H112" i="22" s="1"/>
  <c r="F42" i="23" l="1"/>
  <c r="G42" i="23"/>
  <c r="H42" i="23"/>
  <c r="I42" i="23"/>
  <c r="E42" i="23"/>
  <c r="H103" i="22"/>
  <c r="F41" i="23" l="1"/>
  <c r="G41" i="23"/>
  <c r="H41" i="23"/>
  <c r="I41" i="23"/>
  <c r="E41" i="23"/>
  <c r="BA20" i="8"/>
  <c r="AO20" i="8"/>
  <c r="AC20" i="8"/>
  <c r="Q20" i="8"/>
  <c r="I102" i="22" l="1"/>
  <c r="I100" i="22" s="1"/>
  <c r="I98" i="22" s="1"/>
  <c r="J102" i="22"/>
  <c r="J100" i="22" s="1"/>
  <c r="J98" i="22" s="1"/>
  <c r="K102" i="22"/>
  <c r="K100" i="22" s="1"/>
  <c r="K98" i="22" s="1"/>
  <c r="L102" i="22"/>
  <c r="L100" i="22" s="1"/>
  <c r="L98" i="22" s="1"/>
  <c r="H102" i="22"/>
  <c r="H100" i="22" s="1"/>
  <c r="H98" i="22" s="1"/>
  <c r="F40" i="23" l="1"/>
  <c r="F38" i="23" s="1"/>
  <c r="G40" i="23"/>
  <c r="G38" i="23" s="1"/>
  <c r="H40" i="23"/>
  <c r="H38" i="23" s="1"/>
  <c r="I40" i="23"/>
  <c r="I38" i="23" s="1"/>
  <c r="E40" i="23"/>
  <c r="E38" i="23" s="1"/>
  <c r="BA19" i="8"/>
  <c r="AO19" i="8"/>
  <c r="AC19" i="8"/>
  <c r="Q19" i="8"/>
  <c r="I97" i="22"/>
  <c r="I95" i="22" s="1"/>
  <c r="I93" i="22" s="1"/>
  <c r="I91" i="22" s="1"/>
  <c r="J97" i="22"/>
  <c r="J95" i="22" s="1"/>
  <c r="J93" i="22" s="1"/>
  <c r="J91" i="22" s="1"/>
  <c r="K97" i="22"/>
  <c r="K95" i="22" s="1"/>
  <c r="K93" i="22" s="1"/>
  <c r="K91" i="22" s="1"/>
  <c r="L97" i="22"/>
  <c r="L95" i="22" s="1"/>
  <c r="L93" i="22" s="1"/>
  <c r="L91" i="22" s="1"/>
  <c r="H97" i="22"/>
  <c r="H95" i="22" s="1"/>
  <c r="H93" i="22" s="1"/>
  <c r="H91" i="22" s="1"/>
  <c r="G16" i="23" l="1"/>
  <c r="H16" i="23"/>
  <c r="I16" i="23"/>
  <c r="E16" i="23"/>
  <c r="BA10" i="8"/>
  <c r="AC10" i="8"/>
  <c r="Q10" i="8"/>
  <c r="I38" i="22"/>
  <c r="I36" i="22" s="1"/>
  <c r="I34" i="22" s="1"/>
  <c r="J38" i="22"/>
  <c r="J36" i="22" s="1"/>
  <c r="J34" i="22" s="1"/>
  <c r="K38" i="22"/>
  <c r="K36" i="22" s="1"/>
  <c r="K34" i="22" s="1"/>
  <c r="L38" i="22"/>
  <c r="L36" i="22" s="1"/>
  <c r="L34" i="22" s="1"/>
  <c r="H38" i="22"/>
  <c r="H36" i="22" s="1"/>
  <c r="H34" i="22" s="1"/>
  <c r="F102" i="23" l="1"/>
  <c r="G102" i="23"/>
  <c r="H102" i="23"/>
  <c r="E102" i="23"/>
  <c r="BA46" i="8"/>
  <c r="AC46" i="8"/>
  <c r="I261" i="22"/>
  <c r="I259" i="22" s="1"/>
  <c r="I257" i="22" s="1"/>
  <c r="J261" i="22"/>
  <c r="J259" i="22" s="1"/>
  <c r="J257" i="22" s="1"/>
  <c r="K261" i="22"/>
  <c r="K259" i="22" s="1"/>
  <c r="K257" i="22" s="1"/>
  <c r="L261" i="22"/>
  <c r="L259" i="22" s="1"/>
  <c r="L257" i="22" s="1"/>
  <c r="H261" i="22"/>
  <c r="H259" i="22" s="1"/>
  <c r="H257" i="22" s="1"/>
  <c r="E818" i="5"/>
  <c r="F818" i="5"/>
  <c r="G818" i="5"/>
  <c r="H818" i="5"/>
  <c r="D818" i="5"/>
  <c r="F96" i="23"/>
  <c r="G96" i="23"/>
  <c r="H96" i="23"/>
  <c r="E96" i="23"/>
  <c r="I246" i="22"/>
  <c r="I244" i="22" s="1"/>
  <c r="I242" i="22" s="1"/>
  <c r="J246" i="22"/>
  <c r="J244" i="22" s="1"/>
  <c r="J242" i="22" s="1"/>
  <c r="K246" i="22"/>
  <c r="K244" i="22" s="1"/>
  <c r="K242" i="22" s="1"/>
  <c r="L246" i="22"/>
  <c r="L244" i="22" s="1"/>
  <c r="L242" i="22" s="1"/>
  <c r="H246" i="22"/>
  <c r="H244" i="22" s="1"/>
  <c r="H242" i="22" s="1"/>
  <c r="E773" i="5"/>
  <c r="F773" i="5"/>
  <c r="G773" i="5"/>
  <c r="H773" i="5"/>
  <c r="D773" i="5"/>
  <c r="BA39" i="8" l="1"/>
  <c r="AO39" i="8"/>
  <c r="AC39" i="8"/>
  <c r="Q39" i="8"/>
  <c r="I239" i="22"/>
  <c r="I237" i="22" s="1"/>
  <c r="J239" i="22"/>
  <c r="J237" i="22" s="1"/>
  <c r="K239" i="22"/>
  <c r="K237" i="22" s="1"/>
  <c r="L239" i="22"/>
  <c r="L237" i="22" s="1"/>
  <c r="H239" i="22"/>
  <c r="H237" i="22" s="1"/>
  <c r="F60" i="23" l="1"/>
  <c r="G60" i="23"/>
  <c r="H60" i="23"/>
  <c r="I60" i="23"/>
  <c r="BA25" i="8" l="1"/>
  <c r="AO25" i="8"/>
  <c r="AC25" i="8"/>
  <c r="I167" i="22"/>
  <c r="I165" i="22" s="1"/>
  <c r="I163" i="22" s="1"/>
  <c r="I149" i="22" s="1"/>
  <c r="J167" i="22"/>
  <c r="J165" i="22" s="1"/>
  <c r="J163" i="22" s="1"/>
  <c r="J149" i="22" s="1"/>
  <c r="K167" i="22"/>
  <c r="K165" i="22" s="1"/>
  <c r="K163" i="22" s="1"/>
  <c r="K149" i="22" s="1"/>
  <c r="L167" i="22"/>
  <c r="L165" i="22" s="1"/>
  <c r="L163" i="22" s="1"/>
  <c r="L149" i="22" s="1"/>
  <c r="H165" i="22"/>
  <c r="E512" i="5"/>
  <c r="F512" i="5"/>
  <c r="G512" i="5"/>
  <c r="H512" i="5"/>
  <c r="D512" i="5"/>
  <c r="H163" i="22" l="1"/>
  <c r="H149" i="22" s="1"/>
  <c r="BA28" i="8"/>
  <c r="AO28" i="8"/>
  <c r="AD28" i="8"/>
  <c r="AC28" i="8" s="1"/>
  <c r="R28" i="8"/>
  <c r="F28" i="8"/>
  <c r="E28" i="8" s="1"/>
  <c r="F77" i="23"/>
  <c r="F71" i="23" s="1"/>
  <c r="G77" i="23"/>
  <c r="G71" i="23" s="1"/>
  <c r="H77" i="23"/>
  <c r="H71" i="23" s="1"/>
  <c r="I77" i="23"/>
  <c r="I71" i="23" s="1"/>
  <c r="E77" i="23"/>
  <c r="E71" i="23" s="1"/>
  <c r="I184" i="22"/>
  <c r="I182" i="22" s="1"/>
  <c r="I180" i="22" s="1"/>
  <c r="J184" i="22"/>
  <c r="J182" i="22" s="1"/>
  <c r="J180" i="22" s="1"/>
  <c r="K182" i="22"/>
  <c r="K180" i="22" s="1"/>
  <c r="L184" i="22"/>
  <c r="L182" i="22" s="1"/>
  <c r="L180" i="22" s="1"/>
  <c r="H184" i="22"/>
  <c r="H182" i="22" s="1"/>
  <c r="H180" i="22" s="1"/>
  <c r="F88" i="23" l="1"/>
  <c r="F85" i="23" s="1"/>
  <c r="G85" i="23"/>
  <c r="H88" i="23"/>
  <c r="H85" i="23" s="1"/>
  <c r="E88" i="23"/>
  <c r="I224" i="22" l="1"/>
  <c r="I222" i="22" s="1"/>
  <c r="I215" i="22" s="1"/>
  <c r="J224" i="22"/>
  <c r="J222" i="22" s="1"/>
  <c r="J215" i="22" s="1"/>
  <c r="K224" i="22"/>
  <c r="K222" i="22" s="1"/>
  <c r="K215" i="22" s="1"/>
  <c r="L224" i="22"/>
  <c r="L222" i="22" s="1"/>
  <c r="L215" i="22" s="1"/>
  <c r="H224" i="22"/>
  <c r="H222" i="22" s="1"/>
  <c r="H215" i="22" s="1"/>
  <c r="F12" i="23" l="1"/>
  <c r="G12" i="23"/>
  <c r="H12" i="23"/>
  <c r="I12" i="23"/>
  <c r="E12" i="23"/>
  <c r="F10" i="23"/>
  <c r="G10" i="23"/>
  <c r="H10" i="23"/>
  <c r="I10" i="23"/>
  <c r="E10" i="23"/>
  <c r="AR16" i="24"/>
  <c r="AO16" i="24"/>
  <c r="AL16" i="24"/>
  <c r="AI16" i="24"/>
  <c r="AF16" i="24"/>
  <c r="AC16" i="24"/>
  <c r="Z16" i="24"/>
  <c r="W16" i="24"/>
  <c r="T16" i="24"/>
  <c r="Q16" i="24"/>
  <c r="N16" i="24"/>
  <c r="K16" i="24"/>
  <c r="H16" i="24"/>
  <c r="E16" i="24"/>
  <c r="AR15" i="24"/>
  <c r="AO15" i="24"/>
  <c r="AL15" i="24"/>
  <c r="AI15" i="24"/>
  <c r="AF15" i="24"/>
  <c r="AC15" i="24"/>
  <c r="Z15" i="24"/>
  <c r="W15" i="24"/>
  <c r="T15" i="24"/>
  <c r="Q15" i="24"/>
  <c r="N15" i="24"/>
  <c r="K15" i="24"/>
  <c r="H15" i="24"/>
  <c r="E15" i="24"/>
  <c r="AR14" i="24"/>
  <c r="AO14" i="24"/>
  <c r="AL14" i="24"/>
  <c r="AI14" i="24"/>
  <c r="AF14" i="24"/>
  <c r="AC14" i="24"/>
  <c r="Z14" i="24"/>
  <c r="W14" i="24"/>
  <c r="T14" i="24"/>
  <c r="Q14" i="24"/>
  <c r="N14" i="24"/>
  <c r="K14" i="24"/>
  <c r="H14" i="24"/>
  <c r="E14" i="24"/>
  <c r="AR13" i="24"/>
  <c r="AO13" i="24"/>
  <c r="AL13" i="24"/>
  <c r="AI13" i="24"/>
  <c r="AF13" i="24"/>
  <c r="AC13" i="24"/>
  <c r="Z13" i="24"/>
  <c r="W13" i="24"/>
  <c r="T13" i="24"/>
  <c r="Q13" i="24"/>
  <c r="N13" i="24"/>
  <c r="K13" i="24"/>
  <c r="H13" i="24"/>
  <c r="E13" i="24"/>
  <c r="AR12" i="24"/>
  <c r="AO12" i="24"/>
  <c r="AL12" i="24"/>
  <c r="AI12" i="24"/>
  <c r="AF12" i="24"/>
  <c r="AC12" i="24"/>
  <c r="Z12" i="24"/>
  <c r="W12" i="24"/>
  <c r="T12" i="24"/>
  <c r="Q12" i="24"/>
  <c r="N12" i="24"/>
  <c r="K12" i="24"/>
  <c r="H12" i="24"/>
  <c r="E12" i="24"/>
  <c r="AR11" i="24"/>
  <c r="AO11" i="24"/>
  <c r="AL11" i="24"/>
  <c r="AI11" i="24"/>
  <c r="AF11" i="24"/>
  <c r="AC11" i="24"/>
  <c r="Z11" i="24"/>
  <c r="W11" i="24"/>
  <c r="T11" i="24"/>
  <c r="Q11" i="24"/>
  <c r="N11" i="24"/>
  <c r="K11" i="24"/>
  <c r="H11" i="24"/>
  <c r="E11" i="24"/>
  <c r="AR10" i="24"/>
  <c r="AO10" i="24"/>
  <c r="AL10" i="24"/>
  <c r="AI10" i="24"/>
  <c r="AF10" i="24"/>
  <c r="AC10" i="24"/>
  <c r="Z10" i="24"/>
  <c r="W10" i="24"/>
  <c r="T10" i="24"/>
  <c r="Q10" i="24"/>
  <c r="N10" i="24"/>
  <c r="K10" i="24"/>
  <c r="H10" i="24"/>
  <c r="E10" i="24"/>
  <c r="AR9" i="24"/>
  <c r="AO9" i="24"/>
  <c r="AL9" i="24"/>
  <c r="AI9" i="24"/>
  <c r="AF9" i="24"/>
  <c r="AC9" i="24"/>
  <c r="Z9" i="24"/>
  <c r="W9" i="24"/>
  <c r="T9" i="24"/>
  <c r="Q9" i="24"/>
  <c r="N9" i="24"/>
  <c r="K9" i="24"/>
  <c r="H9" i="24"/>
  <c r="E9" i="24"/>
  <c r="AT8" i="24"/>
  <c r="AT17" i="24" s="1"/>
  <c r="AS8" i="24"/>
  <c r="AO8" i="24"/>
  <c r="AN8" i="24"/>
  <c r="AN17" i="24" s="1"/>
  <c r="AL17" i="24" s="1"/>
  <c r="AM8" i="24"/>
  <c r="AK8" i="24"/>
  <c r="AK17" i="24" s="1"/>
  <c r="AJ8" i="24"/>
  <c r="AJ17" i="24" s="1"/>
  <c r="AF8" i="24"/>
  <c r="AE8" i="24"/>
  <c r="AE17" i="24" s="1"/>
  <c r="AD8" i="24"/>
  <c r="AD17" i="24" s="1"/>
  <c r="AB8" i="24"/>
  <c r="AB17" i="24" s="1"/>
  <c r="Z17" i="24" s="1"/>
  <c r="AA8" i="24"/>
  <c r="Y8" i="24"/>
  <c r="Y17" i="24" s="1"/>
  <c r="W17" i="24" s="1"/>
  <c r="X8" i="24"/>
  <c r="W8" i="24" s="1"/>
  <c r="V8" i="24"/>
  <c r="V17" i="24" s="1"/>
  <c r="U8" i="24"/>
  <c r="U17" i="24" s="1"/>
  <c r="S8" i="24"/>
  <c r="S17" i="24" s="1"/>
  <c r="R8" i="24"/>
  <c r="R17" i="24" s="1"/>
  <c r="P8" i="24"/>
  <c r="P17" i="24" s="1"/>
  <c r="O8" i="24"/>
  <c r="O17" i="24" s="1"/>
  <c r="M8" i="24"/>
  <c r="M17" i="24" s="1"/>
  <c r="L8" i="24"/>
  <c r="L17" i="24" s="1"/>
  <c r="J8" i="24"/>
  <c r="J17" i="24" s="1"/>
  <c r="I8" i="24"/>
  <c r="I17" i="24" s="1"/>
  <c r="G8" i="24"/>
  <c r="G17" i="24" s="1"/>
  <c r="F8" i="24"/>
  <c r="F17" i="24" s="1"/>
  <c r="AT8" i="19"/>
  <c r="AS8" i="19"/>
  <c r="AO8" i="19"/>
  <c r="AN8" i="19"/>
  <c r="AM8" i="19"/>
  <c r="AK8" i="19"/>
  <c r="AJ8" i="19"/>
  <c r="AF8" i="19"/>
  <c r="AE8" i="19"/>
  <c r="AD8" i="19"/>
  <c r="AC8" i="19" s="1"/>
  <c r="AB8" i="19"/>
  <c r="Z8" i="19" s="1"/>
  <c r="Y8" i="19"/>
  <c r="X8" i="19"/>
  <c r="V8" i="19"/>
  <c r="U8" i="19"/>
  <c r="S8" i="19"/>
  <c r="R8" i="19"/>
  <c r="Q8" i="19" s="1"/>
  <c r="P8" i="19"/>
  <c r="O8" i="19"/>
  <c r="M8" i="19"/>
  <c r="L8" i="19"/>
  <c r="J8" i="19"/>
  <c r="I8" i="19"/>
  <c r="G8" i="19"/>
  <c r="F8" i="19"/>
  <c r="Q9" i="8"/>
  <c r="BA50" i="8"/>
  <c r="AO50" i="8"/>
  <c r="AC50" i="8"/>
  <c r="Q50" i="8"/>
  <c r="I33" i="22"/>
  <c r="I31" i="22" s="1"/>
  <c r="I29" i="22" s="1"/>
  <c r="J33" i="22"/>
  <c r="J31" i="22" s="1"/>
  <c r="J29" i="22" s="1"/>
  <c r="K33" i="22"/>
  <c r="K31" i="22" s="1"/>
  <c r="K29" i="22" s="1"/>
  <c r="L33" i="22"/>
  <c r="L31" i="22" s="1"/>
  <c r="L29" i="22" s="1"/>
  <c r="H33" i="22"/>
  <c r="H31" i="22" s="1"/>
  <c r="H29" i="22" s="1"/>
  <c r="I23" i="22"/>
  <c r="I21" i="22" s="1"/>
  <c r="I19" i="22" s="1"/>
  <c r="J23" i="22"/>
  <c r="J21" i="22" s="1"/>
  <c r="J19" i="22" s="1"/>
  <c r="K23" i="22"/>
  <c r="K21" i="22" s="1"/>
  <c r="K19" i="22" s="1"/>
  <c r="L23" i="22"/>
  <c r="L21" i="22" s="1"/>
  <c r="L19" i="22" s="1"/>
  <c r="H23" i="22"/>
  <c r="H21" i="22" s="1"/>
  <c r="H19" i="22" s="1"/>
  <c r="AI8" i="19" l="1"/>
  <c r="AI17" i="24"/>
  <c r="N17" i="24"/>
  <c r="E8" i="19"/>
  <c r="N8" i="24"/>
  <c r="T8" i="19"/>
  <c r="K8" i="24"/>
  <c r="AL8" i="24"/>
  <c r="T8" i="24"/>
  <c r="Z8" i="24"/>
  <c r="K17" i="24"/>
  <c r="H8" i="19"/>
  <c r="N8" i="19"/>
  <c r="H17" i="24"/>
  <c r="AR8" i="24"/>
  <c r="K8" i="19"/>
  <c r="AR8" i="19"/>
  <c r="H8" i="24"/>
  <c r="T17" i="24"/>
  <c r="AI8" i="24"/>
  <c r="AL8" i="19"/>
  <c r="W8" i="19"/>
  <c r="E8" i="24"/>
  <c r="Q8" i="24"/>
  <c r="AC8" i="24"/>
  <c r="E17" i="24"/>
  <c r="Q17" i="24"/>
  <c r="AC17" i="24"/>
  <c r="AS17" i="24"/>
  <c r="AR17" i="24" s="1"/>
  <c r="F8" i="23" l="1"/>
  <c r="G8" i="23"/>
  <c r="H8" i="23"/>
  <c r="I8" i="23"/>
  <c r="E8" i="23"/>
  <c r="D8" i="23"/>
  <c r="I18" i="22"/>
  <c r="I16" i="22" s="1"/>
  <c r="I14" i="22" s="1"/>
  <c r="J18" i="22"/>
  <c r="J16" i="22" s="1"/>
  <c r="J14" i="22" s="1"/>
  <c r="K18" i="22"/>
  <c r="K16" i="22" s="1"/>
  <c r="K14" i="22" s="1"/>
  <c r="L18" i="22"/>
  <c r="L16" i="22" s="1"/>
  <c r="L14" i="22" s="1"/>
  <c r="H18" i="22"/>
  <c r="H16" i="22" s="1"/>
  <c r="H14" i="22" s="1"/>
  <c r="F7" i="23"/>
  <c r="F5" i="23" s="1"/>
  <c r="G7" i="23"/>
  <c r="H7" i="23"/>
  <c r="I7" i="23"/>
  <c r="E7" i="23"/>
  <c r="E5" i="23" s="1"/>
  <c r="E4" i="23" s="1"/>
  <c r="BA6" i="8"/>
  <c r="AO6" i="8"/>
  <c r="AC6" i="8"/>
  <c r="Q5" i="8"/>
  <c r="AC5" i="8"/>
  <c r="AO5" i="8"/>
  <c r="BA5" i="8"/>
  <c r="BJ51" i="8"/>
  <c r="BI51" i="8"/>
  <c r="F4" i="23" l="1"/>
  <c r="I5" i="23"/>
  <c r="I4" i="23" s="1"/>
  <c r="H5" i="23"/>
  <c r="H4" i="23" s="1"/>
  <c r="G5" i="23"/>
  <c r="G4" i="23" s="1"/>
  <c r="I12" i="22"/>
  <c r="I10" i="22" s="1"/>
  <c r="I8" i="22" s="1"/>
  <c r="I6" i="22" s="1"/>
  <c r="J12" i="22"/>
  <c r="J10" i="22" s="1"/>
  <c r="J8" i="22" s="1"/>
  <c r="J6" i="22" s="1"/>
  <c r="K12" i="22"/>
  <c r="K10" i="22" s="1"/>
  <c r="K8" i="22" s="1"/>
  <c r="K6" i="22" s="1"/>
  <c r="L12" i="22"/>
  <c r="L10" i="22" s="1"/>
  <c r="L8" i="22" s="1"/>
  <c r="L6" i="22" s="1"/>
  <c r="H12" i="22"/>
  <c r="H10" i="22" s="1"/>
  <c r="H8" i="22" s="1"/>
  <c r="H6" i="22" s="1"/>
  <c r="G8" i="22"/>
  <c r="G6" i="22"/>
  <c r="E29" i="5"/>
  <c r="F29" i="5"/>
  <c r="G29" i="5"/>
  <c r="H29" i="5"/>
  <c r="D29" i="5"/>
  <c r="E25" i="1" l="1"/>
  <c r="G460" i="1"/>
  <c r="H460" i="1"/>
  <c r="E460" i="1"/>
  <c r="F351" i="1"/>
  <c r="G351" i="1"/>
  <c r="H351" i="1"/>
  <c r="I351" i="1"/>
  <c r="F25" i="1"/>
  <c r="G25" i="1"/>
  <c r="H25" i="1"/>
  <c r="I25" i="1"/>
  <c r="E9" i="10" l="1"/>
  <c r="D9" i="10" l="1"/>
  <c r="F9" i="10"/>
  <c r="AT17" i="19" l="1"/>
  <c r="AR17" i="19"/>
  <c r="AR16" i="19"/>
  <c r="AR15" i="19"/>
  <c r="AR14" i="19"/>
  <c r="AR13" i="19"/>
  <c r="AR12" i="19"/>
  <c r="AR11" i="19"/>
  <c r="AR10" i="19"/>
  <c r="AR9" i="19"/>
  <c r="AB17" i="19"/>
  <c r="Z17" i="19"/>
  <c r="Z16" i="19"/>
  <c r="Z15" i="19"/>
  <c r="Z14" i="19"/>
  <c r="Z13" i="19"/>
  <c r="Z12" i="19"/>
  <c r="Z11" i="19"/>
  <c r="Z10" i="19"/>
  <c r="Z9" i="19"/>
  <c r="Y17" i="19"/>
  <c r="W17" i="19"/>
  <c r="W16" i="19"/>
  <c r="W15" i="19"/>
  <c r="W14" i="19"/>
  <c r="W13" i="19"/>
  <c r="W12" i="19"/>
  <c r="W11" i="19"/>
  <c r="W10" i="19"/>
  <c r="W9" i="19"/>
  <c r="V17" i="19"/>
  <c r="T17" i="19"/>
  <c r="T16" i="19"/>
  <c r="T15" i="19"/>
  <c r="T14" i="19"/>
  <c r="T13" i="19"/>
  <c r="T12" i="19"/>
  <c r="T11" i="19"/>
  <c r="T10" i="19"/>
  <c r="T9" i="19"/>
  <c r="P17" i="19"/>
  <c r="N17" i="19"/>
  <c r="M17" i="19"/>
  <c r="K17" i="19"/>
  <c r="N16" i="19"/>
  <c r="K16" i="19"/>
  <c r="N15" i="19"/>
  <c r="K15" i="19"/>
  <c r="N14" i="19"/>
  <c r="K14" i="19"/>
  <c r="N13" i="19"/>
  <c r="K13" i="19"/>
  <c r="N12" i="19"/>
  <c r="K12" i="19"/>
  <c r="N11" i="19"/>
  <c r="K11" i="19"/>
  <c r="N10" i="19"/>
  <c r="K10" i="19"/>
  <c r="N9" i="19"/>
  <c r="K9" i="19"/>
  <c r="AQ17" i="19"/>
  <c r="AO17" i="19"/>
  <c r="AN17" i="19"/>
  <c r="AL17" i="19"/>
  <c r="AK17" i="19"/>
  <c r="AI17" i="19"/>
  <c r="AH17" i="19"/>
  <c r="AF17" i="19"/>
  <c r="AE17" i="19"/>
  <c r="AC17" i="19"/>
  <c r="AO16" i="19"/>
  <c r="AL16" i="19"/>
  <c r="AI16" i="19"/>
  <c r="AF16" i="19"/>
  <c r="AC16" i="19"/>
  <c r="AO15" i="19"/>
  <c r="AL15" i="19"/>
  <c r="AI15" i="19"/>
  <c r="AF15" i="19"/>
  <c r="AC15" i="19"/>
  <c r="AO14" i="19"/>
  <c r="AL14" i="19"/>
  <c r="AI14" i="19"/>
  <c r="AF14" i="19"/>
  <c r="AC14" i="19"/>
  <c r="AO13" i="19"/>
  <c r="AL13" i="19"/>
  <c r="AI13" i="19"/>
  <c r="AF13" i="19"/>
  <c r="AC13" i="19"/>
  <c r="AO12" i="19"/>
  <c r="AL12" i="19"/>
  <c r="AI12" i="19"/>
  <c r="AF12" i="19"/>
  <c r="AC12" i="19"/>
  <c r="AO11" i="19"/>
  <c r="AL11" i="19"/>
  <c r="AI11" i="19"/>
  <c r="AF11" i="19"/>
  <c r="AC11" i="19"/>
  <c r="AO10" i="19"/>
  <c r="AL10" i="19"/>
  <c r="AI10" i="19"/>
  <c r="AF10" i="19"/>
  <c r="AC10" i="19"/>
  <c r="AO9" i="19"/>
  <c r="AL9" i="19"/>
  <c r="AI9" i="19"/>
  <c r="AF9" i="19"/>
  <c r="AC9" i="19"/>
  <c r="AS17" i="19" l="1"/>
  <c r="X17" i="19"/>
  <c r="AA17" i="19"/>
  <c r="O17" i="19"/>
  <c r="AP17" i="19"/>
  <c r="AM17" i="19"/>
  <c r="AJ17" i="19"/>
  <c r="AG17" i="19"/>
  <c r="AD17" i="19"/>
  <c r="Q17" i="19" l="1"/>
  <c r="S17" i="19"/>
  <c r="E17" i="19"/>
  <c r="F17" i="19"/>
  <c r="G17" i="19"/>
  <c r="H17" i="19"/>
  <c r="J17" i="19"/>
  <c r="Q16" i="19"/>
  <c r="H16" i="19"/>
  <c r="E16" i="19"/>
  <c r="Q15" i="19"/>
  <c r="H15" i="19"/>
  <c r="E15" i="19"/>
  <c r="Q14" i="19"/>
  <c r="H14" i="19"/>
  <c r="E14" i="19"/>
  <c r="Q13" i="19"/>
  <c r="H13" i="19"/>
  <c r="E13" i="19"/>
  <c r="Q12" i="19"/>
  <c r="H12" i="19"/>
  <c r="E12" i="19"/>
  <c r="Q11" i="19"/>
  <c r="H11" i="19"/>
  <c r="E11" i="19"/>
  <c r="Q10" i="19"/>
  <c r="H10" i="19"/>
  <c r="E10" i="19"/>
  <c r="Q9" i="19"/>
  <c r="R17" i="19"/>
  <c r="H9" i="19"/>
  <c r="E9" i="19"/>
  <c r="L17" i="19" l="1"/>
  <c r="U17" i="19"/>
  <c r="I17" i="19"/>
  <c r="AD51" i="8"/>
  <c r="AM51" i="8"/>
  <c r="AN51" i="8"/>
  <c r="AP51" i="8"/>
  <c r="AY51" i="8"/>
  <c r="AZ51" i="8"/>
  <c r="BB51" i="8"/>
  <c r="BK51" i="8"/>
  <c r="BL51" i="8"/>
  <c r="F13" i="7"/>
  <c r="G13" i="7"/>
  <c r="BA51" i="8" l="1"/>
  <c r="AO51" i="8"/>
  <c r="AC51" i="8"/>
  <c r="F5" i="7"/>
  <c r="G5" i="7"/>
  <c r="E8" i="10" l="1"/>
  <c r="E13" i="10" s="1"/>
  <c r="F8" i="10"/>
  <c r="F13" i="10" s="1"/>
  <c r="E12" i="10" l="1"/>
  <c r="F12" i="10"/>
  <c r="D8" i="10"/>
  <c r="D12" i="10" s="1"/>
  <c r="D13" i="10" l="1"/>
  <c r="F51" i="8"/>
  <c r="F324" i="1"/>
  <c r="G324" i="1"/>
  <c r="H324" i="1"/>
  <c r="I324" i="1"/>
  <c r="H202" i="22"/>
  <c r="H200" i="22" s="1"/>
  <c r="H168" i="22" s="1"/>
  <c r="J197" i="22"/>
  <c r="J195" i="22" s="1"/>
  <c r="L197" i="22"/>
  <c r="L195" i="22" s="1"/>
  <c r="K197" i="22"/>
  <c r="K195" i="22" s="1"/>
  <c r="K168" i="22" s="1"/>
  <c r="I197" i="22"/>
  <c r="I195" i="22" s="1"/>
  <c r="J202" i="22"/>
  <c r="J200" i="22" s="1"/>
  <c r="K202" i="22"/>
  <c r="K200" i="22" s="1"/>
  <c r="L202" i="22"/>
  <c r="L200" i="22" s="1"/>
  <c r="I202" i="22"/>
  <c r="I200" i="22" s="1"/>
  <c r="H5" i="22" l="1"/>
  <c r="H283" i="22"/>
  <c r="K5" i="22"/>
  <c r="K283" i="22"/>
  <c r="I168" i="22"/>
  <c r="L168" i="22"/>
  <c r="J168" i="22"/>
  <c r="Q51" i="8"/>
  <c r="O51" i="8"/>
  <c r="P51" i="8"/>
  <c r="E51" i="8"/>
  <c r="J5" i="22" l="1"/>
  <c r="J283" i="22"/>
  <c r="L5" i="22"/>
  <c r="L283" i="22"/>
  <c r="I5" i="22"/>
  <c r="I28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Q7" authorId="0" shapeId="0" xr:uid="{E026BEC7-2D3C-4240-ADDF-6F449FBB8EBC}">
      <text>
        <r>
          <rPr>
            <b/>
            <sz val="9"/>
            <color indexed="81"/>
            <rFont val="Tahoma"/>
            <family val="2"/>
          </rPr>
          <t xml:space="preserve">Author: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6" authorId="0" shapeId="0" xr:uid="{47A1F733-74D8-40B2-BB92-F812C9098C22}">
      <text>
        <r>
          <rPr>
            <b/>
            <sz val="9"/>
            <color indexed="81"/>
            <rFont val="Tahoma"/>
            <family val="2"/>
          </rPr>
          <t>Author:</t>
        </r>
        <r>
          <rPr>
            <sz val="9"/>
            <color indexed="81"/>
            <rFont val="Tahoma"/>
            <family val="2"/>
          </rPr>
          <t xml:space="preserve">
Մտից Մ/7325-2024
</t>
        </r>
      </text>
    </comment>
  </commentList>
</comments>
</file>

<file path=xl/sharedStrings.xml><?xml version="1.0" encoding="utf-8"?>
<sst xmlns="http://schemas.openxmlformats.org/spreadsheetml/2006/main" count="4497" uniqueCount="1605">
  <si>
    <t>……</t>
  </si>
  <si>
    <t>ՄԱՍ 1. ՊԵՏԱԿԱՆ ՄԱՐՄՆԻ ՌԱԶՄԱՎԱՐՈՒԹՅԱՆ ԸՆԴՀԱՆՈՒՐ ՆԿԱՐԱԳՐՈՒԹՅՈՒՆԸ</t>
  </si>
  <si>
    <t>ՄԱՍ 2. ՊԵՏԱԿԱՆ ՄԱՐՄՆԻ ԿՈՂՄԻՑ ԻՐԱԿԱՆԱՑՎՈՂ ԲՅՈՒՋԵՏԱՅԻՆ ԾՐԱԳՐԵՐԸ ԵՎ ՄԻՋՈՑԱՌՈՒՄՆԵՐԸ</t>
  </si>
  <si>
    <t>Ծրագիր/Միջոցառում</t>
  </si>
  <si>
    <t>Ծրագիր</t>
  </si>
  <si>
    <t>Ծրագրի անվանումը՝</t>
  </si>
  <si>
    <t>Միջոցառման անվանումը՝</t>
  </si>
  <si>
    <t>Միջոցառման նկարագրությունը՝</t>
  </si>
  <si>
    <t>ՄԱՍ 3 ՊԵՏԱԿԱՆ ՄԱՐՄՆԻ ԾՐԱԳՐԵՐԻ ԳԾՈՎ ՎԵՐՋՆԱԿԱՆ ԱՐԴՅՈՒՆՔԻ ՑՈՒՑԱՆԻՇՆԵՐԸ</t>
  </si>
  <si>
    <t>Ծրագրի վերջնական արդյունքները</t>
  </si>
  <si>
    <t xml:space="preserve">Ելակետը </t>
  </si>
  <si>
    <t>Թիրախը</t>
  </si>
  <si>
    <t>Ծրագրի դասիչը</t>
  </si>
  <si>
    <t>Ծրագրի անվանումը</t>
  </si>
  <si>
    <t>Ծրագրի դասիչը՝</t>
  </si>
  <si>
    <t>Միջոցառման դասիչը՝</t>
  </si>
  <si>
    <t>2025թ</t>
  </si>
  <si>
    <t>Նկարագրությունը՝</t>
  </si>
  <si>
    <t>Արդյունքի չափորոշիչներ</t>
  </si>
  <si>
    <t>Միջոցառման վրա կատարվող ծախսը (հազար դրամ)</t>
  </si>
  <si>
    <t>2026թ</t>
  </si>
  <si>
    <t>Ծրագրային դասիչը</t>
  </si>
  <si>
    <t>Բաժին</t>
  </si>
  <si>
    <t xml:space="preserve">Խումբ </t>
  </si>
  <si>
    <t>Դաս</t>
  </si>
  <si>
    <t>Ընդամենը</t>
  </si>
  <si>
    <t>X</t>
  </si>
  <si>
    <t>(հազար դրամներով)</t>
  </si>
  <si>
    <t>Եկամուտների ստացման աղբյուրների անվանումները</t>
  </si>
  <si>
    <t>Կանխատեսում</t>
  </si>
  <si>
    <t>2024թ.</t>
  </si>
  <si>
    <t>2025թ.</t>
  </si>
  <si>
    <t>2026թ.</t>
  </si>
  <si>
    <t>ԸՆԴԱՄԵՆԸ</t>
  </si>
  <si>
    <t>1. Վճարովի ծառայությունների մատուցումից և աշխատանքների կատարումից</t>
  </si>
  <si>
    <t>Արտաքին միջոցներ</t>
  </si>
  <si>
    <t>ՀՀ կառ. համաֆինանսավորում</t>
  </si>
  <si>
    <t>Մնացորդ</t>
  </si>
  <si>
    <t>Վարկային ծրագրեր</t>
  </si>
  <si>
    <t>Դրամաշնորհային ծրագրեր</t>
  </si>
  <si>
    <t>Միջոցառում</t>
  </si>
  <si>
    <t>3.2 Ծախսային խնայողությունների գծով առաջարկները (-) նշանով</t>
  </si>
  <si>
    <t>3.3 Նոր նախաձեռնությունների գծով ընդհանուր ծախսերը</t>
  </si>
  <si>
    <t>Ծրագրի սկիզբն ըստ համապատասխան համաձայնագրի</t>
  </si>
  <si>
    <t>Ծրագրի ավարտն ըստ համապատասխան համաձայնագրի (ներառյալ փոփոխությունները)</t>
  </si>
  <si>
    <t>Առաջին եռամսյակ</t>
  </si>
  <si>
    <t>Երկրորդ եռամսյակ</t>
  </si>
  <si>
    <t>Երրորդ եռամսյակ</t>
  </si>
  <si>
    <t>Չորրորդ եռամսյակ</t>
  </si>
  <si>
    <t>Տարի</t>
  </si>
  <si>
    <t xml:space="preserve">Աղյուսակ 1. Քաղաքականությանն առնչվող բյուջետային ծրագրերն ու միջոցառումները </t>
  </si>
  <si>
    <t>Միջոցառման անվանումը</t>
  </si>
  <si>
    <t>2025թ (հազ. դրամ)</t>
  </si>
  <si>
    <t>2026թ (հազ. դրամ)</t>
  </si>
  <si>
    <t>ԼՐԱՑՄԱՆ ՊԱՀԱՆՋՆԵՐ</t>
  </si>
  <si>
    <t>Ռիսկի նկարագրությունը</t>
  </si>
  <si>
    <t>Հնարավոր ազդեցությունը նպատակների և արդյունքային ցուցանիշների վրա</t>
  </si>
  <si>
    <t>Ռիսկի կանխման/ հաղթահարման հնարավոր ուղիները</t>
  </si>
  <si>
    <t>Ընդամենը՝ որից</t>
  </si>
  <si>
    <t>Ցուցանիշներ</t>
  </si>
  <si>
    <t>Արտաքին աղբյուրներից ստացվող ֆինանսավորման տեսակը՝ ըստ ծրագրերի</t>
  </si>
  <si>
    <t xml:space="preserve">Հավելված 1. ՄԱՍ 3.  </t>
  </si>
  <si>
    <t>x</t>
  </si>
  <si>
    <t xml:space="preserve">Հավելված N 3. Բյուջետային ծրագրերի և ակնկալվող արդյունքների ներկայացման ձևաչափ </t>
  </si>
  <si>
    <t>Արդյունքի չափորոշիչի անվանումը և չափման միավորը</t>
  </si>
  <si>
    <t>Հավելված N 4. Բյուջետային ծրագրերի գծով ամփոփ ծախսերն ըստ բյուջետային ծախսերի գործառական դասակարգման տարրերի և ըստ տնտեսագիտական դասակարգման հոդվածների</t>
  </si>
  <si>
    <t>Ծրագրի /Միջոցառման անվոնւմը</t>
  </si>
  <si>
    <t xml:space="preserve">Կանխատեսում (հազար դրամներով)   </t>
  </si>
  <si>
    <t>Հավելված N 6. Պետական մարմնի և դրա ենթակա կազմակերպությունների ստացվելիք եկամուտների աղբյուրները (բացառությամբ պետական բյուջեից ստացվող եկամուտների)</t>
  </si>
  <si>
    <t>Հավելված N 5. Բյուջետային ծրագրերի/միջոցառումների գծով ծախսերը՝ վարչատարածքային բաժանմամբ (ըստ մարզերի)</t>
  </si>
  <si>
    <t>Ընդամենը ըստ մարզերի</t>
  </si>
  <si>
    <t xml:space="preserve">Ընդամենը </t>
  </si>
  <si>
    <t>Ծրագրի /Միջոցառման անվանումը</t>
  </si>
  <si>
    <t>Հավելված N 8. Ամփոփ ֆինանսական պահանջներ ՄԺԾԾ ժամանակահատվածի համար</t>
  </si>
  <si>
    <t>Հավելված 10․ Հայտի հետ կապված հիմնական ռիսկերը</t>
  </si>
  <si>
    <t>Հավելված N 3. Բյուջետային ծրագրերի և ակնկալվող արդյունքների ներկայացման ձևաչափ</t>
  </si>
  <si>
    <t>1.  Լրացվում է հայտը ներկայացնող պետական մարմնի անվանումը</t>
  </si>
  <si>
    <t>ՄԱՍ 3. ՊԵՏԱԿԱՆ ՄԱՐՄՆԻ ԾՐԱԳՐԵՐԻ ԳԾՈՎ ՎԵՐՋՆԱԿԱՆ ԱՐԴՅՈՒՆՔԻ ՑՈՒՑԱՆԻՇՆԵՐԸ</t>
  </si>
  <si>
    <t xml:space="preserve">ՄԱՍ 4. ՊԵՏԱԿԱՆ ՄԱՐՄՆԻ ԳԾՈՎ ԱՐԴՅՈՒՆՔԱՅԻՆ (ԿԱՏԱՐՈՂԱԿԱՆ) ՑՈՒՑԱՆԻՇՆԵՐԸ </t>
  </si>
  <si>
    <t>Ծրագրի միջոցառումները</t>
  </si>
  <si>
    <t>31․ Ծախսերը ներկայացնել նաև դրամով՝ կիրառելով փետրվարի 1-ի արտարժույթի ԿԲ փոխարժեքը</t>
  </si>
  <si>
    <t>Հավելված N 9. Միջոլորտային (խաչվող) առանձին քաղաքականություններին առնչվող ծրագրերի և միջոցառումների ներկայացման ամփոփ ձևաչափ</t>
  </si>
  <si>
    <r>
      <t>Պետական մարմնի անվանումը</t>
    </r>
    <r>
      <rPr>
        <vertAlign val="superscript"/>
        <sz val="8"/>
        <color rgb="FF000000"/>
        <rFont val="GHEA Grapalat"/>
        <family val="3"/>
      </rPr>
      <t>1</t>
    </r>
    <r>
      <rPr>
        <sz val="8"/>
        <color rgb="FF000000"/>
        <rFont val="GHEA Grapalat"/>
        <family val="3"/>
      </rPr>
      <t>՝</t>
    </r>
  </si>
  <si>
    <r>
      <t>1. Հիմնական ռազմավարական նպատակները և գերակա վերջնական արդյունքները</t>
    </r>
    <r>
      <rPr>
        <vertAlign val="superscript"/>
        <sz val="10"/>
        <color theme="1"/>
        <rFont val="GHEA Grapalat"/>
        <family val="3"/>
      </rPr>
      <t>2</t>
    </r>
    <r>
      <rPr>
        <sz val="10"/>
        <color theme="1"/>
        <rFont val="GHEA Grapalat"/>
        <family val="3"/>
      </rPr>
      <t xml:space="preserve"> </t>
    </r>
  </si>
  <si>
    <t>2․ Համառոտ ներկայացնել այն հիմնական ռազմավարական նպատակները և գերակա վերջնական արդյունքները, որոնց վրա պետական մարմինը ձգտում է ներազդել իր պատասխանատվության ներքո իրականացվող բյուջետային ծրագրերի և միջոցառումների միջոցով</t>
  </si>
  <si>
    <t>3․ Համառոտ ներկայացնել պետական մարմնի պատասխանատվության ներքո իրականացվող բյուջետային ծրագրերում կատարվող հիմնական փոփոխությունները՝ ներառյալ փոփոխություններ մատուցվող ծառայություններում, տրամադրվող տրանսֆերտներում և շահառուների շրջանակներում: Ներկայացնել միայն այն փոփոխությունները, որոնք հատկապես կարևորվում են հիմնական գերակա վերջնական արդյունքների ձեռք բերման տեսանկյունից</t>
  </si>
  <si>
    <t>4.Համառոտ ներկայացնել պետական մարմնի պատասխանատվության ներքո իրականացվող բյուջետային ծրագրերի շրջանակներում իրականացվող Կապիտալ բնույթի հիմնական միջոցառումները , որոնք ուղղված են գերակա վերջնական արդյուքների ապահովմանը</t>
  </si>
  <si>
    <t>5․ Համառոտ ներկայացնել պետական մարմնի պատասխանատվության ներքո իրականացվող բյուջետային ծրագրերի շրջանակներում իրականացվող ֆինանսական ակտիվների կառավարման այն հիմնական միջոցառումները (բաժնետոմսերի ձեռք բերում, վարկերի տրամադրում և այլն), որոնք ուղղված են գերակա վերջնական արդյուքների ապահովմանը</t>
  </si>
  <si>
    <t xml:space="preserve">6․ Լրացվում է համապատասխան ծրագրի դասիչը՝ Ծրագրային դասակարգչով սահմանված դասիչներին համապատասխան </t>
  </si>
  <si>
    <t>7․ Լրացվում է համապատասխան ծրագրի գծով ընդհանուր հատկացումների չափը՝ բազային (փաստացի),  պլանավորվող և կանխատեսվող տարիների համար։ Այն հավասար է տվյալ ծրագրի բոլոր միջոցառումների գծով հատկացումների հանրագումարին</t>
  </si>
  <si>
    <t xml:space="preserve">8․ Աղյուսակում միևնույն ծրագրի շրջանակներում իրականացվող միևնույն տիպի միջոցառումներն անհրաժեշտ է ներկայացնել խմբավորված տեսքով: Օրինակ, միևնույն ծրագրի շրջանակներում իրականացվող բոլոր ընթացիկ բնույթի միջոցառումները (ծառայությունների մատուցում, տրանսֆերտերի տրամադրում և այլն) անհրաժետ է ներկայացնել Ընթացիկ միջոցառումների համար նախատեսված հատվածում՝հաջորդաբար, իսկ կապիտալ միջոցառումները՝ այդ տիպի միջոցառումների համար նախատեսված հատվածում: </t>
  </si>
  <si>
    <t>9․ Լրացվում է համապատասխան միջոցառման դասիչը՝ Ծրագրային դասակարգչով սահմանված դասիչներին համապատասխան</t>
  </si>
  <si>
    <t>10․ Լրացվում է տվյալ միջոցառման տեսակը՝ Ծառայությունների մատուցում, Տրանսֆերտների տրամադրում, Ֆինանսավորման ծախսերի իրականացում և այլն: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«Ծրագրային բյուջետավորման ձևաչափով բյուջետային ծրագրերի և միջոցառումների սահմանման» մեթոդական ձեռնարկով:</t>
  </si>
  <si>
    <t>11․  Լրացվում է ծրագրի նպատակը</t>
  </si>
  <si>
    <t>12․ Լրացվում է ծրագրի դասիչը՝ Ծրագրային դասակարգչով սահմանված դասիչներին համապատասխան</t>
  </si>
  <si>
    <t>13․  Լրացվում է ծրագրի անվանումը</t>
  </si>
  <si>
    <t xml:space="preserve">14. Լրացվում է ծրագրի վերջնական արդյունքի չափորոշիչը։ </t>
  </si>
  <si>
    <t>15.Լրացվում է վերջնական արդյունքի չափորոշիչի ելակետային փաստացի ցուցանիշը, որի նկատմամբ դիտարկվում է վերջնական արդյունքի ցուցանիշների դինամիկան (որպես ելակետային ցուցանիշ դիտել 2022թվականի փաստացի ցուցանիշը իսկ անհնարինության դեպքում վերջին փաստացի ցուցանիշը)</t>
  </si>
  <si>
    <t>16. Լրացվում է վերջնական արդյունքի չափորոշիչի ելակետային ցուցանիշի ժամկետը (որպես ելակետային ժամկետ դիտել 2021 թվականը իսկ անհնարինության դեպքում վերջին փաստացի ցուցանիշի ժամկետը)</t>
  </si>
  <si>
    <t>17. Լրացվում է վերջնական արդյունքի չափորոշիչի թիրախային/կանխատեսվող ցուցանիշը, որի նկատմամբ դիտարկվում է վերջնական արդյունքի ցուցանիշների դինամիկան։ Անհրաժեշտ է, հաշվի առնել, որպեսզի ծրագրերի վերջնարդյունքները բխեն ոլորտային քաղաքականության կամ ՀՀ կառավարության ծրագրով սահմանված քաղաքականության թիրախներից:</t>
  </si>
  <si>
    <t>18. Լրացվում է վերջնական արդյունքի չափորոշիչի թիրախային /կանխատեսվող ժամկետը։</t>
  </si>
  <si>
    <t>19. Ներկայացնել համապատասխան ծրագրերի գծով սահմանվող վերջնական արդյունքների չափորոշիչների կապը ՀՀ կառավարության ծրագրով և/կամ գործող այլ ռազմավարական փաստաթղթերով սահմանված քաղաքականության կոնկրետ նպատակների և թիրախների հետ, կատարելով հղումներ համապատասխան փաստաթղթերին, ներկայացնելով համապատասխան դրույթներ և փաստաթղթերով սահմանված թիրախային ցուցանիշներ: Ներկայացնել նաև թե ինչպես են ծրագրերի վերջնական արդյունքները նպաստելու համապատասխան քաղաքականության թիրախների իրագործմանը:</t>
  </si>
  <si>
    <t>20. Ներկայացնել համապատասխան ծրագրերի գծով սահմանվող վերջնական արդյունքների չափորոշիչների կապը ՄԱԿ-ի «Կայուն զարգացման 2030 օրակարգում» ներառված կայուն զարգացման 17 նպատակներն և դրանց գծով սահմանված գլոբալ ցուցանիշների հետ: Այն դեպքերում, երբ միևնույն ծրագիրը կապված է մեկից ավելի զարգացման նպատակների և ցուցանիշների հետ, անհրաժեշտ է նշել համապատասխան նպատակներն ու ցուցանիշները՝ նկարագրելով, թե ինչպես են ծրագրերի վերջնական արդյունքները նպաստելու դրանց իրագործմանը: ՄԱԿ-ի կայուն զարգացման նպպատակների և գլոբալ ցուցանիշների վերաբերյալ մանրամասն տեղեկատվությունը կարելի է ծանոթանալ ՄԱԿ-ի պաշտոնական ինտերնետային կայքից` հետևյալ հղումով (http://un.am/hy/p/sustainabledevelopmentgoals):</t>
  </si>
  <si>
    <t xml:space="preserve">21․ Ձևաչափում տեղեկատվությունը ներկայացվում է պետական մարմնին տրամադրվող հատկացումների շրջանակներում իրականացվող յուրաքանչյուր միջոցառման գծով՝ խմբավորված ըստ առանձին ծրագրերի </t>
  </si>
  <si>
    <t>22․ Հաջորդաբար ներկայացվող աղյուսակների տեսքով ներկայացվում են համապատասխան ծրագրի գծով միջոցառումներից յուրաքանչյուրի գծով արդյունքային (կատարողական) ցուցանիշները։ Անհրաժեշտ է հաշվի առնել, որ ծրագրերի միջոցառումները ունենան հստակ/ չափելի/համադրելի ուղղակի արդյունքի ոչ ֆինանսական ցուցանիշներ։</t>
  </si>
  <si>
    <t>23․ Ներկայացվում է միջոցառման կանխատեսվող ցուցանիշները միջոցառման ավարտի համար նախատեսված տարեթվի դրությամբ: Լրացվում է միայն այն միջոցառումների համար, որոնք ունեն հստակ   կանխատեսվող ավարտի ժամկետ:</t>
  </si>
  <si>
    <t>24․ Լրացվում է տվյալ միջոցառման տեսակը՝ Ծառայությունների մատուցում, Տրանսֆերտների տրամադրում, Ֆինանսավորման ծախսերի իրականացում և այլն: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«Ծրագրային բյուջետավորման ձևաչափով բյուջետային ծրագրերի և միջոցառումների սահմանման» մեթոդական ձեռնարկով:</t>
  </si>
  <si>
    <t xml:space="preserve">25․ Ծառայությունների դեպքում լրացվում է ծառայությունը մատուցող կազմակերպության(ների) անվանում(ներ)ը (օրինակ՝ դպրոցներ, հիվանդանոցներ, թատրոններ, թանգարաններ և այլն): Հանրային սեփականության կառավարման միջոցառումների դեպքում՝ լրացվում է ակտիվն օգտագործող կազմակերպության(ների) անվանում(ներ)ը, Տրանսֆերտների դեպքում՝ շահառուների ընտրության չափանիշները: </t>
  </si>
  <si>
    <t xml:space="preserve">26․  Լրացվում է ոչ ֆինանսական չափորոշիչի տեսակը (քանակի, որակի, ծածկույթի, ժամկետի և այլ չափորոշիչ): Միջոցառման գծով այլ ֆինանսական չափորոշիչ (օրինակ՝ մատուցվող ծառայության  միավորի գինը և այլն) սահմանված լինելու դեպքում այս դաշտում լրացվում է &lt;Ոչ ֆինանսական չափորոշիչ&gt; բառերը: Յուրաքանչյուր չափորոշիչի վերաբերյալ տեղեկատվությունն անհրաժեշտ է ներկայացնել առանձին տողով: Ոչ ֆինանսական չափորոշիչներ և ցուցանիշներ չեն ներկայացվում պետական մարմինների ներքին ծառայությունների համար նախատեսվող վարչական բնույթի միջոցառումների համար: Այն ծրագրերի և միջոցառումների դեպքում, որոնք առնչվում են միջոլորտային (խաչվող) քաղաքականությունների նպատակների և գերակայությունների (գենդերային քաղաքականություն, կորոնավիրուսի համավարակի հետևանքների հաղթահարում, 2020թ Արցախյան պատերազմի հետևանքների հաղթահարում/տնտեսության հետպատերազմյան վերականգնում) հետ, ոչ-ֆինանսական արդյունքների  ցուցանիշների կազմում անհրաժեշտ է ներառել նաև այդ քաղաքականություններին առնչվող, այդ թվում՝ գենդերային զգայուն ոչ-ֆինանսական ցուցանիշներ: </t>
  </si>
  <si>
    <t xml:space="preserve">27․ Բացել բյուջետային ծախսերը ըստ բյուջետային ծախսերի տնտեսագիտական դասակարգման առանձին կատեգորիաների մակարդակով </t>
  </si>
  <si>
    <t xml:space="preserve">28․ Բացել բյուջետային ծախսերը ըստ բյուջետային ծախսերի տնտեսագիտական դասակարգման առանձին կատեգորիաների մակարդակով </t>
  </si>
  <si>
    <t>29․ Բացել բյուջետային ծախսերը առանձին մարզերի մակարդակով</t>
  </si>
  <si>
    <t>30․ Եթե նվիրատվությունները ստացվում են նաև արտաքին աղբյուրներից, ապա դրանք համառոտ նկարագրել ըստ յուրաքանչյուր նվիրատուի</t>
  </si>
  <si>
    <t>33․ Ծախսերը ներկայացնել նաև դրամով՝ կիրառելով փետրվարի 1-ի արտարժույթի ԿԲ փոխարժեքը</t>
  </si>
  <si>
    <t xml:space="preserve">34. Յուրքանչյուր առանձին միջոլորտային (խաչվող) քաղաքականության համար լրացվում է առանձին ձևաչափ: </t>
  </si>
  <si>
    <t>35. Նշվում է միջոլորտային (խաչվող) քաղաքականության անվանումը: Խոսքը վերաբերվում է այնպիսի քաղաքականությունների մասին, որոնց արդյունքներն ու դրանց շրջանակներում իրականացվող միջոցառումներն առնչվում են մեկից ավելի ոլորտների,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(օրինակ՝ գենդերային քաղաքականություն, կորոնավիրուսի համավարակի հետևանքների հաղթահարում և այլն):</t>
  </si>
  <si>
    <t>36. Նշվում է տվյալ խաչվող քաղաքականության նպատակ(ներ)ը:  Հնարավորության դեպքում անհրաժեշտ է կատարել հղումներ ՀՀ կառավարության համապատասխան նպատակներն ու գերակայությունները սահմանող փաստաթղթերին:</t>
  </si>
  <si>
    <t>37. Նշվում է տվյալ քաղաքականության շրջանակներում միջինժամկետ հատվածում ակնկալվող հիմնական արդյունքները: Արդյունքները նկարագրելիս հնարավորության սահմաններում անհրաժեշտ է ներկայացնել այն հիմնական վերջնական արդյունքները, որոնց նպաստելու են ներկայացված  միջոցառումների իրականացումը:</t>
  </si>
  <si>
    <t>38. Ներկայացվում է համապատասխան խաչվող քաղաքկանության իրականացման հետ կապված իրավիճակի նկարագրությունը: Ներկայացվում է տվյալ քաղաքականության շրջանակներում պետական մարմնի պատասխանատվությամբ իրականացվող ծրագրերի և միջոցառումների գծով վերջին միտումները ինչպես ոչ ֆինանսական, այնպես էլ ֆինանսական ցուցանիշների մակարդակով:</t>
  </si>
  <si>
    <t xml:space="preserve">39. Լրացվում է համապատասխան խաչվող քաղաքականությանն առնչվող միջոցառումների (գոյություն ունեցող պարտավորություններ և նոր նախաձեռնություններ հանդիսացող) գծով համապատասխան տարիների համար հաշվարկված ծախսերը: </t>
  </si>
  <si>
    <t>40. Ներկայացվում է տեղեկատվություն համապատասխան խաչվող քաղաքականությանը տվյալ միջոցառման առնչության վերաբերյալ: Առնչությունը ներկայացնելիս, անհրաժեշտ է հստակեցնել, թե ինչպես է տվյալ միջոցառումը նպաստելու խաչվող քաղաքականության նպատակների իրականացմանը, այդ թվում՝ այն հիմնավորելով համապատասխան արդյունքային ցուցանիշներով: Այն դեպքում, երբ միջոցառման շրջանակներում իրականացվող ծախսերի միայն մի մասն է առնչվում խաչվող քաղաքականությանը, անհրաժեշտ է այդ մասին կատարել նշում՝ հնարավորության դեպքում նկարագրելով միջոցառման առնչվող բաղադրիչ(ներ)ը:</t>
  </si>
  <si>
    <t>41․ Ներկայացնել 1-5 թվանշանով, որտեղ 1 թվանշանը ենթադրում է առավել բարձր հավանականություն</t>
  </si>
  <si>
    <r>
      <t>2. Բյուջետային ծրագրերում կատարվող հիմնական փոփոխությունները</t>
    </r>
    <r>
      <rPr>
        <vertAlign val="superscript"/>
        <sz val="10"/>
        <color theme="1"/>
        <rFont val="GHEA Grapalat"/>
        <family val="3"/>
      </rPr>
      <t>3</t>
    </r>
  </si>
  <si>
    <r>
      <t>3.Կապիտալ բնույթի հիմնական միջոցառումները</t>
    </r>
    <r>
      <rPr>
        <vertAlign val="superscript"/>
        <sz val="10"/>
        <color theme="1"/>
        <rFont val="GHEA Grapalat"/>
        <family val="3"/>
      </rPr>
      <t>4</t>
    </r>
    <r>
      <rPr>
        <sz val="10"/>
        <color theme="1"/>
        <rFont val="GHEA Grapalat"/>
        <family val="3"/>
      </rPr>
      <t xml:space="preserve"> </t>
    </r>
  </si>
  <si>
    <r>
      <t>4. Ֆինանսական ակտիվների կառավարմանն անչվող միջոցառումները</t>
    </r>
    <r>
      <rPr>
        <vertAlign val="superscript"/>
        <sz val="10"/>
        <color theme="1"/>
        <rFont val="GHEA Grapalat"/>
        <family val="3"/>
      </rPr>
      <t>5</t>
    </r>
    <r>
      <rPr>
        <sz val="10"/>
        <color theme="1"/>
        <rFont val="GHEA Grapalat"/>
        <family val="3"/>
      </rPr>
      <t>՝</t>
    </r>
  </si>
  <si>
    <r>
      <t>Ծրագրային դասիչ</t>
    </r>
    <r>
      <rPr>
        <vertAlign val="superscript"/>
        <sz val="8"/>
        <color rgb="FF000000"/>
        <rFont val="GHEA Grapalat"/>
        <family val="3"/>
      </rPr>
      <t>6</t>
    </r>
  </si>
  <si>
    <r>
      <t>Ծրագրի միջոցառումներ</t>
    </r>
    <r>
      <rPr>
        <vertAlign val="superscript"/>
        <sz val="8"/>
        <color rgb="FF000000"/>
        <rFont val="GHEA Grapalat"/>
        <family val="3"/>
      </rPr>
      <t>8</t>
    </r>
  </si>
  <si>
    <r>
      <t>Միջոցառում</t>
    </r>
    <r>
      <rPr>
        <vertAlign val="superscript"/>
        <sz val="8"/>
        <color rgb="FF000000"/>
        <rFont val="GHEA Grapalat"/>
        <family val="3"/>
      </rPr>
      <t>9</t>
    </r>
  </si>
  <si>
    <r>
      <t>Գործառական դասակարգման</t>
    </r>
    <r>
      <rPr>
        <vertAlign val="superscript"/>
        <sz val="11"/>
        <color theme="1"/>
        <rFont val="Calibri"/>
        <family val="2"/>
        <scheme val="minor"/>
      </rPr>
      <t xml:space="preserve"> 27</t>
    </r>
  </si>
  <si>
    <r>
      <t>2.  Ստացվող նվիրատվություններից</t>
    </r>
    <r>
      <rPr>
        <vertAlign val="superscript"/>
        <sz val="8"/>
        <color theme="1"/>
        <rFont val="GHEA Grapalat"/>
        <family val="3"/>
      </rPr>
      <t>30</t>
    </r>
  </si>
  <si>
    <r>
      <t>Հավելված N 9. Միջոլորտային (խաչվող) առանձին քաղաքականություններին առնչվող ծրագրերի և միջոցառումների ներկայացման ամփոփ ձևաչափ</t>
    </r>
    <r>
      <rPr>
        <b/>
        <i/>
        <vertAlign val="superscript"/>
        <sz val="12"/>
        <color theme="1"/>
        <rFont val="GHEA Grapalat"/>
        <family val="3"/>
      </rPr>
      <t>34</t>
    </r>
    <r>
      <rPr>
        <b/>
        <i/>
        <sz val="12"/>
        <color theme="1"/>
        <rFont val="GHEA Grapalat"/>
        <family val="3"/>
      </rPr>
      <t xml:space="preserve"> </t>
    </r>
  </si>
  <si>
    <r>
      <t xml:space="preserve">Քաղաքականությունը՝ </t>
    </r>
    <r>
      <rPr>
        <vertAlign val="superscript"/>
        <sz val="9"/>
        <color theme="1"/>
        <rFont val="GHEA Grapalat"/>
        <family val="3"/>
      </rPr>
      <t>35</t>
    </r>
  </si>
  <si>
    <r>
      <t xml:space="preserve">Նպատակը՝ </t>
    </r>
    <r>
      <rPr>
        <vertAlign val="superscript"/>
        <sz val="9"/>
        <color theme="1"/>
        <rFont val="GHEA Grapalat"/>
        <family val="3"/>
      </rPr>
      <t>36</t>
    </r>
  </si>
  <si>
    <r>
      <t xml:space="preserve">Ակնկալվող արդյունքները՝ </t>
    </r>
    <r>
      <rPr>
        <vertAlign val="superscript"/>
        <sz val="9"/>
        <color theme="1"/>
        <rFont val="GHEA Grapalat"/>
        <family val="3"/>
      </rPr>
      <t>37</t>
    </r>
  </si>
  <si>
    <r>
      <t xml:space="preserve">Առկա իրավիճակի նկարագրությունը՝ </t>
    </r>
    <r>
      <rPr>
        <vertAlign val="superscript"/>
        <sz val="9"/>
        <color theme="1"/>
        <rFont val="GHEA Grapalat"/>
        <family val="3"/>
      </rPr>
      <t>38</t>
    </r>
  </si>
  <si>
    <r>
      <t>Միջոցառման գծով ծախսերը</t>
    </r>
    <r>
      <rPr>
        <vertAlign val="superscript"/>
        <sz val="8"/>
        <color theme="1"/>
        <rFont val="GHEA Grapalat"/>
        <family val="3"/>
      </rPr>
      <t>39</t>
    </r>
    <r>
      <rPr>
        <sz val="8"/>
        <color theme="1"/>
        <rFont val="GHEA Grapalat"/>
        <family val="3"/>
      </rPr>
      <t xml:space="preserve"> (հազ. դրամ)</t>
    </r>
  </si>
  <si>
    <r>
      <t>Առնչությունը խաչվող քաղաքականությանը</t>
    </r>
    <r>
      <rPr>
        <vertAlign val="superscript"/>
        <sz val="8"/>
        <color theme="1"/>
        <rFont val="GHEA Grapalat"/>
        <family val="3"/>
      </rPr>
      <t>40</t>
    </r>
  </si>
  <si>
    <r>
      <t>Երևույթի հանդես գալու հավանականությունը</t>
    </r>
    <r>
      <rPr>
        <vertAlign val="superscript"/>
        <sz val="8"/>
        <color theme="1"/>
        <rFont val="GHEA Grapalat"/>
        <family val="3"/>
      </rPr>
      <t>41</t>
    </r>
  </si>
  <si>
    <t>Ձևաչափ 1. Հայտով ներկայացված՝ 2025-2027թթ ընդհանուր ծախսերի համեմատությունը ՀՀ 2024թ. պետական բյուջեի և 2025-2027թթ. համար սահմանված նախնական կողմնորոշիչ չափաքակաների հետ</t>
  </si>
  <si>
    <t>1. Պետական մարմնի գծով 2025-2027 թվականների համար սահմանված ֆինանսավորման նախնական ընդհանուր կողմնորոշիչ չափաքանակները</t>
  </si>
  <si>
    <t>2. &lt;&lt;ՀՀ 2024թ. պետական բյուջեի մասին&gt;&gt; ՀՀ օրենքով պետական մարմնի գծով սահմանված ընդհանուր հատկացումները</t>
  </si>
  <si>
    <t>3. Ընդամենը հայտով ներկայացված ընդհանուր ծախսերը` 2025-2027 թթ. ՄԺԾԾ համար (տող 3.1 + տող 3.2 + տող 3.3.)</t>
  </si>
  <si>
    <t>4. Տարբերությունը ՀՀ 2024թ. պետական բյուջեի համապատասխան ցուցանիշից (տող 3 - տող 2)</t>
  </si>
  <si>
    <t>5. Տարբերությունը 2025-2027թվականների համար սահմանված ֆինանսավորման նախնական ընդհանուր կողմնորոշիչ չափաքանակներից (տող 3-տող 1)</t>
  </si>
  <si>
    <t>2027թ.</t>
  </si>
  <si>
    <t>2023թ.  (փաստացի) բազային տարի (հազ. դրամ)</t>
  </si>
  <si>
    <t>2024թ (պլան) (հազ. դրամ)</t>
  </si>
  <si>
    <t>2027թ (հազ. դրամ)</t>
  </si>
  <si>
    <t>2027թ</t>
  </si>
  <si>
    <t>Բազային տարի 2023թ․ (հազ. դրամ)</t>
  </si>
  <si>
    <t>2024թ պլան (հազ. դրամ)</t>
  </si>
  <si>
    <t>2026թ բյուջե (հազ. դրամ)</t>
  </si>
  <si>
    <t>2027թ բյուջե  (հազ. դրամ)</t>
  </si>
  <si>
    <t>2025թ բյուջե  (հազ. դրամ)</t>
  </si>
  <si>
    <t>Բազային տարի ըստ 2023 թվականի տարեկան  հաշվետվության</t>
  </si>
  <si>
    <t>2024 թվականի սպասողական</t>
  </si>
  <si>
    <t>Կատարողականն առ. 01.01.2023թ. դրությամբ</t>
  </si>
  <si>
    <t>2023թ. բյուջե (փաստ)</t>
  </si>
  <si>
    <t xml:space="preserve">2024թ. բյուջե (սպասողական) </t>
  </si>
  <si>
    <t>Ծրագրի գծով 2025-2027թթ ՄԺԾԾ-ով 2025թ. համար նախատեսված չափաքանակները (գոյություն ունեցող պարտավորություններ)</t>
  </si>
  <si>
    <t>2025թ. բյուջետային հայտ</t>
  </si>
  <si>
    <t>Հայտի և 2025-2027թթ ՄԺԾԾ-ով 2024թ. համար նախատեսված չափաքանակի տարբերության պարզաբանումը</t>
  </si>
  <si>
    <t xml:space="preserve">32․ Յուրաքանչյուր միջոցառման գծով բյուջետային ծախսերը բացել բյուջետային ծախսերի տնտեսագիտական դասակարգման առանձին կատեգորիաների, հոդվածների  մակարդակով </t>
  </si>
  <si>
    <t>Ծրագրով նախատեսված ամբողջ գումարը, ԱՄՆ դոլար/Եվրո</t>
  </si>
  <si>
    <t>այդ թվում՝</t>
  </si>
  <si>
    <t xml:space="preserve"> այդ թվում` բյուջետային ծախսերի տնտեսագիտական դասակարգման հոդվածներ
</t>
  </si>
  <si>
    <t xml:space="preserve"> Բյուջետային ծախսերի գործառական դասակարգման բաժինների, խմբերի և դասերի, բյուջետային ծրագրերի միջոցառումների,  բյուջետային հատկացումների գլխավոր կարգադրիչների անվանումները</t>
  </si>
  <si>
    <t xml:space="preserve"> այդ թվում` ըստ կատարողների</t>
  </si>
  <si>
    <t>2027թ բյուջե  
(հազ. դրամ)</t>
  </si>
  <si>
    <t>2026թ բյուջե 
(հազ. դրամ)</t>
  </si>
  <si>
    <t>2025թ բյուջե  
(հազ. դրամ)</t>
  </si>
  <si>
    <t>2024թ պլան 
(հազ. դրամ)</t>
  </si>
  <si>
    <t>Բազային տարի 
2023թ․ 
(հազ. դրամ)</t>
  </si>
  <si>
    <t>3.1 Գոյություն ունեցող ծախսային պարտավորությունների գնահատում 2025-2027թթ. ՄԺԾԾ համար (առանց ծախսային խնայողությունների վերաբերյալ առաջարկների ներառման)</t>
  </si>
  <si>
    <t>Հավելված N 7. Արտաքին և ներքին աղբյուրներից ստացվող նպատակային վարկերի (ենթավարկերի) և նպատակային դրամաշնորհների գծով իրականացվող ծրագրերը</t>
  </si>
  <si>
    <t xml:space="preserve">Ձևաչափ 1. Արտաքին աղբյուրներից ստացվող նպատակային վարկային և դրամաշնորհային ծախսային ծրագրեր </t>
  </si>
  <si>
    <r>
      <t xml:space="preserve">Ձևաչափ 1. Արտաքին աղբյուրներից ստացվող նպատակային վարկային և դրամաշնորհային ծախսային ծրագրեր </t>
    </r>
    <r>
      <rPr>
        <b/>
        <vertAlign val="superscript"/>
        <sz val="10"/>
        <rFont val="GHEA Grapalat"/>
        <family val="3"/>
      </rPr>
      <t>31</t>
    </r>
  </si>
  <si>
    <r>
      <t xml:space="preserve">Տնտեսագիտական դասակարգման </t>
    </r>
    <r>
      <rPr>
        <vertAlign val="superscript"/>
        <sz val="8"/>
        <rFont val="GHEA Grapalat"/>
        <family val="3"/>
      </rPr>
      <t>32</t>
    </r>
  </si>
  <si>
    <t xml:space="preserve">Ձևաչափ 2. Արտաքին աղբյուրներից ստացվող միջոցների հաշվին իրականացվող ենթավարկային ծրագրերը </t>
  </si>
  <si>
    <r>
      <t xml:space="preserve">Ձևաչափ 2. Արտաքին աղբյուրներից ստացվող միջոցների հաշվին իրականացվող ենթավարկային ծրագրերը </t>
    </r>
    <r>
      <rPr>
        <b/>
        <vertAlign val="superscript"/>
        <sz val="10"/>
        <rFont val="GHEA Grapalat"/>
        <family val="3"/>
      </rPr>
      <t>33</t>
    </r>
  </si>
  <si>
    <t xml:space="preserve">Հավելված N 3. Բյուջետային ծրագրերի և ակնկալվող արդյունքների ներկայացման ձևաչափ* </t>
  </si>
  <si>
    <t>* Հավելվածը անհրաժեշտ է լրացնել Phonetic (Times armenia) տառատեսակով</t>
  </si>
  <si>
    <t>&lt;միջոցառման դասիչը&gt;</t>
  </si>
  <si>
    <t>&lt;Միջոցառման անվանումը&gt;</t>
  </si>
  <si>
    <t>Հավելված N 11. Գոյություն ունեցող բյուջետային ծրագրերը և միջոցառումները</t>
  </si>
  <si>
    <t>1022</t>
  </si>
  <si>
    <t>Գյուղատնտեսության խթանման ծրագիր</t>
  </si>
  <si>
    <t>Գյուղատնտեսական մթերքի և դրանց վերամշակումից ստացվող սննդամթերքի ծավալների ավելացում</t>
  </si>
  <si>
    <t>Ընթացիկմիջոցառումներ</t>
  </si>
  <si>
    <t xml:space="preserve"> 11001</t>
  </si>
  <si>
    <t xml:space="preserve"> Միջոցառման անվանումը`</t>
  </si>
  <si>
    <t xml:space="preserve"> Պետական աջակցություն Հայաստանի Հանրապետության խաղողագործության և գինեգործության ոլորտներում վարվող պետական քաղաքականության ու զարգացման ծրագրերի իրականացմանը</t>
  </si>
  <si>
    <t xml:space="preserve"> Միջոցառման նկարագրությունը`</t>
  </si>
  <si>
    <t xml:space="preserve"> Միջոցառման տեսակը</t>
  </si>
  <si>
    <t xml:space="preserve"> Ծառայությունների մատուցում</t>
  </si>
  <si>
    <t xml:space="preserve"> 11002</t>
  </si>
  <si>
    <t xml:space="preserve"> Պետական աջակցություն Հայաստանի Հանրապետության գյուղատնտեսական ծրագրերի իրականացմանը</t>
  </si>
  <si>
    <t xml:space="preserve"> 11004</t>
  </si>
  <si>
    <t xml:space="preserve"> 12001</t>
  </si>
  <si>
    <t xml:space="preserve"> Գյուղատնտեսական վարկերի տոկոսադրույքների սուբսիդավորում</t>
  </si>
  <si>
    <t xml:space="preserve"> Տրանսֆերտների տրամադրում</t>
  </si>
  <si>
    <t xml:space="preserve"> 12004</t>
  </si>
  <si>
    <t xml:space="preserve"> Գյուղատնտեսական հումքի մթերումների (գնումների) նպատակով  տրամադրվող վարկերի տոկոսադրույքների սուբսիդավորում</t>
  </si>
  <si>
    <t xml:space="preserve"> 12005</t>
  </si>
  <si>
    <t xml:space="preserve"> Գերմանիայի զարգացման վարկերի բանկի (KFW) հետ համատեղ գյուղատնտեսության ոլորտում ապահովագրական համակարգի ներդրման փորձնական ծրագրի իրականացման համար պետական աջակցություն</t>
  </si>
  <si>
    <t xml:space="preserve"> 12010</t>
  </si>
  <si>
    <t xml:space="preserve"> 12011</t>
  </si>
  <si>
    <t xml:space="preserve"> 12012</t>
  </si>
  <si>
    <t xml:space="preserve"> 12013</t>
  </si>
  <si>
    <t xml:space="preserve"> Հայաստանի Հանրապետությունում  արդյունաբերական խեցգետնաբուծության զարգացման ծրագիր</t>
  </si>
  <si>
    <t>Կապիտալմիջոցառումներ</t>
  </si>
  <si>
    <t>Միջոցառման տեսակը</t>
  </si>
  <si>
    <t xml:space="preserve"> Այլ պետական կազմակերպությունների կողմից օգտագործվող ոչ ֆինանսական ակտիվների հետ գործառնություններ</t>
  </si>
  <si>
    <t>1058</t>
  </si>
  <si>
    <t xml:space="preserve"> Ծրագրի նպատակը`</t>
  </si>
  <si>
    <t xml:space="preserve"> Վերջնական արդյունքի նկարագրությունը`</t>
  </si>
  <si>
    <t xml:space="preserve"> Քաղաքականության մշակման և դրա կատարման համակարգման, պետական ծրագրերի պլանավորման, մշակման, իրականացման և մոնիտորինգի (վերահսկման) ծառայություններ</t>
  </si>
  <si>
    <t xml:space="preserve"> 11003</t>
  </si>
  <si>
    <t xml:space="preserve"> 11008</t>
  </si>
  <si>
    <t xml:space="preserve"> Պետական մարմինների կողմից օգտագործվող ոչ ֆինանսական ակտիվների հետ գործառնություններ</t>
  </si>
  <si>
    <t>1059</t>
  </si>
  <si>
    <t xml:space="preserve"> Ծրագրի անվանումը`</t>
  </si>
  <si>
    <t xml:space="preserve"> Բուսաբուծության խթանում և բույսերի պաշտպանություն</t>
  </si>
  <si>
    <t xml:space="preserve"> Հողագործությունից ստացվող արդյունքի բարելավում</t>
  </si>
  <si>
    <t xml:space="preserve"> Մշակաբույսերի միջին բերքատվության բարձրացում:ՀՀ գյուղատնտեսական նշանակության ողջ հողատարածքի համար կազմված ագրոքիմիական քարտեզներով ապահովվածություն: Հացահատիկի և հատիկաընդեղենի արտադրության ծավալների ավելացում:</t>
  </si>
  <si>
    <t xml:space="preserve"> Բուսասանիտարիայի  ծառայությունների, հողերի ագրոքիմիական հետազոտության և բերրիության բարձրացման միջոցառումների իրականացում</t>
  </si>
  <si>
    <t xml:space="preserve"> Հանրապետության գյուղատնտեսական նշանակության հողատեսքերում  բույսերի վնասակար  օրգանիզմների հայտնաբերման և ագրոքիմիական քարտեզների և պարարտացման կիրառման գիտականորեն հիմնավորված երաշխավորագրերի կազմման նպատակով դաշտային հետազոտությունների իրականացում</t>
  </si>
  <si>
    <t xml:space="preserve"> Բույսերի պաշտպանության միջոցառումներ</t>
  </si>
  <si>
    <t xml:space="preserve"> Մկնանման կրծողների և մորեխների  դեմ կենտրոնացված պայքարի միջոցառումներ</t>
  </si>
  <si>
    <t xml:space="preserve"> Սերմերի որակի ստուգում և պետական սորտափորձարկման միջոցառումներ</t>
  </si>
  <si>
    <t xml:space="preserve"> Գյուղատնտեսության մեջ օգտագործվող սերմերի որակի լաբորատոր հետազոտությունների ծառայություններ, սելեկցիոն նվաճումների հայտերի փորձաքննություններ, բույսերի նոր սորտերի փորձարկումներ</t>
  </si>
  <si>
    <t>1067</t>
  </si>
  <si>
    <t xml:space="preserve"> Ստանդարտների մշակում և հավատարմագրման համակարգի զարգացում</t>
  </si>
  <si>
    <t xml:space="preserve"> Արտադրանքի, ծառայությունների և գործընթացների անվտանգության մակարդակի բարելավում, միջազգային ու տարածաշրջանային հավատարմագրման համակարգերին ինտեգրում</t>
  </si>
  <si>
    <t xml:space="preserve"> Առևտրում տեխնիկական խոչընդոտների վերացում և շուկայահանվող արտադրանքի ու մատուցվող ծառայությունների համապատասխանության գնահատման գործունեության արդյունքների նկատմամբ սպառողների վստահության բարձրացում</t>
  </si>
  <si>
    <t xml:space="preserve"> Ստանդարտների մշակման ծառայություններ</t>
  </si>
  <si>
    <t xml:space="preserve"> Արտադրանքի և ծառայությունների ազգային ստանդարտների մշակում, միջպետական, եվրոպական և միջազգային կազմակերպությունների հետ համագործակցություն, ստանդարտների ազգային ֆոնդի վարման և տեղեկատվական սպասարկման աշխատանքների իրականացում</t>
  </si>
  <si>
    <t xml:space="preserve"> Աջակցություն ՀՀ հավատարմագրման համակարգին</t>
  </si>
  <si>
    <t xml:space="preserve"> Հավատարմագրման ծառայությունների մատուցում, հավատարմագրման համակարգի բարեփոխում, անձնակազմի ուսուցում, ազգային մարմնի կայքէջի և ռեեստրների սպասարկում, արդիականացում, ազգային մարմնի մասնակցություն աշխատաժողովներին, գագաթնաժողովներին, հանդիպումներին</t>
  </si>
  <si>
    <t>32002</t>
  </si>
  <si>
    <t>Որակի ենթակառուցվածքի համակարգի արդիականացում</t>
  </si>
  <si>
    <t xml:space="preserve"> ՍՉԱՄ ՓԲԸ-ում չափագիտական կարողությունների հիմնում, փորձարկման կարողությունների ընդլայնում, նոր լաբորատոր սարքավորումների ձեռքբերում, լաբորատորիաների վերազինում </t>
  </si>
  <si>
    <t>1086</t>
  </si>
  <si>
    <t xml:space="preserve"> Գյուղական ենթակառուցվածքների վերականգնում և զարգացում</t>
  </si>
  <si>
    <t xml:space="preserve"> Գյուղատնտեսության ոլորտի արդյունավետության աճ</t>
  </si>
  <si>
    <t xml:space="preserve"> Գյուղատնտեսական արտադրանքի ծավալների ավելացում</t>
  </si>
  <si>
    <t xml:space="preserve"> Զարգացման ֆրանսիական գործակալության աջակցությամբ իրականացվող ՀՀ Արարատի և Արմավիրի մարզերում» ոռոգվող գյուղատնտեսության զարգացման դրամաշնորհային ծրագրի համակարգում և ղեկավարում</t>
  </si>
  <si>
    <t xml:space="preserve"> Զարգացման ֆրանսիական գործակալության աջակցությամբ իրականացվող ՀՀ Արարատի և Արմավիրի մարզերում ոռոգվող գյուղատնտեսության զարգացման դրամաշնորհային ծրագրի համակարգում և ղեկավարում</t>
  </si>
  <si>
    <t xml:space="preserve">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t>
  </si>
  <si>
    <t xml:space="preserve"> Արարատի և Արմավիրի մարզերում ժամանակակից պահանջներին համապատասխան ոռոգման համակարգերի ներդրմանը աջակցություն </t>
  </si>
  <si>
    <t xml:space="preserve"> Զարգացման ֆրանսիական գործակալության աջակցությամբ իրականացվող ՀՀ Արարատի և Արմավիրի մարզերում Ոռոգվող գյուղատնտեսության զարգացման դրամաշնորհային ծրագիր</t>
  </si>
  <si>
    <t xml:space="preserve"> Ծրագրի իրականացման համար աշխատանքային պայմանների ապահովման նպատակով վարչական սարքավորումների ձեռք բերում</t>
  </si>
  <si>
    <t>1104</t>
  </si>
  <si>
    <t xml:space="preserve"> Գիտելիքահենք, նորարարական տնտեսությանը և փոքր ու միջին ձեռնարկատիրությանը աջակցություն</t>
  </si>
  <si>
    <t xml:space="preserve"> Արտադրողականության բարձրացման նպատակով տնտեսության թվայնացման, նորարարական էլեկտրոնային կառավարման համակարգերի ներդրման, գիտելիքահենք գործարարությանը և փոքր ու միջին ձեռնարկատիրությանը աջակցություն</t>
  </si>
  <si>
    <t xml:space="preserve"> Արտադրողականության աճ, նորարարական և թվայնացված տնտեսություն, ՓՄՁ սուբյեկտների թվաքանակի ավելացու</t>
  </si>
  <si>
    <t>նոր նախաձեռնություն</t>
  </si>
  <si>
    <t>11003</t>
  </si>
  <si>
    <t>11004</t>
  </si>
  <si>
    <t xml:space="preserve"> Գիտության և գործարարության օրեր</t>
  </si>
  <si>
    <t>11005</t>
  </si>
  <si>
    <t>12003</t>
  </si>
  <si>
    <t>1116</t>
  </si>
  <si>
    <t xml:space="preserve"> Անասնաբուժական ծառայություններ</t>
  </si>
  <si>
    <t xml:space="preserve"> Անասնահամաճարակային կայուն ֆոնի ապահովում</t>
  </si>
  <si>
    <t xml:space="preserve"> Գյուղատնտեսական կենդանիների վարակամերժության ապահովում</t>
  </si>
  <si>
    <t xml:space="preserve"> Գյուղատնտեսական կենդանիների պատվաստում</t>
  </si>
  <si>
    <t xml:space="preserve"> Անասնաբուժական ծառայության հակահամաճարակային միջոցառումների, կենդանիների հիվանդությունների կանխարգելման աշխատանքների կազմակերպում և համակարգում, անհրաժեշտ նյութերի ձեռքբերում:</t>
  </si>
  <si>
    <t xml:space="preserve"> Հայաստանի Հանրապետությունում խոշոր եղջերավոր կենդանիների համարակալում և հաշվառում</t>
  </si>
  <si>
    <t xml:space="preserve"> Հայաստանի Հանրապետությունում խոշոր եղջերավոր կենդանիների համարակալման և հաշվառման միջոցառումների իրականացում</t>
  </si>
  <si>
    <t>11006</t>
  </si>
  <si>
    <t xml:space="preserve"> Կովերի արհեստական սերմնավորման միջոցառումների իրականացում</t>
  </si>
  <si>
    <t xml:space="preserve"> Արհեստական սերմնավորման միջոցով հանրապետությունում անասնագլխաքանակի ավելացում և տոհմային հատկանիշների բարելավում</t>
  </si>
  <si>
    <t>1165</t>
  </si>
  <si>
    <t xml:space="preserve"> Ներդրումների և արտահանման խթանման ծրագիր</t>
  </si>
  <si>
    <t xml:space="preserve"> Ներդրումների ներգրավման և արտահանման խթանում</t>
  </si>
  <si>
    <t xml:space="preserve"> Նախորդ տարվա համեմատ ներդրումների և արտահանման ծավալների աճ</t>
  </si>
  <si>
    <t xml:space="preserve"> ՀՀ արտահանմանն ուղղված արդյունաբերական քաղաքականության ռազմավարությամբ նախատեսված միջոցառումներ</t>
  </si>
  <si>
    <t xml:space="preserve"> Նոր ոլորտների զարգացման նպաստում, արտահանմանն աջակցություն, նոր շուկաների ընդլայնման աջակցություն, սերտիֆիկացման ծառայությունների փոխհատուցում, վարկավորման տոկոսների սուբսիդավորում, կարողությունների զարգացում, արտահանման խնդիրների հետազոտում</t>
  </si>
  <si>
    <t xml:space="preserve"> Պետական աջակցություն Հայաստանի Հանրապետությունում ներդրումային ծրագրերի խթանմանը, իրականացմանը և հետներդրումային սպասարկմանը</t>
  </si>
  <si>
    <t xml:space="preserve"> "Ներդրողների սպասարկմանը, ներդրումների խթանմանաշխատանքների իրականացմանը, արդյունաբերականքաղաքականության ռազմավարությամբ նախատեսվածմիջոցառումների կազմակերպմանը, օտարերկրյաներդրողների ներգրավմանը և հետներդրումայինսպասարկմանը պետական աջակցություն"</t>
  </si>
  <si>
    <t xml:space="preserve"> 11007</t>
  </si>
  <si>
    <t xml:space="preserve"> ՀՀ տարածքից բեռների արտահանման և/կամ ՀՀ տարածք ներմուծման նպատակով լոգիստիկ ծառայությունների ձեռք բերմանը աջակցություն</t>
  </si>
  <si>
    <t xml:space="preserve"> ՀՀ տարածքից արտահանման և/կամ ՀՀ տարածք ներմուծման նպատակով բեռնափոխադրման  ծառայություններին աջակցություն</t>
  </si>
  <si>
    <t xml:space="preserve"> 11009</t>
  </si>
  <si>
    <t xml:space="preserve"> Հանրային ներդրումային ծրագրերի նախագծերի իրականացման իրատեսականությունը գնահատելու նպատակով տեխնիկատնտեսական ուսումնասիրության իրականացում</t>
  </si>
  <si>
    <t xml:space="preserve"> 11010</t>
  </si>
  <si>
    <t xml:space="preserve"> Տեքստիլ ոլորտի զարգացման ծրագրերն իրականացնող և աջակցող Օպերատորի  շարունակական  գործունեության նպատակով պետական աջակցության ծրագիր</t>
  </si>
  <si>
    <t xml:space="preserve"> Տեքստիլ ոլորտի զարգացման գործողությունների ծրագրիրն իրականացնող Օպերատորի ֆինանասավորում</t>
  </si>
  <si>
    <t xml:space="preserve"> Թողարկման և վարկանիշավորման պետական աջակցության ծրագիր</t>
  </si>
  <si>
    <t xml:space="preserve"> 11013</t>
  </si>
  <si>
    <t xml:space="preserve"> &lt;&lt;ԷՔՍՊՈ 2025&gt;&gt; Օսակա, Կանսայ, Ճապոնիա համաշխարհային ցուցահանդեսին ՀՀ մասնակցության կազմակերպման աշխատանքներ</t>
  </si>
  <si>
    <t xml:space="preserve"> Ճապոնիայում և հարավասիական տարածաշրջանում ՀՀ ճանաչելիության բարձրացում բիզնեսի և այլ գործունեոթյան տեսակների համար որպես գրավիչ երկրի դիրքավորում</t>
  </si>
  <si>
    <t xml:space="preserve"> Տեքստիլ ոլորտում կայունության զարգացման գործընթացներին պետական աջակացության տրամադրման միջոցառում</t>
  </si>
  <si>
    <t xml:space="preserve"> Տեքստիլ ոլորտի ընկերությունների կայունության զարգացման նպատակով ոլորտի կազմակերպությունների հավաստագրմանն ուղղված ծախսերի մասնակի փոխհատուցում</t>
  </si>
  <si>
    <t xml:space="preserve"> 12002</t>
  </si>
  <si>
    <t xml:space="preserve"> Տեքստիլ ոլորտի կազմակերպությունների համար մատակարարման շղթաների դիվերսիֆիկացիայի ապահովմանն ուղղված պետական աջակցություն</t>
  </si>
  <si>
    <t xml:space="preserve"> Տեքստիլ ընկերությունների կողմից ներգրավված առևտրի ֆինանսավորման վարկային գործիքների տոկոսադրույքների սուբսիդավորում և էլեկտրոնային հարթակներում վաճառքների խթանում</t>
  </si>
  <si>
    <t xml:space="preserve"> 12003</t>
  </si>
  <si>
    <t xml:space="preserve"> Դեղագործության  արդյունաբերության զարգացման հնգամյա ծրագիր</t>
  </si>
  <si>
    <t xml:space="preserve"> ՀՀ-ում դեղագործական արտադրանքի  ծավալների ավելացմանն  ուղղված   միջոցառումների իրականացում</t>
  </si>
  <si>
    <t xml:space="preserve"> Ենթակառուցվածքներ ներդրումների դիմաց</t>
  </si>
  <si>
    <t>1187</t>
  </si>
  <si>
    <t xml:space="preserve"> Գյուղատնտեսության արդիականացման ծրագիր</t>
  </si>
  <si>
    <t xml:space="preserve"> Գյուղատնտեսական տեխնիկական համակարգերի արդիականացում, ինտենսիվ այգիների ներդրման  և  տոհմաբուծության մեջ նոր ցեղատեսակների բուծման աջակցություն</t>
  </si>
  <si>
    <t xml:space="preserve"> Ոռոգման արդիական համակարգեր ներդրված հողատարածքների և տոհմային կենդանիների տեսակարար կշռի ավելացում</t>
  </si>
  <si>
    <r>
      <t>Ծրագրի միջոցառումներ</t>
    </r>
    <r>
      <rPr>
        <vertAlign val="superscript"/>
        <sz val="11"/>
        <color rgb="FF000000"/>
        <rFont val="GHEA Grapalat"/>
        <family val="3"/>
      </rPr>
      <t>8</t>
    </r>
  </si>
  <si>
    <t xml:space="preserve"> Հայաստանի Հանրապետությունում  խաղողի, ժամանակակից տեխնոլոգիաներով մշակվող ինտենսիվ պտղատու այգիների և հատապտղանոցների հիմնման համար վարկային տոկոսադրույքների սուբսիդավորում</t>
  </si>
  <si>
    <t xml:space="preserve"> Հայաստանի Հանրապետությունում  խաղողի, ժամանակակից տեխնոլոգիաներով մշակվող ինտենսիվ պտղատու այգիների և հատապտղանոցների հիմնման համար տնտեսավարողներին տրամադրվող նպատակային վարկերի տոկոսադրույքների սուբսիդավորում</t>
  </si>
  <si>
    <t xml:space="preserve"> Հայաստանի Հանրապետության գյուղատնտեսական տեխնիկայի  լիզինգի  աջակցության ծրագիր</t>
  </si>
  <si>
    <t xml:space="preserve"> Գյուղատնտեսական տեխնիկայի տրամադրման լիզինգի տոկոսադրույքների սուբսիդավորում</t>
  </si>
  <si>
    <t xml:space="preserve"> Հայաստանի Հանրապետության ագրոպարենային ոլորտի սարքավորումների  լիզինգի  աջակցության ծրագիր</t>
  </si>
  <si>
    <t xml:space="preserve"> Ագրոպարենային ոլորտի սարքավորումների տրամադրման լիզինգի տոկոսադրույքների սուբսիդավորում</t>
  </si>
  <si>
    <t xml:space="preserve"> Ոռոգման արդիական համակարգերի ներդրման համար տրամադրվող վարկերի տոկոսադրույքների սուբսիդավորման ծրագիր</t>
  </si>
  <si>
    <t xml:space="preserve"> Ոռոգման արդիական համակարգերի ներդրման նպատակով գյուղատնտեսությունում տնտեսավարողներին տրամադրվող նպատակային վարկերի տոկոսադրույքների սուբսիդավորում</t>
  </si>
  <si>
    <t xml:space="preserve"> Հայաստանի Հանրապետության գյուղատնտեսությունում կարկտապաշտպան ցանցերի ներդրման համար տրամադրվող վարկերի տոկոսադրույքների սուբսիդավորում</t>
  </si>
  <si>
    <t xml:space="preserve">  Գյուղատնտեսության ոլորտում կարկտապաշտպան ցանցերի ներդրման համար տրամադրվող վարկերի տոկոսադրույքների սուբսիդավորում</t>
  </si>
  <si>
    <t xml:space="preserve"> Փոքր և միջին «Խելացի» անասնաշենքերի կառուցման կամ վերակառուցման և դրանց տեխնոլոգիական ապահովմանն աջակցություն</t>
  </si>
  <si>
    <t xml:space="preserve"> Գյուղատնտեսական տնտեսավարողներին  Փոքր և միջին «Խելացի» անասնաշենքերի կառուցման կամ վերակառուցման և դրանց տեխնոլոգիական ապահովման համար աջակցության տրամադրում</t>
  </si>
  <si>
    <t xml:space="preserve"> Հայաստանի Հանրապետությունում խաղողի, ժամանակակից տեխնոլոգիաներով մշակվող ինտենսիվ պտղատու այգիների և հատապտղանոցների հիմնման համար պետական աջակցություն</t>
  </si>
  <si>
    <t xml:space="preserve"> Հայաստանի Հանրապետությունում խաղողի, ժամանակակից տեխնոլոգիաներով մշակվող ինտենսիվ պտղատու այգիների և հատապտղանոցների հիմնման համար տնտեսավարողների կողմից կատարված ծախսերի մասնակի փոխհատուցում</t>
  </si>
  <si>
    <t>12011</t>
  </si>
  <si>
    <t xml:space="preserve"> Փոքր և միջին ջերմոցային տնտեսությունների ներդրման պետական աջակցության ծրագիր</t>
  </si>
  <si>
    <t xml:space="preserve"> Ջերմոցների կառուցման ծախսերի մասնակի փոխհատուցում</t>
  </si>
  <si>
    <t xml:space="preserve"> ՀՀ-ում  ոչխարաբուծության և այծաբուծության զարգացման նպատակով  տրամադրվող նպատակային վարկերի տոկոսադրույքների սուբսիդավորում</t>
  </si>
  <si>
    <t xml:space="preserve"> Հանրապետությունում մանր եղջերավոր տոհմային կենդանիների ձեռքբերման համար տրամադրվող նպատակային վարկերի տոկոսադրույքների սուբսիդավորում</t>
  </si>
  <si>
    <t xml:space="preserve"> ՀՀ-ում ոչխարաբուծության և այծաբուծության զարգացման նպատակով աջակցություն</t>
  </si>
  <si>
    <t xml:space="preserve"> Հանրապետությունում մանր եղջերավոր տոհմային կենդանիների ձեռքբերման համար փաստացի կատարված վճարների մասնակի փոխհատուցում</t>
  </si>
  <si>
    <t xml:space="preserve"> Հայաստանի Հանրապետությունում ինտենսիվ այգեգործության զարգացման նպատակով սուբսիդավորում</t>
  </si>
  <si>
    <t xml:space="preserve"> Հայաստանի Հանրապետությունում այգեհիմնման նպատակով տրամադրվող վարկերի տոկոսադրույքների սուբսիդավորում </t>
  </si>
  <si>
    <t xml:space="preserve"> Հայաստանի Հանրապետությունում ինտենսիվ այգեգործության զարգացման նպատակով ծախսերի փոխհատուցում</t>
  </si>
  <si>
    <t xml:space="preserve"> Հայաստանի Հանրապետությունում այգեհիմնման նպատակով կատարված ծախսերի մասնակի փոխհատուցում</t>
  </si>
  <si>
    <t>12016</t>
  </si>
  <si>
    <t xml:space="preserve"> Հայաստանի Հանրապետությունում  ջերմատնային տնտեսությունների  զարգացման աջակցության ծրագիր</t>
  </si>
  <si>
    <t xml:space="preserve"> Հայաստանի Հանրապետությունում ջերմատների հիմնման համար տրամադրվող վարկերի տոկոսադրույքների սուբսիդավորում</t>
  </si>
  <si>
    <t>12017</t>
  </si>
  <si>
    <t xml:space="preserve"> Գյուղատնտեսական մշակաբույսերի մշակության խթանման նպատակով տրամադրվող նպատակային վարկերի տոկոսադրույքների սուբսիդավորում</t>
  </si>
  <si>
    <t xml:space="preserve"> Վարկերի տոկոսադրույքների սուբսիդավորման միջոցով խթանել Հայաստանի Հանրապետությունում գյուղատնտեսական մշակաբույսերի տարածքների ավելացումը</t>
  </si>
  <si>
    <t>12018</t>
  </si>
  <si>
    <t xml:space="preserve"> Արտերկրից բարձր մթերատու ոչխարի և այծերի ցեղերի տոհմային կենդանիների ներկրման փոխհատուցում</t>
  </si>
  <si>
    <t xml:space="preserve"> Արտերկրից բարձր մթերատու ոչխարի և այծերի ցեղերի տոհմային կենդանիների ներկրման շարունակականության ապահովում և կենդանիների արժեքի 50%-ի փոխհատուցում</t>
  </si>
  <si>
    <t>1190</t>
  </si>
  <si>
    <t xml:space="preserve"> Զբոսաշրջության զարգացման ծրագիր</t>
  </si>
  <si>
    <t xml:space="preserve"> Հայաստանի և հայկական զբոսաշրջային արդյունքի մրցունակության և ճանաչելիության բարձրացում</t>
  </si>
  <si>
    <t xml:space="preserve"> Զբոսաշրջիկների թվաքանակի ավելացում</t>
  </si>
  <si>
    <t xml:space="preserve"> Զբոսաշրջության զարգացման ոլորտում պետական քաղաքականության մշակման և դրա կատարման համակարգման, պետական ծրագրերի պլանավորման, մշակման, իրականացման և մոնիտորինգի (վերահսկման) ծառայություններ</t>
  </si>
  <si>
    <t xml:space="preserve"> Աջակցություն զբոսաշրջության զարգացմանը</t>
  </si>
  <si>
    <t xml:space="preserve"> Զբոսաշրջիկների համար Հայաստանի գրավչությունը բարձրացնելուն ուղղված միջոցառումների իրականացում</t>
  </si>
  <si>
    <t xml:space="preserve"> Համաշխարհային բանկի աջակցությամբ իրականացվող Տեղական տնտեսության և ենթակառուցվածքների զարգացման  ծրագրի կառավարում</t>
  </si>
  <si>
    <t xml:space="preserve"> Տեղական տնտեսության և ենթակառուցվածքների զարգացման  ծրագիր` ՀՀ տարբեր մարզերում զբոսաշրջության հետ կապված ենթակառուցվածքների բարելավման նպատակով</t>
  </si>
  <si>
    <t xml:space="preserve"> Համաշխարհային բանկի աջակցությամբ իրականացվող Տեղական տնտեսության և ենթակառուցվածքների զարգացման  ծրագրի շրջանակներում ՀՀ տարբեր մարզերում զբոսաշրջության հետ կապված ենթակառուցվածքների բարելավմանն ուղղված միջոցառումներ</t>
  </si>
  <si>
    <t xml:space="preserve"> Ընտրված մարզերում զբոսաշրջության հետ կապված ենթակառուցվածքների, այդ թվում` ճանապարհների, ավտոկայանատեղերի, ջրամատակարարման համակարգերի, լուսավորության վերանորոգում և նորովի կառուցում</t>
  </si>
  <si>
    <t>12002</t>
  </si>
  <si>
    <t xml:space="preserve"> Համաշխարհային բանկի աջակցությամբ իրականացվող Զբոսաշրջության և մարզային ենթակառուցվածքների բարելավում</t>
  </si>
  <si>
    <t xml:space="preserve"> Միջոցառումն ընդգրկում  է զբոսաշրջային կլաստերների համապարփակ և կայուն զարգացման ծրագրերի բարելավման առաջնայնություն, քաղաքային և համայնքային ենթակառուցվածքների համապարփակ արդիականացում և վերակառուցում</t>
  </si>
  <si>
    <t xml:space="preserve"> 12014</t>
  </si>
  <si>
    <t>11009</t>
  </si>
  <si>
    <t xml:space="preserve"> Հայաստանի Հանրապետությունում աշնանացան ցորենի ցանքատարածությունների մոնիթորինգի իրականացմանն աջակցություն</t>
  </si>
  <si>
    <t xml:space="preserve"> Հայաստանի Հանրապետությունում աշնանացան ցորենի արտադրության խթանման նպատակով փոխհատուցման տրամադրում</t>
  </si>
  <si>
    <t>11001</t>
  </si>
  <si>
    <t xml:space="preserve"> Համաշխարհային բանկի աջակցությամբ իրականացվող Համայնքների գյուղատնտեսական ռեսուրսների կառավարման և մրցունակության երկրորդ ծրագրի համակարգում և ղեկավարում</t>
  </si>
  <si>
    <t>ԱՄՆ կառավարության աջակցությամբ իրականացված «Հազարամյակի մարտահրավեր» դրամաշնորհային ծրագրի արդյունքում ձևավորված ֆինանսական միջոցների կառավարում</t>
  </si>
  <si>
    <t>-</t>
  </si>
  <si>
    <t>1134</t>
  </si>
  <si>
    <t xml:space="preserve"> Ենթակառուցվածքների և գյուղական ֆինանսավորման աջակցություն</t>
  </si>
  <si>
    <t xml:space="preserve"> Բարելավել գյուղական ազգաբնակչության տնտեսական ու սոցիալական կարգավիճակը, ստեղծել զբաղվածության ապահովման կայուն մեխանիզմներ, զարգացնել արտադրական համակարգերը և կապը ապրանքային մշակաբույսերի արտադրության արժեշղթայի օղակների միջև:</t>
  </si>
  <si>
    <t xml:space="preserve"> Գյուղական տարածքներում տնտեսական ակտիվության բարելավում</t>
  </si>
  <si>
    <t xml:space="preserve"> Գյուղատնտեսության զարգացման միջազգային հիմնադրամի  աջակցությամբ իրականացվող  «Ենթակառուցվածքների և գյուղական ֆինանսավորման աջակցություն» վարկային ծրագիր</t>
  </si>
  <si>
    <t xml:space="preserve"> Գյուղատնտեսության զարգացման միջազգային հիմնադրամի  աջակցությամբ իրականացվող  «Ենթակառուցվածքների և գյուղական ֆինանսավորման աջակցություն» վարկային ծրագրի կառավարում և համակարգում</t>
  </si>
  <si>
    <t>11002</t>
  </si>
  <si>
    <t xml:space="preserve"> Գլոբալ էկոլոգիական հիմնադրամի աջակցությամբ իրականացվող «Հայաստանում արտադրողականության աճին ուղղված հողերի  կայուն կառավարում» դրամաշնորհային ծրագրի շրջանակներում ֆինանսական փաթեթների տրամադրում</t>
  </si>
  <si>
    <t xml:space="preserve"> Ֆինանսական փաթեթների տրամադրում Սյունիքի, Վայոց Ձորի և Արարատի մարզի շահառուներին փոքր տնտեսություն վարող ֆերմերների կարողությունների բարձրացման նպատակով</t>
  </si>
  <si>
    <t xml:space="preserve"> Գլոբալ էկոլոգիական հիմնադրամի աջակցությամբ իրականացվող «Հայաստանում արտադրողականության աճին ուղղված հողերի  կայուն կառավարում» դրամաշնորհային ծրագիր</t>
  </si>
  <si>
    <t xml:space="preserve"> Ներդրումներ կայուն գյուղատնտեսական համակարգերում և տեխնոլոգիաներում, համայնքային հողերի էրոզիայի կանխարգելում, հողերի աստիճանական վատթարացման դեմ պայքար</t>
  </si>
  <si>
    <t xml:space="preserve"> Պետական աջակցություն Հայաստանի Հանրապետությունում
և արտերկրում ներդրումային և ՊՄԳ ծրագրերի իրականացմանը</t>
  </si>
  <si>
    <t>Պետական աջակցություն Հայաստանի Հանրապետությունում
և արտերկրում ներդրումային և ՊՄԳ ծրագրերի իրականացմանը</t>
  </si>
  <si>
    <t>12012</t>
  </si>
  <si>
    <t>12019</t>
  </si>
  <si>
    <t>Տնամերձ հողամասերում այգեհիմնման և ոռոգման արդիական համակարգերի ներդրման աջակցություն</t>
  </si>
  <si>
    <t xml:space="preserve"> Գերմանիայի միջազգային համագործակցության ընկե րության աջակցությամբ իրականացվող «Նորարարական տուրիզմի և տեխնոլոգիաների զարգացում Հայաստանի համար» դրամաշնորհային ծրագրի շրջանակներում մարքեթինգային միջոցառումների իրականացում</t>
  </si>
  <si>
    <t>11007</t>
  </si>
  <si>
    <t xml:space="preserve">Պտուղբանջարեղենի, խաղողի և կաթի վերամշակումից ստացված արտադրանքի ծավալների աճ, տոկոս </t>
  </si>
  <si>
    <t>2023թ․</t>
  </si>
  <si>
    <t>2027թ․</t>
  </si>
  <si>
    <t xml:space="preserve">Կառավարության 2021 թվականի նոյեմբերի 18-ի N 1902-Լ որոշումով հաստատված Հայաստանի Հանրապետության կառավարության 2021-2026 թվականների գործունեության միջոցառումների ծրագրի Էկոնոմիկայի նախարարության բաժնի «9.4 Ագրոպարենային արտադրանքի իրացման և արտահանման խթանում» միջոցառման «Մեծածախ շուկաների, լոգիստիկ կենտրոնների, արտահանման
հիմնական շուկաներում հավաքական պահեստների
ստեղծմանն աջակցության միջոցով առնվազն 1 մեծածախ
շուկայի կամ լոգիստիկ կենտրոնի և առնվազն 2 հավաքական պահեստի ստեղծում» և «Գինեգործական արտադրանքի ճանաչելիության բարձրացման
միջոցառումների միջոցով 2 անգամ արտահանման
ծավալների ավելացում կամ տարեկան 20%-ով աճ» ակնկալվող արդյունքներ </t>
  </si>
  <si>
    <t>ՄԱԿ-ի Կայուն զարգացման 2030 օրակարգում ներառված կայուն զարգացման  նպատակ 2 (ցուցանիշ 2.ա.1. Պետական ծախսումների գյուղատնտեսական կողմնորոշման համաթիվը)</t>
  </si>
  <si>
    <t xml:space="preserve"> Գյուղատնտեսության խթանման ծրագիր</t>
  </si>
  <si>
    <t>12</t>
  </si>
  <si>
    <t>30</t>
  </si>
  <si>
    <t>3</t>
  </si>
  <si>
    <t>5</t>
  </si>
  <si>
    <t>70</t>
  </si>
  <si>
    <t>1</t>
  </si>
  <si>
    <t>04</t>
  </si>
  <si>
    <t>02</t>
  </si>
  <si>
    <t>01</t>
  </si>
  <si>
    <t>ՀՀ էկոնոմիկայի նախարարություն</t>
  </si>
  <si>
    <t>Երևան քաղաք</t>
  </si>
  <si>
    <t>ՀՀ  Արագածոտնի մարզ</t>
  </si>
  <si>
    <t>ՀՀ Արարատի մարզ</t>
  </si>
  <si>
    <t>ՀՀ Արմավիրի մարզ</t>
  </si>
  <si>
    <t>ՀՀ Գեղարքունիքի մարզ</t>
  </si>
  <si>
    <t>ՀՀ Լոռու մարզ</t>
  </si>
  <si>
    <t>ՀՀ Կոտայքի մարզ</t>
  </si>
  <si>
    <t>ՀՀ Սյունիքի մարզ</t>
  </si>
  <si>
    <t>ՀՀ Վայոց Ձորի մարզ</t>
  </si>
  <si>
    <t>ՀՀ Տավուշի մարզ</t>
  </si>
  <si>
    <t>ՀՀ Շիրակի մարզ</t>
  </si>
  <si>
    <t xml:space="preserve">Ֆորս-մաժորային </t>
  </si>
  <si>
    <t>Այլընտրանքային աղբյուրների կիրառում</t>
  </si>
  <si>
    <t>Իրականացվող միջոցառումների տարեկան կատարողականի ապահովում առնվազն, 
տոկոս</t>
  </si>
  <si>
    <t>տարեկան</t>
  </si>
  <si>
    <t>Համաձայն ՀՀ կառավարության ծրագրի մասին ՀՀ կառավարության 2021 թվականի օգոստոսի 18-ի N 1363-Ա որոշման 2.4-րդ կետի՝  Գյուղատնտեսությունը բաժնի ապահովել կենդանիների և բույսերի հիվանդությունների կանխարգելման արդյունավետ համակարգի ներդրումը,
ՀՀ կառավարության 2021 թվականի նոյեմբերի 18-ի N 1902-Լ որոշման 9-րդ կետի 9.3–րդ և 9.8-րդ ենթակետեր։</t>
  </si>
  <si>
    <t>Ամուր առողջություն և բարեկեցություն
Ապահովել առողջ կյանք և խթանել բարեկեցություն բոլորի համար՝ անկախ տարիքից</t>
  </si>
  <si>
    <t>շարունակական</t>
  </si>
  <si>
    <t xml:space="preserve"> Վճարովի ծառայությունների մատուցումից և աշխատանքների կատարումից</t>
  </si>
  <si>
    <t>1022-11002</t>
  </si>
  <si>
    <t>1022-11001</t>
  </si>
  <si>
    <t>Ծրագրի դասիչ</t>
  </si>
  <si>
    <t>Միջոցառման դասիչ</t>
  </si>
  <si>
    <t xml:space="preserve">Ճգնաժամ </t>
  </si>
  <si>
    <t>Իրականացվող միջոցառումների ծավալի նվազում</t>
  </si>
  <si>
    <t>Ծրագրի լրացուցիչ ֆինանսավորում</t>
  </si>
  <si>
    <t>Ֆինանսավորման դադարեցում կամ նվազեցում</t>
  </si>
  <si>
    <t>Անասնահամաճարակային իրավիճակի ապակայունացում՝ կենդանիների, կենդանիների և մարդու համար հատուկ վտանգավոր վարակիչ հիվանդությունների բռնկում և տարածում: Ծրագրի շրջանակներում նախատեսված միջոցառումների ոչ լիարժեք կատարման, կամ ամբողջությամբ չիրականացնելու արդյունքում արդյունքում այն ուղղակիորեն կազդի ազգաբնակչության սոցիալական վիճակի և միջպետական տնտեսական կապերի վատթարացմանը: Չհամարակալված և չհաշվառված ԽԵԿ գլխաքանակ</t>
  </si>
  <si>
    <t>Ֆորս - մաժոր</t>
  </si>
  <si>
    <t>Գյուղատնտեսական  արտադրանքի  ավելացում (%)</t>
  </si>
  <si>
    <t>2023թ.</t>
  </si>
  <si>
    <t>ՀՀ կառավարության 2021 թվականի օգոստոսի 18-ի N 1363-Ա որոշմամբ հաստատված «Հայաստանի Հանրապետության կառավարության 2021-2026 թվականների ծրագիր (2.4. Գյուղատնտեսություն բաժին), ՀՀ կառավարության 2019 թվականի դեկտեմբերի 19-ի N 1886-Լ որոշմամբ հաստատված Հայաստանի Հանրապետության գյուղատնտեսության ոլորտի տնտեսական զարգացումն ապահովող հիմնական ուղղությունների 2020-2030 թվականների ռազմավարություն,  &lt;Բարձրացնել գյուղատնտեսության ոլորտի մրցունակություն և արդյունավետությունը&gt; առաջնահերթություն։</t>
  </si>
  <si>
    <t>ՄԱԿ–ի կայուն զարգացման 2–րդ նպատակ՝  վերացնել սովը, հասնել պարենային ապահովության ու բարելավված սնուցման, խթանել գյուղատնտեսության կայուն զարգացումը։ Թիրախներ՝  2․ 3- Մինչև 2030 թ. կրկնապատկել փոքր պարենարտադրողների գյուղատնտեսական արտադրողականությունը և եկամուտները և 2․ 4 թիրախ- Մինչև 2030 թ. ապահովել պարենարտադրության կայուն համակարգեր և ներդնել դիմակայուն գյուղատնտեսական գործելաձևեր, որոնք մեծացնում են արտադրողականությունը և արտադրությունը, օգնում են պահպանել էկոհամակարգերը, ուժեղացնում են կլիմայի փոփոխություններին, ծայրահեղ եղանակային պայմաններին, երաշտին, հեղեղներին և այլ աղետներին հարմարվելու կարողությունները և շարունակաբար բարելավում հողի որակը։
 2․ա․2 ցուցանիշ
Գյուղատնտեսական նշանակության հողերի արդյունավետ օգտագործման աջակցությունը, գյուղատնտեսությունում տնտեսավարողներին մատչելի ֆինանսական ռեսուրսների հասանելիության ապահովումը, գյուղատնտեսական մթերքի  իրացմանն ու վերարտադրության կազմակերպման աջակցությունը նպաստում է գյուղատնտեսական արտադրանքի արտադրության ծավալների ավելացմանը։</t>
  </si>
  <si>
    <t>Օգտագործվող վարելահողերի ավելացում (%)</t>
  </si>
  <si>
    <t xml:space="preserve">100 
</t>
  </si>
  <si>
    <t>ՀՀ կառավարության 2021 թվականի օգոստոսի 18-ի N 1363-Ա որոշմամբ հաստատված «Հայաստանի Հանրապետության կառավարության 2021-2026 թվականների ծրագիր (2.4. Գյուղատնտեսություն բաժին), ՀՀ կառավարության 2019 թվականի դեկտեմբերի 19-ի N 1886-Լ որոշմամբ հաստատված Հայաստանի Հանրապետության գյուղատնտեսության ոլորտի տնտեսական զարգացումն ապահովող հիմնական ուղղությունների 2020-2030 թվականների ռազմավարություն,&lt;Հողային բարեփոխում&gt; գերակայություն։</t>
  </si>
  <si>
    <t>ՄԱԿ–ի կայուն զարգացման 2–րդ նպատակ,  2․ 3 և 2․ 4 թիրախ՝ վերացնել սովը, հասնել պարենային ապահովության ու բարելավված սնուցման, խթանել գյուղատնտեսության կայուն զարգացումը։ 2․4,1 ցուցանիշ</t>
  </si>
  <si>
    <t>Ապահովագրված տարածքների ավելացում (հա)</t>
  </si>
  <si>
    <t>ՀՀ կառավարության 2021 թվականի օգոստոսի 18-ի N 1363-Ա որոշմամբ հաստատված «Հայաստանի Հանրապետության կառավարության 2021-2026 թվականների ծրագիր (2.4. Գյուղատնտեսություն բաժին), ՀՀ կառավարության 2019 թվականի դեկտեմբերի 19-ի N 1886-Լ որոշմամբ հաստատված Հայաստանի Հանրապետության գյուղատնտեսության ոլորտի տնտեսական զարգացումն ապահովող հիմնական ուղղությունների 2020-2030 թվականների ռազմավարություն,&lt;Դիվերսիֆիկացում և ռիսկերի կառավարում&gt; սկզբունք և &lt;Բարձրացնել գյուղատնտեսության ոլորտի մրցունակությունը և արդյունավետություն&gt; առաջնահերթություն:</t>
  </si>
  <si>
    <t>ՄԱԿ–ի կայուն զարգացման 2–րդ նպատակ՝ վերացնել սովը, հասնել պարենային ապահովության ու բարելավված սնուցման, խթանել գյուղատնտեսության կայուն զարգացումը։ Թիրախ- 2․ 4 Մինչև 2030 թ. ապահովել պարենարտադրության կայուն համակարգեր և ներդնել դիմակայուն գյուղատնտեսական գործելաձևեր, որոնք մեծացնում են արտադրողականությունը և արտադրությունը, օգնում են պահպանել էկոհամակարգերը, ուժեղացնում են կլիմայի փոփոխություններին, ծայրահեղ եղանակային պայմաններին, երաշտին, հեղեղներին և այլ աղետներին հարմարվելու կարողությունները և շարունակաբար բարելավում հողի որակը։ Պետական աջակցությունը հնարավորություն է տալիս ապահովագրել մշակվող տարածքները բնակլիմայական ռիսկերից, վնասի և կորուստների դեպքում կազմակրեպել վերարտադրություն, կայունացնել տնտեսավարողների եկամուտները։</t>
  </si>
  <si>
    <t xml:space="preserve">Գյուղատնտեսական վարկերի տոկոսադրույքների սուբսիդավորում </t>
  </si>
  <si>
    <t>Էկոնոմիկայի նախարարություն</t>
  </si>
  <si>
    <t>12001</t>
  </si>
  <si>
    <t>Սուբսիդիաներ ոչ պետական ֆինանսական կազմակերպություններին 4522</t>
  </si>
  <si>
    <t>12005</t>
  </si>
  <si>
    <t xml:space="preserve">Գյուղատնտեսության խթանման ծրագիր/ Գյուղատնտեսական վարկերի տոկոսադրույքների սուբսիդավորում </t>
  </si>
  <si>
    <t xml:space="preserve">Գյուղատնտեսության խթանման ծրագիր/ Գերմանիայի զարգացման վարկերի բանկի (KFW) հետ համատեղ գյուղատնտեսության ոլորտում ապահովագրական համակարգի ներդրման փորձնական ծրագրի իրականացման համար պետական աջակցություն </t>
  </si>
  <si>
    <t>2025 թ-ի դեկտեմբերի 31</t>
  </si>
  <si>
    <t>Բնական աղետների, համաճարակների հետևանքով տրամադրված վարկային ռեսուրսների մայր գումարի վերդարձման և տոկոսադրույքի վճարման անհնարինությունը</t>
  </si>
  <si>
    <t>Վարկավորող կազմակեր պությունների համար ֆինանսական անբարենպաստ պայմանների ստեղծում, նման ծրագրերի շարունակման դժվարություններ,
գյուղատնտեսության վերարտադրության համար ֆինանսական ռեսուրսների սղություն</t>
  </si>
  <si>
    <t xml:space="preserve">բնական աղետների և համաճարակների հավանական վնասի դիվերսիֆիկացման հնարավորությունների ստեղծում  </t>
  </si>
  <si>
    <t>Տրամադրվող ֆինանսական միջոցների ոչ նպատակային օգտագործումը</t>
  </si>
  <si>
    <t>Ծրագրի հնարավորությունների չօգտագործում</t>
  </si>
  <si>
    <t>Մոնիթորինգի իրականացման միջոցով ֆինանսական միջոցների ոչ նպատակային օգտագործման կանխում</t>
  </si>
  <si>
    <t>Ապահովագրական կառույցների  կողմից ոչ մատչելի պայմանների առաջադրում</t>
  </si>
  <si>
    <t xml:space="preserve">Փորձնական ծրագրի արդյունքների անորոշակիություն, ապահովագրական համակարգի ներդրման ձախողում </t>
  </si>
  <si>
    <t>Ապահովագրական կառույցների  առաջարկների մանրամասն ուսումնասիրություն, վարկային ռեսուրսների նպատակային օգտագործման ուղղությամբ մոնիթորինգի իրականացում</t>
  </si>
  <si>
    <t>Ֆինանսավորման դադարեցում կամ նվազում</t>
  </si>
  <si>
    <t>Սահմանված նպատակների և ակնկալվող արդյունքների չիրականացում</t>
  </si>
  <si>
    <t>Չափելի արդյունքների սահմանման, ինչպես նաև անընդհատ դիտարկման և հաշվետվությունների պատրաստման ու ներկայացման միջոցով բավարար հիմքերի ստեղծում` ֆինանսական միջոցների հատկացումը երաշխավորելու համար</t>
  </si>
  <si>
    <t>Վնասի գնահատողների կողմից վնասի ոչ ճիշտ գնահատում</t>
  </si>
  <si>
    <t>Տնտեսավարող սուբյեկտների եկամուների նվազում և Ծրագրի նկատմամբ անվստահություն</t>
  </si>
  <si>
    <t>Վնասի գնահատողների համար վերապատրաստումների իրականացում</t>
  </si>
  <si>
    <t>Պլանավորված ապահովագրության պայմանագրերի վաճառքի թերակատարում</t>
  </si>
  <si>
    <t>Ծրագրի հնա¬րավորու-թյունների չօգ¬տա¬գործում</t>
  </si>
  <si>
    <t>Ծրագրի վերաբերյալ իրազեկվածության մակարդակի բարձրացում</t>
  </si>
  <si>
    <t>Գյուղատնտեսության ինտենսիվացման մակարդակի բարձրացում</t>
  </si>
  <si>
    <t>Գյուղատնտեսության արդիականացման ծրագիր</t>
  </si>
  <si>
    <t xml:space="preserve">
100 
</t>
  </si>
  <si>
    <t xml:space="preserve"> Ծրագրի իրականացումը բխում է ՀՀ կառավարության 2021 թվականի օգոստոսի 18-ի N 1363-Ա որոշմամբ հաստատված «Հայաստանի Հանրապետության կառավարության 2021-2026 թվականների ծրագրից» (2.4. Գյուղատնտեսություն բաժին), 2019 թվականի դեկտեմբերի 19-ի N 1886-Լ որոշմամբ հաստատված  Հայաստանի Հանրապետության գյուղատնտեսության ոլորտի տնտեսական զարգացումն ապահովող հիմնական ուղղությունների 2020-2030 թվականների ռազմավարությունից (26․1 կետի 6-րդ ենթակետ)</t>
  </si>
  <si>
    <t xml:space="preserve">ՄԱԿ–ի կայուն զարգացման 2–րդ նպատակ՝  վերացնել սովը, հասնել պարենային ապահովության ու բարելավված սնուցման, խթանել գյուղատնտեսության կայուն զարգացումը։ Թիրախներ՝  2․ 3- Մինչև 2030 թ. կրկնապատկել փոքր պարենարտադրողների գյուղատնտեսական արտադրողականությունը և եկամուտները և 2․ 4 թիրախ- Մինչև 2030 թ. ապահովել պարենարտադրության կայուն համակարգեր և ներդնել դիմակայուն գյուղատնտեսական գործելաձևեր, որոնք մեծացնում են արտադրողականությունը և արտադրությունը, օգնում են պահպանել էկոհամակարգերը, ուժեղացնում են կլիմայի փոփոխություններին, ծայրահեղ եղանակային պայմաններին, երաշտին, հեղեղներին և այլ աղետներին հարմարվելու կարողությունները և շարունակաբար բարելավում հողի որակը։
 2․ա․2 ցուցանիշ
Գյուղատնտեսական տեխնիկայի հավաքակազմի նորացման աջակցությունը կհանգեցնի գյուղատնտեսության կայուն զարգացմանը և ինտենսիվացման մակարդակի բարձրացմանը՝ ի շնորհիվ միավոր արտադրանքի հաշվով ինքնարժեքի նվազման։ </t>
  </si>
  <si>
    <t xml:space="preserve">147,6
</t>
  </si>
  <si>
    <r>
      <t>Ծրագրի միջոցառումները</t>
    </r>
    <r>
      <rPr>
        <vertAlign val="superscript"/>
        <sz val="10"/>
        <color theme="1"/>
        <rFont val="Times Armenian"/>
        <family val="1"/>
      </rPr>
      <t>22</t>
    </r>
  </si>
  <si>
    <t xml:space="preserve"> Սուբսիդավորվող տնտեսավարող սուբյեկտներ, լիզինգառու </t>
  </si>
  <si>
    <r>
      <t>Ծրագրի միջոցառումները</t>
    </r>
    <r>
      <rPr>
        <b/>
        <vertAlign val="superscript"/>
        <sz val="10"/>
        <color theme="1"/>
        <rFont val="Times Armenian"/>
        <family val="1"/>
      </rPr>
      <t>22</t>
    </r>
  </si>
  <si>
    <t>Ծրագրի իրականացման համար գյուղատնտեսական տեխնիկական միջոցների մատակարարման ոչ արդյունավետ տարբերակների առաջադրում.</t>
  </si>
  <si>
    <t>Ծրագրի ոչ լիարժեք իրականացում, գյուղատնտեսական տեխնիկայի մատակարարման
ծավալների կրճատում, կարողությունների նվազում</t>
  </si>
  <si>
    <t>Գյուղատնտեսական տեխնիկայի լիզինգի պայմանագրով մատակարարման մատչելի մեխանիզմների առաջադրում, Եվրասիական տնտեսական միության անդամ և այլ երկրներում գյուղատնտեսական տեխնիկա արտադրող, Հայաստանի Հանրապետություն գյուղատնտեսական տեխնիկա ներկրող և լիզինգի պայմանագրով գյուղատնտեսական տեխնիկա տրամադրող փորձ և հեղինակություն ունեցող կազմակերպությունների հետ համագործակցություն</t>
  </si>
  <si>
    <t>Լիզինգային ծառայություններ մատուցող կազմակերպությունների կողմից ոչ մատչելի պայմանների առաջադրումը,</t>
  </si>
  <si>
    <t>Գյուղատնտեսության զարգացման համար հնարավորությունների չօգտագործում</t>
  </si>
  <si>
    <t>լիզինգի առաջարկների մանրամասն ուսումնասիրություն, վարկային ռեսուրսների նպատակային օգտագործման ուղղությամբ մոնիթորինգի իրականացում</t>
  </si>
  <si>
    <t>Բնական աղետների, համաճարակների հետևանքով լիզինգի տրամադրված ռեսուրսների մայր գումարի վերադարձման և տոկոսադրույքի վճարման անհնարինությունը</t>
  </si>
  <si>
    <t>Վարկավորող կազմակերպությունների համար ֆինանսական անբարենպաստ պայմանների ստեղծում, ծրագրերի շարունակման դժվարություններ, ֆինանսական ռեսուրսների սղություն</t>
  </si>
  <si>
    <t>Գյուղատնտեսության տարբեր ենթաճյուղերում վարկավորման իրականացում բնական աղետների և համաճարակների հավանական վնասի դիվերսիֆիկացման հնարավորությունների ստեղծում</t>
  </si>
  <si>
    <t>Քանակական</t>
  </si>
  <si>
    <t>Ընդհանուր բնույթի այլ ծառայություններ 4239</t>
  </si>
  <si>
    <t>Պայմանագրային պարտավորությունների պատշաճ  և ժամանակին իրականացման անհնարինություն</t>
  </si>
  <si>
    <t>Տեխնիկատնտեսական ուսումնասիրությունների տրամադրման ժամկետների ուշացումներ</t>
  </si>
  <si>
    <t>Տեխնիկատնտեսական ուսումնասիրությունների գնման ընթացակարգերի պայմանների հստակ սահմանում և խորհրդատուների ընտրության մեխանիզմների լավարկում</t>
  </si>
  <si>
    <t>Հանրային ներդրումային նախագծերի տեխնիկատնտեսական ուսումնասիրությունների իրականացման բարդություններ</t>
  </si>
  <si>
    <t>Ոլորտային գերատեսչությունների կողմից ներկայացվող  ներդրումային ծրագրերի չիրագործում կամ իրագործման բարդություններ</t>
  </si>
  <si>
    <t>Ծառայության ձեռքբերման գնման գործընթացի կազմակերպման ընթացքում ներգրավել համապատասխան մասնագետների, վերլուծել ու հաշվի առնել նախկինում առաջացած խնդիրները</t>
  </si>
  <si>
    <t>Ֆորսմաժորային իրավիճակներ</t>
  </si>
  <si>
    <t>Տեխնիկատնտեսական ուսումնասիրությունների տրամադրման անհնարինություն</t>
  </si>
  <si>
    <t>Անկառավարելի</t>
  </si>
  <si>
    <t>2021թ․ նոյեմբերի 18-ի N 1902-Լ որոշմամբ հաստատված ՀՀ կառավարության 2021-2026թթ․ գործունեության միջոցառումների ծրագրի ՀՀ էկոնոմիկայի նախարարության համակարգմամբ իրականացվող միջոցառումների 1․2 կետի չիրականացում</t>
  </si>
  <si>
    <t>2021թ․ նոյեմբերի 18-ի N 1902-Լ որոշմամբ հաստատված ՀՀ կառավարության 2021-2026թթ․ գործունեության միջոցառումների ծրագրի ՀՀ էկոնոմիկայի նախարարության համակարգմամբ իրականացվող միջոցառումների 1․2 կետի և դրանից բխող նպատակների չիրականացում</t>
  </si>
  <si>
    <t>Միջոցառման իրականացման համար ֆինանսական միջոցների նախատեսում</t>
  </si>
  <si>
    <t>Արդեն իսկ տեղի է ունեցած և նախատեսվելիք Հանրային ներդրումային կոմիտեի նիստերի ընթացքում կայացված որոշումների չիրականացում</t>
  </si>
  <si>
    <t>Հանրային ներդրումների կառավարման գործընթացի համեմաբար բարդացում և հանրային ներդրումային նախագծերի իրագործելիության գնահատման անհնարինություն</t>
  </si>
  <si>
    <t>Անասնաբուժական ծառայություններ</t>
  </si>
  <si>
    <t xml:space="preserve">2. ՏՆՏԵՍՈՒԹՅՈՒՆ, 2.4 ԳՅՈՒՂԱՏՆՏԵՍՈՒԹՅՈՒՆ
Ծրագրի իրականացումը բխում է ՀՀ կառավարության 2021 թվականի օգոստոսի 18-ի N 1363-Ա որոշմամբ հաստատված «Հայաստանի Հանրապետության կառավարության 2021-2026 թվականների» ծրագրից (2.4. Գյուղատնտեսություն բաժին), 2019 թվականի դեկտեմբերի 19-ի N 1886-Լ որոշմամբ հաստատված  Հայաստանի Հանրապետության գյուղատնտեսության ոլորտի տնտեսական զարգացումն ապահովող հիմնական ուղղությունների 2020-2030 թվականների ռազմավարությունից  </t>
  </si>
  <si>
    <t xml:space="preserve">ՄԱԿ–ի կայուն զարգացման 2–րդ նպատակ՝  վերացնել սովը, հասնել պարենային ապահովության ու բարելավված սնուցման, խթանել գյուղատնտեսության կայուն զարգացումը։ Թիրախներ՝  2․ 3- Մինչև 2030 թ. կրկնապատկել փոքր պարենարտադրողների գյուղատնտեսական արտադրողականությունը և եկամուտները </t>
  </si>
  <si>
    <t xml:space="preserve"> Կովերի արհեստական սերմնավորման միջոցառումների իրականացում </t>
  </si>
  <si>
    <t xml:space="preserve"> Արհեստական սերմնավորման միջոցով հանրապետությունում անասնագլխաքանակի ավելացում և տոհմային հատկանիշների բարելավում </t>
  </si>
  <si>
    <t>Փոխհատուցման տրամադրում</t>
  </si>
  <si>
    <t>Մասնագիտացված կազմակերպություններ</t>
  </si>
  <si>
    <t>Սերմնավորված կովերի գլխաքանակ, գլուխ</t>
  </si>
  <si>
    <t>Կենդանիների սերմնավորուման արդյունքում ստերջության բարձր տոկոս</t>
  </si>
  <si>
    <t>Միջին թվաբանական տվյալներով այն կազմում է շուրջ 20%</t>
  </si>
  <si>
    <t>Ծրագրով նախատեսվում է, ծառայության մատուցումը պատվիրակել ոլորտում առնվազն մեկ տարվա փորձ և համապատասպան վկայականներ ունեցող մասնագիտացված կազմակերպությունների, ինչը կնպաստի որակյալ ծառայության մատուցմանը</t>
  </si>
  <si>
    <t>Ծառայության ոչ պատշաճ մատուցում</t>
  </si>
  <si>
    <t>Սերմնավորման ծառայության չմատուցելը, սակայն կատարման վերաբերյալ փաստաթղթերի ներկայացումը</t>
  </si>
  <si>
    <t>Անհամապատասխանությունների վերաբերյալ ճշգրտումներ կատարելու նպատակով կիրականացվի մոնիթորինգ, տարին երկու անգամ՝ 6-ամսյա և 12 ամիս պարբերականությամբ</t>
  </si>
  <si>
    <t>Սերմնահեղուկի ներկրման դեպքում տեղափոխման հետ կապված դժվարություններ</t>
  </si>
  <si>
    <t>Նախատեսվածից պակաս սերմնավորված կովեր</t>
  </si>
  <si>
    <t>Ծառայություն մատուցող կազմակերպությունների կաղմից ավելցուկային չափաքանակի ներկրում և սերմնահեղուկի բանկի ստեղծում</t>
  </si>
  <si>
    <t xml:space="preserve"> Տոհմային կենդանիների տեսակարար կշիռ, տոկոս </t>
  </si>
  <si>
    <t xml:space="preserve"> 0.5 </t>
  </si>
  <si>
    <t xml:space="preserve">Հայաստանի Հանրապետությունում 2019-2024 թվականների տավարաբուծության զարգացման ծրագիր </t>
  </si>
  <si>
    <t>Տրանսֆերտների տրամադրում</t>
  </si>
  <si>
    <t>12008</t>
  </si>
  <si>
    <t>Տավարաբուծությամբ զբաղվող
 տնտեսավարողների ցածր 
վճարունակությամբ պայմանավորված՝
 Ծրագրով Տոհմային ԽԵԿ-ի ձեռք բերման 
նախանշած ծավալների չապահովելը</t>
  </si>
  <si>
    <t>Նախատեսվածից պակաս շահառուներ և ձեռք բերվող կենդանիներ</t>
  </si>
  <si>
    <t>Ծրագրի շրջանակում տրամադրվող երկարաժամկետ վարկերի տոկոսադրույքի սուբսիդավորում և 12 ամիս արտոնյալ ժամանակահատված</t>
  </si>
  <si>
    <t>Համաճարակների հետևանքով տրամադրված վարկային ռեսուրսների մայր գումարի վերադարձման և տոկոսադրույքի վճարման անհնարինությունը</t>
  </si>
  <si>
    <t>Նախատեսված տոհմային կենդանիների ոչ բավարար գլխաքանակ</t>
  </si>
  <si>
    <t>Ներկրման դեպքում հանրապետություն տեղափոխման հետ կապված դժվարություները</t>
  </si>
  <si>
    <t>Հայաստանի Հանրապետությունում տոհմային ԽԵԿ-ի արտադրություն</t>
  </si>
  <si>
    <t xml:space="preserve">ՀՀ-ում  ոչխարաբուծության և այծաբուծության զարգացման նպատակով  տրամադրվող նպատակային վարկերի տոկոսադրույքների սուբսիդավորում </t>
  </si>
  <si>
    <t xml:space="preserve">Հանրապետությունում  մանր եղջերավոր տոհմային կենդանիների ձեռքբերման համար տրմադրվող նպատակային վարկերի տոկոսադրույքների սուբսիդավորում </t>
  </si>
  <si>
    <t xml:space="preserve">ՀՀ գյուղատնտեսական տնտեսավարողներ՛ ընտրված համաձայն՛  ՀՀ կառավարության 19.09.2019թ. թիվ 1305-Լ որոշմամբ հավանության արժանացած ծրագրի և ֆինանսական կառույցների կողմից հաստատված համապատասխան չափանիշների </t>
  </si>
  <si>
    <t xml:space="preserve"> Ձեռք բերվող մանր եղջերավոր տոհմային կենդանիների քանակ, գլուխ </t>
  </si>
  <si>
    <t xml:space="preserve">Նախորդ տարիներին ձեռք բերված՛ տվյալ տարում սուբսիդավորվող, մանր եղջերավոր տոհմային կենդանիների քանակ, գլուխ </t>
  </si>
  <si>
    <t>Ոչխարաբուծությամբ և այծաբուծությամբ զբաղվող տնտեսավարողների ցածր վճարունակությամբ պայմանավորված՝ Ծրագրով Տոհմային ՄԵԿ-ի ձեռք բերման նախանշած ծավալների չապահովելը</t>
  </si>
  <si>
    <t>Գյուղատնտեսական կենդանիների ապահովագրական համակարգի ներդր­ման խթանում</t>
  </si>
  <si>
    <t>Համաճարակների հետևանքով տրամադրված վար­կային ռե­սուրս­­­­ների մայր գումարի վերադարձման և տոկոսադրույքի վճարման անհնա­րինու­թյունը</t>
  </si>
  <si>
    <t>«Գյուղատնտեսական կենդանիների պատվաստում» ծրագրի իրականացում, մշտադիտարկումներին ՀՀ ԿԵ ՍԱՏՄ ներգրավում, կենդանիների ապահովագրության ինստիտուտի ներդրման խթանում</t>
  </si>
  <si>
    <t>Հայաստանի Հանրապետությունում Տոհմային ՄԵԿ-ի կենտրոնացված անասնաշուկաների ստեղծում</t>
  </si>
  <si>
    <t>444 գլուխ</t>
  </si>
  <si>
    <t>2024թ․</t>
  </si>
  <si>
    <t>10944 գլուխ</t>
  </si>
  <si>
    <t xml:space="preserve">2028թ․ </t>
  </si>
  <si>
    <t>Ձեռք բերվող մանր եղջերավոր տոհմային կենդանիների քանակ, գլուխ</t>
  </si>
  <si>
    <t>2028թ</t>
  </si>
  <si>
    <t>Այլ ընթացիկ դրամաշնորհներ - 4639</t>
  </si>
  <si>
    <t xml:space="preserve">Գյուղատնտեսության արդիականացման ծրագիր, Արտերկրից բարձր մթերատու ոչխարի և այծերի ցեղերի տոհմային կենդանիների ներկրման փոխհատուցում </t>
  </si>
  <si>
    <t>Ոչխարաբուծությամբ զբաղվող
 տնտեսավարողների ցածր 
վճարունակությամբ պայմանավորված՝
 ծրագրով տոհմային ՄԵԿ-ի ձեռք բերման 
նախանշած ծավալների չապահովելը</t>
  </si>
  <si>
    <t>Ծրագրի շրջանակում տոհմային կենդանիների արժեքի զգալիորեն բարձր՝ 50% փոհատուցում</t>
  </si>
  <si>
    <t>Ներկրված  տոհմային կենդանիների ոչ բավարար գլխաքանակ</t>
  </si>
  <si>
    <t>Հայաստանի Հանրապետությունում տոհմային ՄԵԿ-ի տեղական արտադրության կազմակերպում</t>
  </si>
  <si>
    <t>Խեցգետնի արտադրություն, տոննա</t>
  </si>
  <si>
    <t>6 խեցգետնաբուծական համալիրներ (ընդհանուր տարեկան արտադրողականությունը՝ 54 տոննա պարենային խեցգետին)</t>
  </si>
  <si>
    <t>18 խեցգետնաբուծական համալիրներ (ընդհանուր տարեկան արտադրողականությունը՝ 160 տոննա պարենային խեցգետին)</t>
  </si>
  <si>
    <t xml:space="preserve">2026թ․ </t>
  </si>
  <si>
    <t>12013</t>
  </si>
  <si>
    <t>Բնակլիմայական պայմանների պատճառով շինարարական մոնտաժային աշխատանքների ձգձգումը</t>
  </si>
  <si>
    <t>Նախատեսվածից ժամկետներից ուշ շահագործման հանձնելը</t>
  </si>
  <si>
    <t xml:space="preserve">Սարքավորումների մոնտաժման գործընթացն ամբողջությամբ շինության ներսում իրականացնելու շնորհիվ </t>
  </si>
  <si>
    <t>Շինարարական մոնտաժային գործընթացում տեխնոլոգիական անհամապատասխանության և տեխնիկական խնդիրների իհայտ գալը</t>
  </si>
  <si>
    <t>Նախատեսված տեխնոլոգիական գործընթացներին անհամապատասխանություն</t>
  </si>
  <si>
    <t xml:space="preserve"> Մատակարարի կողմից  միմյանց հետ փոխկապակցված սարքավորումների, դետալների և անհրաժեշտ հանգույցների ու այլ պարագաների ամբողջական լրակազմ համալիրի տրամադրում</t>
  </si>
  <si>
    <t>Սահմանված տեխնոլոգիաներին չհամապատասխանող խեցգետինների բուծումը</t>
  </si>
  <si>
    <t>Ծրագրի պահանջներին չհամապատասխանող խեցգետինների բուծում</t>
  </si>
  <si>
    <t>Մատակարարի կողմից սահմանված տեխնոլոգիաներին համապատասխանող խեցգետինների տրամադրմամբ</t>
  </si>
  <si>
    <t>Ազգային ստանդարտների մշակում, պետական ստանդարտացման ծրագիրը  կազմվում է պետական կառավարման մարմիններից ստացված առաջարկությունների հիման վրա՝ ապահովելու գործող իրավական ակտերի կիրարկումը, ինչես նաև ՀՀ միջազգային պայմանագրերով և համաձայնագրերով ստանձնած պարտավորությունների կատարումը։  Ծրագրում ներառվում են ռազմարդյունաբերության, էներգաարդյունավետության, առողջապահության, բնապահպանության, սննդարդյունաբերության, շինարարական և այլ ոլորտները ներառող ստանդարտներ․ որոնց համամասնությունը փոփոխական է, հատ</t>
  </si>
  <si>
    <t>ԾՐԱԳՐԻ ԿԱՏԱՐՄԱՆ ԱՆՀՐԱԺԵՇՏՈՒԹՅՈՒՆԸ ԲԽՈՒՄ Է ՀՀ ԿԱՌԱՎԱՐՈՒԹՅԱՆ 2021 ԹՎԱԿԱՆԻ ՕԳՈՍՏՈՍԻ 18-Ի ՀԱՅԱՍՏԱՆԻ ՀԱՆՐԱՊԵՏՈՒԹՅԱՆ ԿԱՌԱՎԱՐՈՒԹՅԱՆ ԾՐԱԳՐԻ ՄԱՍԻՆ N 1363-Ա ՈՐՈՇՄԱՆ ՀԱՎԵԼՎԱԾՈՎ ՀԱՍՏԱՏՎԱԾ ՀՀ ԿԱՌԱՎԱՐՈՒԹՅԱՆ ԾՐԱԳՐԻՑ՝ (2021-2026ԹԹ․)՝ ,2.ՏՆՏԵՍՈՒԹՅՈՒՆ ԲԱԺԻՆ, ,2.6 ՈՐԱԿԻ ԵՆԹԱԿԱՌՈՒՑՎԱԾՔ ԵՆԹԱԲԱԺՆԻ 1-ԻՆ ՊԱՐԲԵՐՈՒԹՅՈՒՆԸ։
 2.3 (ԲԱՐՁՐ ՏԵԽՆՈԼՈԳԻԱՆԵՐ) ՌԱԶՄԱԱՐԴՅՈՒՆԱԲԵՐԱԿԱՆ ՀԱՄԱԼԻՐԻ ԶԱՐԳԱՑՄԱՆ ՆՊԱՏԱԿՈՎ ԿԱՌԱՎԱՐՈՒԹՅԱՆ ԿՈՂՄԻՑ ՆԱԽԱՏԵՍՎՈՂ ՌԱԶՄԱԿԱՆ ՆՇԱՆԱԿՈՒԹՅԱՆ ՍԱՐՔԵՐԻՆ ՈՒ ՍԱՐՔՎԱԾՔՆԵՐԻՆ, ՌԱԶՄԱԿԱՆ ՏԵԽՆԻԿԱՅԻ, ԷԼԵԿՏՐԱՏԵԽՆԻԿԱՅԻ ՄՇԱԿՄԱՆ ՈՒ ԱՐՏԱԴՐՈՒԹՅԱՆ ԿԱԶՄԱԿԵՐՊՄԱՆ ՀԱՄԱԿԱՐԳԻՆ ՆԵՐԿԱՅԱՑՎՈՂ ՊԱՀԱՆՋՆԵՐ ՍԱՀՄԱՆՈՂ՝ ՄԻՋԱԶԳԱՅԻՆ և (ԿԱՄ) ՏԱՐԱԾԱՇՐՋԱՆԱՅԻՆ ՍՏԱՆԴԱՐՏՆԵՐԻՆ ՆԵՐԴԱՇՆԱԿ ԱԶԳԱՅԻՆ ՍՏԱՆԴԱՐՏՆԵՐԻ ՄՇԱԿՈՒՄ և ՆԵՐԴՐՈՒՄ</t>
  </si>
  <si>
    <t>9.ԱՐԴՅՈՒՆԱԲԵՐՈՒԹՅՈՒՆ, ՆՈՐԱՐԱՐՈՒԹՅՈՒՆ և ԵՆԹԱԿԱՌՈՒՑՎԱԾՔՆԵՐ
ՍՏԵՂԾԵԼ ԴԻՄԱԿԱՅՈՒՆ ԵՆԹԱԿԱՌՈՒՑՎԱԾՔՆԵՐ, ԱՋԱԿՑԵԼ ԿԱՅՈՒՆ ԱՐԴՅՈՒՆԱԲԵՐՈՒԹՅԱՆ ԶԱՐԳԱՑՄԱՆԸ և ԽԹԱՆԵԼ ՆՈՐԱՐԱՐՈՒԹՅՈՒՆԸ
9.Բ ՕԺԱՆԴԱԿԵԼ ՀԱՅՐԵՆԱԿԱՆ ՏԵԽՆՈԼՈԳԻԱՆԵՐԻ ԶԱՐԳԱՑՄԱՆԸ, ԳԻՏԱՀԵՏԱԶՈՏԱԿԱՆ ԱՇԽԱՏԱՆՔՆԵՐԻՆ և ՆՈՐԱՐԱՐՈՒԹՅԱՆԸ ԶԱՐԳԱՑՈՂ ԵՐԿՐՆԵՐՈՒՄ, ԱՅԴ ԹՎՈՒՄ՝ ԱՊԱՀՈՎԵԼՈՎ ՔԱՂԱՔԱԿԱՆՈՒԹՅՈՒՆՆԵՐԻ ԱՌՈՒՄՈՎ ՆՊԱՍՏԱՎՈՐ ՄԻՋԱՎԱՅՐ, Ի ԹԻՎՍ ԱՅԼՈՑ, ԱՐԴՅՈՒՆԱԲԵՐՈՒԹՅԱՆ ԲԱԶՄԱԶԱՆԵՑՄԱՆ և ՀՈՒՄՔԱՅԻՆ ԱՊՐԱՆՔՆԵՐԻՆ ԱՐԺԵՔԻ ԱՎԵԼԱՑՄԱՆ ՀԱՄԱՐ</t>
  </si>
  <si>
    <t>ՀՀ ստանդարտների ազգային ֆոնդում  ներկայումս գործում է շուրջ 8000 ստանդարտ: Յուրաքանչյուր տարի նախատեսվում է իրականացնել շուրջ 500 ազգային և միջպետական ստանդարտի  համալրում կամ արդիականացում (ստանդարտների փոփոխություններ, նոր հրատարակություններ, փոխարինումներ) տոկոս</t>
  </si>
  <si>
    <t>Եվրասիական տնտեսական միության մասին 2014 թվականի մայիսի 29-ի պայմանագրի շրջանակներում ԵԱՏՄ տեխնիկական կանոնակարգերի պահանջների կատարումն ապահովող բոլոր միջպետական ստանդարտների (ԳՕՍՏ) փորձաքննություն, արդիականացում և դրանցով ՀՀ ստանդարտների ազգային ֆոնդի համալրում, տոկոս</t>
  </si>
  <si>
    <t>Արտադրանքի, ծառայությունների և գործընթացների անվտանգության մակարդակի բարելավում, միջազգային ու տարածաշրջանային հավատարմագրման համակարգերին ինտեգրում</t>
  </si>
  <si>
    <t>Ստանդարտների մշակում և հավատարմագրման համակարգի զարգացում</t>
  </si>
  <si>
    <t>êï³Ý¹³ñïÝ»ñÇ Ùß³ÏáõÙ ¨ Ñ³í³ï³ñÙ³·ñÙ³Ý Ñ³Ù³Ï³ñ·Ç ½³ñ·³óáõÙ</t>
  </si>
  <si>
    <t>êï³Ý¹³ñïÝ»ñÇ Ùß³ÏÙ³Ý Í³é³ÛáõÃÛáõÝÝ»ñ</t>
  </si>
  <si>
    <t xml:space="preserve"> ²ñï³¹ñ³ÝùÇ ¨ Í³é³ÛáõÃÛáõÝÝ»ñÇ ³½·³ÛÇÝ ëï³Ý¹³ñïÝ»ñÇ Ùß³ÏáõÙª ÙÇçå»ï³Ï³Ýª »íñáå³Ï³Ý ¨ ÙÇç³½·³ÛÇÝ Ï³½Ù³Ï»ñåáõÃÛáõÝÝ»ñÇ Ñ»ï Ñ³Ù³·áñÍ³ÏóáõÃÛáõÝ« ëï³Ý¹³ñïÝ»ñÇ ³½·³ÛÇÝ ýáÝ¹Ç í³ñÙ³Ý ¨ ï»Õ»Ï³ïí³Ï³Ý ëå³ë³ñÏÙ³Ý ³ßË³ï³ÝùÝ»ñÇ Çñ³Ï³Ý³óáõÙ</t>
  </si>
  <si>
    <t>Ì³é³ÛáõÃÛ³Ý Ù³ïáõóáõÙ</t>
  </si>
  <si>
    <t>§êï³Ý¹³ñï³óÙ³Ý ¨ ã³÷³·ÇïáõÃÛ³Ý ³½·³ÛÇÝ Ù³ñÙÇÝ¦ ö´À</t>
  </si>
  <si>
    <t>քանակական</t>
  </si>
  <si>
    <t>²½·³ÛÇÝ ëï³Ý¹³ñïÝ»ñÇ Ùß³ÏáõÙ (Ñ³ï)</t>
  </si>
  <si>
    <t>Þ³ñáõÝ³Ï³Ï³Ý</t>
  </si>
  <si>
    <t>Ստանդարտների մշակման ծառայություններ</t>
  </si>
  <si>
    <t>1067-11001</t>
  </si>
  <si>
    <t>ԵԱՏՄ տեխնիկական կանոնակարգերն ապահովող ստանդարտների ցանկերում ազգային արտադրատեսակների տեխնիկական պահանջները սահմանող ազգային ստանդարտների չընդգրկվելը</t>
  </si>
  <si>
    <t>Տեխնիկական խոչընդոտներ ԵԱՏՄ շուկա մուտք գործելու համար</t>
  </si>
  <si>
    <t>ԵԱՏՄ տեխնիկական կանոնակարգերն ապահովող ստանդարտների ցանկերում ազգային արտադրատեսակների տեխնիկական պահանջները սահմանող ազգային ստանդարտների ընդգրկման ապահովում՝ բոլոր շահագրգիռ կողմերի հետ քննարկման արդյունքում</t>
  </si>
  <si>
    <t>Միջազգային և տարածաշրջանային ստանդարտներին ներդաշնակ ազգային ստանդարտների մշակումից հետո  համապատասխան միջազգային և տարածաշրջանային ստանդարտերի չեղարկումը կամ փոխարինումը</t>
  </si>
  <si>
    <t>Տեխնիկական խոչընդոտներ միջազգային շուկա մուտք գործելու համար</t>
  </si>
  <si>
    <t>Նախնական մոնիթորինգի իրականացում</t>
  </si>
  <si>
    <t>Միջազգային պահանջներին համապատասխան հավատարմագրում,  տոկոս</t>
  </si>
  <si>
    <t>"1. ՀՀ կառավարության 2021-2026 թվականների գործունեության ծրագրի կատարումն ապահովող միջոցառումների ցանկի &lt;11.3. Համապատասխանության գնահատման և հավատարմագրման կարողությունների զարգացում՝ թիրախ սահմանելով Հավատարմագրման ազգային մարմնի միջազգային ճանաչմանն ուղղված երկկողմ և բազմակողմ ճանաչման համաձայնագրերի կնքումը տարածաշրջանային և միջազգային հավատարմագրման կազմակերպությունների հետ (EA, ILAC, IAF)&gt;,
2. Հայաստանի Հանրապետության և Եվրոպական միության և Ատոմային էներգիայի եվրոպական համայնքի ու դրանց անդամ պետությունների միջև կնքված Համապարփակ և ընդլայնված գործընկերության համաձայնագրի կիրարկման ճանապարհային քարտեզի &lt;Հոդված 130. Համագործակցություն առևտրի տեխնիկական խոչընդոտների ոլորտումե համաձայն Հավատարմագրման եվրոպական համագործակցության (EA) հետ երկկողմ ճանաչման համաձայնագրի կնքում,
3. ԵԱՏՄ Պայմանագրի &lt;Տեխնիկական կանոնակարգում&gt; Х-րդ բաժնի 54-րդ հոդված &lt;Հավատարմագրում&gt;,                                             4. Համաշխարհային Բանկի «Առևտրի խթանման և որակի ենթակառուցվածքիե ծրագրի ՏԿՑ 14. «ISO/IEC 17025-ի համաձայն լաբորատորիաների փորձարկման նպատակով ՀԱՄ-ի կողմից ՓՃՊ-ի կամ ԲՃՊ-ի ձեռքբերումեր"</t>
  </si>
  <si>
    <t>ՄԱԿ-ի Կայուն զարգացման 2030 օրակարգում ներառված 17-րդ «Գործընկերություններ հանուն նպատակների» կետի «17.10 Խթանել համընդհանուր, կանոնահեն, բաց, ոչ-խտրական և արդարացի բազմակողմ առևտրային համակարգի ստեղծում Առևտրի համաշխարհային կազմակերպության ներքո, այդ թվում՝  Դոհայի զարգացման օրակարգի բանակցությունների եզրահանգման միջոցով»</t>
  </si>
  <si>
    <t>Ծառայությունների մատուցում</t>
  </si>
  <si>
    <t xml:space="preserve"> ՀՀ էկոնոմիկայի նախարարություն</t>
  </si>
  <si>
    <t>1.1 հավատարմագրման ծառայություններից, գնահատումներից և տարեկան անդամավճարներից ստացված միջոցներ</t>
  </si>
  <si>
    <t>1.2 համապատասխանության սերտիֆիկատների, պետական գրանցման բլանկների վաճառքից ստացված միջոցներ</t>
  </si>
  <si>
    <t>1.3 Դասընթացների իրականացումից ստացվող եկամուտ</t>
  </si>
  <si>
    <t>Եվրոպական հավատարմագրման համագործակցության (EA)  համաձայնագրով սահմանված  պարտավորությունների չիրականացում</t>
  </si>
  <si>
    <t>EA-ի հետ բազմակողմ ճանաչման համաձայնագրի չկնքում, ինչը նախադրյալներ չի ստեղծի առևտրում տեխնիկական խոչընդոտների վերացմանը,  ապրանքների ազատ տեղաշարժին, որը կհանգեցնի լրացուցիչ ծախսերի ՀԳՄ-ի կրկնակի հավատարմագրման կամ  արտադրանքի, ծառայությունների կրկնակի փորձարկման, սերտիֆիկացման համար</t>
  </si>
  <si>
    <t xml:space="preserve">Արտաբյուջեի շրջանակում իրականացվող աշխատանքների գների բարձրացում, ՀՀ օրենսդրությամբ նոր ոլորտների հավատարմագրման պարտադիր պահանջների սահմանում (օրինակ՝ բժշկական լաբորատորիաների, տրանսպորտային միջոցների տեխնիկական զննում իրականացնող կազմակերպությունների հավատարմագրում)  </t>
  </si>
  <si>
    <t>Տեխնիկական  կանոնակարգման օբյեկտ հանդիսացող արտադրանքների փորձարկման լաբորատորիաների հիմնում, ստուգաչափման և տրամաչափարկման լաբորատորիաների հիմնում,  միջազգային չափանիշներին համապատասխան արդյունաբերական չափագիտական կարողությունների ստեղծում  (ազգային էտալոններ, լաբորատորիաններ) (հատ)</t>
  </si>
  <si>
    <t>Ծրագրի կատարման անհրաժեշտությունը բխում է  կառավարության 2021 թվականի օգոստոսի 18-ի հայաստանի հանրապետության կառավարության ծրագրի մասին N 1363-Ա որոշման հավելվածով հաստատված ՀՀ կառավարության ծրագրից՝ (2021-2026թթ․)՝ ,2.տնտեսություն բաժին, ,2.6 որակի ենթակառուցվածք ենթաբաժնի 1-ին պարբերությունը։                                                                                                         ՀՀ կառավարության 2021 թվականի նոյեմբերի 18-ի  «Հայաստանի Հանրապետության կառավարության 2021-2026 թվականների գործունեության միջոցառումների ծրագիրը հաստատելու մասին» N 1902-Լ որոշման «Էկոնոմիկայի նախարարության» բաժնի 11.1 և 11.2 կետերը</t>
  </si>
  <si>
    <t xml:space="preserve">9.Արդյունաբերություն, նորարարություն և ենթակառուցվածքներ
ստեղծել դիմակայուն ենթակառուցվածքներ, աջակցել կայուն արդյունաբերության զարգացմանը և խթանել նորարարությունը
9.բ օժանդակել հայրենական տեխնոլոգիաների զարգացմանը, գիտահետազոտական աշխատանքներին և նորարարությանը զարգացող երկրներում, այդ թվում՝ ապահովելով քաղաքականությունների առումով նպաստավոր միջավայր, ի թիվս այլոց, արդյունաբերության դիվերսիֆիկացիան և հումքային ապրանքների արժեքի ավելացման համար
</t>
  </si>
  <si>
    <t>î»ËÝÇÏ³Ï³Ý Ï³ÝáÝ³Ï³ñ·Ù³Ý áÉáñïáõÙ µ³ó³Ï³ÛáÕ É³µáñ³ïáñ Ï³ñáÕáõÃÛáõÝÝ»ñÇ ½³ñ·³óáõÙª Ýáñ É³µáñ³ïáñÇ³Ý»ñÇ ëï»ÕÍáõÙ« ·áñÍáÕ É³µáñ³ïáñÇ³ÛáõÙ áñáß µ³ó³Ï³ÛáÕ áõÕÕáõÃÛáõÝÝ»ñáí Ñ³Ù³å³ï³ëË³Ý ë³ñù³íáñáõÙÝ»ñáí Ñ³·»óí³ÍáõÃÛ³Ý ³å³ÑáíáõÙ« í»ñ³½ÇÝáõÙ ¨ ÐÐ-áõÙ ï»ËÝÇÏ³Ï³Ý Ï³ÝáÝ³Ï³ñ·Ù³Ý ûµÛ»Ïï Ñ³Ý¹Çë³óáÕ ³ñï³¹ñ³ÝùÇ ßñç³Ý³éáõÃÛ³Ý Ñ³Ù³ñ ³ÝÑñ³Å»ßï Ñ³Ù³å³ï³ëË³ÝáõÃÛ³Ý ·Ý³Ñ³ïÙ³Ý ÁÝÃ³ó³Ï³ñ·»ñÇ ³å³ÑáíáõÙ£
ÐÐ-áõÙ ã³÷³·Çï³Ï³Ý Ï³ñáÕáõÃÛáõÝÝ»ñÇ ½³ñ·³óáõÙ£</t>
  </si>
  <si>
    <t xml:space="preserve"> ²ÛÉ å»ï³Ï³Ý Ï³½Ù³Ï»ñåáõÃÛáõÝÝ»ñÇ ÏáÕÙÇó û·ï³·áñÍíáÕ áã ýÇÝ³Ýë³Ï³Ý ³ÏïÇíÝ»ñÇ Ñ»ï ·áñÍ³éÝáõÃÛáõÝÝ»ñ</t>
  </si>
  <si>
    <t>ù³Ý³Ï³Ï³Ý</t>
  </si>
  <si>
    <t xml:space="preserve">Որակի ենթակառուցվածքի համակարգի արդիականացում </t>
  </si>
  <si>
    <t xml:space="preserve"> - Այլ մեքենաներ և սարքավորումներ</t>
  </si>
  <si>
    <t xml:space="preserve">Ֆինանսավորման բացակայություն   </t>
  </si>
  <si>
    <t>Աշխատանքի որակում էական փոփոխություն կարձանագրվի</t>
  </si>
  <si>
    <t>Կիրառել ռազմավարական մենեջմենթի սկզբունքը, ապահովել ծրագրի իրականացումը</t>
  </si>
  <si>
    <t>Անհրաժեշտ սարքերի համալրման անհնարինություն</t>
  </si>
  <si>
    <t>Միջազգային որակավորված խորհրդատուների բացակայություն</t>
  </si>
  <si>
    <t xml:space="preserve"> Որակի ենթակառուցվածքի համակարգի արդիականացում </t>
  </si>
  <si>
    <t>Ոչ ֆինանսական չափորոշիչ</t>
  </si>
  <si>
    <t xml:space="preserve"> Նախորդ տարիներից սուբսիդավորվող տնտեսավարող սուբյեկտներ, վարկառու </t>
  </si>
  <si>
    <t>12004</t>
  </si>
  <si>
    <t xml:space="preserve">Գյուղատնտեսական հումքի մթերումների (գնումների) նպատակով տրամադրվող վարկերի տոկոսադրույքների սուբսիդավորում    </t>
  </si>
  <si>
    <t>Բանկերի և վարկային կազմակերպությունների  կողմից ծրագրի պահանջներին համապատասանող վարկային ռեսուրսների տրամադրման հնարավորությունների ոչ ճիշտ գնահատումը</t>
  </si>
  <si>
    <t xml:space="preserve">Հնարավոր է, որ ծրագիրն իրականացվի ոչ ամբողջ ծավալով </t>
  </si>
  <si>
    <t>Ծրագրի ամբողջական ծավալով իրականացման նպատակով ծրագրի պահանջներին համապատասխան լրացուցիչ վարկային ռեսուրսների հայթայթումը</t>
  </si>
  <si>
    <t>Կազմակերպությունների կողմից ծրագրից օգտվելու համար անհրաժեշտ ազատ գրավի առկայության սահմանափակությունը</t>
  </si>
  <si>
    <t xml:space="preserve">  Հնարավոր է, որ պակասեն շահառուների քանակը և ծրագիրն իրականացվի ոչ ամբողջ ծավալով </t>
  </si>
  <si>
    <t>Բանկերի և վարկային կազմակերպությունների կողմից ծրագրի շահառուների կողմից թողարկվող պատրաստի արտադրանքը գրավի առարկա ընդունումը</t>
  </si>
  <si>
    <t>Կազմակերպությունների կողմից թողարկվող պատրաստի արտադրանքի իրացման բարդություններով, դանդաղ տեմպով և այլ գործոններով պայմանավորված վարկառուների ակնկալվող եկամուտների չապահովումը</t>
  </si>
  <si>
    <t xml:space="preserve">Հնարավոր է, որ ծրագրի առանձին շահառուների մոտ առաջանան վարկերի սպասարկման խնդիրներ </t>
  </si>
  <si>
    <t>Հայաստանի խաղողագործության և գինեգործության հիմնադրամի կողմից հայկական գինեգործական արտադրանքի առաջմղման ու իրացման աջակցությանն ուղղված միջոցառումների ակտիվացումը</t>
  </si>
  <si>
    <t>Բնակլիմայական և այլ գործոններով պայմանավորված արտադրված գյուղատնտեսական հումքի ցածր որակական ու քանակական ցուցանիշները և բարձր ինքնարժեքը</t>
  </si>
  <si>
    <t xml:space="preserve"> Հնարավոր է, որ ծրագրի առանձին շահառուների մոտ առաջանան անհրաժեշտ քանակությամբ հումքի մթերման  խնդիրներ</t>
  </si>
  <si>
    <t>Գյուղացիական տնտեսություններին անհրաժեշտությունից ելնելով մասնագիտական խորհրդատվության տրամադրման մեխանիզմների կատարելագործումը</t>
  </si>
  <si>
    <t>Ագրոպարենային ոլորտի նոր սարքավորումներով վերազինում (միավոր)</t>
  </si>
  <si>
    <t xml:space="preserve">2023թ․ </t>
  </si>
  <si>
    <t>Կառավարության 2021 թվականի նոյեմբերի 18-ի N 1902-Լ որոշմամբ հաստատված Հայաստանի Հանրապետության կառավարության 2021-2026 թվականների գործունեության միջոցառումների ծրագրի Էկոնոմիկայի նախարարության բաժնի «9.4 Ագրոպարենային արտադրանքի իրացման և արտահանման խթանում» միջոցառման «Գյուղատնտեսական հումք մշակող ընկերությունների արտադրական կարողությունների հզորացում և արդիականացում՝ տարեկան շուրջ 250 միավոր սարքավորումների ձեռքբերմանն աջակցություն» ակնկալվող արդյունք</t>
  </si>
  <si>
    <t>Թողարկման և վարկանիշավորման պետական աջակցության ծրագիր</t>
  </si>
  <si>
    <t>Պարտատոմսերի և բաժնետոմսերի թողարկման, տեղաբաշխման և բորսայում ցուցակման, շրջանառման համար օժանդակություն և  միջազգային վարկանիշային գործակալություններից վարկանիշի ստացման և սպասարկման առաջին 12 ամիսների ծախսերի մասնակի փոխհատուցում</t>
  </si>
  <si>
    <t>Տրանսֆերտների տրամադրում, Ֆինանսավորման ծախսերի իրականացում</t>
  </si>
  <si>
    <t>Ներդրումային ֆոնդերում ներդրումներ կատարելու ծրագիր</t>
  </si>
  <si>
    <t>Ծրագրի շրջանակներում նախատեսվում է կառավարության մասնակցությունը տնտեսության գերակա ոլորտներում ներդրումներ իրականացնող ֆոնդերում՝ սույն որոշումն ուժի մեջ մտնելուց հետո տվյալ ֆոնդում ներդրողի կողմից առնվազն 250,000,000 (երկու հարյուր հիսուն միլիոն) դրամի չափով փայերի ձեռքբերման պարագայում՝ ֆոնդի զուտ ակտիվների 30%-ի չափով, սակայն ոչ ավել քան 3,000,000,000  դրամը։</t>
  </si>
  <si>
    <t>Ներդրումային ֆոնդերի ստեղծում</t>
  </si>
  <si>
    <t>Ներդրումային ֆոնդեր/հատ</t>
  </si>
  <si>
    <t>Աջակցություն զբոսաշրջության զարգացմանը</t>
  </si>
  <si>
    <t xml:space="preserve">Միջոցառումն ընդգրկում է․ակտիվ և թիրախավորված մարքեթինգային և խթանման միջոցառումների իրականացում, հայկական զբոսաշրջային արդյունքի դիվերսիֆիկացում, ենթակառուցվածքների և մարդկային ռեսուրսների զարգացում, միջազգային համագործակցություն </t>
  </si>
  <si>
    <t>ՀՀ էկոնոմիկայի նախարարության զբոսաշրջության կոմիտե</t>
  </si>
  <si>
    <t xml:space="preserve"> Զբոսաշրջության ոլորտի վիճակագրական, տեղեկատվական համակարգի բարելավում և սպասարկում,ամիս </t>
  </si>
  <si>
    <t xml:space="preserve">Travelinsights հարթակում նոր ալգորիտմի ստեղծում և տարեկան սպասարկում, ամիս </t>
  </si>
  <si>
    <t>Զբոսաշրջության ոլորտի  վիճակագրության  վերլուծության ապահովում, ամիս</t>
  </si>
  <si>
    <t>Մասնակցություն միջազգային զբոսաշրջային  ցուցահանդեսներին,   առնվազն  հատ</t>
  </si>
  <si>
    <t xml:space="preserve"> Համագործակցություն միջազգային գործընկերների  հետ,առնվազն հատ   </t>
  </si>
  <si>
    <t xml:space="preserve">Հեղինակավոր պարբերականներում Հայաստանի մասին գովազդատեղեկատվական հոդվածների պատվիրում, առնվազն հատ </t>
  </si>
  <si>
    <t xml:space="preserve">Թիրախային երկրներում գովազդային արշավների (road show)  կազմակերպում՝ առնվազն հատ </t>
  </si>
  <si>
    <t xml:space="preserve"> Ճանաչողական այցերի կազմակերպում, առնվազն մարդ </t>
  </si>
  <si>
    <t xml:space="preserve">Գովազդատեղեկատվական նյութերի ստեղծում, ձեռքբերում, առնվազն հատ </t>
  </si>
  <si>
    <t xml:space="preserve">Լուսանկարաների, տեսանյութերի ստեղծում և ձեռքբերում առնվազն հատ </t>
  </si>
  <si>
    <t>12 ամիս</t>
  </si>
  <si>
    <t>Թվային և սոցիալական հարթակների վարում, ամիս</t>
  </si>
  <si>
    <t>Armenia.travel վեբ - կայքի սպասարկում և  կառավարում, թվային առցանց գործիքների ձեռքբերում, ամիս</t>
  </si>
  <si>
    <t>Տեքստային բովանդակության ստեղծում, ամիս</t>
  </si>
  <si>
    <t>Աջակցություն MICE (Meetings, Incentives, Conferences, Exhibitions)  միջոցառումների կազմակերպմանը, առնվազն հատ</t>
  </si>
  <si>
    <t xml:space="preserve">Աջակցություն Հայաստանում փառատոների  կազմակերպմանը,առնվազն հատ   </t>
  </si>
  <si>
    <t xml:space="preserve">Զբոսաշրջային ներքին ցուցահանդեսի  կազմակերպում և խթանում, առնվազն հատ </t>
  </si>
  <si>
    <t xml:space="preserve">Աջակցություն Հայաստանում  իրականացվող միջոցառումների զբոսաշրջային բաղադրիչին, առնվազն  հատ </t>
  </si>
  <si>
    <t xml:space="preserve">Աջակցություն զբոսաշրջային տեղեկատվական կենտրոնների  գործունեությանը, առնվազն հատ </t>
  </si>
  <si>
    <t xml:space="preserve">Աջակցություն զբոսաշրջային այցելավայրերի կառավարման կազմակերպությունների (DMO-ների) գործունեությանը, առնվազն հատ </t>
  </si>
  <si>
    <t xml:space="preserve">Զբոսաշրջության կրթության բարելավում,  առնվազն հատ  </t>
  </si>
  <si>
    <t>Միջազգային միջոցառումների կազմակերպում , առնվազն հատ</t>
  </si>
  <si>
    <t xml:space="preserve"> Զբոսաշրջության և մարզային ենթակառուցվածքների բարելավում</t>
  </si>
  <si>
    <t xml:space="preserve">Միջոցառումն ընդգրկում  է զբոսաշրջային կլաստերների համապարփակ և կայուն զարգացման ծրագրերի բարելավման առաջնայնություն, քաղաքային և համայնքային ենթակառուցվածքների համապարփակ արդիականացում և վերակառուցում, նոր ենթակառուցվածքների համար ներդրումներ (զբոսաշրջությանն առնչվող), կապ, հասանելիության և ազատ տեղաշարժման հնարավորության բարելավում, զբոսաշրջային գրավչությունների վերակառուցում և արդիականացում, ազգային և տարածաշրջանային շահագրգիռ կողմերի ինստիտուցիոնալ կարողությունների բարելավում և զբոսաշրջության առավել ակտիվ զարգացմանն աջակցություն, մասնավոր հատվածին աջակցության նպատակով դրամաշնորհային ծրագրերի իրականացում և/կամ մասնավոր կապիտալի զարգացում </t>
  </si>
  <si>
    <t>Զբոսաշրջային կլաստերների հայեցակարգեր/Գոտիավորման պլան՝ ազգային, տարածաշրջանային և տեղական զարգացման ծրագրերին համապատասխան/հատ</t>
  </si>
  <si>
    <t xml:space="preserve">Պատմամշակութային հուշարձանների վերականգնում/հատ  </t>
  </si>
  <si>
    <t xml:space="preserve">Զբոսաշրջային կենտրոնի կառավարման համակարգի ներդրում (գերատեսչությունների պատասխանատվությունների և պարտականությունների հստակեցում) </t>
  </si>
  <si>
    <t>Զբոսաշրջային օբյեկտներում զբոսաշրջային առաջարկի բովանդակային հագեցում, ներառյալ գաստրո ու մշակութային փառատոների և այլ միջոցառումների սատարմամբ</t>
  </si>
  <si>
    <t>Հետազոտությունների քանակ</t>
  </si>
  <si>
    <t>Մասնագիտացված միավոր</t>
  </si>
  <si>
    <t xml:space="preserve">քանակական </t>
  </si>
  <si>
    <t>Վերակառուցման և զարգացման միջազգային բանկի աջակցությամբ իրականացվող Մրցունակ եվ կլիմայադիմակայուն գյուղատնտեսության  ծրագրի համակարգում և ղեկավարում</t>
  </si>
  <si>
    <t>Ներդրումներ կլիմայախելամիտ գյուղատնտեսության մեջ գյուղացիական տնտեսությունների մակարդակով, մասնավորապես պարենային մշակաբույսերի և կենդանիների արտադրության և արտադրողականության բարձրացում, ջրհեղեղների և երաշտների նկատմամբ դիմակայունության բարձրացում,  շուկայական կապերի, լոգիստիկ բազայի և արժեշղթաների զարգացում, մասնավորապես Շուկայական արտադրության ավելացում, պարենային ապահովության բարելավում և ազգային պարենային համակարգի արդյունավետության բարձրացում, արժեքի ավելացում, արտահանման մրցունակության բարձրացում, և կանաչ տնտեսության աջակցություն, մասնավորապես՝ Գյուղատնտեսության ոլորտի աջակցության բարելավված ծրագրերի նախագծում և իրականացում, տվյալների ստեղծման և կառավարման, ծրագրերի կառավարման և ծառայությունների մատուցման բարելավված համակարգեր, գյուղատնտեսության աջակցության ծրագրերի համակցում Կանաչ տնտեսության պլանավորման մեջ:
 Ֆինանսական և ներդրումային, գործարար ուսուցողական, տեղեկատվական, խորհրդատվական աջակցություն գյուղատնտեսության մեջ ներգրավված տարբեր մակարդակների շահառուներին՝ ֆերմերներից, վերամշակող, լոգիստիկ, ագրոբիզնեսի ընկերություններին և մեծ թվով այլ շահառուների:</t>
  </si>
  <si>
    <t>համապատասխան դասընթացներ անցած շահառուների քանակը</t>
  </si>
  <si>
    <t>վերամշակող ընկերությունների, լոգիստիկ օպերատորների, հումքի մատակարարների և այլ ագրոբիզնեսների քանակը, ովքեր կշահեն տեղում արտադրված  սննդամթերքի հասանելիությունից</t>
  </si>
  <si>
    <t>Վերակառուցման և զարգացման միջազգային բանկի աջակցությամբ իրականացվող Մրցունակ եվ կլիմայադիմակայուն գյուղատնտեսության  ծրագրի շրջանակներում տրանսֆերտների տրամադրում գյուղական ենթակառուցվածքների վերականգնման և/կամ զարգացման նպատակով</t>
  </si>
  <si>
    <t>Տրանսֆերտ</t>
  </si>
  <si>
    <t>Բարելավված եկամուտ ունեցող ֆերմերների, ներառյալ անասնաբուծական ֆերմերների և արոտօգտագործողների քանակը</t>
  </si>
  <si>
    <t>Կառավարվող ծրագրերի քանակ</t>
  </si>
  <si>
    <t>Համաշխարհային բանկի աջակցությամբ իրականացվող Տեղական տնտեսության և  ենթակառուցվածքների զարգացման  ծրագրի կառավարում</t>
  </si>
  <si>
    <t>Տեղական տնտեսության և ենթակառուցվածքների զարգացման ծրագիր` ՀՀ տարμեր մարզերում զμոսաշրջության հետ կապված ենթակառուցվածքների բարելավման նպատակով</t>
  </si>
  <si>
    <t>Ծառայությունների մաստուցում</t>
  </si>
  <si>
    <t>Համաշխարհային բանկի աջակցությամբ իրականացվող Տեղական տնտեսության և  ենթակառուցվածքների զարգացման  ծրագրի շրջանակներում ՀՀ տարբեր մարզերում  զբոսաշրջության հետ կապված ենթակառուցվածքների բարելավմանն ուղղված միջոցառումներ</t>
  </si>
  <si>
    <t>Ընտրված մարզերում զμոսաշրջության հետ կապված ենթակառուցվածքների« այդ
թվում` ճանապարհների« ավտոկայանատեղերի« ջրամատակարարման
համակարգերի« լուսավորության վերանորոգում և նորովի կառուցում</t>
  </si>
  <si>
    <t xml:space="preserve">Վարկային համաձայնագիր </t>
  </si>
  <si>
    <t>Թիրախային տարածքներում մասնավոր հատվածի ներդրումների ծավալի աճ (միլիոն ԱՄՆ դոլար)</t>
  </si>
  <si>
    <t>Ընտրված զբոսաշրջային վայրերի բարելավված մուտքային ճանապարհներ (կմ)</t>
  </si>
  <si>
    <t>Զբոսաշրջային շրջանի երկայնքով գտնվող ժառանգության օբյեկտներում կառուցված զբոսաշրջային հարմարությունների թիվը</t>
  </si>
  <si>
    <t>Փողոցային լուսավորության փոխարինված/տեղադրված սյուների և լամպերի թիվը</t>
  </si>
  <si>
    <t>Բարելավված զբոսայգիների թիվը</t>
  </si>
  <si>
    <t>Զբոսաշրջության աջակցության հետ կապված գործողությունների միջոցով ստեղծված ժամանակավոր և մշտական աշխատատեղերի թվի աճ</t>
  </si>
  <si>
    <t xml:space="preserve">Ենթակառուցվածքներ ներդրումների դիմաց </t>
  </si>
  <si>
    <t>Բուսաբուծության խթանում և բույսերի պաշտպանություն</t>
  </si>
  <si>
    <t>Ð³Û³ëï³ÝÇ Ð³Ýñ³å»ïáõÃÛáõÝáõÙ Ë³ÕáÕÇ, Å³Ù³Ý³Ï³ÏÇó ï»ËÝáÉá·Ç³Ý»ñáí Ùß³ÏíáÕ ÇÝï»ÝëÇí åïÕ³ïáõ ³Û·ÇÝ»ñÇ ¨ Ñ³ï³åïÕ³ÝáóÝ»ñÇ ÑÇÙÝÙ³Ý Ñ³Ù³ñ å»ï³Ï³Ý ³ç³ÏóáõÃÛáõÝ</t>
  </si>
  <si>
    <t xml:space="preserve">Ð³Û³ëï³ÝÇ Ð³Ýñ³å»ïáõÃÛáõÝáõÙ Ë³ÕáÕÇ, Å³Ù³Ý³Ï³ÏÇó ï»ËÝáÉá·Ç³Ý»ñáí Ùß³ÏíáÕ ÇÝï»ÝëÇí åïÕ³ïáõ ³Û·ÇÝ»ñÇ ¨ Ñ³ï³åïÕ³ÝáóÝ»ñÇ ÑÇÙÝÙ³Ý Ñ³Ù³ñ ïÝï»ë³í³ñáÕÝ»ñÇÝ ïñ³Ù³¹ñíáÕ Ýå³ï³Ï³ÛÇÝ í³ñÏ»ñÇ ïáÏáë³¹ñáõÛùÝ»ñÇ ëáõµëÇ¹³íáñáõÙ </t>
  </si>
  <si>
    <t>îñ³Ýëý»ñïÝ»ñÇ ïñ³Ù³¹ñáõÙ</t>
  </si>
  <si>
    <t xml:space="preserve"> Շահառուների ընտրության չափանիշները </t>
  </si>
  <si>
    <t xml:space="preserve"> ÐÐ ·ÛáõÕ³ïÝï»ë³Ï³Ý ïÝï»ë³í³ñáÕÝ»ñ՛ ÁÝïñí³Í Ñ³Ù³Ó³ÛÝ՛  ÐÐ Ï³é³í³ñáõÃÛ³Ý 29.03.2019Ã. ÃÇí  361-È áñáßÙ³Ùµ Ñ³ëï³ïí³Í Íñ³·ñÇ ¨ ýÇÝ³Ýë³Ï³Ý Ï³éáõÛóÝ»ñÇ ÏáÕÙÇó Ñ³ëï³ïí³Í Ñ³Ù³å³ï³ëË³Ý ã³÷³ÝÇßÝ»ñÇ</t>
  </si>
  <si>
    <t>2029թ․</t>
  </si>
  <si>
    <t>Կարկտապաշտպան  ցանցերի  ներդրման  համար  տրամադրվող  վարկերի տոկոսավճարների սուբսիդավորում</t>
  </si>
  <si>
    <t xml:space="preserve"> ՀՀ գյուղատնտեսական տնտեսավարողներ՛ ընտրված համաձայն՛  ՀՀ կառավարության 04.04.2019թ. թիվ 362-Լ որոշմամբ հաստատված ծրագրի և ֆինանսական կառույցների կողմից հաստատված համապատասխան չափանիշների </t>
  </si>
  <si>
    <t>2025թ․</t>
  </si>
  <si>
    <t>Նախորդ տարիներին տեղակայված՝ սուբսիդավորվող կարկտապաշտպան ցանցային համակարգեր, հա</t>
  </si>
  <si>
    <t xml:space="preserve">Ծրագրի շրջանակներում հիմնված նոր ինտենսիվ պտղատու այգիներ, հեկտար </t>
  </si>
  <si>
    <t xml:space="preserve"> Ծրագրի շրջանակներում նախորդ տարիներին հիմնված ինտենսիվ պտղատու այգիներ, հեկտար </t>
  </si>
  <si>
    <t xml:space="preserve"> Ծրագրի շրջանակներում տեղակայված կարկտապաշտպան ցանցային համակարգեր, հեկտար </t>
  </si>
  <si>
    <t xml:space="preserve">Ծրագրի շրջանակներում նախորդ տարիներին տեղակայված կարկտապաշտպան ցանցային համակարգեր, հեկտար </t>
  </si>
  <si>
    <t xml:space="preserve">Ծրագրի շրջանակներում հիմնվող բարձրարժեք մշակաբույսերի ցանքատարածություններ, հեկտար </t>
  </si>
  <si>
    <t xml:space="preserve">Ծրագրի շրջանակներում նախորդ տարիներին հիմնված բարձրարժեք մշակաբույսերի ցանքատարածություններ, հեկտար </t>
  </si>
  <si>
    <t xml:space="preserve">Ծրագրի շրջանակներում ոռոգման արդիական համակարգերով ներդրվող տարածքներ, հեկտար </t>
  </si>
  <si>
    <t xml:space="preserve">Ծրագրի շրջանակներում նախորդ տարիներին ոռոգման արդիական համակարգերով ներդրված տարածքներ, հեկտար </t>
  </si>
  <si>
    <t>Հայաստանի Հանրապետությունում ինտենսիվ այգեգործության զարգացման, արդիական տեխնոլոգիաների ներդրման և ոչ ավանդական բարձրարժեք մշակաբույսերի արտադրության խթանման նպատակով սուբսիդավորում</t>
  </si>
  <si>
    <t xml:space="preserve"> Հայաստանի Հանրապետությունում ինտենսիվ այգեգործության զարգացման, արդիական տեխնոլոգիաների ներդրման և ոչ ավանդական բարձրարժեք մշակաբույսերի արտադրության խթանման նպատակով տրամադրվող նպատակային վարկերի տոկոսադրույքների սուբսիդավորում </t>
  </si>
  <si>
    <t>Հայաստանի Հանրապետության գյուղատնտեսությունում կարկտապաշտպան ցանցերի ներդրման համար տրամադրվող վարկերի տոկոսավճարների սուբսիդավորում</t>
  </si>
  <si>
    <t>Ագրոպարենային ոլորտի սարքավորումների լիզինգի աջակցության ծրագրի իրականացման համար ոչ արդյունավետ տարբերակների առաջադրումը</t>
  </si>
  <si>
    <t>Ծրագրի ոչ լիարժեք իրականացում, ագրոպարենային ոլորտի սարքավորումների մատակարարման ծավալների կրճատում, կարողությունների նվազում</t>
  </si>
  <si>
    <t>ագրոպարենային ոլորտի սարքավորումների լիզինգի պայմանագրով մատակարարման մատչելի մեխաանիզմների առաջադրում, Եվրաասիական տնտեսական միության անդամ և երրորդ երկրներում ագրոպարենային ոլորտի սարքավորոււմներ արտադրող, Հայաստանի Հանրապետություն սարքավորումներ ներկրող և լիզինգի պայմանագրով սարքավորումների տրամադրման փորձ և հեղինակություն ունեցող կազմակերպությունների հետ համագործուկցություն</t>
  </si>
  <si>
    <t>Լիզինգային ծառայություններ մատուցող կազմակերպությունների կողմից ոչ մատչելի պայմանների առաջադրումը</t>
  </si>
  <si>
    <t>Ագրոպարենային ոլորտի զարգացման համար հնաարավորությունների չօգտագործում</t>
  </si>
  <si>
    <t>Ագրոպարենային ոլորտի սարքավորումների Հայաստանի Հանրապետություն ներկրման, մոնտաժման և գործարկման ժամկետների ապահովումը մատակարարին վերապահելը և լիզինգի առաջարկների մանրամասն ուսումնասիրություն, վարկային ռեսուրսների նպատակային օգտագործման ուղղությամբ պարբերական մոնիթորինգի իրականացումը</t>
  </si>
  <si>
    <t>բնակլիմայական և այլ գործոններով պայմանավորված լիզինգառուների ակնկալվող եկամուտների չապահովումը</t>
  </si>
  <si>
    <t xml:space="preserve">Գյուղատնտեսության տարբեր ենթաճյուղերում վարկավորման իրականացում, բնական աղետների և համաճարակների հավանական վնասի դիվերսիֆիկացման հնարավորությունների ստեղծում  </t>
  </si>
  <si>
    <t xml:space="preserve"> Ներդրումների և արտահանման խթանման ծրագիր </t>
  </si>
  <si>
    <t>Պարտատոմսերի և բաժնետոմսերի նոր թողարկողների քանակի ավելացում, միջազգային վարկանիշային կազմակերպությքունների կեղմից վարկանիշ ստացող կազմակերպությունների ավելացում և ներդրումային ֆոնդերի քանակի  ավելացում</t>
  </si>
  <si>
    <t xml:space="preserve">2022թ․-ին 40,650,000,000 դրամի թողարկված կորպորատիվ պարտատոմսեր, որոնցից իրական հատվածի թողարկողների կողմից թողարկված պարտատոմսերի ծավալը՝ 0։ 2022թ․-ին բաժնետոմսերի թողարկված և տեղաբաշխված ծավալները կազմել են  534,000,000 ՀՀ դրամ </t>
  </si>
  <si>
    <t>Ոչ ֆինանսական հատվածի կազմակերպությունների կողմից թողարկված կորպորատիվ պարտատոմսերի և բաժնետոմսերի նոր թողարկումներ՝ 97․5 միլիարդ դրամ ծավալով։  Շուրջ 7․5 միլիարդ դրամի բաժնետոմսերի թողարկում։    Երեք նոր ներդրումային ֆոնդերում պետության փայամասնակցություն՝ բիզնեսի ֆինանսավորման այլընտրանքային աղբյուրների ստեղծման և հավելյալ մուլտիպլիկատիվ ազդեցության հեռանկարով։</t>
  </si>
  <si>
    <t>ՄԱԿ-ի Կայուն զարգացման 2030 օրակարգում ներառված կայուն զարգացման  նպատակ 17 (ցուցանիշ 17․9 Ընդլայնել միջազգային օժանդակությունը)</t>
  </si>
  <si>
    <t>Դիմորդների քանակի գերազանցում բյուջեով նախատեսվածից</t>
  </si>
  <si>
    <t>Միջոցառման նպատակի իրագործումը կգերազանցի պլանավորված ցուցանիշը</t>
  </si>
  <si>
    <t>Վերաբաշխման արդյուքնում հնարավոր է ռիսկի մասնակի կառավարում</t>
  </si>
  <si>
    <t>Դիմորդների քանակի զգալիորեն թերկատարում բյուջեով նախատեսվածից</t>
  </si>
  <si>
    <t>Միջոցառման նպատակի իրագործումը կապահովվի մասամբ</t>
  </si>
  <si>
    <t>Միջոցառման ջատագովման և առաջխաղացման արդյունքում հնարավոր է ռիսկի մասնակի կառավարում</t>
  </si>
  <si>
    <t>Միջազգային զբոսաշրջային այցելությունների աճի ապահովում</t>
  </si>
  <si>
    <t>Միջազգային այցելություններից ստացված եկամուտ, 
հազ. դրամ</t>
  </si>
  <si>
    <t>մոտ 370,000,000․0</t>
  </si>
  <si>
    <t>մոտ                                     1,000,000,000․0</t>
  </si>
  <si>
    <t xml:space="preserve">«Զբոսաշրջության և զբոսաշրջային գործունեության մասին» ՀՀ օրենք, ՀՀ կառավարության ծրագրի 2․5 կետ, ՀՀ կառավարության 2021-2026թթ. Միջոցառումների ծրագրի ՀՀ ԷՆ 10-րդ կետ:                      </t>
  </si>
  <si>
    <t>8-րդ նպատակ՝ 8.9 Մինչև 2030 թ. մշակել և իրականացնել ռազմավարություն՝ խթանելու կայուն զբոսաշրջությունը, որն ստեղծում է աշխատատեղեր և խթանում տեղական մշակույթն ու արտադրատեսակները: Միջոցառման իրականացումը միտված է ՀՀ-ում զբոսաշրջության ապակենտրոնացմանը, աշխատատեղերի ստեղծմանն ու տնտեսական աճին։ Մասնավորապես՝ աջակցվում է նորարարական բիզնես գաղափարներին, մարզերում փառատոների կազմակերպմանը, մշակվում է Զբոսաշրջային կլաստերների զարգացման հայեցակարգ, որով մեկնարկելու են ՀՀ տարածքում շուրջ 20 զբոսաշրջային հանգույցի ձևավորման աշխատանքները։</t>
  </si>
  <si>
    <t>այցելու</t>
  </si>
  <si>
    <t>Մոտ 870 000</t>
  </si>
  <si>
    <t>2 500.000</t>
  </si>
  <si>
    <t>Ընթացիկ դրամաշնորհներ միջազգային կազմակերպություններին 4621</t>
  </si>
  <si>
    <t>Այլ ընթացիկ դրամաշնորհներ 4639</t>
  </si>
  <si>
    <t>Զբոսաշրջության զարգացման ծրագիր</t>
  </si>
  <si>
    <t>Շենքերի և շինությունների շինարարություն 5112</t>
  </si>
  <si>
    <t>Նախագծահետազոտական ծախսեր 5134</t>
  </si>
  <si>
    <t>Այլ մասնագիտական ծառայությունների ձեռք բերում 4241</t>
  </si>
  <si>
    <t>Զբոսաշրջության և մարզային ենթակառուցվածքների բարելավում</t>
  </si>
  <si>
    <t xml:space="preserve">2024 թվականի ըստ մարզերի բաժանումը հնարավոր կլինի ներկայացնել դրամաշնորհների մրցույթները անցկացնելուց  հետո՝ ներկայացված ընդհանուր հատկացումը կազմում է  մոտ 310 000.0 հազար դրամ, որը կհստակեցվի մրցույթների ավարտից հետո  </t>
  </si>
  <si>
    <t xml:space="preserve">2025 թվականի ըստ մարզերի բաժանումը հնարավոր կլինի ներկայացնել դրամաշնորհների մրցույթները անցկացնելուց  հետո՝ նախատեսված ընդհանուր հատկացումը կազմում է  մոտ 380 000.0 հազար դրամ </t>
  </si>
  <si>
    <t>2025 թվականի ըստ մարզերի բաժանումը հնարավոր կլինի ներկայացնել կլաստերների հայեցակարգերի մշակումից և հաստատումից հետո</t>
  </si>
  <si>
    <t>11002*</t>
  </si>
  <si>
    <t>12002*</t>
  </si>
  <si>
    <t>Համաշխարհային ֆինանսատնտեսական ճգնաժամ</t>
  </si>
  <si>
    <t>Այցելությունների կրճատում</t>
  </si>
  <si>
    <t>ՀՀ կառավարության կողմից նպատակաուղղված պետական քաղաքականության իրականացում</t>
  </si>
  <si>
    <t xml:space="preserve">ՀՀ կառավարության կողմից իրականացվող տնտեսական և դրամավարկային քաղաքականություն </t>
  </si>
  <si>
    <t>Արտարժույթի փոփոխության հետևանքով զբոսաշրջային փաթեթների թանկացում</t>
  </si>
  <si>
    <t>ՀՀ կառավարության կողմից նպատակաուղղված տնտեսական և դրամավարկային քաղաքականության իրականացում</t>
  </si>
  <si>
    <t>Տարածաշրջանում և երկրում քաղաքական անկայուն իրավիճակ</t>
  </si>
  <si>
    <t xml:space="preserve">Այցելությունների կրճատում </t>
  </si>
  <si>
    <t xml:space="preserve">Արտաքին լրատվական միջոցների նպատակաուղղված գործունեության ակտիվացում </t>
  </si>
  <si>
    <t xml:space="preserve">Զբոսաշրջիկների կյանքին  և առողջությանը  սպառնացող վտանգ </t>
  </si>
  <si>
    <t>Հատուկ միջոցների կիրառում, նպատակաուղղված միջոցառումների իրականացում /կանխարգելիչ միջոցներ/</t>
  </si>
  <si>
    <t>Կլիմայական փոփոխություններ</t>
  </si>
  <si>
    <t xml:space="preserve">Ֆորս-մաժորային իրավիճակներում դժվար է միջամտություն ցուցաբերել </t>
  </si>
  <si>
    <t xml:space="preserve">Ð³í»Éí³Í N 3. ´Ûáõç»ï³ÛÇÝ Íñ³·ñ»ñÇ ¨ ³ÏÝÏ³ÉíáÕ ³ñ¹ÛáõÝùÝ»ñÇ Ý»ñÏ³Û³óÙ³Ý Ó¨³ã³÷ </t>
  </si>
  <si>
    <t>¶ÛáõÕ³ïÝï»ëáõÃÛ³Ý ËÃ³ÝÙ³Ý Íñ³·Çñ</t>
  </si>
  <si>
    <t>¶ÛáõÕ³ïÝï»ë³Ï³Ý ÙÃ»ñùÇ ¨ ¹ñ³Ýó í»ñ³Ùß³ÏáõÙÇó ëï³óíáÕ ëÝÝ¹³ÙÃ»ñùÇ Í³í³ÉÝ»ñÇ ³í»É³óáõÙ</t>
  </si>
  <si>
    <t>¶ÛáõÕ³ïÝï»ë³Ï³Ý ÙÃ»ñùÝ»ñÇ Í³í³ÉÝ»ñÇ ³í»É³óáõÙ: ú·ï³·áñÍíáÕ í³ñ»É³ÑáÕ»ñÇ ³í»É³óáõÙ: äïáõÕµ³Ýç³ñ»Õ»ÝÇ ¨ Ë³ÕáÕÇ í»ñ³Ùß³ÏáõÙÇó ëï³óí³Í ³ñï³¹ñ³ÝùÇ Í³í³ÉÝ»ñÇ ³×</t>
  </si>
  <si>
    <t>Ìñ³·ñÇ ³Ýí³ÝáõÙÁ</t>
  </si>
  <si>
    <t>ì»ñçÝ³Ï³Ý ³ñ¹ÛáõÝùÇ ÝÏ³ñ³·ñáõÃÛáõÝÁ`</t>
  </si>
  <si>
    <t>Ìñ³·ñÇ ³Ýí³ÝáõÙÁ`</t>
  </si>
  <si>
    <t>Ìñ³·ñÇ Ýå³ï³ÏÁ`</t>
  </si>
  <si>
    <t xml:space="preserve"> ØÇçáó³éÙ³Ý ³Ýí³ÝáõÙÁ`</t>
  </si>
  <si>
    <t xml:space="preserve"> ä»ï³Ï³Ý ³ç³ÏóáõÃÛáõÝ Ð³Û³ëï³ÝÇ Ð³Ýñ³å»ïáõÃÛ³Ý Ë³ÕáÕ³·áñÍáõÃÛ³Ý ¨ ·ÇÝ»·áñÍáõÃÛ³Ý áÉáñïÝ»ñáõÙ í³ñíáÕ å»ï³Ï³Ý ù³Õ³ù³Ï³ÝáõÃÛ³Ý áõ ½³ñ·³óÙ³Ý Íñ³·ñ»ñÇ Çñ³Ï³Ý³óÙ³ÝÁ</t>
  </si>
  <si>
    <t xml:space="preserve"> ØÇçáó³éÙ³Ý ÝÏ³ñ³·ñáõÃÛáõÝÁ`</t>
  </si>
  <si>
    <t>²ç³ÏóáõÃÛáõÝ Ð³Û³ëï³ÝÇ Ë³ÕáÕ³·áñÍáõÃÛ³Ý ¨ ·ÇÝ»·áñÍáõÃÛ³Ý ÑÇÙÝ³¹ñ³ÙÇ Ï³ÝáÝ³¹ñ³Ï³Ý ËÝ¹ÇñÝ»ñÇ Çñ³Ï³Ý³óÙ³ÝÁ</t>
  </si>
  <si>
    <t xml:space="preserve"> ØÇçáó³éÙ³Ý ï»ë³ÏÁ</t>
  </si>
  <si>
    <t xml:space="preserve"> Ì³é³ÛáõÃÛáõÝÝ»ñÇ Ù³ïáõóáõÙ</t>
  </si>
  <si>
    <t xml:space="preserve"> ä»ï³Ï³Ý ³ç³ÏóáõÃÛáõÝ Ð³Û³ëï³ÝÇ Ð³Ýñ³å»ïáõÃÛ³Ý ·ÛáõÕ³ïÝï»ë³Ï³Ý Íñ³·ñ»ñÇ Çñ³Ï³Ý³óÙ³ÝÁ</t>
  </si>
  <si>
    <t xml:space="preserve"> ²ç³ÏóáõÃÛáõÝ Ð³Û³ëï³ÝÇ Ð³Ýñ³å»ïáõÃÛ³Ý  µáõë³µáõÍáõÃÛ³Ý ËÃ³ÝÙ³Ý, µáõÛë»ñÇ å³ßïå³ÝáõÃÛ³Ý ¨ ³Ý³ëÝ³µáõÅ³Ï³Ý Íñ³·ñ»ñÇ Çñ³Ï³Ý³óÙ³ÝÁ</t>
  </si>
  <si>
    <t xml:space="preserve"> ÐáÕ³ÛÇÝ µ³ñ»÷áËáõÙÝ»ñÇ ÷áñÓÝ³Ï³Ý Íñ³·ñÇÝ ³ç³ÏóáõÃÛáõÝ</t>
  </si>
  <si>
    <t xml:space="preserve"> ¶ÛáõÕ³ïÝï»ë³Ï³Ý Ýß³Ý³ÏáõÃÛ³Ý ÑáÕ»ñÇ ³¹ÛáõÝ³í»ï û·ï³·áñÍÙ³Ý, ÑáÕ»ñÇ µ³ÝÏ³íáñÙ³Ý, ÏáÝëáÉÇ¹³óÇ³ÛÇ ¨ í³ñÓ³Ï³ÉáõÃÛ³Ý ËÃ³ÝÙ³Ý ÙÇçáó³éáõÙÝ»ñ</t>
  </si>
  <si>
    <t xml:space="preserve"> ¶ÛáõÕ³ïÝï»ë³Ï³Ý í³ñÏ»ñÇ ïáÏáë³¹ñáõÛùÝ»ñÇ ëáõµëÇ¹³íáñáõÙ</t>
  </si>
  <si>
    <t xml:space="preserve"> ¶ÛáõÕ³ïÝï»ëáõÃÛ³Ý áÉáñïáõÙ ïñ³Ù³¹ñíáÕ í³ñÏ»ñÇ ïáÏáë³¹ñáõÛùÝ»ñÇ ëáõµëÇ¹³íáñáõÙ</t>
  </si>
  <si>
    <t xml:space="preserve"> îñ³Ýëý»ñïÝ»ñÇ ïñ³Ù³¹ñáõÙ</t>
  </si>
  <si>
    <t xml:space="preserve"> ¶ÛáõÕ³ïÝï»ë³Ï³Ý ÑáõÙùÇ ÙÃ»ñáõÙÝ»ñÇ (·ÝáõÙÝ»ñÇ) Ýå³ï³Ïáí  ïñ³Ù³¹ñíáÕ í³ñÏ»ñÇ ïáÏáë³¹ñáõÛùÝ»ñÇ ëáõµëÇ¹³íáñáõÙ</t>
  </si>
  <si>
    <t xml:space="preserve"> äïáõÕµ³Ýç³ñ»Õ»ÝÇ, Ë³ÕáÕÇ, Ï³ÃÇ, ßÇÝßÇÉ³ÛÇ ¨ ·ÛáõÕ³ïÝï»ë³Ï³Ý Ï»Ý¹³ÝÇÝ»ñÇ ÙÃ»ñáõÙÝ»ñÇ (·ÝáõÙÝ»ñÇ) Ï³½Ù³Ï»ñåÙ³Ý Ýå³ï³Ïáí ÁÝÏ»ñáõÃÛáõÝÝ»ñÇÝ Ù³ïã»ÉÇ å³ÛÙ³ÝÝ»ñáí í³ñÏ»ñÇ ïñ³Ù³¹ñáõÙ</t>
  </si>
  <si>
    <t xml:space="preserve"> ¶»ñÙ³ÝÇ³ÛÇ ½³ñ·³óÙ³Ý í³ñÏ»ñÇ µ³ÝÏÇ (KFW) Ñ»ï Ñ³Ù³ï»Õ ·ÛáõÕ³ïÝï»ëáõÃÛ³Ý áÉáñïáõÙ ³å³Ñáí³·ñ³Ï³Ý Ñ³Ù³Ï³ñ·Ç Ý»ñ¹ñÙ³Ý ÷áñÓÝ³Ï³Ý Íñ³·ñÇ Çñ³Ï³Ý³óÙ³Ý Ñ³Ù³ñ å»ï³Ï³Ý ³ç³ÏóáõÃÛáõÝ</t>
  </si>
  <si>
    <t xml:space="preserve"> ²å³Ñáí³·ñ³í×³ñÝ»ñÇ Ù³ëÝ³ÏÇ ëáõµëÇ¹³íáñáõÙ՛ Ù³ñ½»ñÇ Ï³Ù Ù³ñ½»ñÇ áñáß ï³ñ³Í³ßñç³ÝÝ»ñÇ ·ÛáõÕ³ïÝï»ëáõÃÛáõÝáõÙ ïÝï»ë³í³ñáÕÝ»ñÇÝ </t>
  </si>
  <si>
    <t xml:space="preserve"> ²Ý³ëÝ³µáõÍáõÃÛ³Ý ×ÛáõÕáõÙ Çñ³Ï³Ý³óíáÕ Ý»ñ¹ñáõÙ³ÛÇÝ Íñ³·ñ»ñÇÝ ³ç³ÏóáõÃÛáõÝ</t>
  </si>
  <si>
    <t xml:space="preserve"> ²Ý³ëÝ³µáõÍáõÃÛ³Ý ×ÛáõÕáõÙ Çñ³Ï³Ý³óíáÕ ³éÝí³½Ý 2.5 ÙÉñ¹ ¹ñ³ÙÇ Ý»ñ¹ñáõÙÝ»ñÇó Ï³åÇï³É Ý»ñ¹ñáõÙÝ»ñÇ Ù³ëÝ³ÏÇ ÷áËÑ³ïáõóáõÙ</t>
  </si>
  <si>
    <t xml:space="preserve"> Ð³Û³ëï³ÝÇ Ð³Ýñ³å»ïáõÃÛáõÝáõÙ ·ÛáõÕ³ïÝï»ë³Ï³Ý Ýß³Ý³ÏáõÃÛ³Ý ÑáÕ»ñÇ ÙÇ³íáñÙ³ÝÁ (ÏáÝëáÉÇ¹³óÇ³ÛÇÝ) ³ç³ÏóáõÃÛáõÝ</t>
  </si>
  <si>
    <t xml:space="preserve"> ¶ÛáõÕ³ïÝï»ë³Ï³Ý Ýß³Ý³ÏáõÃÛ³Ý ÑáÕ»ñÇ ³é³ÝÓÇÝ ·áõÛù³ÛÇÝ ÙÇ³íáñÝ»ñÇ Ó»éùµ»ñÙ³Ý ¨ ¹ñ³Ýó ë³ÑÙ³ÝÝ»ñÇ ÙÇ³íáñÙ³Ý ÙÇçáóáí ³éÝí³½Ý 30 Ñ³ Ñ³Ýñ³·áõÙ³ñ³ÛÇÝ Ù³Ï»ñ»ëáí ÑáÕ³Ù³ë»ñÇ íñ³ Çñ³Ï³Ý³óí³Í Ñ³Ù³ÉÇñ ÙÇçáó³éáõÙÝ»ñÇ Ñ³Ù³ñ ÷³ëï³óÇ Ï³ï³ñí³Í Í³Ëë»ñÇ Ù³ëÝ³ÏÇ ÷áËÑ³ïáõóáõÙ</t>
  </si>
  <si>
    <t xml:space="preserve"> ÎáÝÛ³ÏÇ ëåÇñïÇ Çñ³óÙ³Ý (³ñï³Ñ³ÝÙ³Ý) ³ç³ÏóáõÃÛ³Ý Íñ³·Çñ</t>
  </si>
  <si>
    <t xml:space="preserve"> ÎáÝÛ³ÏÇ ëåÇñï Çñ³óÝáÕ (Ñ³ñÛáõñ Ñ³½³ñ ÉÇïñÇó ³í»ÉÇ) ïÝï»ë³í³ñáÕ ëáõµÛ»ÏïÝ»ñÇÝ í×³ñí³Í Éñ³óáõóÇã å»ï³Ï³Ý ïáõñùÇ ã³÷áí ûÅ³Ý¹³ÏáõÃÛ³Ý ïñ³Ù³¹ñáõÙ</t>
  </si>
  <si>
    <t xml:space="preserve"> Ð³Û³ëï³ÝÇ Ð³Ýñ³å»ïáõÃÛáõÝáõÙ  ³ñ¹ÛáõÝ³µ»ñ³Ï³Ý Ë»ó·»ïÝ³µáõÍáõÃÛ³Ý ½³ñ·³óÙ³Ý Íñ³·Çñ</t>
  </si>
  <si>
    <t xml:space="preserve"> ´Ý³Ï³Ý å³ß³ñÝ»ñÇ ËÝ³ÛáÕ³µ³ñ û·ï³·áñÍÙ³Ý, ³ñï³¹ñ³Ï³Ý ·áñÍÁÝÃ³óÝ»ñÇ ³ñ¹ÛáõÝ³í»ïáõÃÛ³Ý µ³ñÓñ³óÙ³Ý ¨ ß³Ñ³éáõÝ»ñÇ »Ï³ÙáõïÝ»ñÇ ³í»É³óÙ³Ý Ýå³ï³Ïáí ÐÐ-áõÙ Ë»ó·»ïÇÝÝ»ñÇ ³ñÑ»ëï³Ï³Ý µáõÍÙ³Ý ¨ ³×»óÙ³Ý ïÝï»ëáõÃÛáõÝÝ»ñÇ ÑÇÙÝÙ³Ý ·áñÍÁÝÃ³óÇ ËÃ³ÝáõÙ å»ï³Ï³Ý ³ç³ÏóáõÃÛ³Ùµ</t>
  </si>
  <si>
    <t xml:space="preserve">Ê³ÕáÕÇ ÙÃ»ñáõÙÝ»ñ Çñ³Ï³Ý³óÝáÕ ëáõµÛ»ÏïÝ»ñÇÝ ëáõµëÇ¹³íáñáõÙ </t>
  </si>
  <si>
    <t xml:space="preserve"> ÐáÕ³ÛÇÝ µ³ñ»÷áËáõÙÝ»ñÇ ÷áñÓÝ³Ï³Ý Íñ³·Çñ</t>
  </si>
  <si>
    <t xml:space="preserve"> ¶ÛáõÕ³ïÝï»ë³Ï³Ý ÝßÝ³ÏáõÃÛ³Ý ÑáÕ»ñÇ Ó»éùµ»ñáõÙ, ûï³ñáõÙ, í³ñÓ³Ï³ÉáõÃÛáõÝ, ÙÇçÝáñ¹áõÃÛáõÝÝ»ñÇ Çñ³Ï³Ý³óáõÙ, ÷áË³Ý³ÏáõÙ</t>
  </si>
  <si>
    <t>ØÇçáó³éÙ³Ý ï»ë³ÏÁ</t>
  </si>
  <si>
    <t>¾ÏáÝáÙÇÏ³ÛÇ áÉáñïáõÙ å»ï³Ï³Ý ù³Õ³ù³Ï³ÝáõÃÛ³Ý Ùß³ÏáõÙ, Íñ³·ñ»ñÇ Ñ³Ù³Ï³ñ·áõÙ ¨ ÙáÝÇïáñÇÝ·</t>
  </si>
  <si>
    <t xml:space="preserve"> Ìñ³·ñÇ Ýå³ï³ÏÁ`</t>
  </si>
  <si>
    <t xml:space="preserve"> ¾ÏáÝáÙÇÏ³ÛÇ  áÉáñïáõÙ å»ï³Ï³Ý ³ñ¹ÛáõÝ³í»ï ù³Õ³ù³Ï³ÝáõÃÛ³Ý Ùß³ÏÙ³Ý ¨ Çñ³Ï³Ý³óÙ³Ý ³å³ÑáíáõÙ</t>
  </si>
  <si>
    <t xml:space="preserve"> ì»ñçÝ³Ï³Ý ³ñ¹ÛáõÝùÇ ÝÏ³ñ³·ñáõÃÛáõÝÁ`</t>
  </si>
  <si>
    <t xml:space="preserve"> ¾ÏáÝáÙÇÏ³ÛÇ  áÉáñïáõÙ Çñ³Ï³Ý³óíáÕ Íñ³·ñ»ñÇ ³½¹»óáõÃÛ³Ý ¨ ³ñ¹ÛáõÝ³í»ïáõÃÛ³Ý µ³ñ»É³íáõÙ</t>
  </si>
  <si>
    <t xml:space="preserve"> ¾ÏáÝáÙÇÏ³ÛÇ  áÉáñïáõÙ å»ï³Ï³Ý ù³Õ³ù³Ï³ÝáõÃÛ³Ý Ùß³ÏáõÙ, Íñ³·ñ»ñÇ Ñ³Ù³Ï³ñ·áõÙ ¨ ÙáÝÇïáñÇÝ·</t>
  </si>
  <si>
    <t xml:space="preserve"> ø³Õ³ù³Ï³ÝáõÃÛ³Ý Ùß³ÏÙ³Ý ¨ ¹ñ³ Ï³ï³ñÙ³Ý Ñ³Ù³Ï³ñ·Ù³Ý, å»ï³Ï³Ý Íñ³·ñ»ñÇ åÉ³Ý³íáñÙ³Ý, Ùß³ÏÙ³Ý, Çñ³Ï³Ý³óÙ³Ý ¨ ÙáÝÇïáñÇÝ·Ç (í»ñ³ÑëÏÙ³Ý) Í³é³ÛáõÃÛáõÝÝ»ñ</t>
  </si>
  <si>
    <t xml:space="preserve"> ²ÐÎ-áõÙ ¨ oï³ñ»ñÏñÛ³ å»ïáõÃÛáõÝÝ»ñáõÙ ÐÐ ³é¨ïñ³ÛÇÝ Ý»ñÏ³Û³óáõóÇãÝ»ñÇ Ýå³ï³ÏÝ»ñÇ ¨ ËÝ¹ÇñÝ»ñÇ Çñ³·áñÍáõÙ</t>
  </si>
  <si>
    <t xml:space="preserve"> ²ÐÎ-áõÙ ÐÐ ïÝï»ë³Ï³Ý ß³Ñ»ñÇ Ý»ñÏ³Û³óáõÙ ¨ å³ßïå³ÝáõÃÛáõÝ, ÐÐ ³é¨ïñ³ïÝï»ë³Ï³Ý ù³Õ³ù³Ï³ÝáõÃÛ³Ý ½³ñ·³óÙ³ÝÁ, ³ñï³Ñ³ÝáõÙÝ»ñÇ ËÃ³ÝÙ³ÝÁ ¨ Ý»ñ¹ñáõÙÝ»ñÇ Ý»ñ·ñ³íÙ³ÝÝ áõÕÕí³Í ·áñÍáõÝ»áõÃÛáõÝ ³ñï»ñÏñáõÙ</t>
  </si>
  <si>
    <t xml:space="preserve"> îÝï»ë³Ï³Ý Ñ»ï³½áïáõÃÛáõÝÝ»ñ ¨ í»ñÉáõÍáõÃÛáõÝÝ»ñ</t>
  </si>
  <si>
    <t xml:space="preserve"> àÉáñï³ÛÇÝ, Ã»Ù³ïÇÏ Ñ»ï³½áïáõÃÛáõÝÝ»ñÇ, í»ñÉáõÍáõÃÛáõÝÝ»ñÇ ¨ ·Ý³Ñ³ïáõÙÝ»ñÇ Çñ³Ï³Ý³óÙ³Ý ÙÇçáóáí ³ñï³Ñ³ÝÙ³Ý ËÃ³ÝÙ³Ý, ·áñÍ³ñ³ñ ¨ Ý»ñ¹ñáõÙ³ÛÇÝ ÙÇç³í³ÛñÇ µ³ñ»É³íÙ³Ý ÑÝ³ñ³íáñáõÃÛáõÝÝ»ñÇ áõ ËáãÁÝ¹áïÝ»ñÇ µ³ó³Ñ³ÛïáõÙ</t>
  </si>
  <si>
    <t xml:space="preserve"> ÐÐ ¾Ü ³ßË³ï³ÏÇóÝ»ñÇ í»ñ³å³ïñ³ëïáõÙ</t>
  </si>
  <si>
    <t xml:space="preserve"> ÐÐ ¿ÏáÝáÙÇÏ³ÛÇ Ý³Ë³ñ³ñáõÃÛ³Ý ï»ËÝÇÏ³Ï³Ý Ñ³·»óí³ÍáõÃÛ³Ý µ³ñ»É³íáõÙ</t>
  </si>
  <si>
    <t xml:space="preserve"> ä»ï³Ï³Ý Ù³ñÙÇÝÝ»ñÇ ÏáÕÙÇó û·ï³·áñÍíáÕ áã ýÇÝ³Ýë³Ï³Ý ³ÏïÇíÝ»ñÇ Ñ»ï ·áñÍ³éÝáõÃÛáõÝÝ»ñ</t>
  </si>
  <si>
    <t xml:space="preserve"> ÐÐ ¿ÏáÝáÙÇÏ³ÛÇ Ý³Ë³ñ³ñáõÃÛ³Ý ß»Ýù³ÛÇÝ å³ÛÙ³ÝÝ»ñÇ µ³ñ»É³íáõÙ</t>
  </si>
  <si>
    <t xml:space="preserve"> ÐÐ ¿ÏáÝáÙÇÏ³ÛÇ Ý³Ë³ñ³ñáõÃÛ³Ý ß»Ýù-ßÇÝáõÃÛáõÝÝ»ñÇ Ï³åÇï³É í»ñ³Ýáñá·áõÙ ¨ Ý³Ë³·Í³Ý³Ë³Ñ³ßí³ÛÇÝ ÷³ëï³ÃÕÃ»ñÇ Ó»éùµ»ñáõÙ</t>
  </si>
  <si>
    <t xml:space="preserve">ՀՀ կառավարության 2019թ. փետրվարի 8-ի N65-Ա որոշում, «Հայաստանի Հանրապետության կառավարության ծրագիր»,  
ՀՀ կառավարության 2021 թվականի  նոյեմբերի 18-ի «Հայաստանի Հանրա¬պետության կառավարության 2021-2026 թվականների գործունեության միջոցառումների ծրագիրը հաստատելու մասին» N1902-Լ որոշում
ՀՀ Վարչապետի 2019 թվականի հունիսի 1-ի N658-Լ որոշում, «Հայաստանի Հանրապետության էկոնոմիկայի նախարարության կանոնադրությունը հաստատելու և Հայաստանի Հանրապետության վարչապետի 2018 թվականի հունիսի 11-ի  N744-Լ և Հայաստանի Հանրապետության վարչապետի 2018 թվականի հունիսի 11-ի N742-Լ որոշումներն ուժը կորցրած ճանաչելու մասին»
«Հայաստանի Հանրապետության կառավարության 2019-2023 թվականների գործունեության միջոցառումների ծրագիրը հաստատելու մասին» ՀՀ կառավարության 2019 թվականի մայիսի 16-ի N 650-Լ որոշում
ՀՀ կառավարության 2014 թվականի մարտի 27-ի որոշում, «Հայաստանի  Հանրապետության  2014-2025  թվականների հեռանկարային  զարգացման»:  </t>
  </si>
  <si>
    <t>Նպատակ 1 Աղքատության վերացում, Նպատակ    8 Արժանապատիվ աշխատանք և տնտեսական աճ   Նպատակ 10 Անհավասարության կրճատում</t>
  </si>
  <si>
    <t>Միջոցառումը միտված է տնտեսական քաղաքականության հետազոտական և վերլուծական հենքի ապահովման միջոցով  տնտեսական քաղաքականության արդյունավետության բարձրացմանը</t>
  </si>
  <si>
    <t xml:space="preserve"> ¾ÏáÝáÙÇÏ³ÛÇ  áÉáñïáõÙ å»ï³Ï³Ý ù³Õ³ù³Ï³ÝáõÃÛ³Ý Ùß³ÏáõÙ, Íñ³·ñ»ñÇ Ñ³Ù³Ï³ñ·áõÙ ¨ ÙáÝÇïáñÇÝ· </t>
  </si>
  <si>
    <t xml:space="preserve"> ø³Õ³ù³Ï³ÝáõÃÛ³Ý Ùß³ÏÙ³Ý ¨ ¹ñ³ Ï³ï³ñÙ³Ý Ñ³Ù³Ï³ñ·Ù³Ý, å»ï³Ï³Ý Íñ³·ñ»ñÇ åÉ³Ý³íáñÙ³Ý, Ùß³ÏÙ³Ý, Çñ³Ï³Ý³óÙ³Ý ¨ ÙáÝÇïáñÇÝ·Ç (í»ñ³ÑëÏÙ³Ý) Í³é³ÛáõÃÛáõÝÝ»ñ </t>
  </si>
  <si>
    <t xml:space="preserve"> Ì³é³ÛáõÃÛáõÝÝ»ñÇ Ù³ïáõóáõÙ </t>
  </si>
  <si>
    <t xml:space="preserve"> ÐÐ ¿ÏáÝáÙÇÏ³ÛÇ Ý³Ë³ñ³ñáõÃÛáõÝ </t>
  </si>
  <si>
    <t xml:space="preserve">²ÐÎ-áõÙ ¨ oï³ñ»ñÏñÛ³ å»ïáõÃÛáõÝÝ»ñáõÙ ÐÐ ³é¨ïñ³ÛÇÝ Ý»ñÏ³Û³óáõóÇãÝ»ñÇ Ýå³ï³ÏÝ»ñÇ ¨ ËÝ¹ÇñÝ»ñÇ Çñ³·áñÍáõÙ </t>
  </si>
  <si>
    <t xml:space="preserve"> ²ÐÎ-áõÙ ÐÐ ïÝï»ë³Ï³Ý ß³Ñ»ñÇ Ý»ñÏ³Û³óáõÙ ¨ å³ßïå³ÝáõÃÛáõÝ, ÐÐ ³é¨ïñ³ïÝï»ë³Ï³Ý ù³Õ³ù³Ï³ÝáõÃÛ³Ý ½³ñ·³óÙ³ÝÁ, ³ñï³Ñ³ÝáõÙÝ»ñÇ ËÃ³ÝÙ³ÝÁ ¨ Ý»ñ¹ñáõÙÝ»ñÇ Ý»ñ·ñ³íÙ³ÝÝ áõÕÕí³Í ·áñÍáõÝ»áõÃÛáõÝ ³ñï»ñÏñáõÙ </t>
  </si>
  <si>
    <t xml:space="preserve">  ÐÐ ¿ÏáÝáÙÇÏ³ÛÇ Ý³Ë³ñ³ñáõÃÛáõÝ </t>
  </si>
  <si>
    <t>ÐÐ ¿ÏáÝáÙÇÏ³ÛÇ Ý³Ë³ñ³ñáõÃÛáõÝ</t>
  </si>
  <si>
    <t xml:space="preserve">Ð³Û³ëï³ÝÇ Ë³ÕáÕ³·áñÍáõÃÛ³Ý ¨ ·ÇÝ»·áñÍáõÃÛ³Ý ÑÇÙÝ³¹ñ³Ù </t>
  </si>
  <si>
    <t>ù³Ý³Ï</t>
  </si>
  <si>
    <t xml:space="preserve">ØÇç³½·³ÛÇÝ ¨ ï»Õ³Ï³Ý µ³ñÓñ í³ñÏ³ÝÇß áõÝ»óáÕ ³Ùë³·ñ»ñáõÙ ¨ ïå³·Çñ Ù³ÙáõÉáõÙ Ñ³ÛÏ³Ï³Ý ·ÇÝ»·áñÍáõÃÛ³Ý í»ñ³µ»ñÛ³É Ñá¹í³ÍÝ»ñ, Ñ³ï </t>
  </si>
  <si>
    <t>Ü»ñùÇÝ ßáõÏ³ÛáõÙ Ñ³ÛÏ³Ï³Ý ·ÇÝÇÝ»ñÇ ëå³éÙ³Ý ËÃ³ÝÙ³ÝÝ áõÕÕí³Í ÙÇçáó³éáõÙÝ»ñ, Ñ³ï</t>
  </si>
  <si>
    <t>Wines of Armenia Ñáí³Ýáó³ÛÇÝ ³åñ³Ýù³ÝÇßÇ ³é³çÙÕÙ³ÝÝ áõÕÕí³Í ÙÇçáó³éáõÙÝ»ñ, Ñ³ï</t>
  </si>
  <si>
    <t>Ø³ëÝ³·Çï³Ï³Ý Ï³ñáÕáõÃÛáõÝÝ»ñÇ ½³ñ·³óÙ³ÝÝ áõÕÕí³Í í»ñ³å³ïñ³ëïáõÙÝ»ñ ¨ ËáñÑñ¹³ïíáõÃÛáõÝÝ»ñ, Ñ³ï</t>
  </si>
  <si>
    <t>¶ÇÝáõ ïáõñÇ½ÙÇ ½³ñ·³óÙ³ÝÝ áõÕÕí³Í ÙÇçáó³éáõÙÝ»ñ, Ñ³ï</t>
  </si>
  <si>
    <t>Ê³ÕáÕÇ ³ñÅ»ßÕÃ³ÛÇ ÙÇ³ëÝ³Ï³Ý ¿É»ÏïñáÝ³ÛÇÝ ï»Õ»Ï³ïí³Ï³Ý Ñ³Ù³Ï³ñ·Ç ëï»ÕÍÙ³ÝÝ áõÕÕí³Í ÙÇçáó³éáõÙÝ»ñ, Ñ³ï</t>
  </si>
  <si>
    <t>Ð³ÛÏ³Ï³Ý ·ÇÝ»·áñÍáõÃÛ³Ý Ñ³Ýñ³Ñéã³ÏÙ³ÝÁ, Ñ³ÛÏ³Ï³Ý ·ÇÝÇÝ»ñÇ ³é³çÙÕÙ³ÝÝ áõ ³ñï³Ñ³ÝÙ³ÝÝ áõÕÕí³Í ÙÇçáó³éáõÙÝ»ñ ÐÐ ï³ñ³ÍùÇó ¹áõñë, Ñ³ï</t>
  </si>
  <si>
    <t>òáõó³Ñ³Ý¹»ëÝ»ñÇÝ, Ñ³Ùï»ëÝ»ñÇÝ, ÷áñÓÇ ÷áË³Ý³ÏáõÙÝ»ñÇÝ ¨ ³ÛÉ ÙÇçáó³éáõÙÝ»ñÇÝ Ù³ëÝ³ÏóáÕ ·ÇÝáõ ·áñÍ³ñ³ÝÝ»ñ, Ñ³ï</t>
  </si>
  <si>
    <t>Ð³Ùï»ëÝ»ñÇÝ, ÷áñÓÇ ÷áË³Ý³ÏáõÙÝ»ñÇÝ, ¨ ³ÛÉ  ÙÇçáó³éáõÙÝ»ñÇÝ Ù³ëÝ³ÏóáÕ ·Çï³Ï³Ý ¨ ÏñÃ³Ï³Ý Ñ³ëï³ïáõÃÛáõÝÝ»ñ, Ñ³ï</t>
  </si>
  <si>
    <t>Ê³ÕáÕÇ ïÝÏ³ñ³ÝÝ»ñÇ ëï»ÕÍÙ³Ý áõÕÕí³Í ÙÇçáó³éáõÙÝ»ñ, Ñ³ï</t>
  </si>
  <si>
    <t>ØÇçáó³éÙ³Ý íñ³ Ï³ï³ñíáÕ Í³ËëÁ (Ñ³½³ñ ¹ñ³Ù)</t>
  </si>
  <si>
    <t>Ìñ³·ñÇ ¹³ëÇãÁ՝</t>
  </si>
  <si>
    <t>òáõó³ÝÇßÝ»ñ</t>
  </si>
  <si>
    <t>ØÇçáó³éÙ³Ý ¹³ëÇãÁ՝</t>
  </si>
  <si>
    <t>2023Ã.  (÷³ëï³óÇ) µ³½³ÛÇÝ ï³ñÇ (Ñ³½. ¹ñ³Ù)</t>
  </si>
  <si>
    <t>2024Ã (åÉ³Ý) (Ñ³½. ¹ñ³Ù)</t>
  </si>
  <si>
    <t>2025Ã</t>
  </si>
  <si>
    <t>2026Ã</t>
  </si>
  <si>
    <t>2027Ã</t>
  </si>
  <si>
    <t>ØÇçáó³éÙ³Ý ³í³ñïÇ ï³ñ»ÃÇíÁ23</t>
  </si>
  <si>
    <t>ØÇçáó³éÙ³Ý ³Ýí³ÝáõÙÁ՝</t>
  </si>
  <si>
    <t xml:space="preserve"> ä»ï³Ï³Ý ³ç³ÏóáõÃÛáõÝ Ð³Û³ëï³ÝÇ Ð³Ýñ³å»ïáõÃÛ³Ý ·ÛáõÕ³ïÝï»ë³Ï³Ý Íñ³·ñ»ñÇ Çñ³Ï³Ý³óÙ³ÝÁ </t>
  </si>
  <si>
    <t>ÜÏ³ñ³·ñáõÃÛáõÝÁ՝</t>
  </si>
  <si>
    <t xml:space="preserve"> ²ç³ÏóáõÃÛáõÝ Ð³Û³ëï³ÝÇ Ð³Ýñ³å»ïáõÃÛ³Ý  µáõë³µáõÍáõÃÛ³Ý ËÃ³ÝÙ³Ý, µáõÛë»ñÇ å³ßïå³ÝáõÃÛ³Ý ¨ ³Ý³ëÝ³µáõÅ³Ï³Ý, ÇÝãå»ë Ý³¨ ·ÛáõÕ³ïÝï»ë³Ï³Ý ³ÛÉ Íñ³·ñ»ñÇ Çñ³Ï³Ý³óÙ³ÝÁ։</t>
  </si>
  <si>
    <t>ØÇçáó³éÙ³Ý ï»ë³ÏÁ 24՝</t>
  </si>
  <si>
    <t>ØÇçáó³éáõÙÝ Çñ³Ï³Ý³óÝáÕÇ ³Ýí³ÝáõÙÁ25՝</t>
  </si>
  <si>
    <t xml:space="preserve"> Ø³ëÝ³·Çï³óí³Í Ï³½Ù³Ï»ñåáõÃÛáõÝÝ»ñ </t>
  </si>
  <si>
    <t>²ñ¹ÛáõÝùÇ ã³÷áñáßÇãÝ»ñ</t>
  </si>
  <si>
    <t>²ñ¹ÛáõÝùÇ ã³÷áñáßÇãÇ ï»ë³ÏÁ26</t>
  </si>
  <si>
    <t>²ñ¹ÛáõÝùÇ ã³÷áñáßÇãÇ ³Ýí³ÝáõÙÁ ¨ ã³÷Ù³Ý ÙÇ³íáñÁ</t>
  </si>
  <si>
    <t xml:space="preserve"> ´áõÛë»ñÇ å³ßïå³ÝáõÃÛ³Ý, ³Ý³ëÝ³µáõÅáõÃÛ³Ý áÉáñïÝ»ñáõÙ, ·ÛáõÕ³ïÝï»ë³Ï³Ý Ýß³Ý³ÏáõÃÛ³Ý ÑáÕ»ñÇ ÏáÝëáÉÇ¹³óÙ³Ý Íñ³·ñáí Ý³Ë³ï»ëí³Í Ï³½Ù³Ï»ñåáõÃÛ³Ý ÏáÕÙÇó Çñ³Ï³Ý³óíáÕ ÙÇçáó³éáõÙÝ»ñÇ ù³Ý³ÏÁ, Ñ³ï </t>
  </si>
  <si>
    <t xml:space="preserve"> ¶ÛáõÕ³ïÝï»ëáõÃÛ³Ý áÉáñïáõÙ Çñ³Ï³Ý³óíáÕ ÙáÝÇÃáñÇÝ·Ç »ÝÃ³Ï³ ÙÇçáó³éáõÙÝ»ñÇ ÃÇíÁ, Ñ³ï </t>
  </si>
  <si>
    <t xml:space="preserve"> ßáõñç 15 </t>
  </si>
  <si>
    <t xml:space="preserve"> Æñ³Ï³Ý³óíáÕ ÙÇçáó³éáõÙÝ»ñÇ ï³ñ»Ï³Ý Ï³ï³ñáÕ³Ï³ÝÇ ³å³ÑáíáõÙ ³éÝí³½Ý, ïáÏáë </t>
  </si>
  <si>
    <t>ß³ñáõÝ³Ï³Ï³Ý</t>
  </si>
  <si>
    <t xml:space="preserve">¶ÛáõÕ³ïÝï»ë³Ï³Ý í³ñÏ»ñÇ ïáÏáë³¹ñáõÛùÝ»ñÇ ëáõµëÇ¹³íáñáõÙ </t>
  </si>
  <si>
    <t xml:space="preserve">¶ÛáõÕ³ïÝï»ëáõÃÛ³Ý áÉáñïáõÙ ïñ³Ù³¹ñí³Í í³ñÏ»ñÇ ïáÏáë³¹ñáõÛùÝ»ñÇ ëáõµëÇ¹³íáñáõÙ </t>
  </si>
  <si>
    <t xml:space="preserve">îñ³Ýëý»ñïÝ»ñÇ ïñ³Ù³¹ñáõÙ </t>
  </si>
  <si>
    <t>¾ÏáÝáÙÇÏ³ÛÇ Ý³Ë³ñ³ñáõÃÛáõÝ</t>
  </si>
  <si>
    <t>ù³Ý³ÏÇ</t>
  </si>
  <si>
    <t>Ü³Ëáñ¹ ï³ñÇÝ»ñÇó ëáõµëÇ¹³íáñíáÕ ïÝï»ë³í³ñáÕ ëáõµÛ»ÏïÝ»ñ, í³ñÏ³éáõ</t>
  </si>
  <si>
    <t>³Û¹ ÃíáõÙ Ï³Ý³Ûù, í³ñÏ³éáõ</t>
  </si>
  <si>
    <t>³Û¹ ÃíáõÙ ïÕ³Ù³ñ¹ÇÏ, í³ñÏ³éáõ</t>
  </si>
  <si>
    <t xml:space="preserve"> ¶ÛáõÕ³ïÝï»ë³Ï³Ý ÑáõÙùÇ ÙÃ»ñáõÙÝ»ñÇ (·ÝáõÙÝ»ñÇ) Ýå³ï³Ïáí  ïñ³Ù³¹ñíáÕ í³ñÏ»ñÇ ïáÏáë³¹ñáõÛùÝ»ñÇ ëáõµëÇ¹³íáñáõÙ </t>
  </si>
  <si>
    <t xml:space="preserve"> äïáõÕµ³Ýç³ñ»Õ»ÝÇ, Ë³ÕáÕÇ, Ï³ÃÇ, ßÇÝßÇÉ³ÛÇ ¨ ·ÛáõÕ³ïÝï»ë³Ï³Ý Ï»Ý¹³ÝÇÝ»ñÇ ÙÃ»ñáõÙÝ»ñÇ (·ÝáõÙÝ»ñÇ) Ï³½Ù³Ï»ñåÙ³Ý Ýå³ï³Ïáí ÁÝÏ»ñáõÃÛáõÝÝ»ñÇÝ Ù³ïã»ÉÇ å³ÛÙ³ÝÝ»ñáí í³ñÏ»ñÇ ïñ³Ù³¹ñáõÙ </t>
  </si>
  <si>
    <t xml:space="preserve"> îñ³Ýëý»ñïÝ»ñÇ ïñ³Ù³¹ñáõÙ </t>
  </si>
  <si>
    <t xml:space="preserve">ØÇçáó³éáõÙÝ Çñ³Ï³Ý³óÝáÕÇ ³Ýí³ÝáõÙÁ25՝/  Þ³Ñ³éáõÝ»ñÇ ÁÝïñáõÃÛ³Ý ã³÷³ÝÇßÝ»ñÁ </t>
  </si>
  <si>
    <t xml:space="preserve"> ÐÐ ÁÝÏ»ñáõÃÛáõÝÝ»ñ՛ ÁÝïñí³Í Ñ³Ù³Ó³ÛÝ՛  ÐÐ Ï³é³í³ñáõÃÛ³Ý 28.02.2019Ã. ÃÇí 201-È áñáßÙ³Ùµ Ñ³ëï³ïí³Í Íñ³·ñÇ ¨ ýÇÝ³Ýë³Ï³Ý Ï³éáõÛóÝ»ñÇ ÏáÕÙÇó Ñ³ëï³ïí³Í Ñ³Ù³å³ï³ëË³Ý ã³÷³ÝÇßÝ»ñÇ </t>
  </si>
  <si>
    <t>àã ýÇÝ³Ýë³Ï³Ý ã³÷áñáßÇã</t>
  </si>
  <si>
    <t xml:space="preserve"> êáõµëÇ¹³íáñíáÕ ïÝï»ë³í³ñáÕ ëáõµÛ»ÏïÝ»ñ, í³ñÏ³éáõ </t>
  </si>
  <si>
    <t xml:space="preserve"> Ü³Ëáñ¹ ï³ñÇÝ»ñÇó ëáõµëÇ¹³íáñíáÕ ïÝï»ë³í³ñáÕ ëáõµÛ»ÏïÝ»ñ, í³ñÏ³éáõ </t>
  </si>
  <si>
    <t xml:space="preserve">¶»ñÙ³ÝÇ³ÛÇ ½³ñ·³óÙ³Ý í³ñÏ»ñÇ µ³ÝÏÇ (KFW) Ñ»ï Ñ³Ù³ï»Õ ·ÛáõÕ³ïÝï»ëáõÃÛ³Ý áÉáñïáõÙ ³å³Ñáí³·ñ³Ï³Ý Ñ³Ù³Ï³ñ·Ç Ý»ñ¹ñÙ³Ý ÷áñÓÝ³Ï³Ý Íñ³·ñÇ Çñ³Ï³Ý³óÙ³Ý Ñ³Ù³ñ å»ï³Ï³Ý ³ç³ÏóáõÃÛáõÝ </t>
  </si>
  <si>
    <t xml:space="preserve">²å³Ñáí³·ñ³í×³ñÝ»ñÇ Ù³ëÝ³ÏÇ ëáõµëÇ¹³íáñáõÙ՛ Ù³ñ½»ñÇ Ï³Ù Ù³ñ½»ñÇ áñáß ï³ñ³Í³ßñç³ÝÝ»ñÇ ·ÛáõÕ³ïÝï»ëáõÃÛáõÝáõÙ ïÝï»ë³í³ñáÕÝ»ñÇÝ  </t>
  </si>
  <si>
    <t xml:space="preserve">²å³Ñáí³·ñíáÕ ï³ñ³ÍùÝ»ñ, Ñ³ </t>
  </si>
  <si>
    <t xml:space="preserve"> Ìñ³·ñÇ ßñç³Ý³ÏÝ»ñáõÙ ÑÇÙÝíáÕ ÷áùñ Ë»ó·»ïÝ³µáõÍ³Ï³Ý Ñ³Ù³ÉÇñÝ»ñ, Ñ³ï </t>
  </si>
  <si>
    <t xml:space="preserve"> Ìñ³·ñÇ ßñç³Ý³ÏÝ»ñáõÙ ÑÇÙÝíáÕ ÙÇçÇÝ Ë»ó·»ïÝ³µáõÍ³Ï³Ý Ñ³Ù³ÉÇñÝ»ñ, Ñ³ï </t>
  </si>
  <si>
    <t xml:space="preserve"> Ìñ³·ñÇ ßñç³Ý³ÏÝ»ñáõÙ ÑÇÙÝíáÕ Ëáßáñ Ë»ó·»ïÝ³µáõÍ³Ï³Ý Ñ³Ù³ÉÇñÝ»ñ, Ñ³ï </t>
  </si>
  <si>
    <t xml:space="preserve"> ¾ÏáÝáÙÇÏ³ÛÇ áÉáñïáõÙ å»ï³Ï³Ý ù³Õ³ù³Ï³ÝáõÃÛ³Ý Ùß³ÏáõÙ, Íñ³·ñ»ñÇ Ñ³Ù³Ï³ñ·áõÙ ¨ ÙáÝÇïáñÇÝ·</t>
  </si>
  <si>
    <t>Ìñ³·ñÇ ¹³ëÇãÁ</t>
  </si>
  <si>
    <t>ê»ñÙ»ñÇ áñ³ÏÇ ëïáõ·áõÙ ¨ å»ï³Ï³Ý ëáñï³÷áñÓ³ñÏÙ³Ý ÙÇçáó³éáõÙÝ»ñ</t>
  </si>
  <si>
    <t>¶ÛáõÕ³ïÝï»ëáõÃÛ³Ý Ù»ç û·ï³·áñÍíáÕ ë»ñÙ»ñÇ áñ³ÏÇ É³µáñ³ïáñ Ñ»ï³½áïáõÃÛáõÝÝ»ñÇ Í³é³ÛáõÃÛáõÝÝ»ñ, ë»É»ÏóÇáÝ Ýí³×áõÙÝ»ñÇ Ñ³Ûï»ñÇ ÷áñÓ³ùÝÝáõÃÛáõÝÝ»ñ, µáõÛë»ñÇ Ýáñ ëáñï»ñÇ ÷áñÓ³ñÏáõÙÝ»ñ</t>
  </si>
  <si>
    <t>«¶ÛáõÕ³ïÝï»ë³Ï³Ý Ñ»ï³½áïáõÃÛáõÝÝ»ñÇ ¨ Ñ³í³ëï³·ñÙ³Ý Ï»ÝïñáÝ» äà²Î</t>
  </si>
  <si>
    <t>´áõÛë»ñÇ ë»ñÙ»ñÇ áñ³ÏÇ É³µáñ³ïáñ Ñ»ï³½áïáõÃÛáõÝÝ»ñ ¨ ÷³ëï³ÃÕÃ³íáñáõÙ, Ñ³½³ñ ïáÝÝ³</t>
  </si>
  <si>
    <t xml:space="preserve"> ´áõÛë»ñÇ ëáñï»ñÇ ëïáõ·Çã ó³Ýù»ñÇ ¨ ¹³ßï³ÛÇÝ Ñ»ï³½áïáõÃÛáõÝÝ»ñÇ å»ï³Ï³Ý ëáñï³÷áñÓ³ñÏáõÙÝ»ñ, Ñ³ï</t>
  </si>
  <si>
    <t xml:space="preserve"> ´áõÛë»ñÇ ëáñï»ñÇ å³ßïáÝ³Ï³Ý ï³ñ»Ï³Ý ï»Õ»Ï³·ñÇ ÁÝÃ³óÇÏ í³ñáõÙ, Ùß³ÏáõÙ ¨ Ññ³å³ñ³ÏáõÙ, Ñ³ï</t>
  </si>
  <si>
    <t xml:space="preserve"> ´áõÛë»ñÇ ëáñï»ñÇ å»ï³Ï³Ý ï³ñ»Ï³Ý ·ñ³Ýó³Ù³ïÛ³ÝÇ ÁÝÃ³óÇÏ í³ñáõÙ, Ùß³ÏáõÙ ¨ Ññ³å³ñ³ÏáõÙ, Ñ³ï</t>
  </si>
  <si>
    <t xml:space="preserve"> ²ç³ÏóáõÃÛáõÝ ÐÐ Ñ³í³ï³ñÙ³·ñÙ³Ý Ñ³Ù³Ï³ñ·ÇÝ</t>
  </si>
  <si>
    <t xml:space="preserve">Ð³í³ï³ñÙ³·ñÙ³Ý ³½·³ÛÇÝ Ù³ñÙÝÇ Ï³ñáÕáõÃÛáõÝÝ»ñÇ ½³ñ·³óáõÙ՝ Ñ³í³ï³ñÙ³·ñÙ³Ý áÉáñïáõÙ ÙÇç³½·³ÛÇÝ ¨ ï³ñ³Í³ßñç³Ý³ÛÇÝ Ñ³í³ï³ñÙ³·ñÙ³Ý Ñ³Ù³Ï³ñ·»ñÇÝ ÇÝï»·ñáõÙ: ÐÐ Ñ³í³ï³ñÙ³·ñÙ³Ý ³½·³ÛÇÝ Ù³ñÙÝÇ ·Ý³Ñ³ïáõÙ ºíñáå³Ï³Ý Ñ³í³ï³ñÙ³·ñÙ³Ý Ï³½Ù³Ï»ñåáõÃÛ³Ý (EA) ÏáÕÙÇó: </t>
  </si>
  <si>
    <t>Ì³é³ÛáõÃÛáõÝÝ»ñÇ Ù³ïáõóáõÙ</t>
  </si>
  <si>
    <t>«Ð³í³ï³ñÙ³·ñÙ³Ý ³½·³ÛÇÝ Ù³ñÙÇÝ» äà²Î</t>
  </si>
  <si>
    <t>ø³Ý³Ï³Ï³Ý</t>
  </si>
  <si>
    <t>Ð³í³ï³ñÙ³·ñí³Í Ñ³Ù³å³ï³ëË³ÝáõÃÛ³Ý ·Ý³Ñ³ïÙ³Ý Ù³ñÙÇÝÝ»ñÇ ³½·³ÛÇÝ é»»ëïñÇ, ³ñï³¹ñ³ÝùÇ ë»ñïÇýÇÏ³óÙ³Ý Ù³ñÙÇÝÝ»ñÇ, É³µáñ³ïáñÇ³Ý»ñÇ º²îØ ÙÇ³ëÝ³Ï³Ý é»»ëïñÇ, Ñ³Ù³å³ï³ëË³ÝáõÃÛ³Ý ë»ñïÇýÇÏ³ïÝ»ñÇ ¨ Ñ³Ûï³ñ³ñ³·ñ»ñÇ ÐÐ ¨ º²îØ ÙÇ³ëÝ³Ï³Ý é»»ëïñÝ»ñÇ, Ñ³í³ï³ñÙ³·ñÙ³Ý ÷áñÓ³·»ïÝ»ñÇ, ·Ý³Ñ³ïáÕÝ»ñÇ, ï»ËÝÇÏ³Ï³Ý ÷áñÓ³·»ïÝ»ñÇ é»»ëïñÝ»ñÇ í³ñáõÙ, Ñ³ï</t>
  </si>
  <si>
    <t>Ð³Ù³å³ï³ëË³ÝáõÃÛ³Ý ·Ý³Ñ³ïÙ³Ý Ù³ñÙÇÝÝ»ñÇ /Ð¶Ø/  (÷áñÓ³ñÏÙ³Ý, ïñ³Ù³ã³÷³ñÏÙ³Ý É³µ․, ³ñï³¹ñ³ÝùÇ, Ï³é³í³ñÙ³Ý Ñ³Ù³Ï³ñ·»ñÇ, ³ÝÓ³Ýó ë»ñïÇýÇÏ³óÙ³Ý Ù³ñÙÇÝ, ÑëÏáÕáõÃÛáõÝ Çñ³Ï³Ý³óÝáÕ Ù³ñÙÇÝ, áñ³Ï³íáñÙ³Ý ëïáõ·áõÙ Çñ³Ï³Ý³óÝáÕ ¨ ³ÛÉÝ) Ñ³í³ï³ñÙ³·ñáõÙ, ³Û¹ ÃíáõÙ՝  Ñ³í³ï³ñÙ³·ñí³Í  Ð¶Ø-Ý»ñÇ Ñ³í³ï³ñÙ³·ñÙ³Ý ÁÝ¹É³ÛÝáõÙ</t>
  </si>
  <si>
    <t>Ø³ëÝ³ÏóáõÃÛáõÝ ·³·³ÃÝ³ÅáÕáíÝ»ñÇÝ, ³ßË³ï³ÅáÕáíÝ»ñÇÝ</t>
  </si>
  <si>
    <t>àñ³ÏÇ »ÝÃ³Ï³éáõóí³ÍùÇ Ñ³Ù³Ï³ñ·Ç ½³ñ·³óáõÙ</t>
  </si>
  <si>
    <t xml:space="preserve">êï³Ý¹³ñïÝ»ñÇ ³½·³ÛÇÝ ýáÝ¹Ç å³Ñå³ÝÙ³Ý ·ñ³¹³ñ³ÝÁ ³ñ¹Ç³Ï³Ý ë³ñù³íáñáõÙÝ»ñáí Ñ³Ù³ÉñáõÙ </t>
  </si>
  <si>
    <t xml:space="preserve"> îáÏ³Ý»ñÇ ß³ñÅ³Ï³Ý É³µáñ³ïáñÇ³ÛÇ Ñ³Ù³ñ Ñ³Ù³å³ï³ëË³Ý Ñ³Ù³Ï³ñ·ã³ÛÇÝ ï»ËÝÇÏ³ÛÇ, ë³ñù³íáñáõÙÝ»ñÇ ¨ ³íïáÙ»ù»Ý³ÛÇ Ó»éùµ»ñáõÙ </t>
  </si>
  <si>
    <t xml:space="preserve"> Îßé³ëïáõ·³ã³÷Ù³Ý ß³ñÅ³Ï³Ý É³µáñ³ïáñÇ³Ý»ñÇ Çñ ÝÙáõß³ÛÇÝ Ïßé³ù³ñ»ñáí ¨ ³ÛÉ ã³÷³·Çï³Ï³Ý ³ßË³ï³ÝùÝ»ñ Çñ³Ï³Ý³óÝ»Éáõ Ñ³Ù³ñ ß³ñÅ³Ï³Ý  É³µáñ³ïáñÇ³Ý»ñ՛ Çñ ã³÷Ù³Ý ÙÇçáóÝ»ñÇ ÏáÙåÉ»ÏïÝ»ñáí </t>
  </si>
  <si>
    <t xml:space="preserve"> Î³ÑáõÛù³·áñÍ³Ï³Ý ³ñï³¹ñ³ÝùÇ ÷áñÓ³ñÏÙ³Ý É³µáñ³ïáñÇ³ÛÇ ÑÇÙÝáõÙ ¨ Ñ³Ù³å³ï³ëË³Ý ë³ñù³íáñáõÙÝ»ñáí Ñ³Ù³ÉñáõÙ </t>
  </si>
  <si>
    <t xml:space="preserve"> L³µáñ³ïáñÇ³Ý»ñÇ Ñ³Ù³ñ ë³ñù³íáñáõÙ, Ù»ù»Ý³, Ñ³Ù³Ï³ñ·ã³ÛÇÝ ï»ËÝÇÏ³ </t>
  </si>
  <si>
    <t xml:space="preserve"> ¶ÛáõÕ³Ï³Ý »ÝÃ³Ï³éáõóí³ÍùÝ»ñÇ í»ñ³Ï³Ý·ÝáõÙ ¨ ½³ñ·³óáõÙ</t>
  </si>
  <si>
    <t>Ìñ³·ñÇ ¹³ëÇãÁ?</t>
  </si>
  <si>
    <t>ØÇçáó³éÙ³Ý ¹³ëÇãÁ?</t>
  </si>
  <si>
    <t>ØÇçáó³éÙ³Ý ³Ýí³ÝáõÙÁ?</t>
  </si>
  <si>
    <t xml:space="preserve"> ¼³ñ·³óÙ³Ý ýñ³ÝëÇ³Ï³Ý ·áñÍ³Ï³ÉáõÃÛ³Ý ³ç³ÏóáõÃÛ³Ùµ Çñ³Ï³Ý³óíáÕ ÐÐ ²ñ³ñ³ïÇ ¨ ²ñÙ³íÇñÇ Ù³ñ½»ñáõÙ» áéá·íáÕ ·ÛáõÕ³ïÝï»ëáõÃÛ³Ý ½³ñ·³óÙ³Ý ¹ñ³Ù³ßÝáñÑ³ÛÇÝ Íñ³·ñÇ Ñ³Ù³Ï³ñ·áõÙ ¨ Õ»Ï³í³ñáõÙ</t>
  </si>
  <si>
    <t>ÜÏ³ñ³·ñáõÃÛáõÝÁ?</t>
  </si>
  <si>
    <t xml:space="preserve"> ¼³ñ·³óÙ³Ý ýñ³ÝëÇ³Ï³Ý ·áñÍ³Ï³ÉáõÃÛ³Ý ³ç³ÏóáõÃÛ³Ùµ Çñ³Ï³Ý³óíáÕ ÐÐ ²ñ³ñ³ïÇ ¨ ²ñÙ³íÇñÇ Ù³ñ½»ñáõÙ áéá·íáÕ ·ÛáõÕ³ïÝï»ëáõÃÛ³Ý ½³ñ·³óÙ³Ý ¹ñ³Ù³ßÝáñÑ³ÛÇÝ Íñ³·ñÇ Ñ³Ù³Ï³ñ·áõÙ ¨ Õ»Ï³í³ñáõÙ</t>
  </si>
  <si>
    <t>ØÇçáó³éÙ³Ý ï»ë³ÏÁ 24?</t>
  </si>
  <si>
    <t>ØÇçáó³éáõÙÝ Çñ³Ï³Ý³óÝáÕÇ ³Ýí³ÝáõÙÁ25?</t>
  </si>
  <si>
    <t>Ø³ëÝ³·Çï³óí³Í ÙÇ³íáñ</t>
  </si>
  <si>
    <t xml:space="preserve"> Ð³ïáõÏ áõëáõóáõÙ ëï³ó³Í ß³Ñ³éáõÝ»ñ, ÃÇí </t>
  </si>
  <si>
    <t xml:space="preserve"> -   </t>
  </si>
  <si>
    <t xml:space="preserve"> ÊáñÑñ¹³ïí³Ï³Ý å³ÛÙ³Ý³·ñ»ñÇ ù³Ý³Ï, Ñ³ï </t>
  </si>
  <si>
    <t xml:space="preserve"> ¼³ñ·³óÙ³Ý ýñ³ÝëÇ³Ï³Ý ·áñÍ³Ï³ÉáõÃÛ³Ý ³ç³ÏóáõÃÛ³Ùµ ÐÐ ²ñ³ñ³ïÇ ¨ ²ñÙ³íÇñÇ Ù³ñ½»ñáõÙ Å³Ù³Ý³Ï³Ï³Çó å³Ñ³ÝçÝ»ñÇÝ Ñ³Ù³å³ï³ëË³Ý áéá·Ù³Ý Ñ³Ù³Ï³ñ·»ñÇ Ý»ñ¹ñÙ³Ý ¨ ½³ñ·³óÙ³ÝÝ ³ç³ÏóáõÃÛáõÝ</t>
  </si>
  <si>
    <t xml:space="preserve"> ²ñ³ñ³ïÇ ¨ ²ñÙ³íÇñÇ Ù³ñ½»ñáõÙ Å³Ù³Ý³Ï³ÏÇó å³Ñ³ÝçÝ»ñÇÝ Ñ³Ù³å³ï³ëË³Ý áéá·Ù³Ý Ñ³Ù³Ï³ñ·»ñÇ Ý»ñ¹ñÙ³ÝÁ ³ç³ÏóáõÃÛáõÝ  </t>
  </si>
  <si>
    <t xml:space="preserve">ù³Ý³Ï³Ï³Ý </t>
  </si>
  <si>
    <t xml:space="preserve"> ²ç³ÏóáõÃÛáõÝ ëï³óáÕ Ù³ñ½»ñÇ ÃÇíÁ, Ù³ñ½ </t>
  </si>
  <si>
    <t xml:space="preserve"> Üáñ ï»ËÝáÉá·Ç³Ý»ñáí áéá·Ù³Ý »ÝÃ³Ï³ ÑáÕ³ï³ñ³ÍùÝ»ñ, Ñ³ </t>
  </si>
  <si>
    <t xml:space="preserve"> ÐáÕ»ñÇ Ëáßáñ³óÙ³Ý ·áñÍ³ñùÝ»ñ, Ñ³ï </t>
  </si>
  <si>
    <t xml:space="preserve"> Îááå»ñ³ïÇíÝ»ñÇ ëï»ÕÍáõÙ, Ñ³ï </t>
  </si>
  <si>
    <t xml:space="preserve"> ¼³ñ·³óÙ³Ý ýñ³ÝëÇ³Ï³Ý ·áñÍ³Ï³ÉáõÃÛ³Ý ³ç³ÏóáõÃÛ³Ùµ Çñ³Ï³Ý³óíáÕ ÐÐ ²ñ³ñ³ïÇ ¨ ²ñÙ³íÇñÇ Ù³ñ½»ñáõÙ àéá·íáÕ ·ÛáõÕ³ïÝï»ëáõÃÛ³Ý ½³ñ·³óÙ³Ý ¹ñ³Ù³ßÝáñÑ³ÛÇÝ Íñ³·Çñ</t>
  </si>
  <si>
    <t xml:space="preserve"> Ìñ³·ñÇ Çñ³Ï³Ý³óÙ³Ý Ñ³Ù³ñ ³ßË³ï³Ýù³ÛÇÝ å³ÛÙ³ÝÝ»ñÇ ³å³ÑáíÙ³Ý Ýå³ï³Ïáí í³ñã³Ï³Ý ë³ñù³íáñáõÙÝ»ñÇ, ³ÛÉ Ù»ù»Ý³Ý»ñÇ ¨ ë³ñù³íáñáõÙÝ»ñÇ Ó»éù µ»ñáõÙ </t>
  </si>
  <si>
    <t xml:space="preserve"> ä»ï³Ï³Ý Ù³ñÙÇÝÝ»ñÇ ÏáÕÙÇó û·ï³·áñÍíáÕ áã ýÇÝ³Ýë³Ï³Ý ³ÏïÇíÝ»ñÇ Ñ»ï ·áñÍ³éÝáõÃÛáõÝÝ»ñ </t>
  </si>
  <si>
    <t xml:space="preserve"> Ð³Ù³Ï³ñ·ã³ÛÇÝ ë³ñù³íáñáõÙÝ»ñ, Ñ³ï </t>
  </si>
  <si>
    <t xml:space="preserve"> ¶ñ³ë»ÝÛ³Ï³ÛÇÝ ·áõÛùÇ ÙÇ³íáñÇ ù³Ý³Ï, Ñ³ï </t>
  </si>
  <si>
    <t>²íïáÙ»ù»Ý³Ý»ñÇ Ó»éùµ»ñáõÙ</t>
  </si>
  <si>
    <t xml:space="preserve">¶Çï»ÉÇù³Ñ»Ýù, Ýáñ³ñ³ñ³Ï³Ý ïÝï»ëáõÃÛ³ÝÁ ¨ ÷áùñ áõ ÙÇçÇÝ Ó»éÝ³ñÏ³ïÇñáõÃÛ³ÝÁ ³ç³ÏóáõÃÛáõÝ </t>
  </si>
  <si>
    <t xml:space="preserve"> öØÒ-Ç ëáõµÛ»ÏïÝ»ñÇÝ ³ç³ÏóáõÃÛ³Ý Íñ³·ñ»ñÇ Ñ³Ù³Ï³ñ·áõÙ ¨ Ï³é³í³ñáõÙ</t>
  </si>
  <si>
    <t>²ç³ÏóáõÃÛáõÝ öØÒ ëáõµÛ»ÏïÝ»ñÇÝ՝ Ó»éÝ³ñÏ³ïÇñ³Ï³Ý ÑÙïáõÃÛáõÝÝ»ñÇ ½³ñ·³óÙ³Ý ¨ Ñáí³Ýáó³ÛÇÝ Ù»Ë³ÝÇ½Ùáí å»ï³Ï³Ý »ñ³ßË³íáñáõÃÛáõÝÝ»ñÇ ïñ³Ù³¹ñÙ³Ý Ó¨áí՝ Ýå³ëï»Éáí ³×Ç Ý»ñáõÅ áõÝ»óáÕ öØÒ ëáõµÛ»ÏïÝ»ñÇ ÁÝ¹É³ÛÝÙ³ÝÁ ¨ ÙñóáõÝ³ÏáõÃÛ³Ý µ³ñÓñ³óÙ³ÝÁ։</t>
  </si>
  <si>
    <t>Ø³ëÝ³·Çï³Ï³Ý Ï³½Ù³Ï»ñåáõÃÛáõÝÝ»ñ</t>
  </si>
  <si>
    <t>àã ýÇÝ³Ýë³Ï³Ý</t>
  </si>
  <si>
    <t>Ðáí³Ýáó³ÛÇÝ Ù»Ë³ÝÇ½Ùáí »ñ³ßË³íáñáõÃÛáõÝÝ»ñÇ ïñ³Ù³¹ñáõÙ, Ñ³ï</t>
  </si>
  <si>
    <t>Ò»éÝ³ñÏ³ïÇñ³Ï³Ý ÑÙïáõÃÛáõÝÝ»ñÇ ½³ñ·³óÙ³Ý ¹³ëÁÝÃ³ó, Ù³ñ¹</t>
  </si>
  <si>
    <t>ä»ïáõÃÛáõÝ Ù³ëÝ³íáñ »ñÏËáëáõÃÛ³Ý ßñç³Ý³ÏÝ»ñáõÙ ³ßË³ï³ÅáÕáí, Ñ³ï</t>
  </si>
  <si>
    <t>31․12․2025</t>
  </si>
  <si>
    <t>31․12․2024</t>
  </si>
  <si>
    <t xml:space="preserve"> ´³ñÓñ áñ³Ï³íáñáõÙ áõÝ»óáÕ Ù³ëÝ³·»ïÝ»ñÇ Ý»ñ·ñ³íÙ³Ý Ýå³ï³Ïáí ïÝï»ë³í³ñáÕÝ»ñÇÝ ³ç³ÏóáõÃÛáõÝ</t>
  </si>
  <si>
    <t xml:space="preserve"> Ð³Û³ëï³ÝÇ Ð³Ýñ³å»ïáõÃÛ³Ý ï³ñ³ÍùáõÙ ·áñÍáÕ ÁÝÏ»ñáõÃÛáõÝÝ»ñÇ ³ñï³¹ñáÕ³Ï³ÝáõÃÛ³Ý µ³ñÓñ³óÙ³Ý Ýå³ï³Ïáí µ³ñÓñ áñáÏáíáñáõÙ áõÝ»óáÕ Ù³ëÝ³·»ïÝ»ñÇ Ý»ñ·ñ³íÙ³ÝÁ ³ç³ÏóáõÃÛáõÝ</t>
  </si>
  <si>
    <t>Ø³ëÝ³·Çï³Ï³Ý Ï³½Ù³Ï»ñåáõÃÛáõÝ</t>
  </si>
  <si>
    <t xml:space="preserve"> Ø³ëÝ³·Çï³Ï³Ý Ï³ñáÕáõÃÛáõÝÝ»ñÇ ½³ñ·³óÙ³Ý Ýå³ï³Ïáí ß³Ñ³éáõÝ»ñÇÝ å»ï³Ï³Ý ³ç³ÏóáõÃÛáõÝ</t>
  </si>
  <si>
    <t xml:space="preserve"> Þ³Ñ³éáõÝ»ñÇ՛ ³éó³Ýó, Ñ³Ù³Ïóí³Í (³éó³Ýó ¨ ³éÏ³ µ³Õ³¹ñÇãÝ»ñáí), Ï³Ù ³éÏ³ »Õ³Ý³Ïáí áñ³Ï³íáñÙ³Ý Ï³Ù í»ñ³áñ³Ï³íáñÙ³Ý ¹³ëÁÝÃ³óÝ»ñÇ Ù³ëÝ³ÏóáõÃÛ³Ý í×³ñÇ ÷áËÑ³ïáõóáõÙ</t>
  </si>
  <si>
    <t>¸³ëÁÝÃ³óÝ»ñÝ ³Ýó³Í ³ßË³ï³ÏÇóÝ»ñ, Ù³ñ¹</t>
  </si>
  <si>
    <t>²ñï³¹ñáÕ³Ï³ÝáõÃÛ³Ý ËÃ³ÝÙ³Ý Ýå³ï³Ï³ÛÇÝ Íñ³·Çñ</t>
  </si>
  <si>
    <t xml:space="preserve"> ²ñï³¹ñ³Ï³Ý ÑÝ³ñ³íáñáõÃÛáõÝÝ»ñÇ ³ñ¹Ç³Ï³Ý³óÙ³Ý ¨ Ýáñ ï»ËÝáÉá·Ç³Ý»ñÇ Ý»ñÙáõÍÙ³Ý ËÃ³ÝÙ³Ý Ýå³ï³Ïáí Ù³ïã»ÉÇ å³ÛÙ³ÝÝ»ñáí í³ñÏ»ñÇ ïñ³Ù³¹ñáõÙ</t>
  </si>
  <si>
    <t>üÇÝ³Ýë³Ï³Ý Ï³½Ù³Ï»ñåáõÃÛáõÝÝ»ñ</t>
  </si>
  <si>
    <t>êáõµëÇ¹³íáñíáÕ í³ñÏ»ñÇ ù³Ý³Ï, Ñ³ï</t>
  </si>
  <si>
    <t>ØÇçáó³éÙ³Ý ßñç³Ý³ÏÝ»ñáõÙ ëáõµëÇ¹³íáñí³Í ß³Ñ³éáõÝ»ñ, Ù³ñ¹</t>
  </si>
  <si>
    <t xml:space="preserve"> êÏëÝ³Ï ¨ ÷áùñ µÇ½Ý»ëÇÝ ³ñïáÝÛ³É å³ÛÙ³ÝÝ»ñáí í³ñÏ³íáñÙ³Ý ïñ³Ù³¹ñáõÙ</t>
  </si>
  <si>
    <t xml:space="preserve"> êÏëÝ³Ï ¨ ÷áùñ µÇ½Ý»ëÇÝ ³ñïáÝÛ³É å³ÛÙ³ÝÝ»ñáí í³ñÏ³íáñÙ³Ý ïñ³Ù³¹ñáõÙ՛ í³ñÏ»ñÇ ï³ñ»Ï³Ý ïáÏáë³¹ñáõÛùÇ ëáõµëÇ¹³íáñÙ³Ý »Õ³Ý³Ïáí</t>
  </si>
  <si>
    <t xml:space="preserve">12001
</t>
  </si>
  <si>
    <t>ØÇçáó³éÙ³Ý ³Ýí³ÝáõÙÁ`</t>
  </si>
  <si>
    <t xml:space="preserve"> üÇÝ³Ýë³Ï³Ý ¨ Ý»ñ¹ñáõÙ³ÛÇÝ, ·áñÍ³ñ³ñ áõëáõóáÕ³Ï³Ý, ï»Õ»Ï³ïí³Ï³Ý, ËáñÑñ¹³ïí³Ï³Ý ³ç³ÏóáõÃÛáõÝ ·áñÍáÕ ¨ ëÏëÝ³Ï öØÒ ëáõµÛ»ÏïÝ»ñÇÝ</t>
  </si>
  <si>
    <t xml:space="preserve"> Ð³Ù³ßË³ñÑ³ÛÇÝ µ³ÝÏÇ ³ç³ÏóáõÃÛ³Ùµ Çñ³Ï³Ý³óíáÕ î»ËÝáÉá·Ç³Ý»ñÇ ³é¨ïñ³ÛÝ³óÙ³Ý »ÝÃ³Ï³éáõóí³ÍùÇ ½³ñ·³óáõÙ</t>
  </si>
  <si>
    <t xml:space="preserve"> î»ËÝáÉá·Ç³Ý»ñÇ ³é¨ïñ³ÛÝ³óÙ³Ý ·áñÍáõÝ Ù»Ë³ÝÇ½ÙÝ»ñÇ Ùß³ÏáõÙÁ,  Ý»ñ¹ñáõÙÝ áõ ½³ñ·³óáõÙÁ  ¨ åáï»ÝóÇ³É ³é¨ïñ³ÛÇÝ ³ñÅ»ù Ý»ñÏ³Û³óÝáÕ ·Çï³Ï³Ý ³ñ¹ÛáõÝùÇ Ñ³ÛïÝ³µ»ñÙ³Ý ¨ ¹ñ³ ³é¨ïñ³ÛÇÝ åáï»ÝóÇ³ÉÇ ·Ý³Ñ³ïÙ³Ý Ù»Ë³ÝÇ½ÙÝ»ñÇ Ùß³ÏáõÙÁ áõ ·Ý³Ñ³ïáõÙÁ</t>
  </si>
  <si>
    <t xml:space="preserve"> ¶ÇïáõÃÛ³Ý ¨ ·áñÍ³ñ³ñáõÃÛ³Ý ûñ»ñ</t>
  </si>
  <si>
    <t xml:space="preserve"> îÝï»ëáõÃÛ³Ý ³ñ¹Ç³Ï³Ý³óÙ³Ý ÙÇçáó³éÙ³ÝÁ å»ï³Ï³Ý ³ç³ÏóáõÃÛáõÝ</t>
  </si>
  <si>
    <t>æ»ñÙáõÏ Ñ³Ù³ÛÝùáõÙ Ï³óáõÃÛ³Ý Ï³½Ù³Ï»ñåÙ³Ý ·áñÍáõÝ»áõÃÛáõÝ Çñ³Ï³Ý³óÝáÕ ïÝï»ë³í³ñáÕÝ»ñÇÝ ³ç³ÏóáõÃÛáõÝ</t>
  </si>
  <si>
    <t>Փոքր և միջին ձեռնարկատիրության զարգացում</t>
  </si>
  <si>
    <t>Գիտելիքահենք, նորարարական տնտեսությանը և փոքր ու միջին ձեռնարկատիրությանը աջակցություն</t>
  </si>
  <si>
    <t>ՓՄՁ կշիռը ՀՆԱ-ում</t>
  </si>
  <si>
    <t>24․6%</t>
  </si>
  <si>
    <t>1․ Կառավարության 2021 թվականի նոյեմբերի 18-ի 1902-Լ որոշման հավելված 1-ի Էկոնոմիկայի նախարարության բաժնի 4-րդ կետ,                                                                      2․ 2020 թվականի օգոստոսի 27-ի 1443-Լ որոշում</t>
  </si>
  <si>
    <t xml:space="preserve">8.10 Հզորացնել ներպետական ֆինանսական կառույցների կարողությունները՝ խրախուսելու և ընդլայնելու բանկային, ապահովագրական և ֆինանսական ծառայությունների հասանելիությունը բոլորի համար
9.3 Փոքրածավալ արդյունաբերական և այլ ձեռնարկությունների համար, մասնավորապես զարգացող երկրներում, ավելի հասանելի դարձնել ֆինանսական ծառայությունները, այդ թվում՝ մատչելի վարկերը, մեծացնել դրանց ինտեգրումը արժեքի շղթաներում և շուկաներում
9.բ Օժանդակել հայրենական տեխնոլոգիաների զարգացմանը, գիտահետազոտական աշխատանքներին և նորարարությանը զարգացող երկրներում, այդ թվում՝ ապահովելով քաղաքականությունների առումով նպաստավոր միջավայր, ի թիվս այլոց, արդյունաբերության բազմազանեցման և հումքային ապրանքներին արժեքի ավելացման համար
</t>
  </si>
  <si>
    <t xml:space="preserve">Արտադրողականության
աճ և գործազրկության
կրճատում </t>
  </si>
  <si>
    <t>Տնտեսավարողների մոտ արտադրողականության աճ</t>
  </si>
  <si>
    <t>55․1%</t>
  </si>
  <si>
    <t xml:space="preserve">1․ Կառավարության 2021 թվականի նոյեմբերի 18-ի 1902-Լ որոշման հավելված 1-ի Էկոնոմիկայի նախարարության բաժնի 2-րդ կետ,    </t>
  </si>
  <si>
    <t xml:space="preserve">8.2 Հասնել տնտեսական արտադրողականության ավելի բարձր մակարդակների՝ բազմազանեցման, տեխնոլոգիաների արդիականացման և նորարարությունների միջոցով, այդ թվում՝ բարձր ավելացված արժեք ունեցող և աշխատատար ոլորտներում 8.5 Մինչև 2030 թ. հասնել լիարժեք և արտադրողական զբաղվածության և արժանապատիվ աշխատանքի բոլոր կանանց և տղամարդկանց, այդ թվում՝ երիտասարդների և հաշմանդամություն ունեցող անձանց համար, ինչպես նաև հավասար վարձատրություն՝ հավասարարժեք աշխատանքի դիմաց                                                                                             9.2 Խթանել ներառական և կայուն արդյունաբերության զարգացումը և մինչև 2030 թ. զգալիորեն մեծացնել զբաղվածության և համախառն ներքին արդյունքի մեջ արդյունաբերության բաժնեմասը՝ ազգային հանգամանքներին համահունչ կերպով, և կրկնապատկել արդյունաբերության բաժնեմասը առավել թույլ զարգացած երկրներում                                                                                    9.4 Մինչև 2030 թ. արդիականացնել ենթակառուցվածքները և վերազինել ձեռնարկությունները՝ դրանք դարձնելու կայուն՝ ռեսուրսների օգտագործման ավելի բարձր արդյունավետությամբ և մաքուր, շրջակա միջավայրի համար անվտանգ տեխնոլոգիաների և գործընթացների առավել լայն ընդունմամբ՝ բոլոր երկրների ձեռնարկած գործողությունների շնորհիվ՝ իրենց համապատասխան հզորությունների համաձայն
9.5 Ընդլայնել գիտահետազոտական աշխատանքները, արդիականացնել տեխնոլոգիական հնարավորությունները արդյունաբերության ճյուղերում բոլոր՝ մասնավորապես՝ զարգացող երկրներում, այդ թվում՝ մինչև 2030 թ. խրախուսել նորարարությունները և էապես ավելացնել գիտահետազոտական և զարգացման ոլորտի աշխատողների թիվը 1 մլն մարդու հաշվով, մեծացնել գիտահետազոտական և զարգացման աշխատանքների վրա կատարվող պետական և մասնավոր ծախսերը
</t>
  </si>
  <si>
    <t xml:space="preserve"> Ð³Ýñ³ÛÇÝ Ý»ñ¹ñáõÙ³ÛÇÝ Íñ³·ñ»ñÇ Ý³Ë³·Í»ñÇ Çñ³Ï³Ý³óÙ³Ý Çñ³ï»ë³Ï³ÝáõÃÛáõÝÁ ·Ý³Ñ³ï»Éáõ Ýå³ï³Ïáí ï»ËÝÇÏ³ïÝï»ë³Ï³Ý áõëáõÙÝ³ëÇñáõÃÛ³Ý Çñ³Ï³Ý³óáõÙ</t>
  </si>
  <si>
    <t xml:space="preserve">Ð³Ýñ³ÛÇÝ Ý»ñ¹ñáõÙ³ÛÇÝ Íñ³·ñ»ñÇ ï»ËÝÇÏ³ïÝï»ë³Ï³Ý áõëáõÙÝ³ëÇñáõÃÛ³Ý Çñ³Ï³Ý³óÙ³Ý ³å³ÑáíáõÙ, Ù³ëÝ³íáñ³å»ë Ñ³Ýñ³ÛÇÝ Ý»ñ¹ñáõÙ³ÛÇÝ Íñ³·ñÇÝ ³éÝãíáÕ ¿³Ï³Ý Ýß³Ý³ÏáõÃÛáõÝ áõÝ»óáÕ µáÉáñ Ñ³ñó»ñÇ, ³Û¹ ÃíáõÙ՝ ïÝï»ë³Ï³Ý, ýÇÝ³Ýë³Ï³Ý, ï»ËÝÇÏ³Ï³Ý, Çñ³í³Ï³Ý, Çñ³Ï³Ý³óÙ³Ý Å³ÙÏ»ïÝ»ñÇ ¨ ÑÝ³ñ³íáñ ³ÛÉÁÝïñ³Ýù³ÛÇÝ ï³ñµ»ñ³ÏÝ»ñÇ í»ñ³µ»ñÛ³É Ï³ï³ñí³Í Ý³ËÝ³Ï³Ý áõëáõÙÝ³ëÇñáõÃÛáõÝ։ 			</t>
  </si>
  <si>
    <t>²åñ³Ýù ¨ Í³é³ÛáõÃÛáõÝ</t>
  </si>
  <si>
    <t>ØÇçáó³éÙ³Ý ßñç³Ý³ÏÝ»ñáõÙ áõëáõÙÝ³ëÇñíáÕ Ñ³Ýñ³ÛÇÝ Ý»ñ¹ñáõÙ³ÛÇÝ Íñ³·ñ»ñÇ ù³Ý³Ï, Ñ³ï</t>
  </si>
  <si>
    <t>Ì³ÍÏáõÛÃÇ</t>
  </si>
  <si>
    <t>àÉáñï³ÛÇÝ ·»ñ³ï»ëãáõÃÛáõÝÝ»ñÇ ÏáÕÙÇó Ý»ñ¹ñáõÙ³ÛÇÝ Íñ³·ñ»ñÇ í»ñÑ³ÝÙ³Ý, Ùß³ÏÙ³Ý, ·Ý³Ñ³ïÙ³Ý Ñ³Ýñ³ÛÇÝ Ñ³ë³Ý»ÉÇáõÃÛáõÝ, ïáÏáë</t>
  </si>
  <si>
    <t xml:space="preserve"> Ð³Ýñ³ÛÇÝ Ý»ñ¹ñáõÙ³ÛÇÝ Íñ³·ñ»ñÇ Ý³Ë³·Í»ñÇ Ý³ËÝ³Ï³Ý/ ï»ËÝÇÏ³ïÝï»ë³Ï³Ý áõëáõÙÝ³ëÇñáõÃÛáõÝÝ»ñ </t>
  </si>
  <si>
    <t xml:space="preserve"> Ð³Ýñ³ÛÇÝ Ý»ñ¹ñáõÙ³ÛÇÝ Íñ³·ñ»ñÇ Ý³Ë³·Í»ñÇ Çñ³Ï³Ý³óÙ³Ý Çñ³ï»ë³Ï³ÝáõÃÛáõÝÁ ·Ý³Ñ³ï»Éáõ Ýå³ï³Ïáí ï»ËÝÇÏ³ïÝï»ë³Ï³Ý áõëáõÙÝ³ëÇñáõÃÛ³Ý Çñ³Ï³Ý³óáõÙ, ïáÏáë </t>
  </si>
  <si>
    <t>Ð³Ýñ³ÛÇÝ Ý»ñ¹ñáõÙ³ÛÇÝ Íñ³·ñ»ñÇ Ý³Ë³·Í»ñÇ Ý³ËÝ³Ï³Ý ï»ËÝÇÏ³ïÝï»ë³Ï³Ý ÑÇÙÝ³íáñáõÙÝ»ñÇ ¨ ï»ËÝÇÏ³ïÝï»ë³Ï³Ý áõëáõÙÝ³ëÇñáõÃÛáõÝÝ»ñÇ Çñ³Ï³Ý³óáõÙ, Ñ³ï</t>
  </si>
  <si>
    <t>üÇÝ³Ýë³å»ë ¨ ïÝï»ë³å»ë Çñ³·áñÍ»ÉÇ ·Ý³Ñ³ïí³Í Ñ³Ýñ³ÛÇÝ Ý»ñ¹ñáõÙ³ÛÇÝ Íñ³·ñ»ñÇ Ý³Ë³·Í»ñ՝ »ÝÃ³Ï³ Çñ³Ï³Ý³óÙ³Ý, Ñ³ï</t>
  </si>
  <si>
    <t>àñ³Ï³Ï³Ý</t>
  </si>
  <si>
    <t>Æñ³·áñÍ»ÉÇ ¨ Ï»ÝëáõÝ³Ï Ñ³Ýñ³ÛÇÝ Ý»ñ¹ñáõÙ³ÛÇÝ Íñ³·ñ»ñÇ Ý³Ë³·Í»ñÇ Ýå³ï³Ï³Ñ³ñÙ³ñáõÃÛ³Ý í»ñ³µ»ñÛ³É ¹ñ³Ï³Ý »½ñ³Ï³óáõÃÛ³Ý ³éÏ³ÛáõÃÛáõÝ, ïáÏáë</t>
  </si>
  <si>
    <t xml:space="preserve"> Ð³Û³ëï³ÝÇ Ð³Ýñ³å»ïáõÃÛáõÝáõÙ 2019-2024 Ãí³Ï³ÝÝ»ñÇ ï³í³ñ³µáõÍáõÃÛ³Ý ½³ñ·³óÙ³Ý Íñ³·Çñ</t>
  </si>
  <si>
    <t xml:space="preserve"> Ð³Ýñ³å»ïáõÃÛáõÝáõÙ  Ëáßáñ »Õç»ñ³íáñ ïáÑÙ³ÛÇÝ Ï»Ý¹³ÝÇÝ»ñÇ Ó»éùµ»ñÙ³Ý Ñ³Ù³ñ ïñÙ³¹ñíáÕ Ýå³ï³Ï³ÛÇÝ í³ñÏ»ñÇ ïáÏáë³¹ñáõÛùÝ»ñÇ ëáõµëÇ¹³íáñáõÙ</t>
  </si>
  <si>
    <t xml:space="preserve">Ð³Û³ëï³ÝÇ Ð³Ýñ³å»ïáõÃÛáõÝáõÙ 2019-2024 Ãí³Ï³ÝÝ»ñÇ ï³í³ñ³µáõÍáõÃÛ³Ý ½³ñ·³óÙ³Ý Íñ³·Çñ </t>
  </si>
  <si>
    <t xml:space="preserve">Ð³Ýñ³å»ïáõÃÛáõÝáõÙ  Ëáßáñ »Õç»ñ³íáñ ïáÑÙ³ÛÇÝ Ï»Ý¹³ÝÇÝ»ñÇ Ó»éùµ»ñÙ³Ý Ñ³Ù³ñ ïñÙ³¹ñíáÕ Ýå³ï³Ï³ÛÇÝ í³ñÏ»ñÇ ïáÏáë³¹ñáõÛùÝ»ñÇ ëáõµëÇ¹³íáñáõÙ </t>
  </si>
  <si>
    <t xml:space="preserve">ÐÐ ·ÛáõÕ³ïÝï»ë³Ï³Ý ïÝï»ë³í³ñáÕÝ»ñ՛ ÁÝïñí³Í Ñ³Ù³Ó³ÛÝ՛  ÐÐ Ï³é³í³ñáõÃÛ³Ý 29.03.2019Ã. ÃÇí 327-È áñáßÙ³Ùµ Ñ³í³ÝáõÃÛ³Ý ³ñÅ³Ý³ó³Í Íñ³·ñÇ ¨ ýÇÝ³Ýë³Ï³Ý Ï³éáõÛóÝ»ñÇ ÏáÕÙÇó Ñ³ëï³ïí³Í Ñ³Ù³å³ï³ëË³Ý ã³÷³ÝÇßÝ»ñÇ </t>
  </si>
  <si>
    <t xml:space="preserve"> Ò»éù µ»ñíáÕ Ëáßáñ »Õç»ñ³íáñ ïáÑÙ³ÛÇÝ Ï»Ý¹³ÝÇÝ»ñÇ ù³Ý³Ï, ·ÉáõË </t>
  </si>
  <si>
    <t xml:space="preserve">Ü³Ëáñ¹ ï³ñÇÝ»ñÇÝ Ó»éù µ»ñí³Í՛ ïíÛ³É ï³ñáõÙ ëáõµëÇ¹³íáñíáÕ, Ëáßáñ »Õç»ñ³íáñ ïáÑÙ³ÛÇÝ Ï»Ý¹³ÝÇÝ»ñÇ ù³Ý³Ï, ·ÉáõË </t>
  </si>
  <si>
    <t>Դրամաշնորհային ծրագիր</t>
  </si>
  <si>
    <t xml:space="preserve"> - Ներքին գործուղումներ</t>
  </si>
  <si>
    <t xml:space="preserve"> - Տեղեկատվական ծառայություններ</t>
  </si>
  <si>
    <t xml:space="preserve"> - Կառավարչական ծառայություններ</t>
  </si>
  <si>
    <t xml:space="preserve"> - Ներկայացուցչական ծախսեր</t>
  </si>
  <si>
    <t xml:space="preserve"> - Մասնագիտական ծառայություններ</t>
  </si>
  <si>
    <t xml:space="preserve"> - Գրասենյակային նյութեր և հագուստ</t>
  </si>
  <si>
    <t xml:space="preserve"> - Այլ ծախսեր</t>
  </si>
  <si>
    <t xml:space="preserve"> - Այլ ընթացիկ դրամաշնորհներ</t>
  </si>
  <si>
    <t xml:space="preserve"> - Այլ կապիտալ դրամաշնորհներ</t>
  </si>
  <si>
    <t xml:space="preserve"> - Վարչական սարքավորումներ</t>
  </si>
  <si>
    <t>Եվրո</t>
  </si>
  <si>
    <t>Ծրագրով նախատեսված ամբողջ գումարը, 
Եվրո</t>
  </si>
  <si>
    <t>հազար ՀՀ դրամ</t>
  </si>
  <si>
    <t>Ծրագրով նախատեսված ամբողջ գումարը, 
հազ. ՀՀ դրամ</t>
  </si>
  <si>
    <t>Վարկային ծրագիր</t>
  </si>
  <si>
    <t>Ենթավարկային ծրագիր</t>
  </si>
  <si>
    <t>հազար ԱՄՆ դոլար</t>
  </si>
  <si>
    <r>
      <t>Տնտեսագիտական դասակարգման կատեգորիան</t>
    </r>
    <r>
      <rPr>
        <vertAlign val="superscript"/>
        <sz val="8"/>
        <color theme="1"/>
        <rFont val="GHEA Grapalat"/>
        <family val="3"/>
      </rPr>
      <t>32</t>
    </r>
  </si>
  <si>
    <t>Ծրագրով նախատեսված ամբողջ գումարը</t>
  </si>
  <si>
    <t>Հայտի և 2024-2026թթ ՄԺԾԾ-ով 2024թ. համար նախատեսված չափաքանակի տարբերության պարզաբանումը</t>
  </si>
  <si>
    <t>Համաշխարհային բանկի աջակցությամբ իրականացվող Տեղական տնտեսության և_x000D_ ենթակառուցվածքների զարգացման  ծրագրի կառավարում</t>
  </si>
  <si>
    <t>այդ թվում` ըստ կատարողների</t>
  </si>
  <si>
    <t>այդ թվում` բյուջետային ծախսերի տնտեսագիտական դասակարգման հոդվածներ</t>
  </si>
  <si>
    <t>ԸՆԹԱՑԻԿ ԾԱԽՍԵՐ</t>
  </si>
  <si>
    <t>- Աշխատողների աշխատավարձեր և հավելավճարներ</t>
  </si>
  <si>
    <t>- Էներգետիկ ծառայություններ</t>
  </si>
  <si>
    <t>- Կոմունալ ծառայություններ</t>
  </si>
  <si>
    <t>- Կապի ծառայություններ</t>
  </si>
  <si>
    <t>- Ապահովագրական ծախսեր</t>
  </si>
  <si>
    <t>- Ներքին գործուղումներ</t>
  </si>
  <si>
    <t>- Արտասահմանյան գործուղումների գծով ծախսեր</t>
  </si>
  <si>
    <t>- Վարչական ծառայություններ</t>
  </si>
  <si>
    <t>- Աշխատակազմի մասնագիտական զարգացման ծառայություններ</t>
  </si>
  <si>
    <t>- Տեղեկատվական ծառայություններ</t>
  </si>
  <si>
    <t>- Ներկայացուցչական ծախսեր</t>
  </si>
  <si>
    <t>- Շենքերի և կառույցների ընթացիկ նորոգում և պահպանում</t>
  </si>
  <si>
    <t>- Մեքենաների և սարքավորումների ընթացիկ նորոգում և պահպանում</t>
  </si>
  <si>
    <t>- Գրասենյակային նյութեր և հագուստ</t>
  </si>
  <si>
    <t>- Տրանսպորտային նյութեր</t>
  </si>
  <si>
    <t>- Կենցաղային և հանրային սննդի նյութեր</t>
  </si>
  <si>
    <t>-Այլ հարկեր</t>
  </si>
  <si>
    <t>Այլ ծախսեր</t>
  </si>
  <si>
    <t>Համաշխարհային բանկի աջակցությամբ իրականացվող Տեղական տնտեսության և_x000D_ ենթակառուցվածքների զարգացման  ծրագրի շրջանակներում ՀՀ տարբեր մարզերում_x000D_ զբոսաշրջության հետ կապված ենթակառուցվածքների բարելավմանն ուղղված միջոցառումներ</t>
  </si>
  <si>
    <t>ՈՉ ՖԻՆԱՆՍԱԿԱՆ ԱԿՏԻՎՆԵՐԻ ԳԾՈՎ ԾԱԽՍԵՐ</t>
  </si>
  <si>
    <t>- Շենքերի և շինությունների շինարարություն</t>
  </si>
  <si>
    <t>Վարչական սարքավորումներ</t>
  </si>
  <si>
    <t>- Նախագծահետազոտական ծախսեր</t>
  </si>
  <si>
    <t>Ենթավարկային ծրագրեր</t>
  </si>
  <si>
    <t xml:space="preserve">Հաշվարկները կատարվել են 1 ԱՄՆ դոլարի նկատմամբ </t>
  </si>
  <si>
    <t>ՀՀ դրամ փոխարժեքով</t>
  </si>
  <si>
    <t>-Վարչական սարքավորումներ</t>
  </si>
  <si>
    <t>ՀԲ-ի աջակցությամբ իրականացվող Տեղական տնտեսության և ենթակառուցվածքների զարգացման ծրագրով 2025թ. շին. աշխատանքների գծով նախատեսվող վճարումներ</t>
  </si>
  <si>
    <t>Վարկ IBRD 8572-AM</t>
  </si>
  <si>
    <t>N</t>
  </si>
  <si>
    <t>Մարզ</t>
  </si>
  <si>
    <t>Կոդ</t>
  </si>
  <si>
    <t>Անվանում</t>
  </si>
  <si>
    <t>Պայմանագրի արժեք</t>
  </si>
  <si>
    <t>2025 նախատեսվող վճարումներ, որից`</t>
  </si>
  <si>
    <t>Վարկային միջոցներից</t>
  </si>
  <si>
    <t>ՀՀ կառ. Համաֆինանսավորում</t>
  </si>
  <si>
    <t>1-ին
 եռամս.</t>
  </si>
  <si>
    <t>2-րդ
 եռամս.</t>
  </si>
  <si>
    <t>3-րդ
 եռամս.</t>
  </si>
  <si>
    <t>4-րդ
 եռամս.</t>
  </si>
  <si>
    <t>check</t>
  </si>
  <si>
    <t>2025 նախատեսվող վճարումներ, որից</t>
  </si>
  <si>
    <t>Շիրակ</t>
  </si>
  <si>
    <t>Գյումրի, Բաղադրիչ 3. Սբ․ Ամենափրկիչ եկեղեցու հարակից այգու և հարող Աբովյան փողոցի աջ և ձախ հատվածների վերականգնում</t>
  </si>
  <si>
    <t>Գյումրի, Բաղադրիչ 4։Հաղթանակի պողոտայի վերականգնում</t>
  </si>
  <si>
    <t>Գյումրի, Բաղադրիչ 5: Աճեմյան, Հանեսողլյան և Ջիվանի փողոցների վերականգնում</t>
  </si>
  <si>
    <t>Գյումրի, Բաղադրիչ 6։ Տերյան  և Նալբանդյան փողոցների վերականգնում</t>
  </si>
  <si>
    <t>Վ․Ձոր</t>
  </si>
  <si>
    <t>Արենի գյուղի փողոցների բարեկարգում</t>
  </si>
  <si>
    <t>Բաղադրիչ 1: Ջրվեժի մոտեցման ճանապարհի և ճեմուղիների վերականգնում, կամրջակի, ավտոկայանատեղիի և մայթերի կառուցում</t>
  </si>
  <si>
    <t>Ջերմուկ, Բաղադրիչ 3: Մաշտոցի փողոցի բարեկարգում</t>
  </si>
  <si>
    <t>Ջերմուկ, Բաղադրիչ 7: Ըմպելասրահի և սանհանգույցների վերականգնում և ուժեղացում</t>
  </si>
  <si>
    <t>Սյունիք</t>
  </si>
  <si>
    <t>Մեղրի Փոքր թաղի ժառանգության  հանգույցի  վերականգնում</t>
  </si>
  <si>
    <t>Գեղարքունիք</t>
  </si>
  <si>
    <t>Ծաղկունք գյուղի կենտրոնական հատվածի բարեկարգում</t>
  </si>
  <si>
    <t>Տավուշ</t>
  </si>
  <si>
    <t>PPI: DI SI DI LLC/ ԴԻ ՍԻ ԴԻ ՍՊԸ Տավուշի մարզ,  Դիլիջան</t>
  </si>
  <si>
    <t>Կոտայք</t>
  </si>
  <si>
    <t>Գառնի «ՋիԲիԷյջ» ՍՊԸ-ի հյուրանոցա-ռեստորանային համալիրը  սպասարկող արտաքին ինժեներական ենթակառուցվածքների կառուցում</t>
  </si>
  <si>
    <t>ՀԲ-ի աջակցությամբ իրականացվող Տեղական տնտեսության և ենթակառուցվածքների զարգացման ծրագրով 2025թ. ապրանքների գնման գծով նախատեսվող վճարումներ</t>
  </si>
  <si>
    <t>Պայմ. Արժեք</t>
  </si>
  <si>
    <t>2024 նախատեսվող վճարումներ, որից`</t>
  </si>
  <si>
    <t>2024 նախատեսվող վճարումներ, որից</t>
  </si>
  <si>
    <t>Տարբեր</t>
  </si>
  <si>
    <t>Սարքավորումներ և ապրանքներ ՀՏԶՀ գրասենյակի համար</t>
  </si>
  <si>
    <t>ՀԲ-ի աջակցությամբ իրականացվող Տեղական տնտեսության և ենթակառուցվածքների զարգացման ծրագրով 2025թ. խորհրդատվ. ծառ. եւ ուսուցման գծով նախատեսվող վճարումներ</t>
  </si>
  <si>
    <t>Նախագծային աշխատանքներ, ներառյալ հետազոտությունները եւ փորձաքննությունը, շին. աշխատանքների տեխնիկական և հեղինակային վերահսկում (*** պայմանագիր)</t>
  </si>
  <si>
    <t>ՀՏԶՀ</t>
  </si>
  <si>
    <t>Երկու զբոսաշրջային ուղղությունների կառավարման կազմակերպությունների (DMO) պատրաստում</t>
  </si>
  <si>
    <t>Մարքեթինգային արշավ թիրախային ուղղությունների համար</t>
  </si>
  <si>
    <t>TRIP ծրագրի պատրաստում</t>
  </si>
  <si>
    <t>Տեխնիկական աջակցության * խորհրդատվական ծառայություններ</t>
  </si>
  <si>
    <t>Միջազգային այցելուների հարցում</t>
  </si>
  <si>
    <t>Երեւան</t>
  </si>
  <si>
    <t xml:space="preserve">Ծաղկունքում ԱՏՀ (GIS) համակարգի ներդրում </t>
  </si>
  <si>
    <t>«Դաշտադեմ թանգարանային շենքում զբոսաշրջային պրոդուկտի ձևավորում՝ այցելուների համար բովանդակային բաղկացուցիչների մշակում»</t>
  </si>
  <si>
    <t>Կարճաժամկետ խորհրդատուների ծառայություններ</t>
  </si>
  <si>
    <t>Տարեկան ֆինանսական աուդիտ</t>
  </si>
  <si>
    <t>AMD</t>
  </si>
  <si>
    <t>USD@395.74</t>
  </si>
  <si>
    <t>W</t>
  </si>
  <si>
    <t>G</t>
  </si>
  <si>
    <t>CS</t>
  </si>
  <si>
    <t>OC</t>
  </si>
  <si>
    <t>TOT</t>
  </si>
  <si>
    <t>ՀՀ կառավարության որդեգրած  գիտելիքահենք տնտեսության քաղաքականության շրջանակում անհրաժեշտ ենթակառուցվածքի ապահովում</t>
  </si>
  <si>
    <t>Գնահատված հետազոտություններ</t>
  </si>
  <si>
    <t>Մեկ բյուջետային տարի</t>
  </si>
  <si>
    <t>Ծրագրի իրականացման անհրաժեշտությունը առաջացել է  Հայաստանում գիտելիքահենք տնտեսություն ստեղծելու տեսլականից և ՀՀ կառավարության 2021-2026 թթ․ ծրագրից, ինչպես նաև ՀՀ կառավարության 2021 թվականի նոյեմբերի 18-ի N 1902-Լ որոշման Հավելված N 1-ով նախատեսված՝ ՓՄՁ ծրագրի «4.1 Նորարարական նախաձեռնությունների հայեցակարգի հաստատում, հաստատումից հետո ծրագրերի մշակում և իրագործում» միջոցառումից։</t>
  </si>
  <si>
    <t>ՄԱԿ-ի Կայուն զարգացման ծրագրի 8–րդ և 9–րդ  նպատակների 8․2, 9.5 և 9.Բ թիրախներ</t>
  </si>
  <si>
    <t>Տնտեսվարող սուբյեկտների կողմից ներկայացված և գիտանորարարական փորձաքննություն անցած բիզնես առաջարկներ</t>
  </si>
  <si>
    <t>Ինովացիոն տեխնոլոգիաներ առաջարկող և ներգրավված ՓՄՁ-ներ</t>
  </si>
  <si>
    <t>Առևտրայանացման ենթակա գիտական տեխնոլոգիաներ</t>
  </si>
  <si>
    <t>Մտավոր սեփականությամբ պաշտպանված և տեխնիկատնտեսական ուսումնասիրություններ (feasibility study) անցած պատենտներ</t>
  </si>
  <si>
    <t>Միջազգային շուկա առաջարկված գիտական արդյունքներ</t>
  </si>
  <si>
    <t>Տեխնոլոգիաների առևտրայնացման ոլորտում  խորհրդատվություն ստացած շահառուներ</t>
  </si>
  <si>
    <t xml:space="preserve"> î»ËÝáÉá·Ç³Ý»ñÇ ³é¨ïñ³ÛÝ³óÙ³Ý ·áñÍáõÝ Ù»Ë³ÝÇ½ÙÝ»ñÇ Ùß³ÏáõÙÁ,  Ý»ñ¹ñáõÙÝ áõ ½³ñ·³óáõÙÁ  ¨ åáï»ÝóÇ³É ³é¨ïñ³ÛÇÝ ³ñÅ»ù Ý»ñÏ³Û³óÝáÕ ·Çï³Ï³Ý ³ñ¹ÛáõÝùÇ Ñ³ÛïÝ³µ»ñÙ³Ý ¨ ¹ñ³ ³é¨ïñ³ÛÇÝ åáï»ÝóÇ³ÉÇ ·Ý³Ñ³ïÙ³Ý Ù»Ë³ÝÇ½ÙÝ»ñÇ Ùß³ÏáõÙÁ áõ ·Ý³Ñ³ïáõÙÁ </t>
  </si>
  <si>
    <t xml:space="preserve"> Ð³Ù³ßË³ñÑ³ÛÇÝ µ³ÝÏÇ ³ç³ÏóáõÃÛ³Ùµ Çñ³Ï³Ý³óíáÕ î»ËÝáÉá·Ç³Ý»ñÇ ³é¨ïñ³ÛÝ³óÙ³Ý »ÝÃ³Ï³éáõóí³ÍùÇ ½³ñ·³óáõÙ </t>
  </si>
  <si>
    <t>¶Ý³Ñ³ïí³Í Ñ»ï³½áïáõÃÛáõÝÝ»ñ</t>
  </si>
  <si>
    <t>îÝï»ëí³ñáÕ ëáõµÛ»ÏïÝ»ñÇ ÏáÕÙÇó Ý»ñÏ³Û³óí³Í ¨ ·Çï³Ýáñ³ñ³ñ³Ï³Ý ÷áñÓ³ùÝÝáõÃÛáõÝ ³Ýó³Í µÇ½Ý»ë ³é³ç³ñÏÝ»ñ</t>
  </si>
  <si>
    <t>ÆÝáí³óÇáÝ ï»ËÝáÉá·Ç³Ý»ñ ³é³ç³ñÏáÕ ¨ Ý»ñ·ñ³íí³Í öØÒ-Ý»ñ</t>
  </si>
  <si>
    <t>²é¨ïñ³Û³Ý³óÙ³Ý »ÝÃ³Ï³ ·Çï³Ï³Ý ï»ËÝáÉá·Ç³Ý»ñ</t>
  </si>
  <si>
    <t>Øï³íáñ ë»÷³Ï³ÝáõÃÛ³Ùµ å³ßïå³Ýí³Í ¨ ï»ËÝÇÏ³ïÝï»ë³Ï³Ý áõëáõÙÝ³ëÇñáõÃÛáõÝÝ»ñ (feasibility study) ³Ýó³Í å³ï»ÝïÝ»ñ</t>
  </si>
  <si>
    <t>ØÇç³½·³ÛÇÝ ßáõÏ³ ³é³ç³ñÏí³Í ·Çï³Ï³Ý ³ñ¹ÛáõÝùÝ»ñ</t>
  </si>
  <si>
    <t>î»ËÝáÉá·Ç³Ý»ñÇ ³é¨ïñ³ÛÝ³óÙ³Ý áÉáñïáõÙ  ËáñÑñ¹³ïíáõÃÛáõÝ ëï³ó³Í ß³Ñ³éáõÝ»ñ</t>
  </si>
  <si>
    <t>Շարունակական</t>
  </si>
  <si>
    <t xml:space="preserve"> Համաշխարհային բանկի աջակցությամբ իրականացվող Տեխնոլոգիաների առևտրայնացման ենթակառուցվածքի զարգացում</t>
  </si>
  <si>
    <t xml:space="preserve"> այդ թվում` բյուջետային ծախսերի տնտեսագիտական դասակարգման հոդվածներ</t>
  </si>
  <si>
    <t>Նորամուծության և ձեռներեցության ազգային կենտրոն ՊՈԱԿ</t>
  </si>
  <si>
    <t>Շահառուների ցածր իրավագիտակցությունը</t>
  </si>
  <si>
    <t>Անմիջական ազդեցություն</t>
  </si>
  <si>
    <t>Ուսուցումների, իրազեկման միջոցառումների կազմակերպում</t>
  </si>
  <si>
    <t>Ֆորսմաժոր (համավարակ, երկրաշարժ, պատերազմ, կլիմայի փոփոխություններ և այլն)</t>
  </si>
  <si>
    <t>Քոուչինգի, իրազեկման և փորձագիտական ծառայությունների կազմակերպման անհնարինություն, ցուցանիշների անկում</t>
  </si>
  <si>
    <t>Առևտրայանացման ենթակա նորարարությունների և շուկաների թվային հարթակի զարգացում, նոր գործիքակազմերի ներդրում և կիրառում,  առցանց միջոցառումների կազմակերպում և խորհրդատվությունների տրամադրում</t>
  </si>
  <si>
    <t>Բարձր որակավորում ունեցող աշխատուժի ներգրավում</t>
  </si>
  <si>
    <t>Համարժեք վարձատրություն, կարիերայի աճ, վերապատրաստումներ</t>
  </si>
  <si>
    <t>Հայաստանի արտաքին տնտեսական հարաբերությունների զարգացում, մասնավորապես` արտահանման խթանմանն ու ներդրումների ներգրավմանն ուղղված աշխատանքների իրականացում</t>
  </si>
  <si>
    <t xml:space="preserve">Էկոնոմիկայի ոլորտում պետական քաղաքականության մշակում, ծրագրերի համակարգում և մոնիտորինգ  </t>
  </si>
  <si>
    <t xml:space="preserve">  Դեսպանընկալ երկրի հետ տարեկան առևտրաշրջանառության ծավալների աճ, տոկոս 	</t>
  </si>
  <si>
    <t>20-25</t>
  </si>
  <si>
    <t>22-27</t>
  </si>
  <si>
    <t>ՀՀ կառավարության 2021թ․ օգոստոսի 18-ի N 1363-Ա որոշմամբ հաստատված՝ ՀՀ կառավարության 2021-2026թթ․ ծրագրի  1-ին բաժնի (Անվտանգություն և արտաքին քաղաքականություն) 1.1 ենթաբաժնի (Արտաքին քաղաքականություն) 2-րդ, 3-րդ, 4-րդ, 5-րդ, 7-րդ, 11-րդ և "Նոր մոտեցումներ դիվանագիտության մեջ" ենթաբաժնի 2-րդ  պարբերություններ (էջ 10-14); 2-րդ բաժնի (Տնտեսություն) "Գործարար և ներդրումային միջավայրի բարելավում "  ենթաբաժնի 3-րդ պարբերություն (էջ 24), "Արտաքին տնտեսական քաղաքականություն և արտահանման խթանում"  ենթաբաժնի 1-ին, 6-րդ և 8-րդ պարբերություններ (էջ 27-28)  ;  ՀՀ կառավարության 2021թ. նոյեմբերի 18-ի N 1902-Լ որոշմամբ հաստատված ՀՀ կառավարության միջոցառումների ծրագրի 6․1, 6.3, 6․7 կետեր (6.1- ՀՀ-ԵՄ, 6․3- ՀՀ-ԱՀԿ, 6.7 - ՀՀ և այլ երկրների առևտրային հարաբերությունների զարգացում) ;
ՀՀ Վարչապետի 2019 թվականի հունիսի 1-ի N658-Լ որոշում - "ՀՀ էկոնոմիկայի նախարարության կանոնադրությունը հաստատելու և Հայաստանի Հանրապետության վարչապետի 2018 թվականի հունիսի 11-ի  N744-Լ և Հայաստանի Հանրապետության վարչապետի 2018 թվականի հունիսի 11-ի N742-Լ որոշումներն ուժը կորցրած ճանաչելու մասին" - 11.5, 11.9, 11.10, 11.20 կետեր։</t>
  </si>
  <si>
    <t>¸»ëå³Ý³Ï³É »ñÏñÇ Ñ»ï ï³ñ»Ï³Ý ³é¨ïñ³ßñç³Ý³éáõÃÛ³Ý Í³í³ÉÝ»ñÇ ³×, ïáÏáë</t>
  </si>
  <si>
    <t>Ð³Û³ëï³ÝáõÙ ¨ ¹»ëå³Ý³Ï³É »ñÏñáõÙ ·áñÍ³ñ³ñ Ñ³Ù³ÅáÕáíÝ»ñÇ Ï³½Ù³Ï»ñåáõÙ, Ñ³ï</t>
  </si>
  <si>
    <t xml:space="preserve">¸»ëå³Ý³Ï³É »ñÏñáõÙ áÉáñï³ÛÇÝ óáõó³Ñ³Ý¹»ëÝ»ñÇÝ Ñ³Û ³ñï³¹ñáÕÝ»ñÇ Ù³ëÝ³ÏóáõÃÛ³Ý ³å³ÑáíáõÙ, óáõó³Ñ³Ý¹»ë, </t>
  </si>
  <si>
    <t>¸»ëå³Ý³Ï³É »ñÏñÇ ·áñÍ³ñ³ñÝ»ñÇ Ñ³Ù³ñ Ð³Û³ëï³ÝÇ Ý»ñ¹ñáõÙ³ÛÇÝ ¨ ·áñÍ³ñ³ñ ÙÇç³í³ÛñÇ Ù³ëÇÝ ï»Õ»Ï³ïíáõÃÛ³Ý ï³ñ³ÍáõÙ, ³Ý·³Ù</t>
  </si>
  <si>
    <t>²í»É³óÝ»É ¹»åÇ Ð³Û³ëï³Ý ¹»ëå³Ý³Ï³É »ñÏñÇ ï³ñ»Ï³Ý ½µ³ë³ßñçÇÏÝ»ñÇ ÃÇíÁ, ïáÏáë</t>
  </si>
  <si>
    <t>úï³ñ»ñÏñÛ³ å»ïáõÃÛáõÝÝ»ñáõÙ ·áñÍáÕ ÐÐ ³é¨ïñ³ÛÇÝ Ý»ñÏ³Û³óáõóãáõÃÛáõÝÝ»ñ, ù³Ý³Ï</t>
  </si>
  <si>
    <t>2</t>
  </si>
  <si>
    <t>21</t>
  </si>
  <si>
    <t>3.5</t>
  </si>
  <si>
    <t xml:space="preserve"> 3 </t>
  </si>
  <si>
    <t>առնվազն 10-15</t>
  </si>
  <si>
    <t xml:space="preserve"> 1058</t>
  </si>
  <si>
    <t xml:space="preserve"> Էկոնոմիկայի ոլորտում պետական քաղաքականության մշակում, ծրագրերի համակարգում և մոնիտորինգ</t>
  </si>
  <si>
    <t xml:space="preserve"> այդ թվում`</t>
  </si>
  <si>
    <t xml:space="preserve"> ԱՀԿ-ում և oտարերկրյա պետություններում ՀՀ առևտրային ներկայացուցիչների նպատակների և խնդիրների իրագործում</t>
  </si>
  <si>
    <t xml:space="preserve"> Տնտեսական հետազոտություններ և վերլուծություններ</t>
  </si>
  <si>
    <t>4111 - Աշխատողների աշխատավարձեր և հավելավճարներ</t>
  </si>
  <si>
    <t xml:space="preserve"> 4861-Այլ ծախսեր</t>
  </si>
  <si>
    <t xml:space="preserve"> ՀՀ էկոնոմիկայի նախարարության տեխնիկական հագեցվածության բարելավում</t>
  </si>
  <si>
    <t>5113 - Շենքերի և շինությունների կապիտալ վերանորոգում</t>
  </si>
  <si>
    <t>5134-Նախագծահետազոտական ծախսեր</t>
  </si>
  <si>
    <t>Քաղաքաշինության կոմիտե</t>
  </si>
  <si>
    <t>31001</t>
  </si>
  <si>
    <t xml:space="preserve">ÐÐ ¿ÏáÝáÙÇÏ³ÛÇ Ý³Ë³ñ³ñáõÃÛ³Ý ï»ËÝÇÏ³Ï³Ý Ñ³·»óí³ÍáõÃÛ³Ý µ³ñ»É³íáõÙ </t>
  </si>
  <si>
    <t xml:space="preserve"> ÐÐ ¿ÏáÝáÙÇÏ³ÛÇ Ý³Ë³ñ³ñáõÃÛ³Ý ï»ËÝÇÏ³Ï³Ý Ñ³·»óí³ÍáõÃÛ³Ý µ³ñ»É³íáõÙ </t>
  </si>
  <si>
    <t>5122- Վարչական  սարքավորումներ</t>
  </si>
  <si>
    <t xml:space="preserve">5132- Ոչ նյութական հիմնական միջոցներ </t>
  </si>
  <si>
    <t xml:space="preserve"> ՀՀ էկոնոմիկայի նախարարության շենքային պայմանների բարելավում</t>
  </si>
  <si>
    <t>31002</t>
  </si>
  <si>
    <t xml:space="preserve">ÐÐ ¿ÏáÝáÙÇÏ³ÛÇ Ý³Ë³ñ³ñáõÃÛ³Ý ß»Ýù³ÛÇÝ å³ÛÙ³ÝÝ»ñÇ µ³ñ»É³íáõÙ </t>
  </si>
  <si>
    <t xml:space="preserve"> ÐÐ ¿ÏáÝáÙÇÏ³ÛÇ Ý³Ë³ñ³ñáõÃÛ³Ý ß»Ýù-ßÇÝáõÃÛáõÝÝ»ñÇ Ï³åÇï³É í»ñ³Ýáñá·áõÙ ¨ Ý³Ë³·Í³Ý³Ë³Ñ³ßí³ÛÇÝ ÷³ëï³ÃÕÃ»ñÇ Ó»éùµ»ñáõÙ </t>
  </si>
  <si>
    <t>Թափուր առևտրական կցորդների հաստիքները</t>
  </si>
  <si>
    <t>Չնշանակման դեպքում հնարավորություն չի ընձեռվի իրականցնել նախպատեսված միջոցառոմները</t>
  </si>
  <si>
    <t>Համալրել թափուր առևտրական կցորդների հաստիքները</t>
  </si>
  <si>
    <t>ՀՀ կառավարության կողմից իրականացվող տնտեսական և դրամավարկային քաղաքականություն</t>
  </si>
  <si>
    <t>Գումարների չհատկացումը հնարավորություն չի ընձեռի առևտրական կցորդներին լիարժեք իրականացնելու իրենց գործառույթը</t>
  </si>
  <si>
    <t>Բուսասանիտարիայի ծառայությունների, հողերի ագրոքիամական հետազոտության և բերրիության բարձրացման միջոցառումների իրականացում</t>
  </si>
  <si>
    <t>«Գյուղատնտեսական ծառայությունների կենտրոն» ՊՈԱԿ</t>
  </si>
  <si>
    <t>´áõë³ë³ÝÇï³ñÇ³ÛÇ Í³é³ÛáõÃÛáõÝÝ»ñÇ, ÑáÕ»ñÇ ³·ñáùÇ³Ù³Ï³Ý Ñ»ï³½áïáõÃÛ³Ý ¨ µ»ññÇáõÃÛ³Ý µ³ñÓñ³óÙ³Ý ÙÇçáó³éáõÙÝ»ñÇ Çñ³Ï³Ý³óáõÙ</t>
  </si>
  <si>
    <t xml:space="preserve"> Ð³Ýñ³å»ïáõÃÛ³Ý ·ÛáõÕ³ïÝï»ë³Ï³Ý Ýß³Ý³ÏáõÃÛ³Ý ÑáÕ³ï»ëù»ñáõÙ  µáõÛë»ñÇ íÝ³ë³Ï³ñ  ûñ·³ÝÇ½ÙÝ»ñÇ Ñ³ÛïÝ³µ»ñÙ³Ý ¨ ³·ñáùÇÙÇ³Ï³Ý ù³ñï»½Ý»ñÇ ¨ å³ñ³ñï³óÙ³Ý ÏÇñ³éÙ³Ý ·Çï³Ï³Ýáñ»Ý ÑÇÙÝ³íáñí³Í »ñ³ßË³íáñ³·ñ»ñÇ Ï³½ÙÙ³Ý Ýå³ï³Ïáí ¹³ßï³ÛÇÝ Ñ»ï³½áïáõÃÛáõÝÝ»ñÇ Çñ³Ï³Ý³óáõÙ </t>
  </si>
  <si>
    <t>«¶ÛáõÕ³ïÝï»ë³Ï³Ý Í³é³ÛáõÃÛáõÝÝ»ñÇ Ï»ÝïñáÝ» äà²Î</t>
  </si>
  <si>
    <t xml:space="preserve">ìÝ³ë³Ï³ñ ûñ·³ÝÇ½ÙÝ»ñÇ Ñ³ÛïÝ³µ»ñÙ³Ý Ýå³ï³Ïáí Ñ»ï³½áïí³Í ï³ñ³ÍùÝ»ñ, Ñ³ </t>
  </si>
  <si>
    <t>ß³ñáõÝ³Ï³Ý</t>
  </si>
  <si>
    <t xml:space="preserve">Ð»ï³½áïíáÕ ï³ñ³ÍùÇó í»ñóí³Í ÑáÕ³ÝÙáõßÇ É³µáñ³ïáñ ÷áñÓ³ùÝÝáõÃÛáõÝÝ»ñ, ù³Ý³Ï </t>
  </si>
  <si>
    <t xml:space="preserve"> ¶ÛáõÕ³ïÝï»ë³Ï³Ý Ýß³Ý³ÏáõÃÛ³Ý ÑáÕ»ñÇ Ï³½Ùí³Í ³·ñáùÇÙÇ³Ï³Ý ù³ñï»½Ý»ñ ¨ Ñ³Ù³ÛÝùÝ»ñÇÝ ïñ³Ù³¹ñí³Í å³ñ³ñï³óÙ³Ý ÏÇñ³éÙ³Ý ·Çï³Ï³Ýáñ»Ý ÑÇÙÝ³íáñí³Í »ñ³ßË³íáñ³·ñ»ñ, Ñ³ï </t>
  </si>
  <si>
    <t xml:space="preserve"> Ößïí³Í ³·ñáùÇÙÇ³Ï³Ý ù³ñï»½Ý»ñ ïñ³Ù³¹ñí³Í µÝ³Ï³í³Ûñ»ñÇ ï»ë³Ï³ñ³ñ ÏßÇéÁ µÝ³Ï³í³Ûñ»ñÇ ÁÝ¹Ñ³Ýáõñ ÃíáõÙ, ïáÏáë </t>
  </si>
  <si>
    <t xml:space="preserve"> Î³ÛáõÝ µáõë³ë³ÝÇï³ñ³Ï³Ý Çñ³íÇ×³ÏÇ ³å³ÑáíáõÙ, ïáÏáë </t>
  </si>
  <si>
    <t>Բուսաբուծության խթանում և բույսերի պաշտպանություն/ Բուսասանիտարիայի ծառայությունների, հողերի ագրոքիամական հետազոտության և բերրիության բարձրացման միջոցառումների իրականացում</t>
  </si>
  <si>
    <t>Աշխատանքների իրականացման ծավալի և վարձատրության հետ կապված ոլորտում առկա մասնագետների աշխատանքից ազատում</t>
  </si>
  <si>
    <t>Ծրագրի լրացուցիչ ֆինանսավորում, կատարված աշխատանքի դիմաց համապատասխան վարձատրություն</t>
  </si>
  <si>
    <t>Իրականացվող միջոցառումների ծավալի ավելացում</t>
  </si>
  <si>
    <t>Հաշվի առնելով 2023 թվականի ընթացքում կատարված աշխատանքների ծավալների մեծացումը և լրացուցիչ ֆինանսավորման պահանջը պետք է նկատի ունենալ նշված աշխատանքների համար լրացուցիչ ֆինանսական միջոցների նախատեսում</t>
  </si>
  <si>
    <t>Բույսերի պաշտպանության միջոցառումներ</t>
  </si>
  <si>
    <t>Գյուղատնտեսական մշակաբույսերից ստացվող բերքի որակի բարելավում և քանակի ավելացում և գյուղատնտեսական մշակաբույսերի վնասակար օրգանիզմների դեմ պայքարի աշխատանքներ</t>
  </si>
  <si>
    <t xml:space="preserve"> Բուսաբուծության խթանում և բույսերի պաշտպանություն </t>
  </si>
  <si>
    <t xml:space="preserve"> Վնասակար օրգանիզմների դեմ պայքարի աշխատանքների իրականացում և կայուն բուսասանիտարական վիճակի ապահովում , տոկոս </t>
  </si>
  <si>
    <t xml:space="preserve">2. ՏՆՏԵՍՈՒԹՅՈՒՆ, 2.4 ԳՅՈՒՂԱՏՆՏԵՍՈՒԹՅՈՒՆ,   «Բուսասանիտարիայի մասին» ՀՀ օրենք, հոդված 4, հոդված 5,                                                                                ՀՀ կառավարության 2019 թվականի դեկտեմբերի 19-ի N 1886-Լ որոշման N1 հավելվածի 27․1-րդ կետի 3-րդ ենթակետ                                                                                  ՀՀ կառավարության 2021 թվականի նոյեմբերի 18-ի N  1902-Լ որոշման N1 հավելվածի 9.7-րդ ենթակետ                           </t>
  </si>
  <si>
    <t>Կայուն զարգացման նպատակ 2՝ Սովի վերացում                                               Վերացնել սովը, հասնել պարենային ապահովության ու բարելավված սնուցման, խթանել գյուղատնտեսության կայուն զարգացումը</t>
  </si>
  <si>
    <t xml:space="preserve">´áõÛë»ñÇ å³ßïå³ÝáõÃÛ³Ý ÙÇçáó³éáõÙÝ»ñ </t>
  </si>
  <si>
    <t>¶ÛáõÕ³ïÝï»ë³Ï³Ý Ùß³Ï³µáõÛë»ñÇ íÝ³ë³Ï³ñ ûñ·³ÝÇ½ÙÝ»ñÇ ¹»Ù å³Ûù³ñ: Î³ÛáõÝ µáõë³ë³ÝÇï³ñ³Ï³Ý íÇ×³ÏÇ ³å³ÑáíáõÙ:</t>
  </si>
  <si>
    <t xml:space="preserve">Ì³é³ÛáõÃÛáõÝÝ»ñÇ Ù³ïáõóáõÙ </t>
  </si>
  <si>
    <t xml:space="preserve"> Ð³Ù³Ó³ÛÝ «¶ÝáõÙÝ»ñÇ Ù³ëÇÝ» ÐÐ oñ»ÝùÇ ÁÝïñí³Í Ï³½Ù³Ï»ñåáõÃÛáõÝÝ»ñ </t>
  </si>
  <si>
    <t xml:space="preserve">¶ÛáõÕ³ïÝï»ë³Ï³Ý Ùß³Ï³µáõÛë»ñÇ ³é³í»É íÝ³ë³Ï³ñ ûñ·³ÝÇ½ÙÝ»ñÇ ¹»Ù  ï³ñíáÕ å³Ûù³ñÇ ï³ñ³Íù, Ñ³ </t>
  </si>
  <si>
    <t>83235</t>
  </si>
  <si>
    <t>Ապրանքների և ծառայությունների գների բարձրացում՝ կապված ներմուծվող ապրանքների քանակի նվազման հետ:</t>
  </si>
  <si>
    <t>Իրականացվող պայքարի միջոցառումների ծավալների նվազում կամ ավելացում</t>
  </si>
  <si>
    <t>Ծրագրի  լրացուցիչ ֆինանսավորում կամ չօգտագործված պայքարի միջոցների պահեստավորում՝ հաջորդ տարվա օգտագործման նպատակով</t>
  </si>
  <si>
    <t>Բնակլիմայական պայմաններից կախված վնասակար օրգանիզմների քանակների նվազում կամ բռնկումներ՝ մեծ արեալների ընդգրկում</t>
  </si>
  <si>
    <t xml:space="preserve"> Հողագործությունից ստացվող արդյունքի բարելավում՝ սերմերի որակի լաբորատոր հետազոտությունների, բույսերի նոր սորտերի փորձարկումների իրականացման միջոցով</t>
  </si>
  <si>
    <t>Բույսերի լավագույն սորտերի արտոնագրման, շրջանացման և օգտագործման թույլտվության հատկացումների արդյունքում նախկին սորտերի համեմատած բերքի քանակի որակի ավելացում, տոկոս</t>
  </si>
  <si>
    <t>2022թ.</t>
  </si>
  <si>
    <t>5-10</t>
  </si>
  <si>
    <t>Հավելված N 1
ՀՀ կառավարության 2019 թվականի
մայիսի 16-ի N 650-Լ որոշման (կետ NN 111.2)</t>
  </si>
  <si>
    <t>ՄԱԿ-ի Կայուն զարգացման նպատակներ (նպատակ 2)</t>
  </si>
  <si>
    <t>Սերմերի որակի ստուգում և պետական սորտափորձարկման միջոցառումներ</t>
  </si>
  <si>
    <t>1059-11003</t>
  </si>
  <si>
    <t xml:space="preserve"> Միջազգային կազմակերպություններից </t>
  </si>
  <si>
    <t>Լաբորատոր հետազոտություն չանցած սերմերի օգտագործում</t>
  </si>
  <si>
    <t>Անորակ սերմերով ցանքերի իրականացում, որը ունի միջին հավանակնություն</t>
  </si>
  <si>
    <t>Ոչ լիարժեք ցանքեր, լրացուցիչ ծախսեր, արդյունքում բերքի կորուստ, մոլախոտերով վարակվածության ավելացում</t>
  </si>
  <si>
    <t>Ցանքերի իրականացում լաբորատոր հետազոտություն անցած որակյալ սերմերով</t>
  </si>
  <si>
    <t xml:space="preserve"> ՓՄՁ-ի սուբյեկտներին աջակցության ծրագրերի համակարգում և կառավարում</t>
  </si>
  <si>
    <t xml:space="preserve"> Բարձր որակավորում ունեցող մասնագետների ներգրավման նպատակով տնտեսավարողներին աջակցություն</t>
  </si>
  <si>
    <t xml:space="preserve"> 11005</t>
  </si>
  <si>
    <t xml:space="preserve"> Մասնագիտական կարողությունների զարգացման նպատակով շահառուներին պետական աջակցություն</t>
  </si>
  <si>
    <t xml:space="preserve"> Տնտեսության արդիականացման միջոցառմանը պետական աջակցություն</t>
  </si>
  <si>
    <t xml:space="preserve"> - Սուբսիդիաներ ոչ պետական ֆինանսական կազմակերպություններին</t>
  </si>
  <si>
    <t xml:space="preserve"> Սկսնակ և փոքր բիզնեսին արտոնյալ պայմաններով վարկավորման տրամադրում</t>
  </si>
  <si>
    <t>Հանրապետությունում կենդանիների վարակիչ հիվանդությունների նկատմամբ կայուն անասնահամաճարակային վիճակի ապահովումը, կենդանիների և մարդու համար ընդհանուր վարակիչ հիվանդություններից բնակչության պաշտպանումը։</t>
  </si>
  <si>
    <t>Անասնաբուժական ծառայություն</t>
  </si>
  <si>
    <t>Հայաստանի Հանրապետությունում գյուղատնտեսական կենդանիների վարակամերժության ապահովում, 
տոկոս</t>
  </si>
  <si>
    <t>Համաձայն ՀՀ կառավարության ծրագրի մասին ՀՀ կառավարության 2021 թվականի օգոստոսի 18-ի N 1363-Ա որոշման 2.4-րդ կետի՝  Գյուղատնտեսությունը բաժնի ապահովել կենդանիների և բույսերի հիվանդությունների կանխարգելման արդյունավետ համակարգի ներդրումը,
ՀՀ կառավարության 2021 թվականի նոյեմբերի 18-ի N 1902-Լ որոշման 9-րդ կետի 9.8-րդ ենթակետ։ 06.10.2022թ․ N 1544–Լ որոշում</t>
  </si>
  <si>
    <t>ՀՀ տարածքում կենդանիների տեղաշարժի նկատմամբ վերահսկողության բարելավում, տավարաբուծության, մասնավորապես տոհմային գործի, տեղեկատվական օժանդակության կատարելագործում, վարակիչ հիվանդությունների նկատամամբ հետագծելիության ապահովում։</t>
  </si>
  <si>
    <t>Հայաստանի Հանրապետությունում գյուղատնտեսական կենդանիների համարակալման և հաշվառման ապահովում, տոկոս</t>
  </si>
  <si>
    <t>Համաձայն ՀՀ կառավարության ծրագրի մասին ՀՀ կառավարության 2021 թվականի օգոստոսի 18-ի N 1363-Ա որոշման 2.4-րդ կետի՝  Գյուղատնտեսությունը բաժնի ապահովել կենդանիների և բույսերի հիվանդությունների կանխարգելման արդյունավետ համակարգի ներդրումը,
ՀՀ կառավարության 2021 թվականի նոյեմբերի 18-ի N 1902-Լ որոշման 9-րդ կետի 9.3-րդ ենթակետ։ 11.06.2020թ․ 
N 954–Լ որոշում</t>
  </si>
  <si>
    <t>Գյուղատնտեսական կենդանիների պատվաստում</t>
  </si>
  <si>
    <t>Անասնաբուժական ծառայության հակահամաճարակային միջոցառումների, կենդանիների հիվանդությունների կանխարգելման և ախտորոշման աշխատանքների կազմակերպում ու իրականացում անհրաժեշտ նյութերի ձեռքբերում:</t>
  </si>
  <si>
    <t>Ծառայության մատուցում</t>
  </si>
  <si>
    <t>Ախտորոշիչ միջոցառումների քանակը՝ հատ, այդ թվում</t>
  </si>
  <si>
    <t>Բրուցելոզ</t>
  </si>
  <si>
    <t>Տուբերկուլինիզացիա</t>
  </si>
  <si>
    <t>Լեյկոզ</t>
  </si>
  <si>
    <t>Խլնախտ</t>
  </si>
  <si>
    <t xml:space="preserve">Կանխարգելիչ (պատվաստումներ) միջոցառումների քանակը (hատ), այդ թվում </t>
  </si>
  <si>
    <t>Դաբաղ</t>
  </si>
  <si>
    <t>Սիբիրախտ</t>
  </si>
  <si>
    <t>Էմկար</t>
  </si>
  <si>
    <t>Հանգուցավոր մաշկաբորբ</t>
  </si>
  <si>
    <t>Ծաղիկ</t>
  </si>
  <si>
    <t>Նախատեսված անասնագլխաքանակի վարակամերժության տոկոսը ընդհանուր անասնագլխաքանակի մեջ,
 ըստ հիվանդությունների</t>
  </si>
  <si>
    <t xml:space="preserve"> խ.ե.կ.,մ.ե.կ.բրուցելոզ</t>
  </si>
  <si>
    <t xml:space="preserve">խ.ե.կ.տուբերկուլոզ </t>
  </si>
  <si>
    <t xml:space="preserve"> խ.ե.կ.լեյկոզ</t>
  </si>
  <si>
    <t xml:space="preserve"> խ.ե.կ.,մ.ե.կ.դաբաղ</t>
  </si>
  <si>
    <t xml:space="preserve"> խ.ե.կ., մ.ե.կ., ձի սիբիրախտ</t>
  </si>
  <si>
    <t xml:space="preserve">խ.ե.կ.խշխշան պալար </t>
  </si>
  <si>
    <t>խ․ե․կ․ հանգուցավոր մաշկաբորբ</t>
  </si>
  <si>
    <t xml:space="preserve"> մ․ե․կ․ ծաղիկ</t>
  </si>
  <si>
    <t>Միջոցառումների իրականացման պարբերությունը ըստ հիվանդությունների (անգամ)</t>
  </si>
  <si>
    <t>Տուբերկուլոզ</t>
  </si>
  <si>
    <t>ՀՀ գյուղատնտեսական կենդանիների համարակալում և հաշվառում</t>
  </si>
  <si>
    <t>Անասնաբուժական միջոցների սահմանված քանակով և համաձայն ժամանակացույցի սահմանված կարգով ձեռք բերում, համարակալման և հաշվառման միջոցառման իրականացում։</t>
  </si>
  <si>
    <t>Համարակալման միջոցառումների քանակը՝ հատ, այդ թվում</t>
  </si>
  <si>
    <t>խոշոր եղջերավոր կենդանիներ</t>
  </si>
  <si>
    <t>ընթացիկ տարվա հորթեր</t>
  </si>
  <si>
    <t>Նախատեսված անասնագլխաքանակը ըստ համարակալման %</t>
  </si>
  <si>
    <t>Միջոցառումների իրականացման պարբերությունը ըստ համարակալման (անգամ)</t>
  </si>
  <si>
    <t>304348</t>
  </si>
  <si>
    <t>123733</t>
  </si>
  <si>
    <t>877,000․0</t>
  </si>
  <si>
    <t>1,027,000․0</t>
  </si>
  <si>
    <t>ÐÐ ³ñï³Ñ³ÝÙ³ÝÝ áõÕÕí³Í ³ñ¹ÛáõÝ³µ»ñ³Ï³Ý ù³Õ³ù³Ï³ÝáõÃÛ³Ý é³½Ù³í³ñáõÃÛ³Ùµ Ý³Ë³ï»ëí³Í ÙÇçáó³éáõÙÝ»ñ</t>
  </si>
  <si>
    <t>Ð³ÛÏ³Ï³Ý ³ñï³¹ñ³ÝùÇ ³ñï³Ñ³ÝÙ³Ý ËÃ³ÝÙ³Ý µ³ñ»Ýå³ëï å³ÛÙ³ÝÝ»ñÇ ëï»ÕÍáõÙ, ³åñ³Ýù³ÛÇÝ ßáõÏ³Ý»ñÇ ¹Çí»ñëÇýÇÏ³óáõÙ, ûï³ñ»ÏñÏÛ³ ßáõÏ³Ý»ñáõÙ Ñ³ÛÏ³Ï³Ý ³ñï³¹ñ³ÝùÇ ³é³çË³Õ³óáõÙ, Ñ»é³ÝÏ³ñ³ÛÇÝ ßáõÏ³Ý»ñ Ùáõïù ·áñÍ»Éáõ ³ç³ÏóáõÃÛáõÝ</t>
  </si>
  <si>
    <t>úï³ñ»ñÏñÛ³ å»ïáõÃÛáõÝáõÙ ¨ (Ï³Ù) Ð³Û³ëï³ÝáõÙ ·áñÍ³ñ³ñ Ñ³Ù³ÅáÕáíÝ»ñÇ  (ýáñáõÙÝ»ñÇ), ßÝáñÑ³Ý¹»ëÝ»ñÇ, ÇÝãå»ë Ý³¨ ³ÛÉ Ñ³Ù³ÝÙ³Ý ÙÇçáó³éáõÙÝ»ñÇ Ù³ëÝ³ÏóáõÃÛ³Ý ¨ (Ï³Ù) Ï³½Ù³Ï»ñåáõÙ</t>
  </si>
  <si>
    <t>úï³ñ»ñÏñÛ³ å»ïáõÃÛáõÝáõÙ ¨ (Ï³Ù) Ð³Û³ëï³ÝáõÙ Ñ³ÛÏ³Ï³Ý ³ñï³¹ñ³ÝùÇ ×³Ý³ã»ÉÇáõÃÛ³Ý µ³ñÓñ³óÙ³Ý ¨ ëå³éáÕÝ»ñÇ Ï³ñÍÇùÇ Ó¨³íáñÙ³Ý (PR) ÙÇçáó³éáõÙÝ»ñÇ Ï³½Ù³Ï»ñåáõÙ ¨ Çñ³Ï³Ý³óáõÙ</t>
  </si>
  <si>
    <t>úï³ñ»ñÏñÛ³ å»ïáõÃÛáõÝáõÙ ¨ (Ï³Ù) Ð³Û³ëï³ÝáõÙ óáõó³Ñ³Ý¹»ëÝ»ñÇ Ï³½Ù³Ï»ñåáõÙ ¨ Ù³ëÝ³ÏóáõÃÛ³Ý ³ç³ÏóáõÙ</t>
  </si>
  <si>
    <t>307.847,45</t>
  </si>
  <si>
    <t>577,000․00</t>
  </si>
  <si>
    <t>727,000․00</t>
  </si>
  <si>
    <t xml:space="preserve"> ՀՀ արտահանմանն ուղղված արդյունաբերական քաղաքականության ռազմավարությամբ նախատեսված միջոցառումներ/Ներդրումների և արտահանման խթանման ծրագիր 	/     ՀՀ արտահանմանն ուղղված արդյունաբերական քաղաքականության ռազմավարությամբ նախատեսված միջոցառումներ </t>
  </si>
  <si>
    <t>1165-11004</t>
  </si>
  <si>
    <t>3. Դրամագլխից և այլ ստացվող եկամուտներ</t>
  </si>
  <si>
    <t>4. Հայաստանի զարգացման և ներդրումների կորպորացիա ՈՒՎԿ-ից ստացված շահաբաժին</t>
  </si>
  <si>
    <t>Օտարերկրյա և տեղացի ներդրողների մոտ ներդրումային մտադրությունների կասեցում, նոր ներդրումների և վերաներդրումների նվազում։</t>
  </si>
  <si>
    <t xml:space="preserve">Տվյալ ռիսկերը հիմնականում դասվում են ֆորս մաժորային խմբի և դրանց հաղթահարման ուղիները դժվար կամ անհնարին է կանխատեսել։ </t>
  </si>
  <si>
    <t xml:space="preserve">Սահմանված նպատակների և ակնկալվող արդյունքների չիրականացում, ինչպես նաև սկսված աշխատանքների կասեցում, </t>
  </si>
  <si>
    <t>Ֆինանսավորման անխափանության ապահովում</t>
  </si>
  <si>
    <t>Երկրի ներքին և արտաքին կայունության(  տնտեսական, առողջապահական, ֆինանսական և անվտանգային) հետ կապված գործոններ</t>
  </si>
  <si>
    <t>Ֆինանսավորման ընդհատում, դադարեցում կամ նվազեցում</t>
  </si>
  <si>
    <t>ä»ï³Ï³Ý ³ç³ÏóáõÃÛáõÝ Ð³Û³ëï³ÝÇ Ð³Ýñ³å»ïáõÃÛáõÝáõÙ Ý»ñ¹ñáõÙ³ÛÇÝ Íñ³·ñ»ñÇ ËÃ³ÝÙ³ÝÁ, Çñ³Ï³Ý³óÙ³ÝÁ ¨ Ñ»ïÝ»ñ¹ñáõÙ³ÛÇÝ ëå³ë³ñÏÙ³ÝÁ</t>
  </si>
  <si>
    <t>Ü»ñ¹ñáÕÝ»ñÇ ëå³ë³ñÏÙ³ÝÁ, Ý»ñ¹ñáõÙÝ»ñÇ ËÃ³ÝÙ³Ý ³ßË³ï³ÝùÝ»ñÇ Çñ³Ï³Ý³óÙ³ÝÁ, ³ñ¹ÛáõÝ³µ»ñ³Ï³Ý ù³Õ³ù³Ï³ÝáõÃÛ³Ý é³½Ù³í³ñáõÃÛ³Ùµ Ý³Ë³ï»ëí³Í ÙÇçáó³éáõÙÝ»ñÇ Ï³½Ù³Ï»ñåÙ³ÝÁ, ûï³ñ»ñÏñÛ³ Ý»ñ¹ñáÕÝ»ñÇ Ý»ñ·ñ³íÙ³ÝÁ ¨ Ñ»ïÝ»ñ¹ñáõÙ³ÛÇÝ ëå³ë³ñÏ³Ù³ÝÁ å»ï³Ï³Ý ³ç³ÏóáõÃÛáõÝ</t>
  </si>
  <si>
    <t xml:space="preserve"> Ծառայությունների մատուցում </t>
  </si>
  <si>
    <t>ÐÐ-áõÙ ·áñÍáÕ ûï³ñ»ñÏñÛ³ Ý»ñ¹ñáÕÝ»ñÇ Ñ»ïÝ»ñ¹ñáõÙ³ÛÇÝ ß³ñáõÝ³Ï³Ï³Ý ëå³ë³ñÏáõÙ, Ñ³ï</t>
  </si>
  <si>
    <t>Ü»ñ¹ñáÕÝ»ñÇ, ·áñÍ³ñ³ñÝ»ñÇ Ñ³Ù³ñ Ý³Ë³ï»ëí³Í ÐÐ ·áñÍ³ñ³ñ ¨ Ý»ñ¹ñáõÙ³ÛÇÝ ¹³ßïÁ Ý»ñÏ³Û³óÝáÕ, ÇÝãå»ë Ý³¨ áÉáñï³ÛÇÝ (ÐÐ ïÝï»ëáõÃÛ³Ý ×ÛáõÕ»ñ) áõÕ»óáõÛóÝ»ñÇ, ßÝáñÑ³Ý¹»ëÝ»ñÇ Ý³Ë³å³ïñ³ëïáõÙ, Ñ³ï</t>
  </si>
  <si>
    <t>üÇÝ³Ýë³Ï³Ý ³ç³ÏóáõÃÛ³Ý Íñ³·ñ»ñÇ ("êÏëÝ³Ï ·áñÍ³ñ³ñÝ»ñÇ Ó»éÝ»ñ»óáõÃÛ³Ý ³ç³ÏóáõÃÛáõÝ" Íñ³·ñÇ, "ÏáñáÝáíÇñáõëÇ ïÝï»ë³Ï³Ý Ñ»ï¨³ÝùÝ»ñÇ ã»½áù³óÙ³Ý »ññáñ¹ ÙÇçáó³éáõÙ" Íñ³·ñÇ  ¨ ³ÛÉ Íñ³·ñ»ñÇ) ßñç³Ý³ÏÝ»ñáõÙ ³ç³ÏóáõÃÛáõÝ ëï³ó³Í ß³Ñ³éáõÝ»ñÇ Ùßï³¹Çï³ñÏáõÙ</t>
  </si>
  <si>
    <t>êÏëÝ³Ï ¨ ·áñÍáÕ öØÒ ëáõµÛ»ÏïÝ»ñÇÝ ·áñÍ³ñ³ñ áõëáõóáÕ³Ï³Ý ³ç³ÏóáõÃÛ³Ý ïñ³Ù³¹ñáõÙ (" êÏëÝ³Ï ·áñÍ³ñ³ñÝ»ñÇ Ó»éÝ»ñ»óáõÃÛ³ÝÝ ³ç³ÏóáõÃÛáõÝ" Íñ³·ñÇ, "ÏáñáÝ³íÇñáõëÇ ïÝï»ë³Ï³Ý Ñ»ï¨³ÝùÝ»ñÇ ã»½áù³óÙ³Ý 19-ñ¹ ÙÇçáó³éáõÙ" Íñ³·ñÇ ßñç³Ý³ÏÝ»ñáõÙ), Ñ³ï</t>
  </si>
  <si>
    <t>ÎáñáÝ³íÇñáõëÇ ïÝï»ë³Ï³Ý Ñ»ï¨³ÝùÝ»ñÇ ã»½áù³óÙ³Ý 19-ñ¹ ÙÇçáó³éÙ³Ý ßñç³Ý³ÏÝ»ñáõÙ ÷³ëï³ÃÕÃ»ñÇ áõëáõÙÝ³ëÇñáõÃÛáõÝ, å³ÛÙ³Ý³·ñ»ñÇ å³ïñ³ëïáõÙ, »ñ³ßË³íáñáõÃÛáõÝÝ»ñÇ ÏÝùáõÙ, ýÇÝ³Ýë³íáñÙ³Ý Ñ³Ù³ñ ³ÝÑñ³Å»ßï ³ÛÉ ³ßË³ï³ÝùÝ»ñÇ Çñ³Ï³Ý³óáõÙ, Ñ³ï</t>
  </si>
  <si>
    <t>êÏëÝ³Ï ¨ ·áñÍáÕ öØÒ ëáõµÛ»ÏïÝ»ñÇÝ ·áñÍ³ñ³ñ ï»Õ»Ï³ïí³Ï³Ý ¨ ËáñÑñ¹³ïí³Ï³Ý ³ç³ÏáõÃÛ³Ý ïñ³Ù³¹ñáõÙ, Ñ³ï</t>
  </si>
  <si>
    <t>Ü»ñ¹ñáõÙÝ»ñÇ ²ç³ÏóÙ³Ý Î»ÝïñáÝ ÐÇÙÝ³¹ñ³Ù</t>
  </si>
  <si>
    <t>Ü»ñ¹ñáõÙ³ÛÇÝ Íñ³·ñ»ñÇ ¨ Ý³Ë³Ó»éÝáõÃÛáõÝÝ»ñÇ  áõÕ»ÏóáõÙ, Ñ³ï</t>
  </si>
  <si>
    <t>Պետական աջակցություն Հայաստանի Հանրապետությունում ներդրումային ծրագրերի խթանմանը, իրականացմանը և հետներդրումային սպասարկմանը։</t>
  </si>
  <si>
    <t xml:space="preserve"> Հայաստանի Հանրապետությունում 2019-2024 թվականների տավարաբուծության զարգացման ծրագիր </t>
  </si>
  <si>
    <r>
      <t xml:space="preserve">Հայկական արտադրանքի արտահանման խթանման բարենպաստ պայմանների ստեղծում, ապրանքային շուկաների </t>
    </r>
    <r>
      <rPr>
        <sz val="9"/>
        <color rgb="FF202124"/>
        <rFont val="GHEA Grapalat"/>
        <family val="3"/>
      </rPr>
      <t>դիվերսիֆիկացում, օտարերկրյա շուկաներում հայկական արտադրանքի առաջխաղացում, հ</t>
    </r>
    <r>
      <rPr>
        <sz val="9"/>
        <color theme="1"/>
        <rFont val="GHEA Grapalat"/>
        <family val="3"/>
      </rPr>
      <t>եռանկարային  շուկաներ մուտք գործելու աջակցություն</t>
    </r>
    <r>
      <rPr>
        <sz val="9"/>
        <color rgb="FF202124"/>
        <rFont val="GHEA Grapalat"/>
        <family val="3"/>
      </rPr>
      <t xml:space="preserve">։  </t>
    </r>
  </si>
  <si>
    <t xml:space="preserve"> Հայկական արտադրանքի արտահանման տարեկան ծավալների աճ , տոկոս (ՀՆԱ/արտահանում,ներառյալ ծառայությունները)	</t>
  </si>
  <si>
    <t>Օտարերկրյա պետությունում և (կամ) Հայաստանում ցուցահանդեսների կազմակերպում և մասնակցության աջակցում</t>
  </si>
  <si>
    <t>197.656,25</t>
  </si>
  <si>
    <t>1.574.887.00</t>
  </si>
  <si>
    <t>1.148.474,35</t>
  </si>
  <si>
    <t xml:space="preserve"> &lt;&lt;¾øêäà 2025&gt;&gt; úë³Ï³, Î³Ýë³Û, Ö³åáÝÇ³ Ñ³Ù³ßË³ñÑ³ÛÇÝ óáõó³Ñ³Ý¹»ëÇÝ ÐÐ Ù³ëÝ³ÏóáõÃÛ³Ý Ï³½Ù³Ï»ñåÙ³Ý ³ßË³ï³ÝùÝ»ñ</t>
  </si>
  <si>
    <t>Ö³åáÝÇ³ÛáõÙ ¨ Ñ³ñ³í³ëÇ³Ï³Ý ï³ñ³Í³ßñç³ÝáõÙ Ð³Û³ëï³ÝÇ Ð³Ýñ³å»ïáõÃÛ³Ý ×³Ý³ã»ÉÇáõÃÛ³Ý µ³ñÓñ³óáõÙ µÇ½Ý»ëÇ ¨ ³ÛÉ ·áñÍáõÝ»áÃÛ³Ý ï»ë³ÏÝ»ñÇ Ñ³Ù³ñ áñå»ë ·ñ³íÇã »ñÏñÇ ¹Çñù³íáñáõÙ:</t>
  </si>
  <si>
    <t>&lt;&lt;¾øêäà 2025&gt;&gt; úë³Ï³, Î³Ýë³Û, Ö³åáÝÇ³ Ñ³Ù³ßË³ñÑ³ÛÇÝ óáõó³Ñ³Ý¹»ëÇ Ý³Ë³å³ïñ³ëï³Ï³Ý ³ßË³ï³ÝùÝ»ñÇ Ï³½Ù³Ï»ñåáõÙ, ù³Ý³Ï</t>
  </si>
  <si>
    <t>1,574,887,00</t>
  </si>
  <si>
    <t>Ֆինանսական միջոցների տնտեսում</t>
  </si>
  <si>
    <t>Երկրից ելումուտի սահմանափակումներ, օդային և այլ տրանսպորտային միջոցների տեղաշարժի բարդությունների հետևանքով ցուցահանդեսին մասնակցության անհնարինություն</t>
  </si>
  <si>
    <t>Ներքին և արտաքին քաղաքականությունների գծով կառավարության հավասարակշռված գործողությունների իրականացում</t>
  </si>
  <si>
    <t>Հայկական դրամի արժեզրկման հետևանքով ցուցահանդեսի մասնակցության համար հավելյալ դրամային միջոցների հատկացումներ</t>
  </si>
  <si>
    <t xml:space="preserve"> î»ùëïÇÉ áÉáñïÇ ½³ñ·³óÙ³Ý Íñ³·ñ»ñÝ Çñ³Ï³Ý³óÝáÕ ¨ ³ç³ÏóáÕ úå»ñ³ïáñÇ  ß³ñáõÝ³Ï³Ï³Ý  ·áñÍáõÝ»áõÃÛ³Ý Ýå³ï³Ïáí å»ï³Ï³Ý ³ç³ÏóáõÃÛ³Ý Íñ³·Çñ</t>
  </si>
  <si>
    <t xml:space="preserve"> î»ùëïÇÉ áÉáñïÇ ½³ñ·³óÙ³Ý ·áñÍáÕáõÃÛáõÝÝ»ñÇ Íñ³·ñÇñÝ Çñ³Ï³Ý³óÝáÕ úå»ñ³ïáñÇ ýÇÝ³Ý³ë³íáñáõÙ</t>
  </si>
  <si>
    <t xml:space="preserve"> 1 </t>
  </si>
  <si>
    <t xml:space="preserve"> 20 </t>
  </si>
  <si>
    <t xml:space="preserve"> 40 </t>
  </si>
  <si>
    <t>11010</t>
  </si>
  <si>
    <t xml:space="preserve"> î»ùëïÇÉ áÉáñïáõÙ Ï³ÛáõÝáõÃÛ³Ý ½³ñ·³óÙ³Ý ·áñÍÁÝÃ³óÝ»ñÇÝ å»ï³Ï³Ý ³ç³Ï³óáõÃÛ³Ý ïñ³Ù³¹ñÙ³Ý ÙÇçáó³éáõÙ</t>
  </si>
  <si>
    <t>î»ùëïÇÉ áÉáñïÇ ÁÝÏ»ñáõÃÛáõÝÝ»ñÇ Ï³ÛáõÝáõÃÛ³Ý ½³ñ·³óÙ³Ý Ýå³ï³Ïáí áÉáñïÇ Ï³½Ù³Ï»ñåáõÃÛáõÝÝ»ñÇ Ñ³í³ëï³·ñÙ³ÝÝ áõÕÕí³Í Í³Ëë»ñÇ Ù³ëÝ³ÏÇ ÷áËÑ³ïáõóáõÙ</t>
  </si>
  <si>
    <t>¿ÏáÝáÙÇÏ³ÛÇ Ý³Ë³ñ³ñáõÃÛáõÝ</t>
  </si>
  <si>
    <t xml:space="preserve">ISO-Ç Ï³Ù áÉáñïÇÝ í»ñ³µ»ñáÕ ³ÛÉ Ñ³í³ëï³·ñ»ñÇ Ñ³Ù³ñ îÐ¼Î »ñÏñÝ»ñÇ ó³ÝÏ³ó³Í Ï³½Ù³Ï»ñåáõÃÛáõÝÝ»ñÇó ËáñÑñ¹³ïíáõÃÛáõÝ ëï³ó³Í Ï³½Ù³Ï»ñåáõÃÛáõÝÝ»ñ </t>
  </si>
  <si>
    <t>ISO Ï³Ù áÉáñïÇÝ Ñ³ïáõÏ Ñ³í³ëï³·ñ»ñ áõÝ»óáÕ ï»ùëïÇÉ ³ñï³¹ñáÕ ÁÝÏ»ñáõÃÛáõÝÝ»ñ</t>
  </si>
  <si>
    <t>CEN Ñ³í³ëï³·ñáõÙ ³Ýó³Í ³åñ³Ýù³ï»ë³ÏÝ»ñÇ ù³Ý³Ï</t>
  </si>
  <si>
    <t>ºØ ³ñï³Ñ³ÝíáÕ ï»ùëïÇÉ ³ñï³¹ñ³ÝùÇ ³×</t>
  </si>
  <si>
    <t>ECO Ñ³í³ëï³·Çñ áõÝ»óáÕ ï»ùëïÇÉ áÉáñïÇ ÁÝÏ»ñáõÃÛáõÝÝ»ñ</t>
  </si>
  <si>
    <t xml:space="preserve"> î»ùëïÇÉ áÉáñïÇ Ï³½Ù³Ï»ñåáõÃÛáõÝÝ»ñÇ Ñ³Ù³ñ Ù³ï³Ï³ñ³ñÙ³Ý ßÕÃ³Ý»ñÇ ¹Çí»ñëÇýÇÏ³óÇ³ÛÇ ³å³ÑáíÙ³ÝÝ áõÕÕí³Í å»ï³Ï³Ý ³ç³ÏóáõÃÛáõÝ</t>
  </si>
  <si>
    <t xml:space="preserve"> î»ùëïÇÉ áÉáñïÇ ÁÝÏ»ñáõÃÛáõÝÝ»ñÇ Ï³ÛáõÝáõÃÛ³Ý ½³ñ·³óÙ³Ý Ýå³ï³Ïáí áÉáñïÇ Ï³½Ù³Ï»ñåáõÃÛáõÝÝ»ñÇ Ñ³í³ëï³·ñÙ³ÝÝ áõÕÕí³Í Í³Ëë»ñÇ Ù³ëÝ³ÏÇ ÷áËÑ³ïáõóáõÙ</t>
  </si>
  <si>
    <t xml:space="preserve">¾Ü </t>
  </si>
  <si>
    <t>²é¨ïñÇ ýÇÝ³Ýë³íáñÙ³Ý í³ñÏ³ÛÇÝ ·áñÍÇùÝ»ñÇ ïáÏáë³¹ñáõÛùÝ»ñ ëáõµëÇ¹³íáñáõÙ</t>
  </si>
  <si>
    <t xml:space="preserve">àã ýÇÝ³Ýëù³Ï³Ý ã³÷áñáßÇã </t>
  </si>
  <si>
    <t xml:space="preserve"> 2 </t>
  </si>
  <si>
    <t xml:space="preserve"> 15 </t>
  </si>
  <si>
    <t xml:space="preserve"> 6 </t>
  </si>
  <si>
    <t xml:space="preserve"> 13 </t>
  </si>
  <si>
    <t xml:space="preserve"> Առևտրի ֆինանսավորման սուբսիդավորվող վարկերի ծավալ, հատ </t>
  </si>
  <si>
    <t xml:space="preserve"> էլեկտրոնային առևտրի հարթակների միջոցով իրականացվող վաճառքների աճի տեմպ, % </t>
  </si>
  <si>
    <t xml:space="preserve"> 2040 </t>
  </si>
  <si>
    <t xml:space="preserve"> 100 </t>
  </si>
  <si>
    <t xml:space="preserve">
ï»ùëïÇÉ ÁÝÏ»ñáõÃÛáõÝÝ»ñÇÝ/³åñ³Ý ù³ÝÇß»ñÇÝ ÙÇç³½·³ÛÇÝ ¿É»ÏïñáÝ³ÛÇÝ ³é¨ïñÇ Ñ³ñÃ³ÏÝ»ñáõÙ ·áñÍ»Éáõ Ýå³ï³Ïáí ïñ³Ù³¹ñí³Í ËáñÑñ¹³ïí³Ï³Ý
Í³é³ÛáõÃÛáõÝÝ»ñÇ Í³Ëë»ñÇ ÷áËÑ³ïáõóáõÙ, փոխհատուցումների քանակ
</t>
  </si>
  <si>
    <t>*** Էկոնոմիկայի նախարարության և Շահառուի միջև կնքված պայմանագրերի շրջանակներում՝ կախված ներդրումային ծրագրերի իրականացման վայրերից, հնարավոր է կատարվեն գումարային փոփոխություններ՝ ըստ մարզերի։</t>
  </si>
  <si>
    <t>1165-31003</t>
  </si>
  <si>
    <t xml:space="preserve">ºÝÃ³Ï³éáõóí³ÍùÝ»ñ Ý»ñ¹ñáõÙÝ»ñÇ ¹ÇÙ³ó </t>
  </si>
  <si>
    <t xml:space="preserve">  Þ³Ñ³éáõ Ï³½Ù³Ï»ñåáõÃÛáõÝÝ»ñ </t>
  </si>
  <si>
    <t>Հանրապետությունում նոր գյուղատնտեսական տեխնիկայի ավելացում (%)</t>
  </si>
  <si>
    <t>Ìñ³·ñÇ ßñç³Ý³ÏÝ»ñáõÙ Ý³Ëáñ¹ ï³ñÇÝ»ñÇÝ ÑÇÙÝí³Í ÇÝï»ÝëÇí åïÕ³ïáõ ³Û·ÇÝ»ñ, հեկտար</t>
  </si>
  <si>
    <t>Գյուղատնտեսության արդիականացման ծրագիր/Ð³Û³ëï³ÝÇ Ð³Ýñ³å»ïáõÃÛáõÝáõÙ Ë³ÕáÕÇ, Å³Ù³Ý³Ï³ÏÇó ï»ËÝáÉá·Ç³Ý»ñáí Ùß³ÏíáÕ ÇÝï»ÝëÇí åïÕ³ïáõ ³Û·ÇÝ»ñÇ ¨ Ñ³ï³åïÕ³ÝáóÝ»ñÇ ÑÇÙÝÙ³Ý Ñ³Ù³ñ å»ï³Ï³Ý ³ç³ÏóáõÃÛáõÝ</t>
  </si>
  <si>
    <t>անբարենպաստ կլիմայական պայմանների (ձմռան երկարատև սառնամանիքներ, գարնանային ցրտահարություն, փոթորիկ) հետևանքով տրամադրված վարկային ռեսուրսների մայր գումարի վերադարձելիության և տոկոսադրույքի վճարման անհնարինությունը</t>
  </si>
  <si>
    <t>Ծրագրի և ակնկալվող արդյունքների ոչ ամբողջական իրականացում</t>
  </si>
  <si>
    <t>Վարկի մարման ժամկետի հետաձգում</t>
  </si>
  <si>
    <t>նախատեսված վարկային ռեսուրսների ոչ ամբողջական տեղաբաշխման հետևանքով վար-կերի տոկոսադրույքների սուբսիդավորման նախատեսված գումարներին համարժեք հայտերի բացակայությունը</t>
  </si>
  <si>
    <t>Ծրագրի վերաբերյալ իրազեկվածության բարձրացում</t>
  </si>
  <si>
    <t>տարբեր գործոններով պայմանավորված շահառուների (վարկառուների) ակնկալվող եկամուտների ցածր մակարդակը՝ պայմանավորված օրինակ բերքի շուկայական գնի հնարավոր անկումով</t>
  </si>
  <si>
    <t>ֆինանսական կառույցների  կողմից ոչ մատչելի պայմանների առաջադրումը</t>
  </si>
  <si>
    <t>Կապալառու  կազմակերպությունների հետ համագործակցությունը և ծագած խնդիրներին օպերատիվ լուծումներ տալը</t>
  </si>
  <si>
    <t>այգիների հիմնման նախատեսվածից ավելի մեծ պահանջարկը:</t>
  </si>
  <si>
    <t>կպահանջվի լրացուցիչ ֆինանսավորում</t>
  </si>
  <si>
    <t>լրացուցիչ ֆինանսավորում</t>
  </si>
  <si>
    <t>Խթանել վարելահողերի մշակվող տարածքների ավելացումը, օրգանական և հանքային պարարտանյութերի կիրառման շնորհիվ բարձրացնել հողերի որակական ցուցնիշները, նպաստել համախառն արտադրանքի ավելացման, պարենային անվտանգության մակարդակի բարձրացմանը</t>
  </si>
  <si>
    <t xml:space="preserve">Գյուղատնտեսության արդիականացման ծրագիր </t>
  </si>
  <si>
    <t xml:space="preserve">Ցանքատարածությունների մակերեսների և համախառն բերքի ավելացում,   միջին բերքատվության բարձրացում  </t>
  </si>
  <si>
    <t>114409 հա հացահատիկ և հատիկաընդեղեն</t>
  </si>
  <si>
    <t>152058 հա հացահատիկ և հատիկաընդեղեն</t>
  </si>
  <si>
    <t xml:space="preserve">2019 թվականի դեկտեմբերի 19-ի N 1886-Լ որոշմամբ հաստատված  Հայաստանի Հանրապետության գյուղատնտեսության ոլորտի տնտեսական զարգացումն ապահովող հիմնական ուղղությունների 2020-2030 թվականների ռազմավարությունից (26․1 կետի 6-րդ ենթակետ) </t>
  </si>
  <si>
    <t>ՄԱԿ–ի կայուն զարգացման 2–րդ նպատակ՝  վերացնել սովը, հասնել պարենային ապահովության ու բարելավված սնուցման, խթանել գյուղատնտեսության կայուն զարգացումը։ Թիրախներ՝  2․ 3- Մինչև 2030 թ. կրկնապատկել փոքր պարենարտադրողների գյուղատնտեսական արտադրողականությունը և եկամուտները և 2․ 4 թիրախ- Մինչև 2030 թ. ապահովել պարենարտադրության կայուն համակարգեր և ներդնել դիմակայուն գյուղատնտեսական գործելաձևեր, որոնք մեծացնում են արտադրողականությունը և արտադրությունը, օգնում են պահպանել էկոհամակարգերը, ուժեղացնում են կլիմայի փոփոխություններին, ծայրահեղ եղանակային պայմաններին, երաշտին, հեղեղներին և այլ աղետներին հարմարվելու կարողությունները և շարունակաբար բարելավում հողի որակը։</t>
  </si>
  <si>
    <t>19263 հա կարտոֆիլ</t>
  </si>
  <si>
    <t>22783 հա կարտոֆիլ</t>
  </si>
  <si>
    <t>19110 հա բանջարային</t>
  </si>
  <si>
    <t>25674հա բանջարային</t>
  </si>
  <si>
    <t>4124 հա բոստանային</t>
  </si>
  <si>
    <t>5611 հա բոստանային</t>
  </si>
  <si>
    <t xml:space="preserve">Գյուղատնտեսական մշակաբույսերի մշակության խթանման նպատակով  տրամադրվող նպատակային վարկերի տոկոսադրույքների սուբսիդավորում </t>
  </si>
  <si>
    <t>տրանսֆերդների տրամադրում</t>
  </si>
  <si>
    <t xml:space="preserve">Շահառուների ընտրության չափանիշները </t>
  </si>
  <si>
    <t>հացահատիկային և հատիկաընդեղեն մշակաբույսեր, հա</t>
  </si>
  <si>
    <t>2026թ․</t>
  </si>
  <si>
    <t>կարտոֆիլ, հա</t>
  </si>
  <si>
    <t>բանջարային մշակաբույսեր, հա</t>
  </si>
  <si>
    <t>բոստանային մշակաբույսեր, հա</t>
  </si>
  <si>
    <t>12006</t>
  </si>
  <si>
    <t>Խթանել ժամանակակից, բարձր բերքատվությամբ այգիների հիմնումը և այդ եղանակով պտղաբուծության և խաղողագործության զարգացումն ու արդյունավետության բարձրացումը, ավելացնել մրցունակ խաղողի, պտղի և հատապտղի արտադրության և արտահանման ծավալները, խթանել ոչ ավանդական բարձր արժեք ապահովող մշակաբույսերի արտադրությունը.</t>
  </si>
  <si>
    <t>Ժամանակակից տեխնոլոգիաներով մշակվող խաղողի, ինտենսիվ պտղատու այգիների և հատապտղանոցների հիմնում,  հա</t>
  </si>
  <si>
    <t xml:space="preserve">3964.926
</t>
  </si>
  <si>
    <t xml:space="preserve">2023
</t>
  </si>
  <si>
    <t xml:space="preserve">
2031
</t>
  </si>
  <si>
    <t>Ծրագրի իրականացումը բխում է ՀՀ կառավարության 2021 թվականի օգոստոսի 18-ի N 1363-Ա որոշմամբ հաստատված «Հայաստանի Հանրապետության կառավարության 2021-2026 թվականների» ծրագրից (2.4. Գյուղատնտեսություն բաժին), 2019 թվականի դեկտեմբերի 19-ի N 1886-Լ որոշմամբ հաստատված  Հայաստանի Հանրապետության գյուղատնտեսության ոլորտի տնտեսական զարգացումն ապահովող հիմնական ուղղությունների 2020-2030 թվականների ռազմավարությունից (26․1 կետի 6-րդ ենթակետ) և ՀՀ կառավարության 2021 թվականի հունիսի 3-ի N 927-Լ որոշումից</t>
  </si>
  <si>
    <t>կարկտապաշտպան ցանցերի ներդրում, հա</t>
  </si>
  <si>
    <t xml:space="preserve"> ոչ ավանդական բարձրարժեք մշակաբույսերի մշակություն, հա</t>
  </si>
  <si>
    <t xml:space="preserve"> 10․182 </t>
  </si>
  <si>
    <t>ոռոգման արդիական համակարգերի ներդրում, հա</t>
  </si>
  <si>
    <t>12014</t>
  </si>
  <si>
    <r>
      <t>Գյուղատնտեսության արդիականացման ծրագիր /</t>
    </r>
    <r>
      <rPr>
        <i/>
        <sz val="8"/>
        <color theme="1"/>
        <rFont val="Arial LatArm"/>
        <family val="2"/>
      </rPr>
      <t>Ð³Û³ëï³ÝÇ Ð³Ýñ³å»ïáõÃÛáõÝáõÙ ÇÝï»ÝëÇí ³Û·»·áñÍáõÃÛ³Ý ½³ñ·³óÙ³Ý, ³ñ¹Ç³Ï³Ý ï»ËÝáÉá·Ç³Ý»ñÇ Ý»ñ¹ñÙ³Ý ¨ áã ³í³Ý¹³Ï³Ý µ³ñÓñ³ñÅ»ù Ùß³Ï³µáõÛë»ñÇ ³ñï³¹ñáõÃÛ³Ý ËÃ³ÝÙ³Ý Ýå³ï³Ïáí ëáõµëÇ¹³íáñáõÙ</t>
    </r>
  </si>
  <si>
    <t>12002, 12014, 12017</t>
  </si>
  <si>
    <t xml:space="preserve">Բարելավել հանրապետությունում բուծվող տավարի ցեղերի գենոֆոնդը, բարձրացնել մթերատվությունը և Հայաստանի Հանրապետության կառավարության աջակցությամբ փոխհատուցել 265 հազար գլուխ կովերի արհեստական սերմնավորման ծախսերի 70%-ը: </t>
  </si>
  <si>
    <t>Կովերի արհեստական սերմնավորում , գլուխ</t>
  </si>
  <si>
    <t xml:space="preserve">úå»ñ³ïáñÇ í³ñã³Ï³Ý µÛáõç»áõÙ ï»ùëïÇÉ áÉáñïÇ Ïáñåáñ³ïÇí µÇ½Ý»ëÇ Ù³ëÝ³µ³ÅÇÝÁ </t>
  </si>
  <si>
    <t xml:space="preserve"> Տեքստիլ ոլորտի զարգացման ծրագրերն իրականացնող և աջակցող Օպերատորի  ֆինանսավորում, հատ </t>
  </si>
  <si>
    <t xml:space="preserve"> Թիրախային շուկաներում  հիմնական փոփոխությունների և միտումների մոնիտորինգային փաստաթուղթ, հատ </t>
  </si>
  <si>
    <t xml:space="preserve"> "ArmSkills" հարթակի կողմից  ամենամյա  տեքստիլ ոլորտում առկա տարբեր մասնագիտությունների  համար մրցույթի ֆինանսավորում, հատ </t>
  </si>
  <si>
    <t xml:space="preserve">  WorldSkills միջազգային ամենամյա մրցույթում մասնակցության վճար, մարդ </t>
  </si>
  <si>
    <t xml:space="preserve"> Տեքստիլ ոլորտի աշխատողների մասնագիտական մակարդակը  գնահատելու հավաստագրման համակարգի ֆինանսավորում </t>
  </si>
  <si>
    <t>*11010</t>
  </si>
  <si>
    <t xml:space="preserve"> 12001*</t>
  </si>
  <si>
    <t xml:space="preserve"> 12002*</t>
  </si>
  <si>
    <t xml:space="preserve"> Զբոսաշրջության զարգացման ոլորտում պետական քաղաքականության մշակման և դրա կատարման համակարգման, պետական ծրագրերի պլանավորման, մշակման, իրականացման և մոնիտորինգի (վերահսկման) ծառայություններ </t>
  </si>
  <si>
    <t xml:space="preserve"> Քաղաքականության մշակման և դրա կատարման համակարգման, պետական ծրագրերի պլանավորման, մշակման, իրականացման և մոնիտորինգի (վերահսկման) ծառայություններ </t>
  </si>
  <si>
    <t xml:space="preserve"> ՀՀ էկոնոմիկայի նախարարության զբոսաշրջության կոմիտե </t>
  </si>
  <si>
    <t>12002 միջոցառման գծով սույն հավելվածը հնարավոր կլինի լրացնել համապատասխան համաձայնագիրը կնքելուց հետո</t>
  </si>
  <si>
    <t>31003</t>
  </si>
  <si>
    <t>Վերապատրաստված աշխատակիցների տոկոս</t>
  </si>
  <si>
    <t>52</t>
  </si>
  <si>
    <t>Նպատակ 8 Արժանապատիվ աշխատանք և տնտեսական աճ</t>
  </si>
  <si>
    <t xml:space="preserve"> ²ñï»ñÏñÇó µ³ñÓñ ÙÃ»ñ³ïáõ áãË³ñÇ ¨ ³ÛÍ»ñÇ ó»Õ»ñÇ ïáÑÙ³ÛÇÝ Ï»Ý¹³ÝÇÝ»ñÇ Ý»ñÏñÙ³Ý ÷áËÑ³ïáõóáõÙ </t>
  </si>
  <si>
    <t xml:space="preserve"> ²ñï»ñÏñÇó µ³ñÓñ ÙÃ»ñ³ïáõ áãË³ñÇ ¨ ³ÛÍ»ñÇ ó»Õ»ñÇ ïáÑÙ³ÛÇÝ Ï»Ý¹³ÝÇÝ»ñÇ Ý»ñÏñÙ³Ý ß³ñáõÝ³Ï³Ï³ÝáõÃÛ³Ý ³å³ÑáíáõÙ ¨ Ï»Ý¹³ÝÇÝ»ñÇ ³ñÅ»ùÇ 50%-Ç ÷áËÑ³ïáõóáõÙ </t>
  </si>
  <si>
    <t xml:space="preserve"> ÐÐ ·ÛáõÕ³ïÝï»ë³Ï³Ý ïÝï»ë³í³ñáÕÝ»ñ՛ ÁÝïñí³Í Ñ³Ù³Ó³ÛÝ՛ ÐÐ Ï³é³í³ñáõÃÛ³Ý Ñ³Ù³å³ï³ëË³Ý áñáßÙ³Ùµ Ñ³ëï³ïí³Í Íñ³·ñÇ ¨ ýÇÝ³Ýë³Ï³Ý Ï³éáõÛóÝ»ñÇ ÏáÕÙÇó Ñ³ëï³ïí³Í Ñ³Ù³å³ï³ëË³Ý ã³÷³ÝÇßÝ»ñÇ </t>
  </si>
  <si>
    <t xml:space="preserve"> Մանր եղջերավոր տոհմային կենդանիների քանակ, գլուխ </t>
  </si>
  <si>
    <t xml:space="preserve">ÐÐ ¾Ü ³ßË³ï³ÏÇóÝ»ñÇ í»ñ³å³ïñ³ëïáõÙ </t>
  </si>
  <si>
    <t xml:space="preserve"> ÐÐ ¾Ü ³ßË³ï³ÏÇóÝ»ñÇ í»ñ³å³ïñ³ëïáõÙ </t>
  </si>
  <si>
    <t xml:space="preserve"> ÐÐ ¾ÏáÝáÙÇÏ³ÛÇ Ý³Ë³ñ³ñáõÃÛáõÝ </t>
  </si>
  <si>
    <t>Վերապատրաստված աշխատակիցներ</t>
  </si>
  <si>
    <t xml:space="preserve"> ՀՀ ԷՆ աշխատակիցների վերապատրաստում</t>
  </si>
  <si>
    <t>1190-12002</t>
  </si>
  <si>
    <t>1190-11002</t>
  </si>
  <si>
    <t xml:space="preserve">üÇÉáùë»ñ³ÛÇ ï³ñ³ÍÙ³Ý Ï³ÝË³ñ·»ÉÙ³Ý í»ñ³ÑëÏÙ³Ý ¨ Ùßï³¹Çï³ñÏÙ³Ý Ù»Ë³ÝÇ½ÙÇ Ñ»ï³½áïáõÃÛ³Ý Ùß³ÏáõÙ ¨ Çñ³Ï³Ý³óáõÙ, (Ñ³ï) </t>
  </si>
  <si>
    <t xml:space="preserve">ՄԱԿ-ի «Կլիմայի փոփոխության մասին» շրջանակային կոնվենցիա
Կլիմայի փոփոխության հարմարվողականության ազգային գործողությունների ծրագիր </t>
  </si>
  <si>
    <t xml:space="preserve"> Գլխավոր նպատակն է՝ նպաստել Հայաստանում կլիմայական ռիսկերի նվազեցմանը և կառավարմանը։
</t>
  </si>
  <si>
    <t>Նվազեցնել Կլիմայի փոփոխության անբարենպաստ հետևանքների նկատմամբ խոցելիությունը` կարողությունների և դիմակայունության զարգացման միջոցով, և նպաստել ԿՓՀ ինտեգրմանը հարկաբյուջետային, կարգավորող և զարգացման քաղաքականություններում, ծրագրերում և գործողություններում, ինչպես նաև արագացնել ԿՓ հետևանքների նկատմամբ դիմակայուն զարգացման ուղղությամբ ռազմավարական ներդրումների գործընթացները:</t>
  </si>
  <si>
    <t>2023 թվականին պետական աջակցության շրջանակում  ապահովագրվել է 11662 հա հողատարածք։</t>
  </si>
  <si>
    <t xml:space="preserve">Գերմանիայի զարգացման վարկերի բանկի (KFW) հետ համատեղ գյուղատնտեսության ոլորտում ապահովագրական համակարգի ներդրման փորձնական ծրագրի իրականացման համար պետական աջակցություն </t>
  </si>
  <si>
    <t>Պետական աջակցությամբ իրականացվող գյուղատնտեսական մշակաբույսերի ապահովագրությունը հնարավորություն է ստեղծում նվազեցնել կլիմայական ռիսկերի հետևանքների նկատմամաբ խոցելիությունը,  ապահովել գյուղատնտեսական արտադրության դիմակայունությունը և վերարտադրության կազմակերպումը։</t>
  </si>
  <si>
    <t xml:space="preserve"> àÉáñï³ÛÇÝ í»ñÉáõÍáõÃÛáõÝÝ»ñ</t>
  </si>
  <si>
    <t xml:space="preserve"> Վերակառուցվող մակերես, քմ </t>
  </si>
  <si>
    <t xml:space="preserve"> ØÇ³ëÝ³Ï³Ý ßáõÏ³ÛÇ Íñ³·Çñ, Ñ³ï </t>
  </si>
  <si>
    <t xml:space="preserve"> îÝï»ë³í³ñáÕÝ»ñÇ ÏáÕÙÇó Ý»ñ·ñ³íí³Í µ³ñÓñ áñ³Ï³íáñáõÙ áõÝ»óáÕ Ù³ëÝ³·»ïÝ»ñÇ ÃÇíÁ, Ù³ñ¹ </t>
  </si>
  <si>
    <t xml:space="preserve"> Ìñ³·ñÇ ¹³ëÇãÁ՝</t>
  </si>
  <si>
    <t>¶ÇïáõÃÛ³Ý ¨ ·áñÍ³ñ³ñáõÃÛ³Ý ûñ»ñ</t>
  </si>
  <si>
    <t>¶Çï³Ï³Ý ÙïùÇ ½³ñ·³óáõÙ</t>
  </si>
  <si>
    <t>¶áñÍ³ñ³ñ ÙÇç³í³ÛñÇ Ý»ñÏ³Û³óáõóÇãÝ»ñÇ
 ·Çï³Ï³Ý ÙïùÇ ½³ñ·³óáõÙÝ µÇ½Ý»ëáõÙ, áõÝÏÝ¹Çñ</t>
  </si>
  <si>
    <t xml:space="preserve"> &lt;&lt;¶ÇïáõÃÛ³Ý ¨ ·áñÍ³ñ³ñáõÃÛ³Ý ûñ»ñ&gt;&gt; ÙÇçáó³éÙ³Ý Ï³½Ù³Ï»ñåáõÙ </t>
  </si>
  <si>
    <t>ՍáõµëÇ¹³íáñí³Í ß³Ñ³éáõÝ»ñ, Ù³ñ¹</t>
  </si>
  <si>
    <t xml:space="preserve">²ñï»ñÏñáõÙ Ñ³ÛÏ³Ï³Ý ³ñï³¹ñ³ÝùÇ í»ñ³µ»ñÛ³É ·áí³½¹Ç ¨ Ñ³ë³ñ³Ï³Ï³Ý Ï³ñÍÇùÇ Ó¨³íáñÙ³Ý (PR) ÙÇçáó³éáõÙÝ»ñÇ Ï³½Ù³Ï»ñåáõÙ ¨ Çñ³Ï³Ý³óáõÙ, ÙÇçáó³éáõÙÝ»ñÇ ù³Ý³ÏÁ, Ñ³ï </t>
  </si>
  <si>
    <t xml:space="preserve">  ØÇç³½·³ÛÇÝ óáõó³Ñ³Ý¹»ëÝ»ñÇÝ Ù³ëÝ³ÏóáõÃÛ³Ý ³å³ÑáíáõÙ, óáõó³Ñ³Ý¹»ëÝ»ñÇ ù³Ý³ÏÁ, Ñ³ï </t>
  </si>
  <si>
    <t xml:space="preserve">  ¶áñÍ³ñ³ñ Ñ³Ù³ÅáÕáíÝ»ñÇ (ýáñáõÙÝ»ñÇ), ÇÝãå»ë Ý³¨ ³ÛÉ Ñ³Ù³ÝÙ³Ý ÙÇçáó³éáõÙÝ»ñÇ Ù³ëÝ³ÏóáõÃÛáõÝ ¨ (Ï³Ù) Ï³½Ù³Ï»ñåáõÙ, Ñ³ï </t>
  </si>
  <si>
    <t xml:space="preserve"> 7 </t>
  </si>
  <si>
    <t xml:space="preserve"> 14 </t>
  </si>
  <si>
    <t>4</t>
  </si>
  <si>
    <t>7</t>
  </si>
  <si>
    <t xml:space="preserve"> WorldSkills ÙÇç³½·³ÛÇÝ ³Ù»Ý³ÙÛ³ ÙñóáõÛÃáõÙ Ù³ëÝ³ÏóáÕÝ»ñ, Ù³ñ¹</t>
  </si>
  <si>
    <t>î»ùëïÇÉ áÉáñïÇ  Ù³ëÝ³·ÇïáõÃÛáõÝÝ»ñÇ  Ù³ëÝ³·Çï³Ï³Ý Ù³Ï³ñ¹³ÏÁ ·Ý³Ñ³ïáÕ Ñ³í³ëï³·ñáõÙ ³Ýó³Í ³ßË³ïáÕÝ»ñÇ Ù³ëÝ³µ³ÅÇÝ</t>
  </si>
  <si>
    <t>ArmSkills Ñ³ñÃ³ÏÇ (ÑÇÙù ÁÝ¹áõÝ»ÉáíWorldSkills Int. Ó¨³ã³÷Á) ëï»ÕÍáõÙ, áñÁ ³Ù»Ý ï³ñÇ Ï³ÝóÏ³óÝÇ  ï»ùëïÇÉ áÉáñïáõÙ ³éÏ³ ï³ñµ»ñ Ù³ëÝ³·ÇïáõÃÛáõÝÝ»ñÇ  Ñ³Ù³ñ ÙñóáõÛÃի ù³Ý³Ï</t>
  </si>
  <si>
    <t>ÂÇñ³Ë³ÛÇÝ ßáõÏ³Ý»ñáõÙ  ÑÇÙÝ³Ï³Ý ÷á÷áËáõÃÛáõÝÝ»ñÇ ¨ ÙÇïáõÙÝ»ñÇ ÙáÝÇïáñÇÝ·³ÛÇÝ ÷³ëï³ÃáõÕÃ, Ñ³ï</t>
  </si>
  <si>
    <t xml:space="preserve">Կորպորատիվ պարտատոմսերի թողարկում: Պարտատոմսերի շուկայում նոր թողարկողներ, հատ </t>
  </si>
  <si>
    <t xml:space="preserve">Կորպորատիվ բաժնետոմսերի թողարկում:  Բաժնետոմսերի շուկայում նոր թողարկողներ, հատ </t>
  </si>
  <si>
    <t>Վարկանիշ ձեռք բերած կազմակերպություններ: Նոր վարկանիշավորված կազմակերպություններ, հատ</t>
  </si>
  <si>
    <t xml:space="preserve"> 2078 </t>
  </si>
  <si>
    <t>1516.82</t>
  </si>
  <si>
    <t>2102.3</t>
  </si>
  <si>
    <t>26.1</t>
  </si>
  <si>
    <t>24.2</t>
  </si>
  <si>
    <t>0</t>
  </si>
  <si>
    <t>3.18</t>
  </si>
  <si>
    <t>158</t>
  </si>
  <si>
    <t>418</t>
  </si>
  <si>
    <t xml:space="preserve">Ð³Û³ëï³ÝÇ Ð³Ýñ³å»ïáõÃÛáõÝáõÙ  ³ñ¹ÛáõÝ³µ»ñ³Ï³Ý Ë»ó·»ïÝ³µáõÍáõÃÛ³Ý ½³ñ·³óÙ³Ý Íñ³·Çñ </t>
  </si>
  <si>
    <t xml:space="preserve"> ´Ý³Ï³Ý å³ß³ñÝ»ñÇ ËÝ³ÛáÕ³µ³ñ û·ï³·áñÍÙ³Ý, ³ñï³¹ñ³Ï³Ý ·áñÍÁÝÃ³óÝ»ñÇ ³ñ¹ÛáõÝ³í»ïáõÃÛ³Ý µ³ñÓñ³óÙ³Ý ¨ ß³Ñ³éáõÝ»ñÇ »Ï³ÙáõïÝ»ñÇ ³í»É³óÙ³Ý Ýå³ï³Ïáí ÐÐ-áõÙ Ë»ó·»ïÇÝÝ»ñÇ ³ñÑ»ëï³Ï³Ý µáõÍÙ³Ý ¨ ³×»óÙ³Ý ïÝï»ëáõÃÛáõÝÝ»ñÇ ÑÇÙÝÙ³Ý ·áñÍÁÝÃ³óÇ ËÃ³ÝáõÙ å»ï³Ï³Ý ³ç³ÏóáõÃÛ³Ùµ </t>
  </si>
  <si>
    <t xml:space="preserve"> ÐÐ ïÝï»ë³í³ñáÕÝ»ñ՛ ÁÝïñí³Í ÐÐ Ï³é³í³ñáõÃÛ³Ý 13.04.2023Ã. ÃÇí 532-È áñáßÙ³Ùµ Ñ³ëï³ïí³Í Íñ³·ñÇ ã³÷³ÝÇßÝ»ñÇÝ Ñ³Ù³å³ï³ëË³Ý </t>
  </si>
  <si>
    <t>ԸՆԴԱՄԵՆԸ*</t>
  </si>
  <si>
    <t>*Հավելվածում ներառված չեն ՀՀ ԷՆ և Զբոսաշրջության կոմիտեի պահպանման ծախսերը, ինչպես նաև արտաքին աղբյուրներից ֆինանսավորվող միջոցառումները, վերջիններիս հոդվածային բաշխումները ներկայացված են առանձին հավելվածներով</t>
  </si>
  <si>
    <t>ՀՀ Արարատի և Արմավիրի մարզերում ոռոգվող գյուղատնտեսության զարգացմանն ուղղված ոռոգվող գյուղատնտեսության ոլորտում առավել կայուն և արդյունավետ գործիքների ապահովում, գյուղատնտեսության աջակցության նպատակով  կոոպերատիվների ստեղծման և զարգացման աջակցություն, ֆինանսական գործիքների և մեխանիզմների ներդրում ոռոգվող գյուղատնտեսության ոլորտում, հողերի կոնսոլիդացման/խոշորացման արդյունքում Արմավիրի և Արարատի մարզերում (Վեդիի ջրամբարից) պիլոտային հողերում ոռոգման համակարգերի ներդրում</t>
  </si>
  <si>
    <t xml:space="preserve"> Գյուղական ենթակառուցվածքների վերականգնում և զարգացում </t>
  </si>
  <si>
    <t xml:space="preserve">   Նոր տեխնոլոգիաներով ոռոգման ենթակա հողատարածքներ, հա </t>
  </si>
  <si>
    <t xml:space="preserve"> 2. ՏՆՏԵՍՈՒԹՅՈՒՆ, 2.4 ԳՅՈՒՂԱՏՆՏԵՍՈՒԹՅՈՒՆ     3. ԵՆԹԱԿԱՌՈՒՑՎԱԾՔՆԵՐԻ ԶԱՐԳԱՑՈՒՄ   3.3 ՋՐԱՅԻՆ ՏՆՏԵՍՈՒԹՅՈՒՆ </t>
  </si>
  <si>
    <t xml:space="preserve"> ԿԶՆ 2.3 Մինչև 2030թ. կրկնապատկել փոքր պարեն արտադրողների, մասնավորապես կանանց, տեղաբնիկ ժողովուրդների, ընտանեկան գյուղացիական տնտեսությունների, անասնապահների և ձկնորսների գյուղատնտեսական արտադրողականությունը ևեկամուտները </t>
  </si>
  <si>
    <t xml:space="preserve">  Նոր տեխնոլոգիաներով ոռոգման համակարգերի մասով վերապատրաստված տնտեսավարողներ, շահառու </t>
  </si>
  <si>
    <t xml:space="preserve"> 2. ՏՆՏԵՍՈՒԹՅՈՒՆ, 2.4 ԳՅՈՒՂԱՏՆՏԵՍՈՒԹՅՈՒՆ      3. ԵՆԹԱԿԱՌՈՒՑՎԱԾՔՆԵՐԻ ԶԱՐԳԱՑՈՒՄ    3.3 ՋՐԱՅԻՆ ՏՆՏԵՍՈՒԹՅՈՒՆ </t>
  </si>
  <si>
    <t xml:space="preserve">  Ծրագրի ընթացքում ստեղծված կոոպերատիվներ, թիվ </t>
  </si>
  <si>
    <t>ՀՀ էկոնոմիկայի նախարարության կողմից իրականացվող պետական աջակցության ծրագրերի հանրային իրազեկման ապահովում</t>
  </si>
  <si>
    <t>Ոլորտում իրականացվող պետական աջակցության ծրագրերիհանրային իրազեկման նպատակով գովազդատեղեկատվականնյութերի պատրաստում և հրապարակում</t>
  </si>
  <si>
    <t>Հողային բարեփոխումների փորձնական ծրագրին աջակցություն</t>
  </si>
  <si>
    <t>12010</t>
  </si>
  <si>
    <t>Անասնաբուծության ճյուղում իրականացվող ներդրումային ծրագրերին աջակցություն</t>
  </si>
  <si>
    <t>Հայաստանի Հանրապետությունում գյուղատնտեսական նշանակության հողերի միավորմանը (կոնսոլիդացիային) աջակցություն</t>
  </si>
  <si>
    <t>Կոնյակի սպիրտի իրացման (արտահանման) աջակցության ծրագիր</t>
  </si>
  <si>
    <t>Խաղողի մթերումներ իրականացնող տնտեսավարողսուբյեկտներին սուբսիդավորում</t>
  </si>
  <si>
    <t>32001</t>
  </si>
  <si>
    <t>Հողային բարեփոխումների փորձնական ծրագիր</t>
  </si>
  <si>
    <t>11008</t>
  </si>
  <si>
    <t xml:space="preserve"> Արտասահմանյան պաշտոնական գործուղումներ</t>
  </si>
  <si>
    <t xml:space="preserve"> Արտասահմանյան պատվիրակությունների ընդունելություններ</t>
  </si>
  <si>
    <t xml:space="preserve"> ՀՀ պետական կառավարման մարմինների կողմից  դիմումներ, հայցադիմումներ, դատարանի վճիռների  և որոշումների դեմ վերաքննիչ և վճռաբեկ բողոքներ ներկայացնելիս` «Պետական տուրքի մասին» ՀՀ օրենքով սահմանված վճարումներ</t>
  </si>
  <si>
    <t xml:space="preserve"> ՀՀ էկոնոմիկայի նախարարության կողմից իրականացվող պետական աջակցության ծրագրերի հանրային իրազեկման ապահովում</t>
  </si>
  <si>
    <t>Հայաստանի Հանրապետությունում աշնանացան ցորենի ցանքատարածությունների մոնիթորինգի իրականացմանն աջակցություն</t>
  </si>
  <si>
    <t>ՀՀ-ում աշնանացան ցորենի արտադրության խթանման նպատակով փոխհատուցման տրամադրում</t>
  </si>
  <si>
    <t>Համաշխարհային բանկի աջակցությամբ իրականացվող Համայնքների գյուղատնտեսական ռեսուրսների կառավարման և մրցունակության երկրորդ ծրագրի համակարգում և ղեկավարում</t>
  </si>
  <si>
    <t xml:space="preserve">11001 </t>
  </si>
  <si>
    <t>Ջերմուկ համայնքում կացության կազմակերպման գործունեություն իրականացնող տնտեսավարողներին աջակցություն</t>
  </si>
  <si>
    <t>Ենթակառուցվածքների և գյուղական ֆինանսավորման աջակցություն</t>
  </si>
  <si>
    <t>Գյուղատնտեսության զարգացման միջազգային հիմնադրամի  աջակցությամբ իրականացվող  «Ենթակառուցվածքների և գյուղական ֆինանսավորման աջակցություն» վարկային ծրագիր</t>
  </si>
  <si>
    <t>Գլոբալ էկոլոգիական հիմնադրամի աջակցությամբ իրականացվող «Հայաստանում արտադրողականության աճին ուղղված հողերի  կայուն կառավարում» դրամաշնորհային ծրագրի շրջանակներում ֆինանսական փաթեթների տրամադրում</t>
  </si>
  <si>
    <t>Գլոբալ էկոլոգիական հիմնադրամի աջակցությամբ իրականացվող «Հայաստանում արտադրողականության աճին ուղղված հողերի  կայուն կառավարում» դրամաշնորհային ծրագիր</t>
  </si>
  <si>
    <t xml:space="preserve"> Պետական աջակցություն Հայաստանի Հանրապետությունում և արտերկրում ներդրումային և ՊՄԳ ծրագրերի իրականացմանը</t>
  </si>
  <si>
    <t>12007</t>
  </si>
  <si>
    <t>12009</t>
  </si>
  <si>
    <t>12015</t>
  </si>
  <si>
    <t>Ոռոգման արդիական համակարգերի ներդրման համար տրամադրվող վարկերի տոկոսադրույքների սուբսիդավորման ծրագիր</t>
  </si>
  <si>
    <t>Փոքր և միջին «Խելացի» անասնաշենքերի կառուցման կամ վերակառուցման և դրանց տեխնոլոգիական ապահովման պետական աջակցություն</t>
  </si>
  <si>
    <t>12009 Հայաստանի Հանրապետությունում խաղողի, ժամանակակից տեխնոլոգիաներով մշակվող ինտենսիվ պտղատու այգիների և հատապտղանոցների հիմնման համար պետական աջակցություն</t>
  </si>
  <si>
    <t>12011 Փոքր և միջին ջերմոցային տնտեսությունների ներդրման պետական աջակցության ծրագիր</t>
  </si>
  <si>
    <t>12013 ՀՀ-ում ոչխարաբուծության և այծաբուծության զարգացման նպատակով պետական աջակցություն</t>
  </si>
  <si>
    <t>12015 Հայաստանի Հանրապետությունում ինտենսիվ այգեգործության զարգացման նպատակով ծախսերի փոխհատուցում</t>
  </si>
  <si>
    <t>12016  Հայաստանի Հանրապետությունում  ջերմատնային տնտեսությունների  զարգացման աջակցության ծրագիր</t>
  </si>
  <si>
    <t>Համաշխարհային բանկի աջակցությամբ իրականացվող Տեղական տնտեսության և ենթակառուցվածքների զարգացման  ծրագրի կառավարում</t>
  </si>
  <si>
    <t>Գերմանիայի միջազգային համագործակցության ընկե րության աջակցությամբ իրականացվող «Նորարարական տուրիզմի և տեխնոլոգիաների զարգացում Հայաստանի համար» դրամաշնորհային ծրագրի շրջանակներում մարքեթինգային միջոցառումների իրականացում</t>
  </si>
  <si>
    <t>ՀՀ տարածքից բեռների արտահանման և/կամ ՀՀ տարածք ներմուծման նպատակով լոգիստիկ ծառայությունների ձեռք բերմանը աջակցություն</t>
  </si>
  <si>
    <t xml:space="preserve">11007  </t>
  </si>
  <si>
    <t>Ենթակառուցվածքներ ներդրումների դիմաց</t>
  </si>
  <si>
    <t>Դեղագործության  արդյունաբերության զարգացման հնգամյա ծրագիր</t>
  </si>
  <si>
    <t xml:space="preserve">12003  </t>
  </si>
  <si>
    <t xml:space="preserve"> Հայաստանի
Հանրապետությունում մասնավոր ներդրումները խթանելու նպատակով Հայաստանի
Հանրապետության կառավարությունը ներդրումային ծրագիր իրականացնող կազմակերպությանը
(կամ մեկից ավելի կազմակերպություններին, որոնք դիմել են միասին օժանդակություն
ստանալու նպատակով) (այսուհետ՝ շահառու) տրամադրում է օժանդակություն ներդրումային
ծրագրի իրականացման համար նախատեսված տարածքն անհրաժեշտ ենթակառուցվածքով
ապահովման համար կատարված ծախսերի մասնակի փոխհատուցման ճանապարհով</t>
  </si>
  <si>
    <t>Ð³Û³ëï³ÝÇ
Ð³Ýñ³å»ïáõÃÛáõÝáõÙ Ù³ëÝ³íáñ Ý»ñ¹ñáõÙÝ»ñÁ ËÃ³Ý»Éáõ Ýå³ï³Ïáí Ð³Û³ëï³ÝÇ
Ð³Ýñ³å»ïáõÃÛ³Ý Ï³é³í³ñáõÃÛáõÝÁ Ý»ñ¹ñáõÙ³ÛÇÝ Íñ³·Çñ Çñ³Ï³Ý³óÝáÕ Ï³½Ù³Ï»ñåáõÃÛ³ÝÁ
(Ï³Ù Ù»ÏÇó ³í»ÉÇ Ï³½Ù³Ï»ñåáõÃÛáõÝÝ»ñÇÝ, áñáÝù ¹ÇÙ»É »Ý ÙÇ³ëÇÝ ûÅ³Ý¹³ÏáõÃÛáõÝ
ëï³Ý³Éáõ Ýå³ï³Ïáí) (³ÛëáõÑ»ï՝ ß³Ñ³éáõ) ïñ³Ù³¹ñáõÙ ¿ ûÅ³Ý¹³ÏáõÃÛáõÝ Ý»ñ¹ñáõÙ³ÛÇÝ
Íñ³·ñÇ Çñ³Ï³Ý³óÙ³Ý Ñ³Ù³ñ Ý³Ë³ï»ëí³Í ï³ñ³ÍùÝ ³ÝÑñ³Å»ßï »ÝÃ³Ï³éáõóí³Íùáí
³å³ÑáíÙ³Ý Ñ³Ù³ñ Ï³ï³ñí³Í Í³Ëë»ñÇ Ù³ëÝ³ÏÇ ÷áËÑ³ïáõóÙ³Ý ×³Ý³å³ñÑáí</t>
  </si>
  <si>
    <t>1. Ներդրումային ծրագրերի բացակայություն, 
2.Ենթակառուցվածքի համար անհրաժեշտ հողատարածքների ձեռքբերման խոչընդոտներ
 3. Ներկայացված ներդրումային ծրագրերի միջոցառման պահանջներին չհամապատասխանելը</t>
  </si>
  <si>
    <t>1. հավանականությունը համարվում է փոքր,
2. հավանականությունը մեծ է, քանի որ ենթակառուցվածքը կարող է անցնել մասնավոր տարածքներով,
3. հավանականությունը մեծ է, քանի որ ներդրումային ծրագրերը շատ հաճախ չեն համապատասխանում միջոցառման պահանջներին (ժամկետ, ՏԳՏԴ և այլն),</t>
  </si>
  <si>
    <t>Ծրագրի ապահովում ոչ ամբողջական ծավալով և ժամկետների խախտմամբ</t>
  </si>
  <si>
    <t>1.իրազեկվածության ապահովում,
2. բանակցություններ կամ գերակա շահի ճանաչում
3. գրագետ խորհրդատվություն</t>
  </si>
  <si>
    <t xml:space="preserve"> 4657-Այլ կապիտալ դրամաշնորհներ</t>
  </si>
  <si>
    <r>
      <t>Նպատակը</t>
    </r>
    <r>
      <rPr>
        <vertAlign val="superscript"/>
        <sz val="9"/>
        <color rgb="FF000000"/>
        <rFont val="GHEA Grapalat"/>
        <family val="3"/>
      </rPr>
      <t xml:space="preserve">11 </t>
    </r>
  </si>
  <si>
    <r>
      <t>Ծրագրի դասիչը</t>
    </r>
    <r>
      <rPr>
        <vertAlign val="superscript"/>
        <sz val="9"/>
        <color rgb="FF000000"/>
        <rFont val="GHEA Grapalat"/>
        <family val="3"/>
      </rPr>
      <t>12</t>
    </r>
  </si>
  <si>
    <r>
      <t>Ծրագրի անվանումը</t>
    </r>
    <r>
      <rPr>
        <vertAlign val="superscript"/>
        <sz val="9"/>
        <color rgb="FF000000"/>
        <rFont val="GHEA Grapalat"/>
        <family val="3"/>
      </rPr>
      <t>13</t>
    </r>
  </si>
  <si>
    <r>
      <t>Կապը ՀՀ կառավարության ծրագրով  և ՀՀ գործող այլ ռազմավարական փաստաթղթերով սահմանված ՀՀ կառավարության քաղաքականության նպատակների և թիրախների հետ</t>
    </r>
    <r>
      <rPr>
        <vertAlign val="superscript"/>
        <sz val="9"/>
        <color rgb="FF000000"/>
        <rFont val="GHEA Grapalat"/>
        <family val="3"/>
      </rPr>
      <t>19</t>
    </r>
  </si>
  <si>
    <r>
      <t>Կապը ՄԱԿ-ի կայուն զարգացման նպատակների և ցուցանիշների հետ</t>
    </r>
    <r>
      <rPr>
        <vertAlign val="superscript"/>
        <sz val="9"/>
        <color rgb="FF000000"/>
        <rFont val="GHEA Grapalat"/>
        <family val="3"/>
      </rPr>
      <t>20</t>
    </r>
  </si>
  <si>
    <r>
      <t>Չափորոշիչը</t>
    </r>
    <r>
      <rPr>
        <vertAlign val="superscript"/>
        <sz val="9"/>
        <color theme="1"/>
        <rFont val="GHEA Grapalat"/>
        <family val="3"/>
      </rPr>
      <t>14</t>
    </r>
  </si>
  <si>
    <r>
      <t>Ցուցանիշը</t>
    </r>
    <r>
      <rPr>
        <vertAlign val="superscript"/>
        <sz val="9"/>
        <color theme="1"/>
        <rFont val="GHEA Grapalat"/>
        <family val="3"/>
      </rPr>
      <t>15</t>
    </r>
  </si>
  <si>
    <r>
      <t>Ժամկետը</t>
    </r>
    <r>
      <rPr>
        <vertAlign val="superscript"/>
        <sz val="9"/>
        <color theme="1"/>
        <rFont val="GHEA Grapalat"/>
        <family val="3"/>
      </rPr>
      <t>16</t>
    </r>
  </si>
  <si>
    <r>
      <t>Ցուցանիշը</t>
    </r>
    <r>
      <rPr>
        <vertAlign val="superscript"/>
        <sz val="9"/>
        <color theme="1"/>
        <rFont val="GHEA Grapalat"/>
        <family val="3"/>
      </rPr>
      <t>17</t>
    </r>
  </si>
  <si>
    <r>
      <t>Ժամկետը</t>
    </r>
    <r>
      <rPr>
        <vertAlign val="superscript"/>
        <sz val="9"/>
        <color theme="1"/>
        <rFont val="GHEA Grapalat"/>
        <family val="3"/>
      </rPr>
      <t>18</t>
    </r>
  </si>
  <si>
    <r>
      <rPr>
        <b/>
        <i/>
        <sz val="9"/>
        <color theme="1"/>
        <rFont val="GHEA Grapalat"/>
        <family val="3"/>
      </rPr>
      <t xml:space="preserve">Կայուն զարգացման նպատակ N 8․ Արժանապատիվ աշխատանք և տնտեսական աճ Կետ 8.1 </t>
    </r>
    <r>
      <rPr>
        <i/>
        <sz val="9"/>
        <color theme="1"/>
        <rFont val="GHEA Grapalat"/>
        <family val="3"/>
      </rPr>
      <t xml:space="preserve">Պահպանել մեկ շնչին ընկնող տնտեսական աճը համաձայն ներպետական հանգամանքների, և, մասնավորապես, համախառն ներքին արդյունքի տարեկան առնվազն 7 տոկոս աճ առավել թույլ զարգացած երկրներում </t>
    </r>
    <r>
      <rPr>
        <b/>
        <i/>
        <sz val="9"/>
        <color theme="1"/>
        <rFont val="GHEA Grapalat"/>
        <family val="3"/>
      </rPr>
      <t>Կետ 8.2</t>
    </r>
    <r>
      <rPr>
        <i/>
        <sz val="9"/>
        <color theme="1"/>
        <rFont val="GHEA Grapalat"/>
        <family val="3"/>
      </rPr>
      <t xml:space="preserve"> Հասնել տնտեսական արտադրողականության ավելի բարձր մակարդակների՝ բազմազանեցման, տեխնոլոգիաների արդիականացման և նորարարությունների միջոցով, այդ թվում՝ բարձր ավելացված արժեք ունեցող և աշխատատար ոլորտներում
</t>
    </r>
    <r>
      <rPr>
        <b/>
        <i/>
        <sz val="9"/>
        <color theme="1"/>
        <rFont val="GHEA Grapalat"/>
        <family val="3"/>
      </rPr>
      <t>Կետ 8.3</t>
    </r>
    <r>
      <rPr>
        <i/>
        <sz val="9"/>
        <color theme="1"/>
        <rFont val="GHEA Grapalat"/>
        <family val="3"/>
      </rPr>
      <t xml:space="preserve"> Խթանել զարգացմանը միտված քաղաքականություններ, որոնք օժանդակում են արտադրողական աշխատանքին, արժանապատիվ աշխատատեղերի ստեղծմանը, ձեռներեցությանը, ստեղծագործական և նորարարական մոտեցմանը, խրախուսել միկրո-, փոքր և միջին ձեռնարկությունների ֆորմալացումն ու աճը, այդ թվում՝ ֆինանսական ծառայությունների հասանելիության միջոցով</t>
    </r>
  </si>
  <si>
    <r>
      <rPr>
        <b/>
        <i/>
        <sz val="9"/>
        <color theme="1"/>
        <rFont val="GHEA Grapalat"/>
        <family val="3"/>
      </rPr>
      <t xml:space="preserve">  ՀՀ կառավարության ծրագրի 2 կետ,  ՏՆՏԵՍՈՒԹՅՈՒՆ </t>
    </r>
    <r>
      <rPr>
        <i/>
        <sz val="9"/>
        <color theme="1"/>
        <rFont val="GHEA Grapalat"/>
        <family val="3"/>
      </rPr>
      <t xml:space="preserve">Արտադրողականության աճի շնորհիվ արտադրության ծավալների ավելացումը
ենթադրում է նաև իրացման, այդ թվում՝ արտահանման ծավալների աճ։
Արդյունաբերության երկարաժամկետ մրցունակության տեսանկյունից Կառավարությունը քայլեր է ձեռնարկելու ինչպես տեղական, այնպես էլ միջազգային
շուկաներում տարատեսակ տեղական արտադրանքների ներկայացվածության,
արտահանման շուկաների դիվերսիֆիկացման և արտահանման խթանման
ապահովման ու զարգացման ուղղությամբ: </t>
    </r>
    <r>
      <rPr>
        <b/>
        <i/>
        <sz val="9"/>
        <color theme="1"/>
        <rFont val="GHEA Grapalat"/>
        <family val="3"/>
      </rPr>
      <t>ՀՀ կառավարության 2021-2026թթ.</t>
    </r>
    <r>
      <rPr>
        <i/>
        <sz val="9"/>
        <color theme="1"/>
        <rFont val="GHEA Grapalat"/>
        <family val="3"/>
      </rPr>
      <t xml:space="preserve"> </t>
    </r>
    <r>
      <rPr>
        <b/>
        <i/>
        <sz val="9"/>
        <color theme="1"/>
        <rFont val="GHEA Grapalat"/>
        <family val="3"/>
      </rPr>
      <t xml:space="preserve">Միջոցառումների ծրագրի ՀՀ ԷՆ 5.2-րդ կետ </t>
    </r>
    <r>
      <rPr>
        <i/>
        <sz val="9"/>
        <color theme="1"/>
        <rFont val="GHEA Grapalat"/>
        <family val="3"/>
      </rPr>
      <t xml:space="preserve"> Արտահանմանն ուղղված
պետական աջակցության
տրամադրում, մասնավորապես
ցուցահանդեսների
կազմակերպման, տեղական
արտադրանքի առաջմղման և
ճանաչելիության բարձրացում,
պոտենցիալ գնորդների և
դիստրիբյուտորների
ներգրավում                </t>
    </r>
  </si>
  <si>
    <t>Թիրախային տարածքներում մասնավոր հատվածի ներդրումների  ծավալի աճ</t>
  </si>
  <si>
    <t>2025 թ.</t>
  </si>
  <si>
    <t>Ծրագրով նախատեսված արդյունքները համահունչ են 1) ՀՀ կառավարության 2021-2026թթ ծրագրի 2.5 Զբոսաշրջություն բաժնի դրույթների հետ:  (ՀՀ կառավարության 18 օգոստոսի 2021 թվականի N 1363-Ա որոշում)                                                     2)Հայաստանի Հանրապետության 2016-2025 թվականների տարածքային զարգացման ռազմավարության փաստաթղթում  (ՀՀ կառավարության 2016թ. հուլիսի 29-ի նիստի N 29 արձանագրային որոշում) : Ետավարտական երաշխիքների գումարները կվճարվեն 2025 թ-ին:</t>
  </si>
  <si>
    <t>Ընտրված զբոսաշրջային վայրերի բարելավված մուտքային ճանապարհներ</t>
  </si>
  <si>
    <r>
      <t>ՄԱՍ 4. ՊԵՏԱԿԱՆ ՄԱՐՄՆԻ ԳԾՈՎ ԱՐԴՅՈՒՆՔԱՅԻՆ (ԿԱՏԱՐՈՂԱԿԱՆ) ՑՈՒՑԱՆԻՇՆԵՐԸ</t>
    </r>
    <r>
      <rPr>
        <vertAlign val="superscript"/>
        <sz val="10"/>
        <color theme="1"/>
        <rFont val="Times Armenian"/>
        <family val="1"/>
      </rPr>
      <t xml:space="preserve"> 21</t>
    </r>
  </si>
  <si>
    <r>
      <t>Միջոցառման ավարտի տարեթիվը</t>
    </r>
    <r>
      <rPr>
        <vertAlign val="superscript"/>
        <sz val="10"/>
        <color theme="1"/>
        <rFont val="Times Armenian"/>
        <family val="1"/>
      </rPr>
      <t>23</t>
    </r>
  </si>
  <si>
    <r>
      <t xml:space="preserve">Միջոցառման տեսակը </t>
    </r>
    <r>
      <rPr>
        <vertAlign val="superscript"/>
        <sz val="10"/>
        <color theme="1"/>
        <rFont val="Times Armenian"/>
        <family val="1"/>
      </rPr>
      <t>24՝</t>
    </r>
  </si>
  <si>
    <r>
      <t>Միջոցառումն իրականացնողի անվանումը</t>
    </r>
    <r>
      <rPr>
        <vertAlign val="superscript"/>
        <sz val="10"/>
        <color theme="1"/>
        <rFont val="Times Armenian"/>
        <family val="1"/>
      </rPr>
      <t>25</t>
    </r>
    <r>
      <rPr>
        <sz val="10"/>
        <color theme="1"/>
        <rFont val="Times Armenian"/>
        <family val="1"/>
      </rPr>
      <t>՝</t>
    </r>
  </si>
  <si>
    <r>
      <t>Արդյունքի չափորոշիչի տեսակը</t>
    </r>
    <r>
      <rPr>
        <vertAlign val="superscript"/>
        <sz val="10"/>
        <color rgb="FF000000"/>
        <rFont val="Times Armenian"/>
        <family val="1"/>
      </rPr>
      <t>26</t>
    </r>
  </si>
  <si>
    <r>
      <t>Արդյունքի չափորոշիչի տեսակը</t>
    </r>
    <r>
      <rPr>
        <vertAlign val="superscript"/>
        <sz val="10"/>
        <color theme="1"/>
        <rFont val="Times Armenian"/>
        <family val="1"/>
      </rPr>
      <t>26</t>
    </r>
  </si>
  <si>
    <r>
      <t>Միջոցառումն իրականացնողի անվանումը</t>
    </r>
    <r>
      <rPr>
        <vertAlign val="superscript"/>
        <sz val="10"/>
        <color theme="1"/>
        <rFont val="Times Armenian"/>
        <family val="1"/>
      </rPr>
      <t>25</t>
    </r>
    <r>
      <rPr>
        <sz val="10"/>
        <color theme="1"/>
        <rFont val="Times Armenian"/>
        <family val="1"/>
      </rPr>
      <t xml:space="preserve">՝/  Շահառուների ընտրության չափանիշները </t>
    </r>
  </si>
  <si>
    <t xml:space="preserve">Ð³Û³ëï³ÝÇ Ð³Ýñ³å»ïáõÃÛ³Ý ·ÛáõÕ³ïÝï»ë³Ï³Ý ï»ËÝÇÏ³ÛÇ  ÉÇ½ÇÝ·Ç  ³ç³ÏóáõÃÛ³Ý Íñ³·Çñ </t>
  </si>
  <si>
    <t xml:space="preserve">¶ÛáõÕ³ïÝï»ë³Ï³Ý ï»ËÝÇÏ³ÛÇ ïñ³Ù³¹ñÙ³Ý ÉÇ½ÇÝ·Ç ïáÏáë³¹ñáõÛùÝ»ñÇ ëáõµëÇ¹³íáñáõÙ </t>
  </si>
  <si>
    <t xml:space="preserve"> êáõµëÇ¹³íáñíáÕ ïÝï»ë³í³ñáÕ ëáõµÛ»ÏïÝ»ñ, ÉÇ½ÇÝ·³éáõ </t>
  </si>
  <si>
    <t xml:space="preserve">Ü³Ëáñ¹ ï³ñÇÝ»ñÇó ëáõµëÇ¹³íáñíáÕ ïÝï»ë³í³ñáÕ ëáõµÛ»ÏïÝ»ñ, ÉÇ½ÇÝ·³éáõ </t>
  </si>
  <si>
    <t xml:space="preserve"> Ð³Û³ëï³ÝÇ Ð³Ýñ³å»ïáõÃÛ³Ý ³·ñáå³ñ»Ý³ÛÇÝ áÉáñïÇ ë³ñù³íáñáõÙÝ»ñÇ  ÉÇ½ÇÝ·Ç  ³ç³ÏóáõÃÛ³Ý Íñ³·Çñ </t>
  </si>
  <si>
    <t xml:space="preserve"> ²·ñáå³ñ»Ý³ÛÇÝ áÉáñïÇ ë³ñù³íáñáõÙÝ»ñÇ ïñ³Ù³¹ñÙ³Ý ÉÇ½ÇÝ·Ç ïáÏáë³¹ñáõÛùÝ»ñÇ ëáõµëÇ¹³íáñáõÙ </t>
  </si>
  <si>
    <t xml:space="preserve"> ÐÐ ·ÛáõÕ³ïÝï»ë³Ï³Ý ïÝï»ë³í³ñáÕÝ»ñ՛ ÁÝïñí³Í Ñ³Ù³Ó³ÛÝ՛  ÐÐ Ï³é³í³ñáõÃÛ³Ý 19.07.2018Ã. ÃÇí 893-È áñáßÙ³Ùµ Ñ³ëï³ïí³Í Íñ³·ñÇ ¨ ýÇÝ³Ýë³Ï³Ý Ï³éáõÛóÝ»ñÇ ÏáÕÙÇó Ñ³ëï³ïí³Í Ñ³Ù³å³ï³ëË³Ý ã³÷³ÝÇßÝ»ñÇ </t>
  </si>
  <si>
    <t>Առկա լաբորատորիաների վերազինում, արդիականացում, կարողությունների զարգացում,  չափագիտական բնութագրերի բարելավում և ընդլայնում, ճշտության դասերի բարձրացում, չափման անորոշությունների նվազեցում (որակի արդյունքային ցուցանիշ)</t>
  </si>
  <si>
    <t>â³÷³·Çï³Ï³Ý ¨ ÷áñÓ³ñÏÙ³Ý É³µáñ³ïáñÇ³Ý»ñÇ ÑÇÙÝáõÙ (Ñ³ï)</t>
  </si>
  <si>
    <t>ì»ñ³½ÇÝí³Í ¨ ³ñ¹Ç³Ï³Ý³óí³Í É³µáñ³ïáñÇ³Ý»ñ ¨ ·Çï³Ï³Ý Ï»ÝïñáÝ (Ñ³ï)</t>
  </si>
  <si>
    <t>5112 - Շենքերի և շինությունների շինարարություն</t>
  </si>
  <si>
    <t>5113- Þ»Ýù»ñÇ ¨ ßÇÝáõÃÛáõÝÝ»ñÇ Ï³åÇï³É í»ñ³Ýáñá·áõÙ</t>
  </si>
  <si>
    <t xml:space="preserve">Լաբորատորիաների հիմնում և ազգային ու միջազգային ճանաչման ապահովում, ՀՀ-ում բացակայող մի շարք ուղղություններով փորձարկման լաբորատորիաների հիմնում ու ազգային հավատարմագրման ապահովում, ձևավորված չափագիտական, լաբորատոր կարողությունների շարունակական զարգացման ապահովում, նոր սարքավորումների ձեռքբերում, արդեն իսկ գործող լաբորատորիաների մի շարք ուղղություններով վերազինում,  նոր լաբորատորիաների ստեղծում,  մասնագետների որակավորման  բարձրացում,  լաբորատոր կարողությունների հզորացում և  դրանց շարունակական զարգացման ապահովում, միաժամանակ  ԵԱՏՄ-ԵՄ –ՀՀ շրջանակներում արտադրանքի շրջանառության ընթացքում առևտրում տեխնիկական խոչընդոտների նվազեցում, ինչը կնպաստի հայրենական արտադրանքի արտահանման ծավալների աճին։  </t>
  </si>
  <si>
    <t xml:space="preserve"> 4639- Այլ ընթացիկ դրամաշնորհներ </t>
  </si>
  <si>
    <t xml:space="preserve">4637 Ընթացիկ դրամաշնորհներ պետական և համայնքների ոչ առևտրային կազմակերպություններին </t>
  </si>
  <si>
    <t xml:space="preserve">4522 Սուբսիդիաներ ոչ պետական ֆինանսական կազմակերպություններին </t>
  </si>
  <si>
    <t xml:space="preserve">4639 -  Այլ ընթացիկ դրամաշնորհներ </t>
  </si>
  <si>
    <t>4239 - Ընդհանուր բնույթի այլ ծառայություններ</t>
  </si>
  <si>
    <t>4637 - Ընթացիկ դրամաշնորհներ պետական և համայնքների ոչ առևտրային կազմակերպություններին</t>
  </si>
  <si>
    <t>4269 - Հատուկ նպատակային այլ նյութեր</t>
  </si>
  <si>
    <t>4637- Ընթացիկ դրամաշնորհներ պետական և համայնքների ոչ առևտրային կազմակերպություններին</t>
  </si>
  <si>
    <t xml:space="preserve"> 4637 - Ընթացիկ դրամաշնորհներ պետական և համայնքների ոչ առևտրային կազմակերպություններին</t>
  </si>
  <si>
    <t xml:space="preserve">4239 Ընդհանուր բնույթի այլ ծառայություններ </t>
  </si>
  <si>
    <t>4637-Ընթացիկ դրամաշնորհներ պետական և համայնքների ոչ առևտրային կազմակերպություններին</t>
  </si>
  <si>
    <t>5129 - Այլ մեքենաներ և սարքավորումներ</t>
  </si>
  <si>
    <t xml:space="preserve"> 4639- Այլ ընթացիկ դրամաշնորհներ</t>
  </si>
  <si>
    <t xml:space="preserve"> 4861 - Այլ ծախսեր</t>
  </si>
  <si>
    <t>4639 - Այլ ընթացիկ դրամաշնորհներ</t>
  </si>
  <si>
    <t>4522 - Սուբսիդիաներ ոչ պետական ֆինանսական կազմակերպություններին</t>
  </si>
  <si>
    <t>4266 - Առողջապահական և լաբորատոր նյութեր</t>
  </si>
  <si>
    <t xml:space="preserve"> 4637- Ընթացիկ դրամաշնորհներ պետական և համայնքների ոչ առևտրային կազմակերպություններին</t>
  </si>
  <si>
    <t xml:space="preserve"> 4269- Հատուկ նպատակային այլ նյութեր</t>
  </si>
  <si>
    <t>4621 - Ընթացիկ դրամաշնորհներ միջազգային կազմակերպություններին</t>
  </si>
  <si>
    <t>4639-Այլ ընթացիկ դրամաշնորհներ</t>
  </si>
  <si>
    <t>¸»Õ³·áñÍáõÃÛ³Ý ³ñ¹ÛáõÝ³µ»ñáõÃÛ³Ý ½³ñ·³óÙ³Ý ÑÝ·³ÙÛ³ Íñ³·ÇñÁ</t>
  </si>
  <si>
    <t>ÐÐ-áõÙ ¹»Õ³·áñÍ³Ï³Ý ³ñï³¹ñ³ÝùÇ Í³í³ÉÝ»ñÇ ³í»É³óÙ³ÝÝ áõÕÕí³Í ÙÇçáó³éáõÙÝ»ñÇ Çñ³Ï³Ý³óáõÙ</t>
  </si>
  <si>
    <t xml:space="preserve">î»Õ³Ï³Ý ÁÝÏ»ñáõÃÛáõÝÝ»ñÇ՛ º²îØ ÁÝÃ³ó³Ï³ñ·áí ·ñ³Ýóí³Í ¹»Õ»ñÇ ù³Ý³Ï </t>
  </si>
  <si>
    <t xml:space="preserve"> î»Õ³Ï³Ý ÁÝÏ»ñáõÃÛáõÝÝ»ñÇ Ù³ëÇÝ å³ïÙáÕ ×³Ý³ãáÕ³Ï³Ý Ñ³Õáñ¹³ß³ñÇ Ñ»é³ñÓ³ÏÙ³Ý ù³Ý³Ï </t>
  </si>
  <si>
    <t xml:space="preserve"> î»Õ³Ï³Ý ÁÝÏ»ñáõÃÛáõÝÝ»ñÇ՛ ÐÐ-áõÙ ÏÇñ³éíáÕ ¹»Õ»ñÇ ·ñ³ÝóÙ³Ý ù³Ý³Ï </t>
  </si>
  <si>
    <t xml:space="preserve"> ²ñï»ñÏñáõÙ Ñ³ÛÏ³Ï³Ý ³ñï³¹ñáõÃÛ³Ý ¹»Õ»ñÇ ·ñ³ÝóÙ³Ý ù³Ý³Ï </t>
  </si>
  <si>
    <t xml:space="preserve"> Æñ³Ï³Ý³óí³Í ÏÉÇÝÇÏ³Ï³Ý Ñ»ï³½áïáõÃÛáõÝÝ»ñÇ ù³Ý³Ï </t>
  </si>
  <si>
    <t xml:space="preserve"> Æñ³Ï³Ý³óí³Í Ï»Ýë³Ñ³Ù³ñÅ»ùáõÃÛ³Ý Ñ»ï³½áïáõÃÛáõÝÝ»ñÇ ù³Ý³Ï </t>
  </si>
  <si>
    <t>արտադրության ծավալներ, մլրդ դրամ</t>
  </si>
  <si>
    <t>արտահանման ծավալներ, մլրդ դրամ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</si>
</sst>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3" formatCode="_(* #,##0.00_);_(* \(#,##0.00\);_(* &quot;-&quot;??_);_(@_)"/>
    <numFmt numFmtId="164" formatCode="##,##0.0;\(##,##0.0\);\-"/>
    <numFmt numFmtId="165" formatCode="_-* #,##0.00_-;\-* #,##0.00_-;_-* &quot;-&quot;??_-;_-@_-"/>
    <numFmt numFmtId="166" formatCode="#,##0.0_);\(#,##0.0\)"/>
    <numFmt numFmtId="167" formatCode="_(* #,##0.0_);_(* \(#,##0.0\);_(* &quot;-&quot;??_);_(@_)"/>
    <numFmt numFmtId="168" formatCode="#,##0.0"/>
    <numFmt numFmtId="169" formatCode="0.0"/>
    <numFmt numFmtId="170" formatCode="_(* #,##0_);_(* \(#,##0\);_(* &quot;-&quot;??_);_(@_)"/>
    <numFmt numFmtId="171" formatCode="_-* #,##0.0_-;\-* #,##0.0_-;_-* &quot;-&quot;??_-;_-@_-"/>
    <numFmt numFmtId="172" formatCode="dd/mm/yyyy;@"/>
    <numFmt numFmtId="173" formatCode="_-* #,##0.0_-;\-* #,##0.0_-;_-* &quot;-&quot;?_-;_-@_-"/>
    <numFmt numFmtId="174" formatCode="_-* #,##0_-;\-* #,##0_-;_-* &quot;-&quot;??_-;_-@_-"/>
    <numFmt numFmtId="175" formatCode="0.0000"/>
    <numFmt numFmtId="176" formatCode="#,##0.000000"/>
    <numFmt numFmtId="177" formatCode="0.0%"/>
    <numFmt numFmtId="178" formatCode="#,##0.000"/>
    <numFmt numFmtId="179" formatCode="_-* #,##0.00\ _₽_-;\-* #,##0.00\ _₽_-;_-* &quot;-&quot;??\ _₽_-;_-@_-"/>
    <numFmt numFmtId="180" formatCode="_ * #,##0.00_)\ _ _ ;_ * \(#,##0.00\)\ _ _ ;_ * &quot;-&quot;??_)\ _ _ ;_ @_ "/>
    <numFmt numFmtId="181" formatCode="_-* #,##0.00_р_._-;\-* #,##0.00_р_._-;_-* &quot;-&quot;??_р_._-;_-@_-"/>
  </numFmts>
  <fonts count="164">
    <font>
      <sz val="11"/>
      <color theme="1"/>
      <name val="Calibri"/>
      <family val="2"/>
      <scheme val="minor"/>
    </font>
    <font>
      <b/>
      <sz val="12"/>
      <color theme="1"/>
      <name val="GHEA Grapalat"/>
      <family val="3"/>
    </font>
    <font>
      <sz val="8"/>
      <color rgb="FF000000"/>
      <name val="GHEA Grapalat"/>
      <family val="3"/>
    </font>
    <font>
      <i/>
      <sz val="8"/>
      <color rgb="FF000000"/>
      <name val="GHEA Grapalat"/>
      <family val="3"/>
    </font>
    <font>
      <i/>
      <sz val="8"/>
      <color theme="1"/>
      <name val="GHEA Grapalat"/>
      <family val="3"/>
    </font>
    <font>
      <b/>
      <sz val="8"/>
      <color theme="1"/>
      <name val="GHEA Grapalat"/>
      <family val="3"/>
    </font>
    <font>
      <sz val="8"/>
      <color rgb="FF000000"/>
      <name val="Courier New"/>
      <family val="3"/>
    </font>
    <font>
      <sz val="8"/>
      <color theme="1"/>
      <name val="Calibri"/>
      <family val="2"/>
      <scheme val="minor"/>
    </font>
    <font>
      <vertAlign val="superscript"/>
      <sz val="11"/>
      <color theme="1"/>
      <name val="Calibri"/>
      <family val="2"/>
      <scheme val="minor"/>
    </font>
    <font>
      <sz val="8"/>
      <color theme="1"/>
      <name val="GHEA Grapalat"/>
      <family val="3"/>
    </font>
    <font>
      <vertAlign val="superscript"/>
      <sz val="8"/>
      <color theme="1"/>
      <name val="GHEA Grapalat"/>
      <family val="3"/>
    </font>
    <font>
      <b/>
      <i/>
      <sz val="12"/>
      <color theme="1"/>
      <name val="GHEA Grapalat"/>
      <family val="3"/>
    </font>
    <font>
      <sz val="10"/>
      <color theme="1"/>
      <name val="GHEA Grapalat"/>
      <family val="3"/>
    </font>
    <font>
      <sz val="11"/>
      <color theme="1"/>
      <name val="GHEA Grapalat"/>
      <family val="3"/>
    </font>
    <font>
      <b/>
      <sz val="10"/>
      <color theme="1"/>
      <name val="GHEA Grapalat"/>
      <family val="3"/>
    </font>
    <font>
      <sz val="9"/>
      <color theme="1"/>
      <name val="GHEA Grapalat"/>
      <family val="3"/>
    </font>
    <font>
      <b/>
      <i/>
      <vertAlign val="superscript"/>
      <sz val="12"/>
      <color theme="1"/>
      <name val="GHEA Grapalat"/>
      <family val="3"/>
    </font>
    <font>
      <vertAlign val="superscript"/>
      <sz val="9"/>
      <color theme="1"/>
      <name val="GHEA Grapalat"/>
      <family val="3"/>
    </font>
    <font>
      <i/>
      <sz val="9"/>
      <color theme="1"/>
      <name val="GHEA Grapalat"/>
      <family val="3"/>
    </font>
    <font>
      <b/>
      <sz val="10"/>
      <color rgb="FF002060"/>
      <name val="GHEA Grapalat"/>
      <family val="3"/>
    </font>
    <font>
      <b/>
      <sz val="8"/>
      <color rgb="FF002060"/>
      <name val="GHEA Grapalat"/>
      <family val="3"/>
    </font>
    <font>
      <b/>
      <i/>
      <sz val="9"/>
      <color theme="1"/>
      <name val="GHEA Grapalat"/>
      <family val="3"/>
    </font>
    <font>
      <vertAlign val="superscript"/>
      <sz val="8"/>
      <color rgb="FF000000"/>
      <name val="GHEA Grapalat"/>
      <family val="3"/>
    </font>
    <font>
      <vertAlign val="superscript"/>
      <sz val="10"/>
      <color theme="1"/>
      <name val="GHEA Grapalat"/>
      <family val="3"/>
    </font>
    <font>
      <sz val="11"/>
      <color rgb="FFFF0000"/>
      <name val="Calibri"/>
      <family val="2"/>
      <scheme val="minor"/>
    </font>
    <font>
      <sz val="8"/>
      <color rgb="FFFF0000"/>
      <name val="GHEA Grapalat"/>
      <family val="3"/>
    </font>
    <font>
      <b/>
      <i/>
      <sz val="12"/>
      <color rgb="FFFF0000"/>
      <name val="GHEA Grapalat"/>
      <family val="3"/>
    </font>
    <font>
      <sz val="10"/>
      <name val="Arial"/>
      <family val="2"/>
    </font>
    <font>
      <sz val="11"/>
      <color theme="1"/>
      <name val="Calibri"/>
      <family val="2"/>
      <scheme val="minor"/>
    </font>
    <font>
      <i/>
      <sz val="11"/>
      <color rgb="FFFF0000"/>
      <name val="Calibri"/>
      <family val="2"/>
      <scheme val="minor"/>
    </font>
    <font>
      <i/>
      <sz val="11"/>
      <color theme="1"/>
      <name val="Calibri"/>
      <family val="2"/>
      <scheme val="minor"/>
    </font>
    <font>
      <sz val="8"/>
      <name val="GHEA Grapalat"/>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Armenian"/>
      <family val="2"/>
    </font>
    <font>
      <b/>
      <sz val="10"/>
      <name val="GHEA Grapalat"/>
      <family val="3"/>
    </font>
    <font>
      <sz val="11"/>
      <name val="Calibri"/>
      <family val="2"/>
      <scheme val="minor"/>
    </font>
    <font>
      <b/>
      <i/>
      <sz val="12"/>
      <name val="GHEA Grapalat"/>
      <family val="3"/>
    </font>
    <font>
      <sz val="8"/>
      <name val="GHEA Grapalat"/>
      <family val="3"/>
    </font>
    <font>
      <b/>
      <vertAlign val="superscript"/>
      <sz val="10"/>
      <name val="GHEA Grapalat"/>
      <family val="3"/>
    </font>
    <font>
      <i/>
      <sz val="11"/>
      <name val="Calibri"/>
      <family val="2"/>
      <scheme val="minor"/>
    </font>
    <font>
      <vertAlign val="superscript"/>
      <sz val="8"/>
      <name val="GHEA Grapalat"/>
      <family val="3"/>
    </font>
    <font>
      <i/>
      <sz val="8"/>
      <name val="GHEA Grapalat"/>
      <family val="3"/>
    </font>
    <font>
      <sz val="11"/>
      <color rgb="FF000000"/>
      <name val="GHEA Grapalat"/>
      <family val="3"/>
    </font>
    <font>
      <vertAlign val="superscript"/>
      <sz val="11"/>
      <color rgb="FF000000"/>
      <name val="GHEA Grapalat"/>
      <family val="3"/>
    </font>
    <font>
      <sz val="11"/>
      <color rgb="FF000000"/>
      <name val="Courier New"/>
      <family val="3"/>
    </font>
    <font>
      <sz val="10"/>
      <color theme="1"/>
      <name val="Times Armenian"/>
      <family val="1"/>
    </font>
    <font>
      <vertAlign val="superscript"/>
      <sz val="10"/>
      <color theme="1"/>
      <name val="Times Armenian"/>
      <family val="1"/>
    </font>
    <font>
      <b/>
      <sz val="10"/>
      <color theme="1"/>
      <name val="Times Armenian"/>
      <family val="1"/>
    </font>
    <font>
      <b/>
      <sz val="10"/>
      <color rgb="FF002060"/>
      <name val="Times Armenian"/>
      <family val="1"/>
    </font>
    <font>
      <b/>
      <vertAlign val="superscript"/>
      <sz val="10"/>
      <color theme="1"/>
      <name val="Times Armenian"/>
      <family val="1"/>
    </font>
    <font>
      <i/>
      <sz val="8"/>
      <color rgb="FF000000"/>
      <name val="Times Armenian"/>
      <family val="1"/>
    </font>
    <font>
      <i/>
      <sz val="8"/>
      <color theme="1"/>
      <name val="Times Armenian"/>
      <family val="1"/>
    </font>
    <font>
      <i/>
      <sz val="8"/>
      <name val="Times Armenian"/>
      <family val="1"/>
    </font>
    <font>
      <b/>
      <i/>
      <sz val="8"/>
      <color theme="1"/>
      <name val="GHEA Grapalat"/>
      <family val="3"/>
    </font>
    <font>
      <b/>
      <sz val="8"/>
      <color rgb="FF000000"/>
      <name val="GHEA Grapalat"/>
      <family val="3"/>
    </font>
    <font>
      <sz val="8"/>
      <color rgb="FFFF0000"/>
      <name val="Calibri"/>
      <family val="2"/>
      <scheme val="minor"/>
    </font>
    <font>
      <i/>
      <sz val="9"/>
      <color rgb="FF000000"/>
      <name val="GHEA Grapalat"/>
      <family val="3"/>
    </font>
    <font>
      <i/>
      <sz val="9"/>
      <name val="GHEA Grapalat"/>
      <family val="3"/>
    </font>
    <font>
      <sz val="10"/>
      <color rgb="FF000000"/>
      <name val="Times Armenian"/>
      <family val="1"/>
    </font>
    <font>
      <i/>
      <sz val="10"/>
      <color theme="1"/>
      <name val="Times Armenian"/>
      <family val="1"/>
    </font>
    <font>
      <sz val="8"/>
      <name val="Calibri"/>
      <family val="2"/>
      <scheme val="minor"/>
    </font>
    <font>
      <sz val="9"/>
      <name val="GHEA Grapalat"/>
      <family val="3"/>
    </font>
    <font>
      <i/>
      <sz val="8"/>
      <color rgb="FF000000"/>
      <name val="Arm_Times"/>
    </font>
    <font>
      <sz val="9"/>
      <color rgb="FF000000"/>
      <name val="GHEA Grapalat"/>
      <family val="3"/>
    </font>
    <font>
      <vertAlign val="superscript"/>
      <sz val="9"/>
      <color rgb="FF000000"/>
      <name val="GHEA Grapalat"/>
      <family val="3"/>
    </font>
    <font>
      <vertAlign val="superscript"/>
      <sz val="12"/>
      <name val="GHEA Grapalat"/>
      <family val="3"/>
    </font>
    <font>
      <sz val="12"/>
      <color theme="1"/>
      <name val="Times Armenian"/>
      <family val="1"/>
    </font>
    <font>
      <b/>
      <sz val="12"/>
      <color theme="1"/>
      <name val="Times Armenian"/>
      <family val="1"/>
    </font>
    <font>
      <sz val="12"/>
      <color rgb="FF000000"/>
      <name val="Times Armenian"/>
      <family val="1"/>
    </font>
    <font>
      <i/>
      <sz val="12"/>
      <color rgb="FF000000"/>
      <name val="Times Armenian"/>
      <family val="1"/>
    </font>
    <font>
      <i/>
      <sz val="12"/>
      <name val="Times Armenian"/>
      <family val="1"/>
    </font>
    <font>
      <b/>
      <i/>
      <sz val="8"/>
      <color rgb="FF000000"/>
      <name val="GHEA Grapalat"/>
      <family val="3"/>
    </font>
    <font>
      <b/>
      <i/>
      <sz val="8"/>
      <color rgb="FF000000"/>
      <name val="Times Armenian"/>
      <family val="1"/>
    </font>
    <font>
      <sz val="11"/>
      <color rgb="FF00B050"/>
      <name val="Calibri"/>
      <family val="2"/>
      <scheme val="minor"/>
    </font>
    <font>
      <sz val="8"/>
      <color rgb="FF00B050"/>
      <name val="Courier New"/>
      <family val="3"/>
    </font>
    <font>
      <sz val="10"/>
      <name val="GHEA Grapalat"/>
      <family val="2"/>
    </font>
    <font>
      <b/>
      <i/>
      <sz val="11"/>
      <color theme="1"/>
      <name val="GHEA Grapalat"/>
      <family val="3"/>
    </font>
    <font>
      <b/>
      <sz val="8"/>
      <color rgb="FFFF0000"/>
      <name val="GHEA Grapalat"/>
      <family val="3"/>
    </font>
    <font>
      <b/>
      <sz val="8"/>
      <name val="GHEA Grapalat"/>
      <family val="3"/>
    </font>
    <font>
      <i/>
      <sz val="10"/>
      <color indexed="8"/>
      <name val="GHEA Grapalat"/>
      <family val="3"/>
    </font>
    <font>
      <i/>
      <sz val="11"/>
      <color indexed="8"/>
      <name val="GHEA Grapalat"/>
      <family val="3"/>
    </font>
    <font>
      <i/>
      <sz val="8"/>
      <color indexed="8"/>
      <name val="GHEA Grapalat"/>
      <family val="3"/>
    </font>
    <font>
      <sz val="10"/>
      <color theme="1"/>
      <name val="Calibri"/>
      <family val="2"/>
      <scheme val="minor"/>
    </font>
    <font>
      <u/>
      <sz val="11"/>
      <color theme="10"/>
      <name val="Calibri"/>
      <family val="2"/>
      <scheme val="minor"/>
    </font>
    <font>
      <sz val="8"/>
      <color indexed="8"/>
      <name val="Calibri"/>
      <family val="2"/>
      <scheme val="minor"/>
    </font>
    <font>
      <b/>
      <sz val="8"/>
      <color indexed="8"/>
      <name val="GHEA Grapalat"/>
      <family val="3"/>
    </font>
    <font>
      <sz val="8"/>
      <color indexed="8"/>
      <name val="GHEA Grapalat"/>
      <family val="3"/>
    </font>
    <font>
      <sz val="9"/>
      <name val="Verdana"/>
      <family val="2"/>
    </font>
    <font>
      <b/>
      <sz val="8"/>
      <name val="Calibri"/>
      <family val="2"/>
      <scheme val="minor"/>
    </font>
    <font>
      <sz val="10"/>
      <color indexed="8"/>
      <name val="Arial"/>
      <family val="2"/>
    </font>
    <font>
      <i/>
      <sz val="10"/>
      <name val="Calibri"/>
      <family val="2"/>
      <scheme val="minor"/>
    </font>
    <font>
      <b/>
      <sz val="8"/>
      <color indexed="8"/>
      <name val="Calibri"/>
      <family val="2"/>
      <scheme val="minor"/>
    </font>
    <font>
      <i/>
      <sz val="10"/>
      <name val="GHEA Grapalat"/>
      <family val="3"/>
    </font>
    <font>
      <sz val="8"/>
      <color theme="5"/>
      <name val="Calibri"/>
      <family val="2"/>
      <scheme val="minor"/>
    </font>
    <font>
      <b/>
      <sz val="8"/>
      <color rgb="FFFF0000"/>
      <name val="Calibri"/>
      <family val="2"/>
      <scheme val="minor"/>
    </font>
    <font>
      <b/>
      <sz val="8"/>
      <name val="GHEA Grapalat"/>
      <family val="2"/>
    </font>
    <font>
      <sz val="11"/>
      <name val="GHEA Grapalat"/>
      <family val="3"/>
    </font>
    <font>
      <b/>
      <sz val="11"/>
      <name val="GHEA Grapalat"/>
      <family val="3"/>
    </font>
    <font>
      <i/>
      <sz val="8"/>
      <color rgb="FF000000"/>
      <name val="Arial Armenian"/>
      <family val="2"/>
    </font>
    <font>
      <sz val="10"/>
      <color indexed="8"/>
      <name val="MS Sans Serif"/>
      <family val="2"/>
    </font>
    <font>
      <sz val="10"/>
      <name val="Arial"/>
      <family val="2"/>
      <charset val="204"/>
    </font>
    <font>
      <sz val="10"/>
      <color indexed="8"/>
      <name val="MS Sans Serif"/>
      <family val="2"/>
      <charset val="204"/>
    </font>
    <font>
      <sz val="10"/>
      <name val="Times Armenian"/>
      <family val="1"/>
    </font>
    <font>
      <b/>
      <sz val="9"/>
      <color indexed="81"/>
      <name val="Tahoma"/>
      <family val="2"/>
    </font>
    <font>
      <sz val="9"/>
      <color indexed="81"/>
      <name val="Tahoma"/>
      <family val="2"/>
    </font>
    <font>
      <sz val="11"/>
      <color theme="1"/>
      <name val="Arial Armenian"/>
      <family val="2"/>
    </font>
    <font>
      <b/>
      <i/>
      <sz val="10"/>
      <color theme="1"/>
      <name val="Times Armenian"/>
      <family val="1"/>
    </font>
    <font>
      <b/>
      <sz val="10"/>
      <name val="Times Armenian"/>
      <family val="1"/>
    </font>
    <font>
      <i/>
      <sz val="10"/>
      <name val="Times Armenian"/>
      <family val="1"/>
    </font>
    <font>
      <i/>
      <sz val="10"/>
      <color rgb="FF000000"/>
      <name val="Times Armenian"/>
      <family val="1"/>
    </font>
    <font>
      <b/>
      <sz val="10"/>
      <color rgb="FF000000"/>
      <name val="Times Armenian"/>
      <family val="1"/>
    </font>
    <font>
      <b/>
      <sz val="8"/>
      <color rgb="FF000000"/>
      <name val="Courier New"/>
      <family val="3"/>
    </font>
    <font>
      <b/>
      <i/>
      <sz val="10"/>
      <color rgb="FF000000"/>
      <name val="Times Armenian"/>
      <family val="1"/>
    </font>
    <font>
      <b/>
      <i/>
      <sz val="8"/>
      <color rgb="FF000000"/>
      <name val="Courier New"/>
      <family val="3"/>
    </font>
    <font>
      <i/>
      <sz val="9"/>
      <color theme="1"/>
      <name val="Arial LatArm"/>
      <family val="2"/>
    </font>
    <font>
      <sz val="9"/>
      <color rgb="FF202124"/>
      <name val="GHEA Grapalat"/>
      <family val="3"/>
    </font>
    <font>
      <b/>
      <i/>
      <sz val="10"/>
      <name val="Times Armenian"/>
      <family val="1"/>
    </font>
    <font>
      <b/>
      <sz val="12"/>
      <color rgb="FF000000"/>
      <name val="Times Armenian"/>
      <family val="1"/>
    </font>
    <font>
      <b/>
      <sz val="12"/>
      <color theme="1"/>
      <name val="Calibri"/>
      <family val="2"/>
      <scheme val="minor"/>
    </font>
    <font>
      <sz val="10"/>
      <color rgb="FF000000"/>
      <name val="GHEA Grapalat"/>
      <family val="3"/>
    </font>
    <font>
      <i/>
      <sz val="8"/>
      <color theme="1"/>
      <name val="Arial LatArm"/>
      <family val="2"/>
    </font>
    <font>
      <b/>
      <i/>
      <sz val="11"/>
      <name val="GHEA Grapalat"/>
      <family val="3"/>
    </font>
    <font>
      <sz val="12"/>
      <name val="Times Armenian"/>
      <family val="1"/>
    </font>
    <font>
      <sz val="12"/>
      <name val="Calibri"/>
      <family val="2"/>
      <scheme val="minor"/>
    </font>
    <font>
      <b/>
      <sz val="12"/>
      <name val="GHEA Grapalat"/>
      <family val="3"/>
    </font>
    <font>
      <sz val="12"/>
      <name val="GHEA Grapalat"/>
      <family val="3"/>
    </font>
    <font>
      <sz val="12"/>
      <name val="Courier New"/>
      <family val="3"/>
    </font>
    <font>
      <i/>
      <sz val="12"/>
      <name val="GHEA Grapalat"/>
      <family val="3"/>
    </font>
    <font>
      <i/>
      <sz val="12"/>
      <name val="Courier New"/>
      <family val="3"/>
    </font>
    <font>
      <sz val="11"/>
      <color theme="1"/>
      <name val="Calibri"/>
      <family val="2"/>
      <charset val="1"/>
      <scheme val="minor"/>
    </font>
    <font>
      <sz val="11"/>
      <color rgb="FF000000"/>
      <name val="Calibri"/>
      <family val="2"/>
      <charset val="204"/>
    </font>
    <font>
      <u/>
      <sz val="11"/>
      <color theme="10"/>
      <name val="Calibri"/>
      <family val="2"/>
      <charset val="1"/>
    </font>
    <font>
      <sz val="10"/>
      <color rgb="FF000000"/>
      <name val="Times New Roman"/>
      <family val="1"/>
    </font>
    <font>
      <sz val="8"/>
      <name val="Arial Armenian"/>
      <family val="2"/>
      <charset val="204"/>
    </font>
    <font>
      <sz val="11"/>
      <color indexed="8"/>
      <name val="Calibri"/>
      <family val="2"/>
    </font>
    <font>
      <sz val="12"/>
      <color indexed="8"/>
      <name val="Times Armenian"/>
      <family val="2"/>
    </font>
    <font>
      <sz val="10"/>
      <color rgb="FF9C6500"/>
      <name val="Calibri"/>
      <family val="2"/>
      <scheme val="minor"/>
    </font>
    <font>
      <sz val="11"/>
      <color theme="1"/>
      <name val="Times Armenian"/>
      <family val="2"/>
    </font>
    <font>
      <sz val="12"/>
      <color theme="1"/>
      <name val="Times Armenian"/>
      <family val="2"/>
    </font>
    <font>
      <b/>
      <sz val="18"/>
      <color theme="3"/>
      <name val="Calibri Light"/>
      <family val="2"/>
      <scheme val="major"/>
    </font>
    <font>
      <b/>
      <sz val="9"/>
      <color theme="1"/>
      <name val="GHEA Grapalat"/>
      <family val="3"/>
    </font>
    <font>
      <b/>
      <sz val="9"/>
      <color rgb="FF002060"/>
      <name val="GHEA Grapalat"/>
      <family val="3"/>
    </font>
    <font>
      <vertAlign val="superscript"/>
      <sz val="10"/>
      <color rgb="FF000000"/>
      <name val="Times Armenian"/>
      <family val="1"/>
    </font>
    <font>
      <sz val="10"/>
      <color rgb="FFFF0000"/>
      <name val="Times Armenian"/>
      <family val="1"/>
    </font>
    <font>
      <i/>
      <u val="singleAccounting"/>
      <sz val="10"/>
      <color rgb="FF000000"/>
      <name val="Times Armenian"/>
      <family val="1"/>
    </font>
    <font>
      <sz val="10"/>
      <color rgb="FF00B050"/>
      <name val="Times Armenian"/>
      <family val="1"/>
    </font>
    <font>
      <i/>
      <sz val="10"/>
      <color rgb="FF00B050"/>
      <name val="Times Armenian"/>
      <family val="1"/>
    </font>
    <font>
      <i/>
      <sz val="10"/>
      <color rgb="FFFF0000"/>
      <name val="Times Armenian"/>
      <family val="1"/>
    </font>
    <font>
      <i/>
      <sz val="10"/>
      <color theme="4"/>
      <name val="Times Armenian"/>
      <family val="1"/>
    </font>
    <font>
      <i/>
      <sz val="8"/>
      <color rgb="FFFF0000"/>
      <name val="GHEA Grapalat"/>
      <family val="3"/>
    </font>
  </fonts>
  <fills count="53">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2" tint="-9.9948118533890809E-2"/>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FFF2CC"/>
        <bgColor rgb="FFFFF2CC"/>
      </patternFill>
    </fill>
    <fill>
      <patternFill patternType="solid">
        <fgColor indexed="22"/>
        <bgColor indexed="0"/>
      </patternFill>
    </fill>
    <fill>
      <patternFill patternType="solid">
        <fgColor theme="6"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ck">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hair">
        <color auto="1"/>
      </top>
      <bottom style="hair">
        <color auto="1"/>
      </bottom>
      <diagonal/>
    </border>
    <border>
      <left style="thin">
        <color rgb="FF000000"/>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rgb="FF000000"/>
      </top>
      <bottom/>
      <diagonal/>
    </border>
  </borders>
  <cellStyleXfs count="527">
    <xf numFmtId="0" fontId="0" fillId="0" borderId="0"/>
    <xf numFmtId="0" fontId="27" fillId="0" borderId="0"/>
    <xf numFmtId="0" fontId="28" fillId="17" borderId="35" applyNumberFormat="0" applyFont="0" applyAlignment="0" applyProtection="0"/>
    <xf numFmtId="0" fontId="31" fillId="0" borderId="0">
      <alignment horizontal="left" vertical="top" wrapText="1"/>
    </xf>
    <xf numFmtId="0" fontId="32" fillId="0" borderId="0" applyNumberFormat="0" applyFill="0" applyBorder="0" applyAlignment="0" applyProtection="0"/>
    <xf numFmtId="0" fontId="33" fillId="0" borderId="28"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5" fillId="0" borderId="0" applyNumberFormat="0" applyFill="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9" fillId="14" borderId="31" applyNumberFormat="0" applyAlignment="0" applyProtection="0"/>
    <xf numFmtId="0" fontId="40" fillId="15" borderId="32" applyNumberFormat="0" applyAlignment="0" applyProtection="0"/>
    <xf numFmtId="0" fontId="41" fillId="15" borderId="31" applyNumberFormat="0" applyAlignment="0" applyProtection="0"/>
    <xf numFmtId="0" fontId="42" fillId="0" borderId="33" applyNumberFormat="0" applyFill="0" applyAlignment="0" applyProtection="0"/>
    <xf numFmtId="0" fontId="43" fillId="16" borderId="34" applyNumberFormat="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45" fillId="0" borderId="36" applyNumberFormat="0" applyFill="0" applyAlignment="0" applyProtection="0"/>
    <xf numFmtId="0" fontId="46"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6" fillId="41" borderId="0" applyNumberFormat="0" applyBorder="0" applyAlignment="0" applyProtection="0"/>
    <xf numFmtId="164" fontId="31" fillId="0" borderId="0" applyFill="0" applyBorder="0" applyProtection="0">
      <alignment horizontal="right" vertical="top"/>
    </xf>
    <xf numFmtId="0" fontId="28" fillId="17" borderId="35" applyNumberFormat="0" applyFont="0" applyAlignment="0" applyProtection="0"/>
    <xf numFmtId="0" fontId="28" fillId="19"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43" fontId="47"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0" fontId="27" fillId="0" borderId="0"/>
    <xf numFmtId="0" fontId="27" fillId="0" borderId="0"/>
    <xf numFmtId="0" fontId="32" fillId="0" borderId="0" applyNumberFormat="0" applyFill="0" applyBorder="0" applyAlignment="0" applyProtection="0"/>
    <xf numFmtId="0" fontId="33" fillId="0" borderId="28"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5" fillId="0" borderId="0" applyNumberFormat="0" applyFill="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9" fillId="14" borderId="31" applyNumberFormat="0" applyAlignment="0" applyProtection="0"/>
    <xf numFmtId="0" fontId="40" fillId="15" borderId="32" applyNumberFormat="0" applyAlignment="0" applyProtection="0"/>
    <xf numFmtId="0" fontId="41" fillId="15" borderId="31" applyNumberFormat="0" applyAlignment="0" applyProtection="0"/>
    <xf numFmtId="0" fontId="42" fillId="0" borderId="33" applyNumberFormat="0" applyFill="0" applyAlignment="0" applyProtection="0"/>
    <xf numFmtId="0" fontId="43" fillId="16" borderId="34" applyNumberFormat="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45" fillId="0" borderId="36" applyNumberFormat="0" applyFill="0" applyAlignment="0" applyProtection="0"/>
    <xf numFmtId="0" fontId="46"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46"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46"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6"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46"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46"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8" fillId="13" borderId="0" applyNumberFormat="0" applyBorder="0" applyAlignment="0" applyProtection="0"/>
    <xf numFmtId="0" fontId="46" fillId="21"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33" borderId="0" applyNumberFormat="0" applyBorder="0" applyAlignment="0" applyProtection="0"/>
    <xf numFmtId="0" fontId="46" fillId="37" borderId="0" applyNumberFormat="0" applyBorder="0" applyAlignment="0" applyProtection="0"/>
    <xf numFmtId="0" fontId="46" fillId="41" borderId="0" applyNumberFormat="0" applyBorder="0" applyAlignment="0" applyProtection="0"/>
    <xf numFmtId="0" fontId="31" fillId="0" borderId="0">
      <alignment horizontal="left" vertical="top" wrapText="1"/>
    </xf>
    <xf numFmtId="0" fontId="28" fillId="0" borderId="0"/>
    <xf numFmtId="0" fontId="97" fillId="0" borderId="0" applyNumberFormat="0" applyFill="0" applyBorder="0" applyAlignment="0" applyProtection="0"/>
    <xf numFmtId="43" fontId="101" fillId="0" borderId="0" applyFont="0" applyFill="0" applyBorder="0" applyAlignment="0" applyProtection="0"/>
    <xf numFmtId="9" fontId="103" fillId="0" borderId="0" applyFont="0" applyFill="0" applyBorder="0" applyAlignment="0" applyProtection="0"/>
    <xf numFmtId="164" fontId="109" fillId="0" borderId="0" applyFill="0" applyBorder="0" applyProtection="0">
      <alignment horizontal="right" vertical="top"/>
    </xf>
    <xf numFmtId="43" fontId="27" fillId="0" borderId="0" applyFont="0" applyFill="0" applyBorder="0" applyAlignment="0" applyProtection="0"/>
    <xf numFmtId="165" fontId="47" fillId="0" borderId="0" applyFont="0" applyFill="0" applyBorder="0" applyAlignment="0" applyProtection="0"/>
    <xf numFmtId="43" fontId="28"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43" fontId="116" fillId="0" borderId="0" applyFont="0" applyFill="0" applyBorder="0" applyAlignment="0" applyProtection="0"/>
    <xf numFmtId="43" fontId="47" fillId="0" borderId="0" applyFont="0" applyFill="0" applyBorder="0" applyAlignment="0" applyProtection="0"/>
    <xf numFmtId="43" fontId="114" fillId="0" borderId="0" applyFont="0" applyFill="0" applyBorder="0" applyAlignment="0" applyProtection="0"/>
    <xf numFmtId="43" fontId="11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7" fillId="0" borderId="0" applyFont="0" applyFill="0" applyBorder="0" applyAlignment="0" applyProtection="0"/>
    <xf numFmtId="43" fontId="27" fillId="0" borderId="0" applyFont="0" applyFill="0" applyBorder="0" applyAlignment="0" applyProtection="0"/>
    <xf numFmtId="165" fontId="47" fillId="0" borderId="0" applyFont="0" applyFill="0" applyBorder="0" applyAlignment="0" applyProtection="0"/>
    <xf numFmtId="0" fontId="31" fillId="0" borderId="0">
      <alignment horizontal="left" vertical="top" wrapText="1"/>
    </xf>
    <xf numFmtId="165" fontId="47" fillId="0" borderId="0" applyFont="0" applyFill="0" applyBorder="0" applyAlignment="0" applyProtection="0"/>
    <xf numFmtId="43" fontId="27" fillId="0" borderId="0" applyFont="0" applyFill="0" applyBorder="0" applyAlignment="0" applyProtection="0"/>
    <xf numFmtId="43" fontId="114" fillId="0" borderId="0" applyFont="0" applyFill="0" applyBorder="0" applyAlignment="0" applyProtection="0"/>
    <xf numFmtId="165" fontId="4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47" fillId="0" borderId="0" applyFont="0" applyFill="0" applyBorder="0" applyAlignment="0" applyProtection="0"/>
    <xf numFmtId="43" fontId="27" fillId="0" borderId="0" applyFont="0" applyFill="0" applyBorder="0" applyAlignment="0" applyProtection="0"/>
    <xf numFmtId="0" fontId="116" fillId="0" borderId="0"/>
    <xf numFmtId="0" fontId="47" fillId="0" borderId="0"/>
    <xf numFmtId="0" fontId="119" fillId="0" borderId="0"/>
    <xf numFmtId="0" fontId="27" fillId="0" borderId="0"/>
    <xf numFmtId="0" fontId="28" fillId="0" borderId="0"/>
    <xf numFmtId="0" fontId="47" fillId="0" borderId="0"/>
    <xf numFmtId="0" fontId="114" fillId="0" borderId="0"/>
    <xf numFmtId="0" fontId="27" fillId="0" borderId="0"/>
    <xf numFmtId="0" fontId="27" fillId="0" borderId="0"/>
    <xf numFmtId="0" fontId="47" fillId="0" borderId="0"/>
    <xf numFmtId="0" fontId="31" fillId="0" borderId="0">
      <alignment horizontal="left" vertical="top" wrapText="1"/>
    </xf>
    <xf numFmtId="0" fontId="114" fillId="0" borderId="0"/>
    <xf numFmtId="0" fontId="47" fillId="0" borderId="0"/>
    <xf numFmtId="0" fontId="27" fillId="0" borderId="0"/>
    <xf numFmtId="0" fontId="27" fillId="0" borderId="0"/>
    <xf numFmtId="0" fontId="114" fillId="0" borderId="0"/>
    <xf numFmtId="0" fontId="47" fillId="0" borderId="0"/>
    <xf numFmtId="0" fontId="27" fillId="0" borderId="0"/>
    <xf numFmtId="0" fontId="27" fillId="0" borderId="0"/>
    <xf numFmtId="0" fontId="27" fillId="0" borderId="0"/>
    <xf numFmtId="0" fontId="27" fillId="0" borderId="0"/>
    <xf numFmtId="0" fontId="114" fillId="0" borderId="0"/>
    <xf numFmtId="0" fontId="27" fillId="0" borderId="0"/>
    <xf numFmtId="0" fontId="27" fillId="0" borderId="0"/>
    <xf numFmtId="0" fontId="116" fillId="0" borderId="0"/>
    <xf numFmtId="0" fontId="113" fillId="0" borderId="0"/>
    <xf numFmtId="0" fontId="113" fillId="0" borderId="0"/>
    <xf numFmtId="0" fontId="115" fillId="0" borderId="0"/>
    <xf numFmtId="0" fontId="113" fillId="0" borderId="0"/>
    <xf numFmtId="0" fontId="32" fillId="0" borderId="0" applyNumberFormat="0" applyFill="0" applyBorder="0" applyAlignment="0" applyProtection="0"/>
    <xf numFmtId="0" fontId="114" fillId="0" borderId="0"/>
    <xf numFmtId="0" fontId="114" fillId="0" borderId="0"/>
    <xf numFmtId="0" fontId="27" fillId="0" borderId="0"/>
    <xf numFmtId="0" fontId="28" fillId="0" borderId="0"/>
    <xf numFmtId="0" fontId="27" fillId="0" borderId="0"/>
    <xf numFmtId="0" fontId="113" fillId="0" borderId="0"/>
    <xf numFmtId="0" fontId="115" fillId="0" borderId="0"/>
    <xf numFmtId="0" fontId="113" fillId="0" borderId="0"/>
    <xf numFmtId="0" fontId="115" fillId="0" borderId="0"/>
    <xf numFmtId="0" fontId="113" fillId="0" borderId="0"/>
    <xf numFmtId="43" fontId="114" fillId="0" borderId="0" applyFont="0" applyFill="0" applyBorder="0" applyAlignment="0" applyProtection="0"/>
    <xf numFmtId="43" fontId="11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43" fontId="114" fillId="0" borderId="0" applyFont="0" applyFill="0" applyBorder="0" applyAlignment="0" applyProtection="0"/>
    <xf numFmtId="43" fontId="28" fillId="0" borderId="0" applyFont="0" applyFill="0" applyBorder="0" applyAlignment="0" applyProtection="0"/>
    <xf numFmtId="179" fontId="143" fillId="0" borderId="0" applyFont="0" applyFill="0" applyBorder="0" applyAlignment="0" applyProtection="0"/>
    <xf numFmtId="0" fontId="51" fillId="0" borderId="0"/>
    <xf numFmtId="43" fontId="28"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143" fillId="0" borderId="0"/>
    <xf numFmtId="0" fontId="51" fillId="0" borderId="0"/>
    <xf numFmtId="43" fontId="28" fillId="0" borderId="0" applyFont="0" applyFill="0" applyBorder="0" applyAlignment="0" applyProtection="0"/>
    <xf numFmtId="0" fontId="28" fillId="0" borderId="0"/>
    <xf numFmtId="9" fontId="51" fillId="0" borderId="0" applyFont="0" applyFill="0" applyBorder="0" applyAlignment="0" applyProtection="0"/>
    <xf numFmtId="9" fontId="51" fillId="0" borderId="0" applyFont="0" applyFill="0" applyBorder="0" applyAlignment="0" applyProtection="0"/>
    <xf numFmtId="0" fontId="28" fillId="0" borderId="0"/>
    <xf numFmtId="0" fontId="143" fillId="0" borderId="0"/>
    <xf numFmtId="0" fontId="28"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143" fillId="0" borderId="0"/>
    <xf numFmtId="0" fontId="28" fillId="0" borderId="0"/>
    <xf numFmtId="0" fontId="27" fillId="0" borderId="0"/>
    <xf numFmtId="0" fontId="144" fillId="0" borderId="0"/>
    <xf numFmtId="43" fontId="47" fillId="0" borderId="0" applyFont="0" applyFill="0" applyBorder="0" applyAlignment="0" applyProtection="0"/>
    <xf numFmtId="0" fontId="27" fillId="0" borderId="0"/>
    <xf numFmtId="43" fontId="27" fillId="0" borderId="0" applyFont="0" applyFill="0" applyBorder="0" applyAlignment="0" applyProtection="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145" fillId="0" borderId="0" applyNumberFormat="0" applyFill="0" applyBorder="0" applyAlignment="0" applyProtection="0">
      <alignment vertical="top"/>
      <protection locked="0"/>
    </xf>
    <xf numFmtId="0" fontId="143" fillId="0" borderId="0"/>
    <xf numFmtId="9" fontId="27"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165" fontId="143"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43" fontId="28" fillId="0" borderId="0" applyFont="0" applyFill="0" applyBorder="0" applyAlignment="0" applyProtection="0"/>
    <xf numFmtId="179" fontId="27" fillId="0" borderId="0" applyFont="0" applyFill="0" applyBorder="0" applyAlignment="0" applyProtection="0"/>
    <xf numFmtId="179" fontId="143" fillId="0" borderId="0" applyFont="0" applyFill="0" applyBorder="0" applyAlignment="0" applyProtection="0"/>
    <xf numFmtId="179" fontId="28" fillId="0" borderId="0" applyFont="0" applyFill="0" applyBorder="0" applyAlignment="0" applyProtection="0"/>
    <xf numFmtId="179" fontId="27" fillId="0" borderId="0" applyFont="0" applyFill="0" applyBorder="0" applyAlignment="0" applyProtection="0"/>
    <xf numFmtId="179" fontId="143" fillId="0" borderId="0" applyFont="0" applyFill="0" applyBorder="0" applyAlignment="0" applyProtection="0"/>
    <xf numFmtId="179" fontId="28" fillId="0" borderId="0" applyFont="0" applyFill="0" applyBorder="0" applyAlignment="0" applyProtection="0"/>
    <xf numFmtId="179" fontId="47" fillId="0" borderId="0" applyFont="0" applyFill="0" applyBorder="0" applyAlignment="0" applyProtection="0"/>
    <xf numFmtId="179" fontId="27" fillId="0" borderId="0" applyFont="0" applyFill="0" applyBorder="0" applyAlignment="0" applyProtection="0"/>
    <xf numFmtId="179" fontId="28" fillId="0" borderId="0" applyFont="0" applyFill="0" applyBorder="0" applyAlignment="0" applyProtection="0"/>
    <xf numFmtId="179" fontId="27"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7"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9" fontId="143"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146" fillId="0" borderId="0"/>
    <xf numFmtId="0" fontId="27" fillId="0" borderId="0"/>
    <xf numFmtId="0" fontId="27" fillId="0" borderId="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38" borderId="0" applyNumberFormat="0" applyBorder="0" applyAlignment="0" applyProtection="0"/>
    <xf numFmtId="0" fontId="37" fillId="12" borderId="0" applyNumberFormat="0" applyBorder="0" applyAlignment="0" applyProtection="0"/>
    <xf numFmtId="0" fontId="41" fillId="15" borderId="31" applyNumberFormat="0" applyAlignment="0" applyProtection="0"/>
    <xf numFmtId="0" fontId="43" fillId="16" borderId="34" applyNumberFormat="0" applyAlignment="0" applyProtection="0"/>
    <xf numFmtId="43" fontId="14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47" fillId="0" borderId="0" applyFont="0" applyFill="0" applyBorder="0" applyAlignment="0" applyProtection="0"/>
    <xf numFmtId="43" fontId="27"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81" fontId="27"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47" fillId="0" borderId="0" applyFont="0" applyFill="0" applyBorder="0" applyAlignment="0" applyProtection="0"/>
    <xf numFmtId="43" fontId="116" fillId="0" borderId="0" applyFont="0" applyFill="0" applyBorder="0" applyAlignment="0" applyProtection="0"/>
    <xf numFmtId="43" fontId="149"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alignment horizontal="left" vertical="top" wrapText="1"/>
    </xf>
    <xf numFmtId="180" fontId="148" fillId="0" borderId="0" applyFont="0" applyFill="0" applyBorder="0" applyAlignment="0" applyProtection="0"/>
    <xf numFmtId="43" fontId="116" fillId="0" borderId="0" applyFont="0" applyFill="0" applyBorder="0" applyAlignment="0" applyProtection="0"/>
    <xf numFmtId="0" fontId="44" fillId="0" borderId="0" applyNumberFormat="0" applyFill="0" applyBorder="0" applyAlignment="0" applyProtection="0"/>
    <xf numFmtId="0" fontId="36" fillId="11" borderId="0" applyNumberFormat="0" applyBorder="0" applyAlignment="0" applyProtection="0"/>
    <xf numFmtId="0" fontId="33" fillId="0" borderId="28"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5" fillId="0" borderId="0" applyNumberFormat="0" applyFill="0" applyBorder="0" applyAlignment="0" applyProtection="0"/>
    <xf numFmtId="0" fontId="39" fillId="14" borderId="31" applyNumberFormat="0" applyAlignment="0" applyProtection="0"/>
    <xf numFmtId="0" fontId="42" fillId="0" borderId="33" applyNumberFormat="0" applyFill="0" applyAlignment="0" applyProtection="0"/>
    <xf numFmtId="0" fontId="150"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50" fillId="13" borderId="0" applyNumberFormat="0" applyBorder="0" applyAlignment="0" applyProtection="0"/>
    <xf numFmtId="0" fontId="116" fillId="0" borderId="0"/>
    <xf numFmtId="0" fontId="116" fillId="0" borderId="0"/>
    <xf numFmtId="0" fontId="148" fillId="0" borderId="0"/>
    <xf numFmtId="0" fontId="27" fillId="0" borderId="0"/>
    <xf numFmtId="0" fontId="147" fillId="0" borderId="0">
      <alignment horizontal="left"/>
    </xf>
    <xf numFmtId="0" fontId="114" fillId="0" borderId="0"/>
    <xf numFmtId="0" fontId="116" fillId="0" borderId="0"/>
    <xf numFmtId="0" fontId="116" fillId="0" borderId="0"/>
    <xf numFmtId="0" fontId="151" fillId="0" borderId="0"/>
    <xf numFmtId="0" fontId="47" fillId="0" borderId="0"/>
    <xf numFmtId="0" fontId="28" fillId="0" borderId="0"/>
    <xf numFmtId="0" fontId="31" fillId="0" borderId="0">
      <alignment horizontal="left" vertical="top" wrapText="1"/>
    </xf>
    <xf numFmtId="0" fontId="152" fillId="0" borderId="0"/>
    <xf numFmtId="0" fontId="31" fillId="0" borderId="0">
      <alignment horizontal="left" vertical="top" wrapText="1"/>
    </xf>
    <xf numFmtId="0" fontId="27" fillId="0" borderId="0"/>
    <xf numFmtId="0" fontId="148" fillId="17" borderId="35" applyNumberFormat="0" applyFont="0" applyAlignment="0" applyProtection="0"/>
    <xf numFmtId="0" fontId="40" fillId="15" borderId="32" applyNumberFormat="0" applyAlignment="0" applyProtection="0"/>
    <xf numFmtId="9" fontId="116" fillId="0" borderId="0" applyFont="0" applyFill="0" applyBorder="0" applyAlignment="0" applyProtection="0"/>
    <xf numFmtId="9" fontId="47" fillId="0" borderId="0" applyFont="0" applyFill="0" applyBorder="0" applyAlignment="0" applyProtection="0"/>
    <xf numFmtId="0" fontId="47" fillId="0" borderId="0" applyNumberFormat="0" applyFill="0" applyBorder="0" applyAlignment="0" applyProtection="0"/>
    <xf numFmtId="0" fontId="153" fillId="0" borderId="0" applyNumberFormat="0" applyFill="0" applyBorder="0" applyAlignment="0" applyProtection="0"/>
    <xf numFmtId="0" fontId="45" fillId="0" borderId="36" applyNumberFormat="0" applyFill="0" applyAlignment="0" applyProtection="0"/>
    <xf numFmtId="0" fontId="24" fillId="0" borderId="0" applyNumberForma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116" fillId="0" borderId="0"/>
    <xf numFmtId="0" fontId="116" fillId="0" borderId="0"/>
    <xf numFmtId="9" fontId="116" fillId="0" borderId="0" applyFont="0" applyFill="0" applyBorder="0" applyAlignment="0" applyProtection="0"/>
    <xf numFmtId="0" fontId="28" fillId="0" borderId="0"/>
    <xf numFmtId="43" fontId="28" fillId="0" borderId="0" applyFont="0" applyFill="0" applyBorder="0" applyAlignment="0" applyProtection="0"/>
    <xf numFmtId="0" fontId="143" fillId="0" borderId="0"/>
    <xf numFmtId="43" fontId="143" fillId="0" borderId="0" applyFont="0" applyFill="0" applyBorder="0" applyAlignment="0" applyProtection="0"/>
    <xf numFmtId="0" fontId="28" fillId="0" borderId="0"/>
    <xf numFmtId="43" fontId="101" fillId="0" borderId="0" applyFont="0" applyFill="0" applyBorder="0" applyAlignment="0" applyProtection="0"/>
    <xf numFmtId="9" fontId="103" fillId="0" borderId="0" applyFont="0" applyFill="0" applyBorder="0" applyAlignment="0" applyProtection="0"/>
    <xf numFmtId="43" fontId="28" fillId="0" borderId="0" applyFont="0" applyFill="0" applyBorder="0" applyAlignment="0" applyProtection="0"/>
    <xf numFmtId="43" fontId="101" fillId="0" borderId="0" applyFont="0" applyFill="0" applyBorder="0" applyAlignment="0" applyProtection="0"/>
    <xf numFmtId="0" fontId="153" fillId="0" borderId="0" applyNumberFormat="0" applyFill="0" applyBorder="0" applyAlignment="0" applyProtection="0"/>
    <xf numFmtId="0" fontId="38" fillId="13" borderId="0" applyNumberFormat="0" applyBorder="0" applyAlignment="0" applyProtection="0"/>
    <xf numFmtId="0" fontId="46" fillId="21"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33" borderId="0" applyNumberFormat="0" applyBorder="0" applyAlignment="0" applyProtection="0"/>
    <xf numFmtId="0" fontId="46" fillId="37" borderId="0" applyNumberFormat="0" applyBorder="0" applyAlignment="0" applyProtection="0"/>
    <xf numFmtId="0" fontId="46" fillId="41" borderId="0" applyNumberFormat="0" applyBorder="0" applyAlignment="0" applyProtection="0"/>
    <xf numFmtId="0" fontId="31" fillId="0" borderId="0">
      <alignment horizontal="left" vertical="top" wrapText="1"/>
    </xf>
    <xf numFmtId="0" fontId="28" fillId="17" borderId="35" applyNumberFormat="0" applyFont="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79"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43" fontId="28" fillId="0" borderId="0" applyFont="0" applyFill="0" applyBorder="0" applyAlignment="0" applyProtection="0"/>
  </cellStyleXfs>
  <cellXfs count="1082">
    <xf numFmtId="0" fontId="0" fillId="0" borderId="0" xfId="0"/>
    <xf numFmtId="0" fontId="0" fillId="0" borderId="0" xfId="0" applyAlignment="1">
      <alignment horizontal="justify" vertical="center"/>
    </xf>
    <xf numFmtId="0" fontId="0" fillId="0" borderId="0" xfId="0" applyAlignment="1">
      <alignment horizontal="center" vertical="center" wrapText="1"/>
    </xf>
    <xf numFmtId="0" fontId="10" fillId="0" borderId="0" xfId="0" applyFont="1" applyAlignment="1">
      <alignment horizontal="left" vertical="center"/>
    </xf>
    <xf numFmtId="0" fontId="14" fillId="0" borderId="0" xfId="0" applyFont="1" applyAlignment="1">
      <alignment vertical="center"/>
    </xf>
    <xf numFmtId="0" fontId="4" fillId="0" borderId="0" xfId="0" applyFont="1" applyAlignment="1">
      <alignment horizontal="center" vertical="center" wrapText="1"/>
    </xf>
    <xf numFmtId="0" fontId="0" fillId="0" borderId="0" xfId="0" applyAlignment="1">
      <alignment horizontal="left"/>
    </xf>
    <xf numFmtId="0" fontId="9" fillId="0" borderId="0" xfId="0" applyFont="1"/>
    <xf numFmtId="0" fontId="18" fillId="0" borderId="0" xfId="0" applyFont="1" applyAlignment="1">
      <alignment vertical="center"/>
    </xf>
    <xf numFmtId="0" fontId="15" fillId="0" borderId="0" xfId="0" applyFont="1" applyAlignment="1">
      <alignment vertical="center" wrapText="1"/>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5" fillId="0" borderId="0" xfId="0" applyFont="1" applyAlignment="1">
      <alignment vertical="center"/>
    </xf>
    <xf numFmtId="0" fontId="19" fillId="7" borderId="0" xfId="0" applyFont="1" applyFill="1" applyAlignment="1">
      <alignment vertical="center"/>
    </xf>
    <xf numFmtId="0" fontId="20" fillId="7" borderId="0" xfId="0" applyFont="1" applyFill="1" applyAlignment="1">
      <alignment vertical="center"/>
    </xf>
    <xf numFmtId="49" fontId="2" fillId="2" borderId="7" xfId="0" applyNumberFormat="1" applyFont="1" applyFill="1" applyBorder="1" applyAlignment="1">
      <alignment horizontal="center" vertical="center" wrapText="1"/>
    </xf>
    <xf numFmtId="49" fontId="2" fillId="2" borderId="6" xfId="0" applyNumberFormat="1" applyFont="1" applyFill="1" applyBorder="1" applyAlignment="1">
      <alignment vertical="center" wrapText="1"/>
    </xf>
    <xf numFmtId="49" fontId="3" fillId="6" borderId="1" xfId="0" applyNumberFormat="1" applyFont="1" applyFill="1" applyBorder="1" applyAlignment="1">
      <alignment vertical="center" wrapText="1"/>
    </xf>
    <xf numFmtId="0" fontId="12" fillId="0" borderId="0" xfId="0" applyFont="1" applyAlignment="1">
      <alignment vertical="center"/>
    </xf>
    <xf numFmtId="0" fontId="4" fillId="6" borderId="1" xfId="0" applyFont="1" applyFill="1" applyBorder="1" applyAlignment="1">
      <alignment horizontal="center" vertical="center" wrapText="1"/>
    </xf>
    <xf numFmtId="0" fontId="9" fillId="2" borderId="1" xfId="0" applyFont="1" applyFill="1" applyBorder="1" applyAlignment="1">
      <alignment vertical="center" wrapText="1"/>
    </xf>
    <xf numFmtId="49" fontId="2" fillId="8" borderId="2" xfId="0" applyNumberFormat="1" applyFont="1" applyFill="1" applyBorder="1" applyAlignment="1">
      <alignment vertical="center" wrapText="1"/>
    </xf>
    <xf numFmtId="0" fontId="0" fillId="8" borderId="3" xfId="0" applyFill="1" applyBorder="1"/>
    <xf numFmtId="49" fontId="2" fillId="8" borderId="12" xfId="0" applyNumberFormat="1" applyFont="1" applyFill="1" applyBorder="1" applyAlignment="1">
      <alignment vertical="center"/>
    </xf>
    <xf numFmtId="0" fontId="0" fillId="8" borderId="13" xfId="0" applyFill="1" applyBorder="1"/>
    <xf numFmtId="49" fontId="6" fillId="8" borderId="13" xfId="0" applyNumberFormat="1" applyFont="1" applyFill="1" applyBorder="1" applyAlignment="1">
      <alignment vertical="center" wrapText="1"/>
    </xf>
    <xf numFmtId="0" fontId="0" fillId="8" borderId="2" xfId="0" applyFill="1" applyBorder="1"/>
    <xf numFmtId="49" fontId="2" fillId="8" borderId="3" xfId="0" applyNumberFormat="1" applyFont="1" applyFill="1" applyBorder="1" applyAlignment="1">
      <alignment vertical="center"/>
    </xf>
    <xf numFmtId="0" fontId="4" fillId="6" borderId="1" xfId="0" applyFont="1" applyFill="1" applyBorder="1" applyAlignment="1">
      <alignment vertical="center" wrapText="1"/>
    </xf>
    <xf numFmtId="0" fontId="9" fillId="6"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6" borderId="1" xfId="0" applyFont="1" applyFill="1" applyBorder="1" applyAlignment="1">
      <alignment horizontal="justify" vertical="center" wrapText="1"/>
    </xf>
    <xf numFmtId="0" fontId="9" fillId="8" borderId="1" xfId="0" applyFont="1" applyFill="1" applyBorder="1" applyAlignment="1">
      <alignment vertical="center" wrapText="1"/>
    </xf>
    <xf numFmtId="0" fontId="9" fillId="6" borderId="1" xfId="0" applyFont="1" applyFill="1" applyBorder="1" applyAlignment="1">
      <alignment horizontal="center" vertical="center" wrapText="1"/>
    </xf>
    <xf numFmtId="0" fontId="5" fillId="8" borderId="1" xfId="0" applyFont="1" applyFill="1" applyBorder="1" applyAlignment="1">
      <alignment vertical="center" wrapText="1"/>
    </xf>
    <xf numFmtId="0" fontId="9" fillId="0" borderId="0" xfId="0" applyFont="1" applyAlignment="1">
      <alignment vertical="center"/>
    </xf>
    <xf numFmtId="0" fontId="9" fillId="2" borderId="7" xfId="0" applyFont="1" applyFill="1" applyBorder="1" applyAlignment="1">
      <alignment vertical="center" wrapText="1"/>
    </xf>
    <xf numFmtId="0" fontId="9" fillId="6" borderId="7" xfId="0" applyFont="1" applyFill="1" applyBorder="1" applyAlignment="1">
      <alignment vertical="center" textRotation="90" wrapText="1"/>
    </xf>
    <xf numFmtId="0" fontId="9" fillId="2" borderId="1" xfId="0" applyFont="1" applyFill="1" applyBorder="1" applyAlignment="1">
      <alignment horizontal="center" vertical="center" wrapText="1"/>
    </xf>
    <xf numFmtId="0" fontId="11" fillId="0" borderId="0" xfId="0" applyFont="1" applyAlignment="1">
      <alignment vertical="center"/>
    </xf>
    <xf numFmtId="0" fontId="1" fillId="0" borderId="0" xfId="0" applyFont="1" applyAlignment="1">
      <alignment vertical="center"/>
    </xf>
    <xf numFmtId="0" fontId="9" fillId="2" borderId="1" xfId="0" applyFont="1" applyFill="1" applyBorder="1" applyAlignment="1">
      <alignment vertical="center" textRotation="90" wrapText="1"/>
    </xf>
    <xf numFmtId="0" fontId="4" fillId="6" borderId="7" xfId="0" applyFont="1" applyFill="1" applyBorder="1" applyAlignment="1">
      <alignment vertical="center" wrapText="1"/>
    </xf>
    <xf numFmtId="0" fontId="9" fillId="6" borderId="7" xfId="0" applyFont="1" applyFill="1" applyBorder="1" applyAlignment="1">
      <alignment vertical="center" wrapText="1"/>
    </xf>
    <xf numFmtId="0" fontId="9" fillId="5"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0" xfId="0" applyFont="1" applyAlignment="1">
      <alignment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6"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8" fillId="5" borderId="1" xfId="0" applyFont="1" applyFill="1" applyBorder="1" applyAlignment="1">
      <alignment horizontal="left" vertical="center" wrapText="1" indent="2"/>
    </xf>
    <xf numFmtId="0" fontId="13" fillId="5" borderId="1" xfId="0" applyFont="1" applyFill="1" applyBorder="1" applyAlignment="1">
      <alignment vertical="center" wrapText="1"/>
    </xf>
    <xf numFmtId="0" fontId="9" fillId="10" borderId="1" xfId="0" applyFont="1" applyFill="1" applyBorder="1" applyAlignment="1">
      <alignment vertical="center" textRotation="90" wrapText="1"/>
    </xf>
    <xf numFmtId="0" fontId="9" fillId="10" borderId="20" xfId="0" applyFont="1" applyFill="1" applyBorder="1" applyAlignment="1">
      <alignment vertical="center" textRotation="90" wrapText="1"/>
    </xf>
    <xf numFmtId="0" fontId="9" fillId="10" borderId="21" xfId="0" applyFont="1" applyFill="1" applyBorder="1" applyAlignment="1">
      <alignment vertical="center" textRotation="90" wrapText="1"/>
    </xf>
    <xf numFmtId="0" fontId="9" fillId="5"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6" borderId="20" xfId="0"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0" fontId="4" fillId="6" borderId="20" xfId="0" applyFont="1" applyFill="1" applyBorder="1" applyAlignment="1">
      <alignment vertical="center" wrapText="1"/>
    </xf>
    <xf numFmtId="0" fontId="4" fillId="6" borderId="25" xfId="0" applyFont="1" applyFill="1" applyBorder="1" applyAlignment="1">
      <alignment vertical="center" wrapText="1"/>
    </xf>
    <xf numFmtId="0" fontId="9" fillId="0" borderId="0" xfId="0" applyFont="1" applyAlignment="1">
      <alignment horizontal="left"/>
    </xf>
    <xf numFmtId="0" fontId="4" fillId="0" borderId="0" xfId="0" applyFont="1" applyAlignment="1">
      <alignment vertical="top" wrapText="1"/>
    </xf>
    <xf numFmtId="0" fontId="18"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9" fillId="2" borderId="21" xfId="0" applyFont="1" applyFill="1" applyBorder="1" applyAlignment="1">
      <alignment vertical="center" textRotation="90" wrapText="1"/>
    </xf>
    <xf numFmtId="0" fontId="24" fillId="0" borderId="0" xfId="0" applyFont="1"/>
    <xf numFmtId="0" fontId="26" fillId="0" borderId="0" xfId="0" applyFont="1" applyAlignment="1">
      <alignment vertical="center"/>
    </xf>
    <xf numFmtId="0" fontId="29" fillId="0" borderId="0" xfId="0" applyFont="1"/>
    <xf numFmtId="0" fontId="30" fillId="0" borderId="0" xfId="0" applyFont="1"/>
    <xf numFmtId="0" fontId="9" fillId="2" borderId="7" xfId="0" applyFont="1" applyFill="1" applyBorder="1" applyAlignment="1">
      <alignment horizontal="center" vertical="center" wrapText="1"/>
    </xf>
    <xf numFmtId="0" fontId="48" fillId="0" borderId="0" xfId="0" applyFont="1" applyAlignment="1">
      <alignment vertical="center"/>
    </xf>
    <xf numFmtId="0" fontId="49" fillId="0" borderId="0" xfId="0" applyFont="1"/>
    <xf numFmtId="0" fontId="50" fillId="0" borderId="0" xfId="0" applyFont="1" applyAlignment="1">
      <alignment vertical="center"/>
    </xf>
    <xf numFmtId="0" fontId="53" fillId="0" borderId="0" xfId="0" applyFont="1"/>
    <xf numFmtId="49" fontId="51" fillId="2" borderId="20" xfId="0" applyNumberFormat="1" applyFont="1" applyFill="1" applyBorder="1" applyAlignment="1">
      <alignment horizontal="center" vertical="center" wrapText="1"/>
    </xf>
    <xf numFmtId="49" fontId="51" fillId="2" borderId="1" xfId="0" applyNumberFormat="1" applyFont="1" applyFill="1" applyBorder="1" applyAlignment="1">
      <alignment horizontal="center" vertical="center" wrapText="1"/>
    </xf>
    <xf numFmtId="0" fontId="51" fillId="2" borderId="1" xfId="0" applyFont="1" applyFill="1" applyBorder="1" applyAlignment="1">
      <alignment vertical="center" textRotation="90" wrapText="1"/>
    </xf>
    <xf numFmtId="0" fontId="46" fillId="0" borderId="0" xfId="0" applyFont="1"/>
    <xf numFmtId="49" fontId="3" fillId="2" borderId="7" xfId="0" applyNumberFormat="1" applyFont="1" applyFill="1" applyBorder="1" applyAlignment="1">
      <alignment horizontal="center" vertical="center" wrapText="1"/>
    </xf>
    <xf numFmtId="49" fontId="3" fillId="2" borderId="6" xfId="0" applyNumberFormat="1" applyFont="1" applyFill="1" applyBorder="1" applyAlignment="1">
      <alignment vertical="center" wrapText="1"/>
    </xf>
    <xf numFmtId="49" fontId="2" fillId="2" borderId="1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6" borderId="1" xfId="0" applyNumberFormat="1" applyFont="1" applyFill="1" applyBorder="1" applyAlignment="1">
      <alignment vertical="center" wrapText="1"/>
    </xf>
    <xf numFmtId="49" fontId="6" fillId="5" borderId="15" xfId="0" applyNumberFormat="1" applyFont="1" applyFill="1" applyBorder="1" applyAlignment="1">
      <alignment horizontal="center" vertical="center" wrapText="1"/>
    </xf>
    <xf numFmtId="49" fontId="56" fillId="8" borderId="12" xfId="0" applyNumberFormat="1" applyFont="1" applyFill="1" applyBorder="1" applyAlignment="1">
      <alignment vertical="center"/>
    </xf>
    <xf numFmtId="49" fontId="56" fillId="8" borderId="3" xfId="0" applyNumberFormat="1" applyFont="1" applyFill="1" applyBorder="1" applyAlignment="1">
      <alignment vertical="center"/>
    </xf>
    <xf numFmtId="49" fontId="4" fillId="6" borderId="1" xfId="0" applyNumberFormat="1" applyFont="1" applyFill="1" applyBorder="1" applyAlignment="1">
      <alignment vertical="center" wrapText="1"/>
    </xf>
    <xf numFmtId="49" fontId="9" fillId="6" borderId="1" xfId="0" applyNumberFormat="1" applyFont="1" applyFill="1" applyBorder="1" applyAlignment="1">
      <alignment vertical="center" wrapText="1"/>
    </xf>
    <xf numFmtId="43" fontId="4" fillId="6" borderId="1" xfId="0" applyNumberFormat="1" applyFont="1" applyFill="1" applyBorder="1" applyAlignment="1">
      <alignment vertical="center" wrapText="1"/>
    </xf>
    <xf numFmtId="43" fontId="9" fillId="6" borderId="1" xfId="59" applyFont="1" applyFill="1" applyBorder="1" applyAlignment="1">
      <alignment horizontal="justify" vertical="center" wrapText="1"/>
    </xf>
    <xf numFmtId="0" fontId="18" fillId="6" borderId="1" xfId="0" applyFont="1" applyFill="1" applyBorder="1" applyAlignment="1">
      <alignment horizontal="left" vertical="center" wrapText="1"/>
    </xf>
    <xf numFmtId="0" fontId="3" fillId="6" borderId="1" xfId="0" applyFont="1" applyFill="1" applyBorder="1" applyAlignment="1">
      <alignment vertical="center" wrapText="1"/>
    </xf>
    <xf numFmtId="0" fontId="18" fillId="6" borderId="1" xfId="0" applyFont="1" applyFill="1" applyBorder="1" applyAlignment="1">
      <alignment horizontal="center" vertical="center" wrapText="1"/>
    </xf>
    <xf numFmtId="43" fontId="9" fillId="9" borderId="1" xfId="59" applyFont="1" applyFill="1" applyBorder="1" applyAlignment="1">
      <alignment vertical="center" wrapText="1"/>
    </xf>
    <xf numFmtId="0" fontId="55" fillId="6" borderId="1" xfId="0" applyFont="1" applyFill="1" applyBorder="1" applyAlignment="1">
      <alignment vertical="center" wrapText="1"/>
    </xf>
    <xf numFmtId="0" fontId="4" fillId="6" borderId="1" xfId="0" applyFont="1" applyFill="1" applyBorder="1" applyAlignment="1">
      <alignment horizontal="center" vertical="top" wrapText="1"/>
    </xf>
    <xf numFmtId="0" fontId="4" fillId="6" borderId="1" xfId="0" applyFont="1" applyFill="1" applyBorder="1" applyAlignment="1">
      <alignment vertical="top" wrapText="1"/>
    </xf>
    <xf numFmtId="3" fontId="9" fillId="6" borderId="1" xfId="0" applyNumberFormat="1" applyFont="1" applyFill="1" applyBorder="1" applyAlignment="1">
      <alignment horizontal="center" vertical="center" wrapText="1"/>
    </xf>
    <xf numFmtId="4" fontId="9" fillId="6" borderId="1" xfId="0" applyNumberFormat="1" applyFont="1" applyFill="1" applyBorder="1" applyAlignment="1">
      <alignment horizontal="center" vertical="center" wrapText="1"/>
    </xf>
    <xf numFmtId="43" fontId="9" fillId="6" borderId="1" xfId="0" applyNumberFormat="1" applyFont="1" applyFill="1" applyBorder="1" applyAlignment="1">
      <alignment horizontal="center" vertical="center" wrapText="1"/>
    </xf>
    <xf numFmtId="168" fontId="9" fillId="6" borderId="1" xfId="0" applyNumberFormat="1" applyFont="1" applyFill="1" applyBorder="1" applyAlignment="1">
      <alignment horizontal="center" vertical="center" wrapText="1"/>
    </xf>
    <xf numFmtId="0" fontId="51" fillId="6" borderId="1" xfId="0" applyFont="1" applyFill="1" applyBorder="1" applyAlignment="1">
      <alignment horizontal="center" vertical="center" wrapText="1"/>
    </xf>
    <xf numFmtId="4" fontId="9" fillId="6" borderId="21" xfId="0" applyNumberFormat="1" applyFont="1" applyFill="1" applyBorder="1" applyAlignment="1">
      <alignment horizontal="center" vertical="center" wrapText="1"/>
    </xf>
    <xf numFmtId="43" fontId="9" fillId="5" borderId="1" xfId="59" applyFont="1" applyFill="1" applyBorder="1" applyAlignment="1">
      <alignment horizontal="center" vertical="center" wrapText="1"/>
    </xf>
    <xf numFmtId="43" fontId="9" fillId="6" borderId="1" xfId="59" applyFont="1" applyFill="1" applyBorder="1" applyAlignment="1">
      <alignment horizontal="center" vertical="center" wrapText="1"/>
    </xf>
    <xf numFmtId="43" fontId="9" fillId="5" borderId="23" xfId="0" applyNumberFormat="1" applyFont="1" applyFill="1" applyBorder="1" applyAlignment="1">
      <alignment horizontal="center" vertical="center" wrapText="1"/>
    </xf>
    <xf numFmtId="167" fontId="51" fillId="6" borderId="1" xfId="0" applyNumberFormat="1" applyFont="1" applyFill="1" applyBorder="1" applyAlignment="1">
      <alignment horizontal="center" vertical="center" wrapText="1"/>
    </xf>
    <xf numFmtId="168" fontId="51" fillId="6" borderId="1" xfId="0" applyNumberFormat="1" applyFont="1" applyFill="1" applyBorder="1" applyAlignment="1">
      <alignment horizontal="center" vertical="center" wrapText="1"/>
    </xf>
    <xf numFmtId="3" fontId="51" fillId="6" borderId="1" xfId="0" applyNumberFormat="1" applyFont="1" applyFill="1" applyBorder="1" applyAlignment="1">
      <alignment horizontal="center" vertical="center" wrapText="1"/>
    </xf>
    <xf numFmtId="168" fontId="51" fillId="6" borderId="21" xfId="0" applyNumberFormat="1" applyFont="1" applyFill="1" applyBorder="1" applyAlignment="1">
      <alignment horizontal="center" vertical="center" wrapText="1"/>
    </xf>
    <xf numFmtId="0" fontId="51" fillId="5" borderId="1" xfId="0" applyFont="1" applyFill="1" applyBorder="1" applyAlignment="1">
      <alignment horizontal="center" vertical="center" wrapText="1"/>
    </xf>
    <xf numFmtId="4" fontId="51" fillId="6" borderId="1" xfId="0" applyNumberFormat="1" applyFont="1" applyFill="1" applyBorder="1" applyAlignment="1">
      <alignment horizontal="center" vertical="center" wrapText="1"/>
    </xf>
    <xf numFmtId="0" fontId="51" fillId="6" borderId="20" xfId="0" applyFont="1" applyFill="1" applyBorder="1" applyAlignment="1">
      <alignment horizontal="center" vertical="center" wrapText="1"/>
    </xf>
    <xf numFmtId="0" fontId="51" fillId="6" borderId="21" xfId="0" applyFont="1" applyFill="1" applyBorder="1" applyAlignment="1">
      <alignment horizontal="center" vertical="center" wrapText="1"/>
    </xf>
    <xf numFmtId="0" fontId="59" fillId="0" borderId="0" xfId="0" applyFont="1" applyAlignment="1">
      <alignment vertical="center"/>
    </xf>
    <xf numFmtId="0" fontId="61" fillId="0" borderId="0" xfId="0" applyFont="1" applyAlignment="1">
      <alignment vertical="center"/>
    </xf>
    <xf numFmtId="0" fontId="62" fillId="7" borderId="0" xfId="0" applyFont="1" applyFill="1" applyAlignment="1">
      <alignment vertical="center"/>
    </xf>
    <xf numFmtId="0" fontId="65" fillId="6" borderId="1" xfId="0" applyFont="1" applyFill="1" applyBorder="1" applyAlignment="1">
      <alignment vertical="center" wrapText="1"/>
    </xf>
    <xf numFmtId="0" fontId="64" fillId="6" borderId="1" xfId="0" applyFont="1" applyFill="1" applyBorder="1" applyAlignment="1">
      <alignment horizontal="left" vertical="center" wrapText="1"/>
    </xf>
    <xf numFmtId="49" fontId="64" fillId="6" borderId="1" xfId="0" applyNumberFormat="1" applyFont="1" applyFill="1" applyBorder="1" applyAlignment="1">
      <alignment vertical="center" wrapText="1"/>
    </xf>
    <xf numFmtId="49" fontId="5" fillId="6" borderId="1" xfId="0" applyNumberFormat="1" applyFont="1" applyFill="1" applyBorder="1" applyAlignment="1">
      <alignment vertical="center" wrapText="1"/>
    </xf>
    <xf numFmtId="49" fontId="67" fillId="6" borderId="1" xfId="0" applyNumberFormat="1" applyFont="1" applyFill="1" applyBorder="1" applyAlignment="1">
      <alignment vertical="center" wrapText="1"/>
    </xf>
    <xf numFmtId="43" fontId="67" fillId="6" borderId="1" xfId="0" applyNumberFormat="1" applyFont="1" applyFill="1" applyBorder="1" applyAlignment="1">
      <alignment vertical="center" wrapText="1"/>
    </xf>
    <xf numFmtId="0" fontId="67" fillId="6" borderId="1" xfId="0" applyFont="1" applyFill="1" applyBorder="1" applyAlignment="1">
      <alignment vertical="center" wrapText="1"/>
    </xf>
    <xf numFmtId="0" fontId="51" fillId="6" borderId="1" xfId="0" applyFont="1" applyFill="1" applyBorder="1" applyAlignment="1">
      <alignment horizontal="justify" vertical="center" wrapText="1"/>
    </xf>
    <xf numFmtId="0" fontId="9" fillId="6" borderId="11"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0" fillId="0" borderId="0" xfId="0" applyAlignment="1">
      <alignment vertical="center"/>
    </xf>
    <xf numFmtId="4" fontId="9" fillId="9" borderId="1" xfId="0" applyNumberFormat="1" applyFont="1" applyFill="1" applyBorder="1" applyAlignment="1">
      <alignment vertical="center" wrapText="1"/>
    </xf>
    <xf numFmtId="0" fontId="9" fillId="6" borderId="1" xfId="0" applyFont="1" applyFill="1" applyBorder="1" applyAlignment="1">
      <alignment wrapText="1"/>
    </xf>
    <xf numFmtId="43" fontId="9" fillId="2" borderId="1" xfId="59" applyFont="1" applyFill="1" applyBorder="1" applyAlignment="1">
      <alignment vertical="center" wrapText="1"/>
    </xf>
    <xf numFmtId="49" fontId="5"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0" fillId="6" borderId="0" xfId="0" applyFill="1"/>
    <xf numFmtId="169" fontId="9" fillId="6" borderId="1" xfId="0" applyNumberFormat="1" applyFont="1" applyFill="1" applyBorder="1" applyAlignment="1">
      <alignment vertical="center" wrapText="1"/>
    </xf>
    <xf numFmtId="0" fontId="9" fillId="6" borderId="1" xfId="0" applyFont="1" applyFill="1" applyBorder="1" applyAlignment="1">
      <alignment horizontal="right" vertical="center" wrapText="1"/>
    </xf>
    <xf numFmtId="0" fontId="70" fillId="6" borderId="1" xfId="0" applyFont="1" applyFill="1" applyBorder="1" applyAlignment="1">
      <alignment horizontal="center" vertical="center" wrapText="1"/>
    </xf>
    <xf numFmtId="0" fontId="71" fillId="6" borderId="1" xfId="0" applyFont="1" applyFill="1" applyBorder="1" applyAlignment="1">
      <alignment vertical="top" wrapText="1"/>
    </xf>
    <xf numFmtId="0" fontId="51" fillId="6" borderId="8" xfId="0" applyFont="1" applyFill="1" applyBorder="1" applyAlignment="1">
      <alignment horizontal="center" vertical="center" wrapText="1"/>
    </xf>
    <xf numFmtId="0" fontId="9" fillId="6" borderId="1" xfId="0" applyFont="1" applyFill="1" applyBorder="1" applyAlignment="1">
      <alignment horizontal="left" vertical="top" wrapText="1"/>
    </xf>
    <xf numFmtId="0" fontId="9" fillId="6" borderId="1" xfId="0" applyFont="1" applyFill="1" applyBorder="1" applyAlignment="1">
      <alignment horizontal="center" vertical="center"/>
    </xf>
    <xf numFmtId="0" fontId="6" fillId="8" borderId="13" xfId="0" applyFont="1" applyFill="1" applyBorder="1" applyAlignment="1">
      <alignment vertical="center" wrapText="1"/>
    </xf>
    <xf numFmtId="0" fontId="6" fillId="8" borderId="9" xfId="0" applyFont="1" applyFill="1" applyBorder="1" applyAlignment="1">
      <alignment vertical="center" wrapText="1"/>
    </xf>
    <xf numFmtId="0" fontId="73" fillId="6" borderId="6" xfId="0" applyFont="1" applyFill="1" applyBorder="1" applyAlignment="1">
      <alignment horizontal="center" vertical="center"/>
    </xf>
    <xf numFmtId="43" fontId="0" fillId="0" borderId="0" xfId="0" applyNumberFormat="1"/>
    <xf numFmtId="3" fontId="3" fillId="6" borderId="1" xfId="0" applyNumberFormat="1" applyFont="1" applyFill="1" applyBorder="1" applyAlignment="1">
      <alignment horizontal="justify" vertical="center" wrapText="1"/>
    </xf>
    <xf numFmtId="0" fontId="61" fillId="6" borderId="1" xfId="0" applyFont="1" applyFill="1" applyBorder="1" applyAlignment="1">
      <alignment vertical="center" wrapText="1"/>
    </xf>
    <xf numFmtId="0" fontId="75" fillId="6" borderId="1" xfId="0"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49" fontId="72" fillId="6" borderId="1" xfId="0" applyNumberFormat="1" applyFont="1" applyFill="1" applyBorder="1" applyAlignment="1">
      <alignment horizontal="center" vertical="center" wrapText="1"/>
    </xf>
    <xf numFmtId="0" fontId="76" fillId="47" borderId="38" xfId="0" applyFont="1" applyFill="1" applyBorder="1" applyAlignment="1">
      <alignment horizontal="center" vertical="center" wrapText="1"/>
    </xf>
    <xf numFmtId="43" fontId="3" fillId="6" borderId="1" xfId="59" applyFont="1" applyFill="1" applyBorder="1" applyAlignment="1">
      <alignment horizontal="justify" vertical="center" wrapText="1"/>
    </xf>
    <xf numFmtId="0" fontId="54" fillId="6" borderId="0" xfId="0" applyFont="1" applyFill="1" applyAlignment="1">
      <alignment horizontal="left" vertical="center"/>
    </xf>
    <xf numFmtId="0" fontId="79" fillId="6" borderId="0" xfId="0" applyFont="1" applyFill="1" applyAlignment="1">
      <alignment horizontal="left" vertical="center"/>
    </xf>
    <xf numFmtId="0" fontId="49" fillId="6" borderId="0" xfId="0" applyFont="1" applyFill="1"/>
    <xf numFmtId="0" fontId="49" fillId="6" borderId="1" xfId="0" applyFont="1" applyFill="1" applyBorder="1" applyAlignment="1">
      <alignment horizontal="center"/>
    </xf>
    <xf numFmtId="0" fontId="54" fillId="0" borderId="0" xfId="0" applyFont="1" applyAlignment="1">
      <alignment horizontal="left" vertical="center"/>
    </xf>
    <xf numFmtId="0" fontId="4" fillId="6" borderId="1" xfId="0" applyFont="1" applyFill="1" applyBorder="1" applyAlignment="1">
      <alignment horizontal="right" vertical="center" wrapText="1"/>
    </xf>
    <xf numFmtId="4" fontId="4" fillId="6" borderId="8" xfId="0" applyNumberFormat="1" applyFont="1" applyFill="1" applyBorder="1" applyAlignment="1">
      <alignment vertical="center" wrapText="1"/>
    </xf>
    <xf numFmtId="4" fontId="4" fillId="6" borderId="1" xfId="0" applyNumberFormat="1" applyFont="1" applyFill="1" applyBorder="1" applyAlignment="1">
      <alignment vertical="center" wrapText="1"/>
    </xf>
    <xf numFmtId="4" fontId="51" fillId="6" borderId="1" xfId="0" applyNumberFormat="1" applyFont="1" applyFill="1" applyBorder="1" applyAlignment="1">
      <alignment vertical="center" wrapText="1"/>
    </xf>
    <xf numFmtId="0" fontId="80" fillId="0" borderId="0" xfId="0" applyFont="1"/>
    <xf numFmtId="0" fontId="81" fillId="7" borderId="0" xfId="0" applyFont="1" applyFill="1" applyAlignment="1">
      <alignment vertical="center"/>
    </xf>
    <xf numFmtId="49" fontId="82" fillId="8" borderId="3" xfId="0" applyNumberFormat="1" applyFont="1" applyFill="1" applyBorder="1" applyAlignment="1">
      <alignment vertical="center" wrapText="1"/>
    </xf>
    <xf numFmtId="49" fontId="82" fillId="2" borderId="6" xfId="0" applyNumberFormat="1" applyFont="1" applyFill="1" applyBorder="1" applyAlignment="1">
      <alignment vertical="center" wrapText="1"/>
    </xf>
    <xf numFmtId="49" fontId="82" fillId="6" borderId="1" xfId="0" applyNumberFormat="1" applyFont="1" applyFill="1" applyBorder="1" applyAlignment="1">
      <alignment vertical="center" wrapText="1"/>
    </xf>
    <xf numFmtId="49" fontId="83" fillId="6" borderId="1" xfId="0" applyNumberFormat="1" applyFont="1" applyFill="1" applyBorder="1" applyAlignment="1">
      <alignment vertical="center" wrapText="1"/>
    </xf>
    <xf numFmtId="49" fontId="82" fillId="43" borderId="1" xfId="0" applyNumberFormat="1" applyFont="1" applyFill="1" applyBorder="1" applyAlignment="1">
      <alignment vertical="center" wrapText="1"/>
    </xf>
    <xf numFmtId="0" fontId="80" fillId="8" borderId="2" xfId="0" applyFont="1" applyFill="1" applyBorder="1"/>
    <xf numFmtId="0" fontId="80" fillId="8" borderId="13" xfId="0" applyFont="1" applyFill="1" applyBorder="1"/>
    <xf numFmtId="0" fontId="80" fillId="8" borderId="3" xfId="0" applyFont="1" applyFill="1" applyBorder="1"/>
    <xf numFmtId="49" fontId="82" fillId="8" borderId="13" xfId="0" applyNumberFormat="1" applyFont="1" applyFill="1" applyBorder="1" applyAlignment="1">
      <alignment vertical="center" wrapText="1"/>
    </xf>
    <xf numFmtId="49" fontId="82" fillId="2" borderId="1" xfId="0" applyNumberFormat="1" applyFont="1" applyFill="1" applyBorder="1" applyAlignment="1">
      <alignment vertical="center" wrapText="1"/>
    </xf>
    <xf numFmtId="49" fontId="84" fillId="6" borderId="1" xfId="0" applyNumberFormat="1" applyFont="1" applyFill="1" applyBorder="1" applyAlignment="1">
      <alignment vertical="center" wrapText="1"/>
    </xf>
    <xf numFmtId="49" fontId="82" fillId="5" borderId="15" xfId="0" applyNumberFormat="1" applyFont="1" applyFill="1" applyBorder="1" applyAlignment="1">
      <alignment horizontal="center" vertical="center" wrapText="1"/>
    </xf>
    <xf numFmtId="3" fontId="64" fillId="6" borderId="1" xfId="0" applyNumberFormat="1" applyFont="1" applyFill="1" applyBorder="1" applyAlignment="1">
      <alignment horizontal="center" vertical="center" wrapText="1"/>
    </xf>
    <xf numFmtId="4" fontId="64" fillId="6" borderId="1" xfId="0" applyNumberFormat="1" applyFont="1" applyFill="1" applyBorder="1" applyAlignment="1">
      <alignment horizontal="justify" vertical="center" wrapText="1"/>
    </xf>
    <xf numFmtId="0" fontId="4" fillId="6" borderId="1" xfId="0" applyFont="1" applyFill="1" applyBorder="1" applyAlignment="1">
      <alignment horizontal="left" vertical="center" wrapText="1"/>
    </xf>
    <xf numFmtId="0" fontId="9" fillId="0" borderId="0" xfId="0" applyFont="1" applyAlignment="1">
      <alignment horizontal="center"/>
    </xf>
    <xf numFmtId="0" fontId="87" fillId="0" borderId="0" xfId="0" applyFont="1"/>
    <xf numFmtId="171" fontId="9" fillId="3" borderId="1" xfId="60" applyNumberFormat="1" applyFont="1" applyFill="1" applyBorder="1" applyAlignment="1">
      <alignment horizontal="center" vertical="center" wrapText="1"/>
    </xf>
    <xf numFmtId="172" fontId="9" fillId="3" borderId="20" xfId="0" applyNumberFormat="1" applyFont="1" applyFill="1" applyBorder="1" applyAlignment="1">
      <alignment horizontal="center" vertical="center" wrapText="1"/>
    </xf>
    <xf numFmtId="172" fontId="9" fillId="3" borderId="1" xfId="0" applyNumberFormat="1" applyFont="1" applyFill="1" applyBorder="1" applyAlignment="1">
      <alignment horizontal="center" vertical="center" wrapText="1"/>
    </xf>
    <xf numFmtId="0" fontId="9" fillId="3" borderId="21" xfId="0" applyFont="1" applyFill="1" applyBorder="1" applyAlignment="1">
      <alignment horizontal="center" vertical="center" wrapText="1"/>
    </xf>
    <xf numFmtId="171" fontId="9" fillId="5" borderId="1" xfId="60" applyNumberFormat="1" applyFont="1" applyFill="1" applyBorder="1" applyAlignment="1">
      <alignment horizontal="center" vertical="center" wrapText="1"/>
    </xf>
    <xf numFmtId="171" fontId="9" fillId="6" borderId="1" xfId="60" applyNumberFormat="1" applyFont="1" applyFill="1" applyBorder="1" applyAlignment="1">
      <alignment horizontal="center" vertical="center" wrapText="1"/>
    </xf>
    <xf numFmtId="164" fontId="89" fillId="6" borderId="1" xfId="44" applyFont="1" applyFill="1" applyBorder="1">
      <alignment horizontal="right" vertical="top"/>
    </xf>
    <xf numFmtId="171" fontId="9" fillId="6" borderId="21" xfId="60" applyNumberFormat="1" applyFont="1" applyFill="1" applyBorder="1" applyAlignment="1">
      <alignment horizontal="center" vertical="center" wrapText="1"/>
    </xf>
    <xf numFmtId="171" fontId="9" fillId="5" borderId="20" xfId="60" applyNumberFormat="1" applyFont="1" applyFill="1" applyBorder="1" applyAlignment="1">
      <alignment horizontal="center" vertical="center" wrapText="1"/>
    </xf>
    <xf numFmtId="171" fontId="9" fillId="6" borderId="2" xfId="60" applyNumberFormat="1" applyFont="1" applyFill="1" applyBorder="1" applyAlignment="1">
      <alignment horizontal="center" vertical="center" wrapText="1"/>
    </xf>
    <xf numFmtId="173" fontId="9" fillId="6" borderId="20" xfId="0" applyNumberFormat="1" applyFont="1" applyFill="1" applyBorder="1" applyAlignment="1">
      <alignment horizontal="center" vertical="center" wrapText="1"/>
    </xf>
    <xf numFmtId="173" fontId="9" fillId="6" borderId="1" xfId="0" applyNumberFormat="1" applyFont="1" applyFill="1" applyBorder="1" applyAlignment="1">
      <alignment horizontal="center" vertical="center" wrapText="1"/>
    </xf>
    <xf numFmtId="173" fontId="9" fillId="6" borderId="21" xfId="0" applyNumberFormat="1" applyFont="1" applyFill="1" applyBorder="1" applyAlignment="1">
      <alignment horizontal="center" vertical="center" wrapText="1"/>
    </xf>
    <xf numFmtId="172" fontId="9" fillId="3" borderId="39" xfId="0" applyNumberFormat="1" applyFont="1" applyFill="1" applyBorder="1" applyAlignment="1">
      <alignment horizontal="center" vertical="center" wrapText="1"/>
    </xf>
    <xf numFmtId="172" fontId="9" fillId="3" borderId="6" xfId="0" applyNumberFormat="1" applyFont="1" applyFill="1" applyBorder="1" applyAlignment="1">
      <alignment horizontal="center" vertical="center" wrapText="1"/>
    </xf>
    <xf numFmtId="0" fontId="9" fillId="3" borderId="40" xfId="0" applyFont="1" applyFill="1" applyBorder="1" applyAlignment="1">
      <alignment horizontal="center" vertical="center" wrapText="1"/>
    </xf>
    <xf numFmtId="165" fontId="9" fillId="6" borderId="20" xfId="0" applyNumberFormat="1" applyFont="1" applyFill="1" applyBorder="1" applyAlignment="1">
      <alignment horizontal="center" vertical="center" wrapText="1"/>
    </xf>
    <xf numFmtId="167" fontId="9" fillId="5" borderId="1" xfId="60" applyNumberFormat="1" applyFont="1" applyFill="1" applyBorder="1" applyAlignment="1">
      <alignment horizontal="center" vertical="center" wrapText="1"/>
    </xf>
    <xf numFmtId="167" fontId="9" fillId="6" borderId="1" xfId="60" applyNumberFormat="1" applyFont="1" applyFill="1" applyBorder="1" applyAlignment="1">
      <alignment horizontal="center" vertical="center" wrapText="1"/>
    </xf>
    <xf numFmtId="167" fontId="51" fillId="5" borderId="1" xfId="60" applyNumberFormat="1" applyFont="1" applyFill="1" applyBorder="1" applyAlignment="1">
      <alignment horizontal="center" vertical="center" wrapText="1"/>
    </xf>
    <xf numFmtId="171" fontId="9" fillId="5" borderId="8" xfId="60" applyNumberFormat="1" applyFont="1" applyFill="1" applyBorder="1" applyAlignment="1">
      <alignment horizontal="center" vertical="center" wrapText="1"/>
    </xf>
    <xf numFmtId="171" fontId="9" fillId="5" borderId="5" xfId="60" applyNumberFormat="1" applyFont="1" applyFill="1" applyBorder="1" applyAlignment="1">
      <alignment horizontal="center" vertical="center" wrapText="1"/>
    </xf>
    <xf numFmtId="174" fontId="49" fillId="0" borderId="0" xfId="60" applyNumberFormat="1" applyFont="1"/>
    <xf numFmtId="171" fontId="9" fillId="3" borderId="2" xfId="60" applyNumberFormat="1" applyFont="1" applyFill="1" applyBorder="1" applyAlignment="1">
      <alignment horizontal="center" vertical="center" wrapText="1"/>
    </xf>
    <xf numFmtId="172" fontId="9" fillId="3" borderId="42" xfId="0" applyNumberFormat="1" applyFont="1" applyFill="1" applyBorder="1" applyAlignment="1">
      <alignment horizontal="center" vertical="center" wrapText="1"/>
    </xf>
    <xf numFmtId="0" fontId="9" fillId="6" borderId="43" xfId="0" applyFont="1" applyFill="1" applyBorder="1" applyAlignment="1">
      <alignment horizontal="center" vertical="center" wrapText="1"/>
    </xf>
    <xf numFmtId="165" fontId="9" fillId="6" borderId="44" xfId="60" applyFont="1" applyFill="1" applyBorder="1" applyAlignment="1">
      <alignment horizontal="center" vertical="center" wrapText="1"/>
    </xf>
    <xf numFmtId="165" fontId="9" fillId="6" borderId="45" xfId="60" applyFont="1" applyFill="1" applyBorder="1" applyAlignment="1">
      <alignment horizontal="center" vertical="center" wrapText="1"/>
    </xf>
    <xf numFmtId="165" fontId="9" fillId="6" borderId="46" xfId="60" applyFont="1" applyFill="1" applyBorder="1" applyAlignment="1">
      <alignment horizontal="center" vertical="center" wrapText="1"/>
    </xf>
    <xf numFmtId="165" fontId="9" fillId="6" borderId="4" xfId="60" applyFont="1" applyFill="1" applyBorder="1" applyAlignment="1">
      <alignment horizontal="center" vertical="center" wrapText="1"/>
    </xf>
    <xf numFmtId="165" fontId="9" fillId="6" borderId="0" xfId="60" applyFont="1" applyFill="1" applyBorder="1" applyAlignment="1">
      <alignment horizontal="center" vertical="center" wrapText="1"/>
    </xf>
    <xf numFmtId="165" fontId="9" fillId="6" borderId="47" xfId="60" applyFont="1" applyFill="1" applyBorder="1" applyAlignment="1">
      <alignment horizontal="center" vertical="center" wrapText="1"/>
    </xf>
    <xf numFmtId="165" fontId="9" fillId="6" borderId="48" xfId="60" applyFont="1" applyFill="1" applyBorder="1" applyAlignment="1">
      <alignment horizontal="center" vertical="center" wrapText="1"/>
    </xf>
    <xf numFmtId="165" fontId="9" fillId="6" borderId="49" xfId="60" applyFont="1" applyFill="1" applyBorder="1" applyAlignment="1">
      <alignment horizontal="center" vertical="center" wrapText="1"/>
    </xf>
    <xf numFmtId="165" fontId="9" fillId="6" borderId="50" xfId="60" applyFont="1" applyFill="1" applyBorder="1" applyAlignment="1">
      <alignment horizontal="center" vertical="center" wrapText="1"/>
    </xf>
    <xf numFmtId="172" fontId="9" fillId="3" borderId="51" xfId="0" applyNumberFormat="1" applyFont="1" applyFill="1" applyBorder="1" applyAlignment="1">
      <alignment horizontal="center" vertical="center" wrapText="1"/>
    </xf>
    <xf numFmtId="172" fontId="9" fillId="3" borderId="11" xfId="0" applyNumberFormat="1" applyFont="1" applyFill="1" applyBorder="1" applyAlignment="1">
      <alignment horizontal="center" vertical="center" wrapText="1"/>
    </xf>
    <xf numFmtId="0" fontId="9" fillId="6" borderId="52" xfId="0" applyFont="1" applyFill="1" applyBorder="1" applyAlignment="1">
      <alignment horizontal="center" vertical="center" wrapText="1"/>
    </xf>
    <xf numFmtId="165" fontId="9" fillId="6" borderId="1" xfId="6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53" xfId="0" applyFont="1" applyFill="1" applyBorder="1" applyAlignment="1">
      <alignment horizontal="center" vertical="center" wrapText="1"/>
    </xf>
    <xf numFmtId="171" fontId="9" fillId="5" borderId="3" xfId="60" applyNumberFormat="1" applyFont="1" applyFill="1" applyBorder="1" applyAlignment="1">
      <alignment horizontal="center" vertical="center" wrapText="1"/>
    </xf>
    <xf numFmtId="165" fontId="0" fillId="0" borderId="0" xfId="60" applyFont="1"/>
    <xf numFmtId="171" fontId="11" fillId="0" borderId="0" xfId="0" applyNumberFormat="1" applyFont="1" applyAlignment="1">
      <alignment vertical="center"/>
    </xf>
    <xf numFmtId="165" fontId="11" fillId="0" borderId="0" xfId="0" applyNumberFormat="1" applyFont="1" applyAlignment="1">
      <alignment vertical="center"/>
    </xf>
    <xf numFmtId="0" fontId="90" fillId="0" borderId="0" xfId="0" applyFont="1" applyAlignment="1">
      <alignment vertical="center"/>
    </xf>
    <xf numFmtId="165" fontId="11" fillId="0" borderId="0" xfId="60" applyFont="1" applyAlignment="1">
      <alignment vertical="center"/>
    </xf>
    <xf numFmtId="171" fontId="0" fillId="0" borderId="0" xfId="0" applyNumberFormat="1"/>
    <xf numFmtId="173" fontId="0" fillId="0" borderId="0" xfId="0" applyNumberFormat="1"/>
    <xf numFmtId="171" fontId="9" fillId="10" borderId="20" xfId="0" applyNumberFormat="1" applyFont="1" applyFill="1" applyBorder="1" applyAlignment="1">
      <alignment vertical="center" textRotation="90" wrapText="1"/>
    </xf>
    <xf numFmtId="171" fontId="9" fillId="10" borderId="1" xfId="0" applyNumberFormat="1" applyFont="1" applyFill="1" applyBorder="1" applyAlignment="1">
      <alignment vertical="center" textRotation="90" wrapText="1"/>
    </xf>
    <xf numFmtId="171" fontId="9" fillId="10" borderId="21" xfId="0" applyNumberFormat="1" applyFont="1" applyFill="1" applyBorder="1" applyAlignment="1">
      <alignment vertical="center" textRotation="90" wrapText="1"/>
    </xf>
    <xf numFmtId="0" fontId="45" fillId="0" borderId="0" xfId="0" applyFont="1"/>
    <xf numFmtId="0" fontId="5" fillId="0" borderId="20"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67" fillId="0" borderId="1" xfId="0" applyFont="1" applyBorder="1" applyAlignment="1">
      <alignment vertical="center" wrapText="1"/>
    </xf>
    <xf numFmtId="171" fontId="5" fillId="5" borderId="1" xfId="60" applyNumberFormat="1" applyFont="1" applyFill="1" applyBorder="1" applyAlignment="1">
      <alignment horizontal="center" vertical="center" wrapText="1"/>
    </xf>
    <xf numFmtId="171" fontId="5" fillId="0" borderId="1" xfId="60" applyNumberFormat="1" applyFont="1" applyFill="1" applyBorder="1" applyAlignment="1">
      <alignment horizontal="center" vertical="center" wrapText="1"/>
    </xf>
    <xf numFmtId="165" fontId="5" fillId="5" borderId="1" xfId="60" applyFont="1" applyFill="1" applyBorder="1" applyAlignment="1">
      <alignment horizontal="center" vertical="center" wrapText="1"/>
    </xf>
    <xf numFmtId="165" fontId="5" fillId="10" borderId="1" xfId="60" applyFont="1" applyFill="1" applyBorder="1" applyAlignment="1">
      <alignment horizontal="center" vertical="center" wrapText="1"/>
    </xf>
    <xf numFmtId="165" fontId="5" fillId="0" borderId="1" xfId="60" applyFont="1" applyFill="1" applyBorder="1" applyAlignment="1">
      <alignment horizontal="center" vertical="center" wrapText="1"/>
    </xf>
    <xf numFmtId="0" fontId="5" fillId="5" borderId="1" xfId="0" applyFont="1" applyFill="1" applyBorder="1" applyAlignment="1">
      <alignment horizontal="center" vertical="center" wrapText="1"/>
    </xf>
    <xf numFmtId="171" fontId="5" fillId="6" borderId="1" xfId="60" applyNumberFormat="1" applyFont="1" applyFill="1" applyBorder="1" applyAlignment="1">
      <alignment horizontal="center" vertical="center" wrapText="1"/>
    </xf>
    <xf numFmtId="171" fontId="5" fillId="6" borderId="21" xfId="60" applyNumberFormat="1" applyFont="1" applyFill="1" applyBorder="1" applyAlignment="1">
      <alignment horizontal="center" vertical="center" wrapText="1"/>
    </xf>
    <xf numFmtId="171" fontId="5" fillId="5" borderId="8" xfId="60"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67" fillId="0" borderId="20" xfId="0" applyFont="1" applyBorder="1" applyAlignment="1">
      <alignment vertical="center" wrapText="1"/>
    </xf>
    <xf numFmtId="0" fontId="4" fillId="0" borderId="20" xfId="0" applyFont="1" applyBorder="1" applyAlignment="1">
      <alignment vertical="center" wrapText="1"/>
    </xf>
    <xf numFmtId="0" fontId="4" fillId="0" borderId="1" xfId="0" applyFont="1" applyBorder="1" applyAlignment="1">
      <alignment vertical="center" wrapText="1"/>
    </xf>
    <xf numFmtId="0" fontId="9" fillId="0" borderId="7" xfId="0" applyFont="1" applyBorder="1" applyAlignment="1">
      <alignment vertical="center" wrapText="1"/>
    </xf>
    <xf numFmtId="171" fontId="9" fillId="0" borderId="1" xfId="60" applyNumberFormat="1" applyFont="1" applyFill="1" applyBorder="1" applyAlignment="1">
      <alignment horizontal="center" vertical="center" wrapText="1"/>
    </xf>
    <xf numFmtId="165" fontId="9" fillId="5" borderId="1" xfId="60" applyFont="1" applyFill="1" applyBorder="1" applyAlignment="1">
      <alignment horizontal="center" vertical="center" wrapText="1"/>
    </xf>
    <xf numFmtId="165" fontId="9" fillId="10" borderId="1" xfId="60" applyFont="1" applyFill="1" applyBorder="1" applyAlignment="1">
      <alignment horizontal="center" vertical="center" wrapText="1"/>
    </xf>
    <xf numFmtId="165" fontId="9" fillId="0" borderId="1" xfId="6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1" xfId="0" applyFont="1" applyBorder="1" applyAlignment="1">
      <alignment horizontal="center" vertical="center" wrapText="1"/>
    </xf>
    <xf numFmtId="171" fontId="91" fillId="0" borderId="1" xfId="60" applyNumberFormat="1" applyFont="1" applyFill="1" applyBorder="1" applyAlignment="1">
      <alignment horizontal="center" vertical="center" wrapText="1"/>
    </xf>
    <xf numFmtId="0" fontId="9" fillId="0" borderId="1" xfId="0" applyFont="1" applyBorder="1" applyAlignment="1">
      <alignment vertical="center" wrapText="1"/>
    </xf>
    <xf numFmtId="171" fontId="92" fillId="5" borderId="1" xfId="60" applyNumberFormat="1" applyFont="1" applyFill="1" applyBorder="1" applyAlignment="1">
      <alignment horizontal="center" vertical="center" wrapText="1"/>
    </xf>
    <xf numFmtId="171" fontId="92" fillId="0" borderId="1" xfId="6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71" fontId="51" fillId="0" borderId="1" xfId="60" applyNumberFormat="1" applyFont="1" applyFill="1" applyBorder="1" applyAlignment="1">
      <alignment horizontal="center" vertical="center" wrapText="1"/>
    </xf>
    <xf numFmtId="165" fontId="5" fillId="5" borderId="1" xfId="0" applyNumberFormat="1" applyFont="1" applyFill="1" applyBorder="1" applyAlignment="1">
      <alignment horizontal="center" vertical="center" wrapText="1"/>
    </xf>
    <xf numFmtId="165" fontId="9" fillId="0" borderId="1" xfId="0" applyNumberFormat="1" applyFont="1" applyBorder="1" applyAlignment="1">
      <alignment horizontal="center" vertical="center" wrapText="1"/>
    </xf>
    <xf numFmtId="165" fontId="92" fillId="5" borderId="1" xfId="60" applyFont="1" applyFill="1" applyBorder="1" applyAlignment="1">
      <alignment horizontal="center" vertical="center" wrapText="1"/>
    </xf>
    <xf numFmtId="165" fontId="92" fillId="10" borderId="1" xfId="60" applyFont="1" applyFill="1" applyBorder="1" applyAlignment="1">
      <alignment horizontal="center" vertical="center" wrapText="1"/>
    </xf>
    <xf numFmtId="165" fontId="92" fillId="0" borderId="1" xfId="60" applyFont="1" applyFill="1" applyBorder="1" applyAlignment="1">
      <alignment horizontal="center" vertical="center" wrapText="1"/>
    </xf>
    <xf numFmtId="171" fontId="92" fillId="5" borderId="1" xfId="0" applyNumberFormat="1" applyFont="1" applyFill="1" applyBorder="1" applyAlignment="1">
      <alignment horizontal="center" vertical="center" wrapText="1"/>
    </xf>
    <xf numFmtId="171" fontId="92" fillId="0" borderId="1" xfId="0" applyNumberFormat="1" applyFont="1" applyBorder="1" applyAlignment="1">
      <alignment horizontal="center" vertical="center" wrapText="1"/>
    </xf>
    <xf numFmtId="171" fontId="5" fillId="5" borderId="1" xfId="0" applyNumberFormat="1" applyFont="1" applyFill="1" applyBorder="1" applyAlignment="1">
      <alignment horizontal="center" vertical="center" wrapText="1"/>
    </xf>
    <xf numFmtId="171" fontId="9" fillId="0" borderId="1" xfId="0" applyNumberFormat="1" applyFont="1" applyBorder="1" applyAlignment="1">
      <alignment horizontal="center" vertical="center" wrapText="1"/>
    </xf>
    <xf numFmtId="165" fontId="9" fillId="5" borderId="8" xfId="60" applyFont="1" applyFill="1" applyBorder="1" applyAlignment="1">
      <alignment horizontal="center" vertical="center" wrapText="1"/>
    </xf>
    <xf numFmtId="171" fontId="9" fillId="5" borderId="21" xfId="60" applyNumberFormat="1" applyFont="1" applyFill="1" applyBorder="1" applyAlignment="1">
      <alignment horizontal="center" vertical="center" wrapText="1"/>
    </xf>
    <xf numFmtId="171" fontId="9" fillId="5" borderId="5" xfId="0" applyNumberFormat="1" applyFont="1" applyFill="1" applyBorder="1" applyAlignment="1">
      <alignment horizontal="center" vertical="center" wrapText="1"/>
    </xf>
    <xf numFmtId="171" fontId="9" fillId="5" borderId="8" xfId="0" applyNumberFormat="1" applyFont="1" applyFill="1" applyBorder="1" applyAlignment="1">
      <alignment horizontal="center" vertical="center" wrapText="1"/>
    </xf>
    <xf numFmtId="171" fontId="9" fillId="5" borderId="23" xfId="60" applyNumberFormat="1" applyFont="1" applyFill="1" applyBorder="1" applyAlignment="1">
      <alignment horizontal="center" vertical="center" wrapText="1"/>
    </xf>
    <xf numFmtId="165" fontId="9" fillId="5" borderId="23" xfId="60" applyFont="1" applyFill="1" applyBorder="1" applyAlignment="1">
      <alignment horizontal="center" vertical="center" wrapText="1"/>
    </xf>
    <xf numFmtId="171" fontId="9" fillId="5" borderId="23" xfId="0" applyNumberFormat="1" applyFont="1" applyFill="1" applyBorder="1" applyAlignment="1">
      <alignment horizontal="center" vertical="center" wrapText="1"/>
    </xf>
    <xf numFmtId="171" fontId="9" fillId="5" borderId="24" xfId="0" applyNumberFormat="1" applyFont="1" applyFill="1" applyBorder="1" applyAlignment="1">
      <alignment horizontal="center" vertical="center" wrapText="1"/>
    </xf>
    <xf numFmtId="165" fontId="0" fillId="0" borderId="0" xfId="0" applyNumberFormat="1"/>
    <xf numFmtId="0" fontId="28" fillId="0" borderId="0" xfId="105"/>
    <xf numFmtId="0" fontId="93" fillId="0" borderId="0" xfId="105" applyFont="1" applyAlignment="1">
      <alignment vertical="top" wrapText="1"/>
    </xf>
    <xf numFmtId="0" fontId="94" fillId="0" borderId="0" xfId="105" applyFont="1" applyAlignment="1">
      <alignment vertical="top"/>
    </xf>
    <xf numFmtId="165" fontId="90" fillId="0" borderId="0" xfId="60" applyFont="1" applyAlignment="1">
      <alignment vertical="center"/>
    </xf>
    <xf numFmtId="171" fontId="94" fillId="0" borderId="0" xfId="60" applyNumberFormat="1" applyFont="1" applyAlignment="1">
      <alignment vertical="center"/>
    </xf>
    <xf numFmtId="171" fontId="93" fillId="0" borderId="0" xfId="60" applyNumberFormat="1" applyFont="1" applyAlignment="1">
      <alignment vertical="center"/>
    </xf>
    <xf numFmtId="171" fontId="93" fillId="0" borderId="0" xfId="60" applyNumberFormat="1" applyFont="1" applyAlignment="1">
      <alignment horizontal="left" vertical="top" wrapText="1"/>
    </xf>
    <xf numFmtId="171" fontId="95" fillId="0" borderId="0" xfId="60" applyNumberFormat="1" applyFont="1" applyAlignment="1">
      <alignment horizontal="left" vertical="top" wrapText="1"/>
    </xf>
    <xf numFmtId="0" fontId="93" fillId="0" borderId="0" xfId="105" applyFont="1" applyAlignment="1">
      <alignment horizontal="left" vertical="top" wrapText="1"/>
    </xf>
    <xf numFmtId="171" fontId="11" fillId="0" borderId="0" xfId="60" applyNumberFormat="1" applyFont="1" applyAlignment="1">
      <alignment vertical="center"/>
    </xf>
    <xf numFmtId="171" fontId="0" fillId="0" borderId="0" xfId="60" applyNumberFormat="1" applyFont="1"/>
    <xf numFmtId="171" fontId="9" fillId="2" borderId="1" xfId="60" applyNumberFormat="1" applyFont="1" applyFill="1" applyBorder="1" applyAlignment="1">
      <alignment horizontal="center" vertical="center" textRotation="90" wrapText="1"/>
    </xf>
    <xf numFmtId="171" fontId="9" fillId="2" borderId="21" xfId="60" applyNumberFormat="1" applyFont="1" applyFill="1" applyBorder="1" applyAlignment="1">
      <alignment horizontal="center" vertical="center" textRotation="90" wrapText="1"/>
    </xf>
    <xf numFmtId="0" fontId="9" fillId="10" borderId="20" xfId="0" applyFont="1" applyFill="1" applyBorder="1" applyAlignment="1">
      <alignment horizontal="center" vertical="center" textRotation="90" wrapText="1"/>
    </xf>
    <xf numFmtId="0" fontId="9" fillId="10" borderId="1" xfId="0" applyFont="1" applyFill="1" applyBorder="1" applyAlignment="1">
      <alignment horizontal="center" vertical="center" textRotation="90" wrapText="1"/>
    </xf>
    <xf numFmtId="0" fontId="9" fillId="10" borderId="21" xfId="0" applyFont="1" applyFill="1" applyBorder="1" applyAlignment="1">
      <alignment horizontal="center" vertical="center" textRotation="90" wrapText="1"/>
    </xf>
    <xf numFmtId="171" fontId="5" fillId="10" borderId="1" xfId="60" applyNumberFormat="1" applyFont="1" applyFill="1" applyBorder="1" applyAlignment="1">
      <alignment horizontal="center" vertical="center" wrapText="1"/>
    </xf>
    <xf numFmtId="171" fontId="5" fillId="0" borderId="21" xfId="60" applyNumberFormat="1" applyFont="1" applyFill="1" applyBorder="1" applyAlignment="1">
      <alignment horizontal="center" vertical="center" wrapText="1"/>
    </xf>
    <xf numFmtId="171" fontId="9" fillId="10" borderId="1" xfId="60" applyNumberFormat="1" applyFont="1" applyFill="1" applyBorder="1" applyAlignment="1">
      <alignment horizontal="center" vertical="center" wrapText="1"/>
    </xf>
    <xf numFmtId="171" fontId="9" fillId="0" borderId="21" xfId="60" applyNumberFormat="1" applyFont="1" applyFill="1" applyBorder="1" applyAlignment="1">
      <alignment horizontal="center" vertical="center" wrapText="1"/>
    </xf>
    <xf numFmtId="171" fontId="92" fillId="10" borderId="1" xfId="60" applyNumberFormat="1" applyFont="1" applyFill="1" applyBorder="1" applyAlignment="1">
      <alignment horizontal="center" vertical="center" wrapText="1"/>
    </xf>
    <xf numFmtId="171" fontId="51" fillId="5" borderId="1" xfId="60" applyNumberFormat="1" applyFont="1" applyFill="1" applyBorder="1" applyAlignment="1">
      <alignment horizontal="center" vertical="center" wrapText="1"/>
    </xf>
    <xf numFmtId="171" fontId="51" fillId="0" borderId="21" xfId="60" applyNumberFormat="1" applyFont="1" applyFill="1" applyBorder="1" applyAlignment="1">
      <alignment horizontal="center" vertical="center" wrapText="1"/>
    </xf>
    <xf numFmtId="0" fontId="4" fillId="0" borderId="1" xfId="0" quotePrefix="1" applyFont="1" applyBorder="1" applyAlignment="1">
      <alignment vertical="center" wrapText="1"/>
    </xf>
    <xf numFmtId="171" fontId="91" fillId="5" borderId="1" xfId="60" applyNumberFormat="1" applyFont="1" applyFill="1" applyBorder="1" applyAlignment="1">
      <alignment horizontal="center" vertical="center" wrapText="1"/>
    </xf>
    <xf numFmtId="171" fontId="91" fillId="10" borderId="1" xfId="60" applyNumberFormat="1" applyFont="1" applyFill="1" applyBorder="1" applyAlignment="1">
      <alignment horizontal="center" vertical="center" wrapText="1"/>
    </xf>
    <xf numFmtId="165" fontId="91" fillId="10" borderId="1" xfId="60" applyFont="1" applyFill="1" applyBorder="1" applyAlignment="1">
      <alignment horizontal="center" vertical="center" wrapText="1"/>
    </xf>
    <xf numFmtId="171" fontId="25" fillId="0" borderId="1" xfId="60" applyNumberFormat="1" applyFont="1" applyFill="1" applyBorder="1" applyAlignment="1">
      <alignment horizontal="center" vertical="center" wrapText="1"/>
    </xf>
    <xf numFmtId="171" fontId="25" fillId="5" borderId="1" xfId="60" applyNumberFormat="1" applyFont="1" applyFill="1" applyBorder="1" applyAlignment="1">
      <alignment horizontal="center" vertical="center" wrapText="1"/>
    </xf>
    <xf numFmtId="171" fontId="9" fillId="5" borderId="24" xfId="60" applyNumberFormat="1" applyFont="1" applyFill="1" applyBorder="1" applyAlignment="1">
      <alignment horizontal="center" vertical="center" wrapText="1"/>
    </xf>
    <xf numFmtId="171" fontId="96" fillId="0" borderId="0" xfId="60" applyNumberFormat="1" applyFont="1"/>
    <xf numFmtId="168" fontId="93" fillId="0" borderId="0" xfId="105" applyNumberFormat="1" applyFont="1" applyAlignment="1">
      <alignment horizontal="left" vertical="top" wrapText="1"/>
    </xf>
    <xf numFmtId="165" fontId="28" fillId="0" borderId="0" xfId="105" applyNumberFormat="1"/>
    <xf numFmtId="4" fontId="0" fillId="0" borderId="0" xfId="0" applyNumberFormat="1"/>
    <xf numFmtId="0" fontId="98" fillId="0" borderId="0" xfId="0" applyFont="1"/>
    <xf numFmtId="175" fontId="98" fillId="0" borderId="0" xfId="0" applyNumberFormat="1" applyFont="1"/>
    <xf numFmtId="0" fontId="5" fillId="0" borderId="0" xfId="0" applyFont="1" applyAlignment="1">
      <alignment horizontal="center" vertical="center"/>
    </xf>
    <xf numFmtId="0" fontId="99" fillId="0" borderId="0" xfId="0" applyFont="1" applyAlignment="1">
      <alignment vertical="center"/>
    </xf>
    <xf numFmtId="0" fontId="5" fillId="0" borderId="0" xfId="0" applyFont="1" applyAlignment="1">
      <alignment vertical="center" wrapText="1"/>
    </xf>
    <xf numFmtId="0" fontId="51" fillId="0" borderId="0" xfId="0" applyFont="1" applyAlignment="1">
      <alignment vertical="center"/>
    </xf>
    <xf numFmtId="0" fontId="100" fillId="0" borderId="0" xfId="0" applyFont="1" applyAlignment="1">
      <alignment vertical="center"/>
    </xf>
    <xf numFmtId="0" fontId="98" fillId="0" borderId="0" xfId="0" applyFont="1" applyAlignment="1">
      <alignment vertical="center"/>
    </xf>
    <xf numFmtId="0" fontId="74" fillId="0" borderId="0" xfId="0" applyFont="1" applyAlignment="1">
      <alignment vertical="center"/>
    </xf>
    <xf numFmtId="0" fontId="100" fillId="48" borderId="1" xfId="0" applyFont="1" applyFill="1" applyBorder="1" applyAlignment="1">
      <alignment horizontal="center" vertical="center" wrapText="1"/>
    </xf>
    <xf numFmtId="0" fontId="98" fillId="0" borderId="0" xfId="0" applyFont="1" applyAlignment="1">
      <alignment horizontal="center" vertical="center" wrapText="1"/>
    </xf>
    <xf numFmtId="0" fontId="98" fillId="0" borderId="0" xfId="0" applyFont="1" applyAlignment="1">
      <alignment horizontal="left" vertical="center"/>
    </xf>
    <xf numFmtId="0" fontId="98" fillId="48" borderId="0" xfId="0" applyFont="1" applyFill="1" applyAlignment="1">
      <alignment horizontal="center" vertical="top" wrapText="1"/>
    </xf>
    <xf numFmtId="0" fontId="98" fillId="0" borderId="0" xfId="0" applyFont="1" applyAlignment="1">
      <alignment horizontal="center" vertical="center"/>
    </xf>
    <xf numFmtId="0" fontId="74" fillId="0" borderId="0" xfId="0" quotePrefix="1" applyFont="1" applyAlignment="1">
      <alignment horizontal="center" vertical="center"/>
    </xf>
    <xf numFmtId="3" fontId="51" fillId="0" borderId="1" xfId="0" applyNumberFormat="1" applyFont="1" applyBorder="1" applyAlignment="1">
      <alignment horizontal="center" vertical="center"/>
    </xf>
    <xf numFmtId="3" fontId="100" fillId="0" borderId="1" xfId="0" applyNumberFormat="1" applyFont="1" applyBorder="1" applyAlignment="1">
      <alignment horizontal="center" vertical="center"/>
    </xf>
    <xf numFmtId="168" fontId="74" fillId="49" borderId="0" xfId="0" applyNumberFormat="1" applyFont="1" applyFill="1"/>
    <xf numFmtId="168" fontId="74" fillId="0" borderId="0" xfId="0" applyNumberFormat="1" applyFont="1"/>
    <xf numFmtId="176" fontId="98" fillId="0" borderId="0" xfId="0" applyNumberFormat="1" applyFont="1"/>
    <xf numFmtId="168" fontId="98" fillId="50" borderId="0" xfId="0" applyNumberFormat="1" applyFont="1" applyFill="1"/>
    <xf numFmtId="168" fontId="98" fillId="0" borderId="55" xfId="0" applyNumberFormat="1" applyFont="1" applyBorder="1" applyAlignment="1">
      <alignment vertical="center"/>
    </xf>
    <xf numFmtId="3" fontId="98" fillId="0" borderId="0" xfId="0" applyNumberFormat="1" applyFont="1"/>
    <xf numFmtId="168" fontId="98" fillId="0" borderId="0" xfId="0" applyNumberFormat="1" applyFont="1"/>
    <xf numFmtId="0" fontId="98" fillId="0" borderId="0" xfId="0" applyFont="1" applyAlignment="1">
      <alignment wrapText="1"/>
    </xf>
    <xf numFmtId="168" fontId="69" fillId="49" borderId="0" xfId="0" applyNumberFormat="1" applyFont="1" applyFill="1"/>
    <xf numFmtId="168" fontId="98" fillId="49" borderId="0" xfId="0" applyNumberFormat="1" applyFont="1" applyFill="1"/>
    <xf numFmtId="0" fontId="5" fillId="0" borderId="1" xfId="0" applyFont="1" applyBorder="1" applyAlignment="1">
      <alignment horizontal="center" vertical="center"/>
    </xf>
    <xf numFmtId="0" fontId="9" fillId="0" borderId="1" xfId="0" applyFont="1" applyBorder="1" applyAlignment="1">
      <alignment vertical="center"/>
    </xf>
    <xf numFmtId="0" fontId="68" fillId="0" borderId="1" xfId="0" applyFont="1" applyBorder="1" applyAlignment="1">
      <alignment horizontal="center" vertical="center" wrapText="1"/>
    </xf>
    <xf numFmtId="3" fontId="92" fillId="0" borderId="1" xfId="107" applyNumberFormat="1" applyFont="1" applyFill="1" applyBorder="1" applyAlignment="1">
      <alignment horizontal="center" vertical="center" wrapText="1"/>
    </xf>
    <xf numFmtId="168" fontId="102" fillId="0" borderId="8" xfId="107" applyNumberFormat="1" applyFont="1" applyFill="1" applyBorder="1" applyAlignment="1">
      <alignment horizontal="center" vertical="center" wrapText="1"/>
    </xf>
    <xf numFmtId="168" fontId="102" fillId="0" borderId="1" xfId="107" applyNumberFormat="1" applyFont="1" applyFill="1" applyBorder="1" applyAlignment="1">
      <alignment horizontal="center" vertical="center" wrapText="1"/>
    </xf>
    <xf numFmtId="168" fontId="102" fillId="0" borderId="0" xfId="107" applyNumberFormat="1" applyFont="1" applyFill="1" applyBorder="1" applyAlignment="1">
      <alignment horizontal="center" vertical="center" wrapText="1"/>
    </xf>
    <xf numFmtId="0" fontId="100" fillId="0" borderId="0" xfId="0" applyFont="1"/>
    <xf numFmtId="0" fontId="100" fillId="0" borderId="0" xfId="0" applyFont="1" applyAlignment="1">
      <alignment wrapText="1"/>
    </xf>
    <xf numFmtId="168" fontId="99" fillId="0" borderId="0" xfId="0" applyNumberFormat="1" applyFont="1"/>
    <xf numFmtId="168" fontId="100" fillId="0" borderId="0" xfId="0" applyNumberFormat="1" applyFont="1"/>
    <xf numFmtId="177" fontId="100" fillId="0" borderId="0" xfId="108" applyNumberFormat="1" applyFont="1"/>
    <xf numFmtId="177" fontId="98" fillId="0" borderId="0" xfId="108" applyNumberFormat="1" applyFont="1"/>
    <xf numFmtId="0" fontId="74" fillId="0" borderId="0" xfId="0" applyFont="1"/>
    <xf numFmtId="0" fontId="104" fillId="0" borderId="0" xfId="0" applyFont="1" applyAlignment="1">
      <alignment horizontal="center" vertical="center"/>
    </xf>
    <xf numFmtId="0" fontId="7" fillId="0" borderId="0" xfId="0" applyFont="1"/>
    <xf numFmtId="168" fontId="105" fillId="0" borderId="0" xfId="0" applyNumberFormat="1" applyFont="1"/>
    <xf numFmtId="168" fontId="69" fillId="0" borderId="0" xfId="0" applyNumberFormat="1" applyFont="1"/>
    <xf numFmtId="177" fontId="69" fillId="0" borderId="0" xfId="108" applyNumberFormat="1" applyFont="1"/>
    <xf numFmtId="5" fontId="105" fillId="0" borderId="0" xfId="0" applyNumberFormat="1" applyFont="1"/>
    <xf numFmtId="3" fontId="98" fillId="0" borderId="0" xfId="0" applyNumberFormat="1" applyFont="1" applyAlignment="1">
      <alignment wrapText="1"/>
    </xf>
    <xf numFmtId="0" fontId="48" fillId="0" borderId="0" xfId="0" applyFont="1" applyAlignment="1">
      <alignment horizontal="center" vertical="center" wrapText="1"/>
    </xf>
    <xf numFmtId="0" fontId="5" fillId="0" borderId="0" xfId="0" applyFont="1" applyAlignment="1">
      <alignment horizontal="center"/>
    </xf>
    <xf numFmtId="0" fontId="5" fillId="0" borderId="0" xfId="0" applyFont="1"/>
    <xf numFmtId="0" fontId="99" fillId="0" borderId="0" xfId="0" applyFont="1"/>
    <xf numFmtId="0" fontId="5" fillId="0" borderId="0" xfId="0" applyFont="1" applyAlignment="1">
      <alignment wrapText="1"/>
    </xf>
    <xf numFmtId="0" fontId="51" fillId="0" borderId="0" xfId="0" applyFont="1"/>
    <xf numFmtId="0" fontId="51" fillId="0" borderId="1" xfId="0" applyFont="1" applyBorder="1" applyAlignment="1">
      <alignment horizontal="center" vertical="center" wrapText="1"/>
    </xf>
    <xf numFmtId="0" fontId="51" fillId="0" borderId="1" xfId="0" applyFont="1" applyBorder="1" applyAlignment="1">
      <alignment vertical="center" wrapText="1"/>
    </xf>
    <xf numFmtId="168" fontId="51" fillId="0" borderId="1" xfId="0" applyNumberFormat="1" applyFont="1" applyBorder="1" applyAlignment="1">
      <alignment horizontal="center" vertical="center"/>
    </xf>
    <xf numFmtId="168" fontId="51" fillId="10" borderId="1" xfId="0" applyNumberFormat="1" applyFont="1" applyFill="1" applyBorder="1" applyAlignment="1">
      <alignment vertical="center"/>
    </xf>
    <xf numFmtId="168" fontId="51" fillId="0" borderId="1" xfId="0" applyNumberFormat="1" applyFont="1" applyBorder="1"/>
    <xf numFmtId="168" fontId="98" fillId="0" borderId="0" xfId="0" applyNumberFormat="1" applyFont="1" applyAlignment="1">
      <alignment vertical="center"/>
    </xf>
    <xf numFmtId="168" fontId="98" fillId="46" borderId="55" xfId="0" applyNumberFormat="1" applyFont="1" applyFill="1" applyBorder="1" applyAlignment="1">
      <alignment vertical="center"/>
    </xf>
    <xf numFmtId="168" fontId="100" fillId="0" borderId="1" xfId="0" applyNumberFormat="1" applyFont="1" applyBorder="1" applyAlignment="1">
      <alignment horizontal="center" vertical="center"/>
    </xf>
    <xf numFmtId="168" fontId="100" fillId="0" borderId="1" xfId="0" applyNumberFormat="1" applyFont="1" applyBorder="1" applyAlignment="1">
      <alignment vertical="center"/>
    </xf>
    <xf numFmtId="168" fontId="100" fillId="0" borderId="1" xfId="0" applyNumberFormat="1" applyFont="1" applyBorder="1"/>
    <xf numFmtId="168" fontId="92" fillId="0" borderId="1" xfId="107" applyNumberFormat="1" applyFont="1" applyFill="1" applyBorder="1" applyAlignment="1">
      <alignment horizontal="center" vertical="center" wrapText="1"/>
    </xf>
    <xf numFmtId="0" fontId="100" fillId="0" borderId="0" xfId="0" applyFont="1" applyAlignment="1">
      <alignment horizontal="center"/>
    </xf>
    <xf numFmtId="168" fontId="100" fillId="0" borderId="0" xfId="0" applyNumberFormat="1" applyFont="1" applyAlignment="1">
      <alignment wrapText="1"/>
    </xf>
    <xf numFmtId="168" fontId="51" fillId="0" borderId="0" xfId="0" applyNumberFormat="1" applyFont="1"/>
    <xf numFmtId="10" fontId="100" fillId="0" borderId="0" xfId="108" applyNumberFormat="1" applyFont="1"/>
    <xf numFmtId="0" fontId="106" fillId="0" borderId="0" xfId="0" applyFont="1" applyAlignment="1">
      <alignment horizontal="center" vertical="center"/>
    </xf>
    <xf numFmtId="168" fontId="25" fillId="0" borderId="0" xfId="0" applyNumberFormat="1" applyFont="1"/>
    <xf numFmtId="175" fontId="100" fillId="0" borderId="0" xfId="0" applyNumberFormat="1" applyFont="1"/>
    <xf numFmtId="0" fontId="100" fillId="0" borderId="0" xfId="0" applyFont="1" applyAlignment="1">
      <alignment horizontal="center" vertical="center" wrapText="1"/>
    </xf>
    <xf numFmtId="0" fontId="100" fillId="48" borderId="0" xfId="0" applyFont="1" applyFill="1" applyAlignment="1">
      <alignment horizontal="center" vertical="top" wrapText="1"/>
    </xf>
    <xf numFmtId="0" fontId="107" fillId="0" borderId="0" xfId="0" applyFont="1"/>
    <xf numFmtId="168" fontId="100" fillId="0" borderId="55" xfId="0" applyNumberFormat="1" applyFont="1" applyBorder="1" applyAlignment="1">
      <alignment vertical="center"/>
    </xf>
    <xf numFmtId="3" fontId="100" fillId="0" borderId="0" xfId="0" applyNumberFormat="1" applyFont="1"/>
    <xf numFmtId="168" fontId="51" fillId="0" borderId="0" xfId="0" applyNumberFormat="1" applyFont="1" applyAlignment="1">
      <alignment vertical="center"/>
    </xf>
    <xf numFmtId="178" fontId="74" fillId="0" borderId="0" xfId="0" applyNumberFormat="1" applyFont="1"/>
    <xf numFmtId="0" fontId="7" fillId="0" borderId="0" xfId="0" applyFont="1" applyAlignment="1">
      <alignment horizontal="center"/>
    </xf>
    <xf numFmtId="0" fontId="98" fillId="0" borderId="0" xfId="0" applyFont="1" applyAlignment="1">
      <alignment horizontal="center"/>
    </xf>
    <xf numFmtId="0" fontId="97" fillId="0" borderId="0" xfId="106"/>
    <xf numFmtId="0" fontId="98" fillId="0" borderId="0" xfId="0" applyFont="1" applyAlignment="1">
      <alignment horizontal="right" wrapText="1"/>
    </xf>
    <xf numFmtId="0" fontId="105" fillId="0" borderId="0" xfId="0" applyFont="1" applyAlignment="1">
      <alignment horizontal="right" wrapText="1"/>
    </xf>
    <xf numFmtId="168" fontId="108" fillId="0" borderId="0" xfId="0" applyNumberFormat="1" applyFont="1"/>
    <xf numFmtId="0" fontId="75" fillId="6" borderId="7" xfId="0" applyFont="1" applyFill="1" applyBorder="1" applyAlignment="1">
      <alignment horizontal="center" vertical="center" wrapText="1"/>
    </xf>
    <xf numFmtId="0" fontId="0" fillId="46" borderId="0" xfId="0" applyFill="1"/>
    <xf numFmtId="43" fontId="9" fillId="6" borderId="7" xfId="0" applyNumberFormat="1" applyFont="1" applyFill="1" applyBorder="1" applyAlignment="1">
      <alignment vertical="center" wrapText="1"/>
    </xf>
    <xf numFmtId="49" fontId="112" fillId="6" borderId="1" xfId="0" applyNumberFormat="1" applyFont="1" applyFill="1" applyBorder="1" applyAlignment="1">
      <alignment vertical="center" wrapText="1"/>
    </xf>
    <xf numFmtId="3" fontId="3" fillId="6" borderId="1" xfId="0" applyNumberFormat="1" applyFont="1" applyFill="1" applyBorder="1" applyAlignment="1">
      <alignment horizontal="center" vertical="center" wrapText="1"/>
    </xf>
    <xf numFmtId="0" fontId="59" fillId="2" borderId="7" xfId="0" applyFont="1" applyFill="1" applyBorder="1" applyAlignment="1">
      <alignment horizontal="center" vertical="center" wrapText="1"/>
    </xf>
    <xf numFmtId="0" fontId="75" fillId="6" borderId="1" xfId="0" applyFont="1" applyFill="1" applyBorder="1" applyAlignment="1">
      <alignment horizontal="left" vertical="top" wrapText="1"/>
    </xf>
    <xf numFmtId="0" fontId="110" fillId="6" borderId="1" xfId="125" applyFont="1" applyFill="1" applyBorder="1">
      <alignment horizontal="left" vertical="top" wrapText="1"/>
    </xf>
    <xf numFmtId="164" fontId="111" fillId="0" borderId="1" xfId="109" applyFont="1" applyBorder="1">
      <alignment horizontal="right" vertical="top"/>
    </xf>
    <xf numFmtId="3" fontId="9" fillId="6" borderId="7" xfId="0" applyNumberFormat="1" applyFont="1" applyFill="1" applyBorder="1" applyAlignment="1">
      <alignment vertical="center" wrapText="1"/>
    </xf>
    <xf numFmtId="43" fontId="6" fillId="8" borderId="3" xfId="59" applyFont="1" applyFill="1" applyBorder="1" applyAlignment="1">
      <alignment vertical="center" wrapText="1"/>
    </xf>
    <xf numFmtId="0" fontId="59" fillId="0" borderId="0" xfId="0" applyFont="1"/>
    <xf numFmtId="49" fontId="61" fillId="6" borderId="7" xfId="0" applyNumberFormat="1" applyFont="1" applyFill="1" applyBorder="1" applyAlignment="1">
      <alignment vertical="center" wrapText="1"/>
    </xf>
    <xf numFmtId="43" fontId="6" fillId="8" borderId="3" xfId="0" applyNumberFormat="1" applyFont="1" applyFill="1" applyBorder="1" applyAlignment="1">
      <alignment vertical="center" wrapText="1"/>
    </xf>
    <xf numFmtId="0" fontId="111" fillId="6" borderId="1" xfId="125" applyFont="1" applyFill="1" applyBorder="1">
      <alignment horizontal="left" vertical="top" wrapText="1"/>
    </xf>
    <xf numFmtId="0" fontId="9" fillId="9" borderId="1" xfId="0" applyFont="1" applyFill="1" applyBorder="1" applyAlignment="1">
      <alignment vertical="center" wrapText="1"/>
    </xf>
    <xf numFmtId="166" fontId="9" fillId="9" borderId="1" xfId="0" applyNumberFormat="1" applyFont="1" applyFill="1" applyBorder="1" applyAlignment="1">
      <alignment vertical="center" wrapText="1"/>
    </xf>
    <xf numFmtId="0" fontId="0" fillId="4" borderId="0" xfId="0" applyFill="1"/>
    <xf numFmtId="0" fontId="3" fillId="6" borderId="1" xfId="0" applyFont="1" applyFill="1" applyBorder="1" applyAlignment="1">
      <alignment horizontal="justify" vertical="center" wrapText="1"/>
    </xf>
    <xf numFmtId="0" fontId="120" fillId="6" borderId="7" xfId="0" applyFont="1" applyFill="1" applyBorder="1" applyAlignment="1">
      <alignment vertical="center" wrapText="1"/>
    </xf>
    <xf numFmtId="0" fontId="73" fillId="6" borderId="7" xfId="0" applyFont="1" applyFill="1" applyBorder="1" applyAlignment="1">
      <alignment vertical="center" wrapText="1"/>
    </xf>
    <xf numFmtId="0" fontId="59" fillId="6" borderId="7" xfId="0" applyFont="1" applyFill="1" applyBorder="1" applyAlignment="1">
      <alignment vertical="center" wrapText="1"/>
    </xf>
    <xf numFmtId="0" fontId="120" fillId="6" borderId="1" xfId="0" applyFont="1" applyFill="1" applyBorder="1" applyAlignment="1">
      <alignment vertical="center" wrapText="1"/>
    </xf>
    <xf numFmtId="0" fontId="121" fillId="6" borderId="1" xfId="125" applyFont="1" applyFill="1" applyBorder="1">
      <alignment horizontal="left" vertical="top" wrapText="1"/>
    </xf>
    <xf numFmtId="0" fontId="116" fillId="6" borderId="1" xfId="125" applyFont="1" applyFill="1" applyBorder="1">
      <alignment horizontal="left" vertical="top" wrapText="1"/>
    </xf>
    <xf numFmtId="0" fontId="122" fillId="6" borderId="1" xfId="125" applyFont="1" applyFill="1" applyBorder="1">
      <alignment horizontal="left" vertical="top" wrapText="1"/>
    </xf>
    <xf numFmtId="0" fontId="121" fillId="6" borderId="7" xfId="125" applyFont="1" applyFill="1" applyBorder="1">
      <alignment horizontal="left" vertical="top" wrapText="1"/>
    </xf>
    <xf numFmtId="0" fontId="116" fillId="6" borderId="7" xfId="125" applyFont="1" applyFill="1" applyBorder="1">
      <alignment horizontal="left" vertical="top" wrapText="1"/>
    </xf>
    <xf numFmtId="0" fontId="73" fillId="51" borderId="7" xfId="0" applyFont="1" applyFill="1" applyBorder="1" applyAlignment="1">
      <alignment vertical="center" wrapText="1"/>
    </xf>
    <xf numFmtId="0" fontId="73" fillId="46" borderId="7" xfId="0" applyFont="1" applyFill="1" applyBorder="1" applyAlignment="1">
      <alignment vertical="center" wrapText="1"/>
    </xf>
    <xf numFmtId="0" fontId="61" fillId="6" borderId="7" xfId="0" applyFont="1" applyFill="1" applyBorder="1" applyAlignment="1">
      <alignment vertical="center" wrapText="1"/>
    </xf>
    <xf numFmtId="49" fontId="72" fillId="6" borderId="1" xfId="0" applyNumberFormat="1" applyFont="1" applyFill="1" applyBorder="1" applyAlignment="1">
      <alignment vertical="center" wrapText="1"/>
    </xf>
    <xf numFmtId="0" fontId="73" fillId="6" borderId="1" xfId="0" applyFont="1" applyFill="1" applyBorder="1" applyAlignment="1">
      <alignment vertical="center" wrapText="1"/>
    </xf>
    <xf numFmtId="49" fontId="124" fillId="6" borderId="1" xfId="0" applyNumberFormat="1" applyFont="1" applyFill="1" applyBorder="1" applyAlignment="1">
      <alignment vertical="center" wrapText="1"/>
    </xf>
    <xf numFmtId="0" fontId="73" fillId="6" borderId="12" xfId="0" applyFont="1" applyFill="1" applyBorder="1" applyAlignment="1">
      <alignment vertical="center" wrapText="1"/>
    </xf>
    <xf numFmtId="0" fontId="59" fillId="2" borderId="2" xfId="0" applyFont="1" applyFill="1" applyBorder="1" applyAlignment="1">
      <alignment vertical="center" wrapText="1"/>
    </xf>
    <xf numFmtId="167" fontId="9" fillId="9" borderId="1" xfId="59" applyNumberFormat="1" applyFont="1" applyFill="1" applyBorder="1" applyAlignment="1">
      <alignment vertical="center" wrapText="1"/>
    </xf>
    <xf numFmtId="167" fontId="9" fillId="6" borderId="1" xfId="59" applyNumberFormat="1" applyFont="1" applyFill="1" applyBorder="1" applyAlignment="1">
      <alignment vertical="center" wrapText="1"/>
    </xf>
    <xf numFmtId="170" fontId="9" fillId="9" borderId="1" xfId="59" applyNumberFormat="1" applyFont="1" applyFill="1" applyBorder="1" applyAlignment="1">
      <alignment vertical="center" wrapText="1"/>
    </xf>
    <xf numFmtId="170" fontId="9" fillId="6" borderId="1" xfId="59" applyNumberFormat="1" applyFont="1" applyFill="1" applyBorder="1" applyAlignment="1">
      <alignment vertical="center" wrapText="1"/>
    </xf>
    <xf numFmtId="43" fontId="0" fillId="0" borderId="0" xfId="59" applyFont="1"/>
    <xf numFmtId="0" fontId="45" fillId="8" borderId="3" xfId="0" applyFont="1" applyFill="1" applyBorder="1"/>
    <xf numFmtId="49" fontId="85" fillId="6" borderId="1" xfId="0" applyNumberFormat="1" applyFont="1" applyFill="1" applyBorder="1" applyAlignment="1">
      <alignment horizontal="center" vertical="center" wrapText="1"/>
    </xf>
    <xf numFmtId="0" fontId="73" fillId="6" borderId="6" xfId="0" applyFont="1" applyFill="1" applyBorder="1"/>
    <xf numFmtId="0" fontId="123" fillId="6" borderId="6" xfId="0" applyFont="1" applyFill="1" applyBorder="1" applyAlignment="1">
      <alignment vertical="center" wrapText="1"/>
    </xf>
    <xf numFmtId="0" fontId="123" fillId="6" borderId="6" xfId="0" applyFont="1" applyFill="1" applyBorder="1" applyAlignment="1">
      <alignment horizontal="justify" vertical="center" wrapText="1"/>
    </xf>
    <xf numFmtId="0" fontId="59" fillId="6" borderId="6" xfId="0" applyFont="1" applyFill="1" applyBorder="1" applyAlignment="1">
      <alignment vertical="center" wrapText="1"/>
    </xf>
    <xf numFmtId="0" fontId="72" fillId="6" borderId="1" xfId="0" applyFont="1" applyFill="1" applyBorder="1" applyAlignment="1">
      <alignment horizontal="left" vertical="center" wrapText="1"/>
    </xf>
    <xf numFmtId="0" fontId="72" fillId="6" borderId="6" xfId="0" applyFont="1" applyFill="1" applyBorder="1" applyAlignment="1">
      <alignment horizontal="left" vertical="center" wrapText="1"/>
    </xf>
    <xf numFmtId="43" fontId="4" fillId="6" borderId="1" xfId="59" applyFont="1" applyFill="1" applyBorder="1" applyAlignment="1">
      <alignment vertical="center" wrapText="1"/>
    </xf>
    <xf numFmtId="43" fontId="9" fillId="8" borderId="1" xfId="0" applyNumberFormat="1" applyFont="1" applyFill="1" applyBorder="1" applyAlignment="1">
      <alignment horizontal="center" vertical="center" wrapText="1"/>
    </xf>
    <xf numFmtId="0" fontId="4" fillId="6" borderId="12" xfId="0" applyFont="1" applyFill="1" applyBorder="1" applyAlignment="1">
      <alignment vertical="center" wrapText="1"/>
    </xf>
    <xf numFmtId="0" fontId="9" fillId="6" borderId="1" xfId="0" applyFont="1" applyFill="1" applyBorder="1" applyAlignment="1">
      <alignment horizontal="justify" wrapText="1"/>
    </xf>
    <xf numFmtId="49" fontId="85" fillId="2" borderId="7" xfId="0" applyNumberFormat="1" applyFont="1" applyFill="1" applyBorder="1" applyAlignment="1">
      <alignment horizontal="center" vertical="center" wrapText="1"/>
    </xf>
    <xf numFmtId="0" fontId="5" fillId="6" borderId="1" xfId="0" applyFont="1" applyFill="1" applyBorder="1" applyAlignment="1">
      <alignment vertical="center" wrapText="1"/>
    </xf>
    <xf numFmtId="0" fontId="2" fillId="47" borderId="56" xfId="0" applyFont="1" applyFill="1" applyBorder="1" applyAlignment="1">
      <alignment horizontal="center" vertical="center" wrapText="1"/>
    </xf>
    <xf numFmtId="169" fontId="9" fillId="6" borderId="7" xfId="0" applyNumberFormat="1" applyFont="1" applyFill="1" applyBorder="1" applyAlignment="1">
      <alignment vertical="center" wrapText="1"/>
    </xf>
    <xf numFmtId="49" fontId="70" fillId="6" borderId="1" xfId="0" applyNumberFormat="1" applyFont="1" applyFill="1" applyBorder="1" applyAlignment="1">
      <alignment horizontal="left" vertical="top" wrapText="1"/>
    </xf>
    <xf numFmtId="49" fontId="85" fillId="2" borderId="6" xfId="0" applyNumberFormat="1" applyFont="1" applyFill="1" applyBorder="1" applyAlignment="1">
      <alignment vertical="center" wrapText="1"/>
    </xf>
    <xf numFmtId="49" fontId="126" fillId="6" borderId="1" xfId="0" applyNumberFormat="1" applyFont="1" applyFill="1" applyBorder="1" applyAlignment="1">
      <alignment vertical="center" wrapText="1"/>
    </xf>
    <xf numFmtId="43" fontId="67" fillId="6" borderId="1" xfId="59" applyFont="1" applyFill="1" applyBorder="1" applyAlignment="1">
      <alignment vertical="center" wrapText="1"/>
    </xf>
    <xf numFmtId="0" fontId="0" fillId="6" borderId="1" xfId="0" applyFill="1" applyBorder="1"/>
    <xf numFmtId="49" fontId="70" fillId="6" borderId="1" xfId="0" applyNumberFormat="1" applyFont="1" applyFill="1" applyBorder="1" applyAlignment="1">
      <alignment horizontal="left" vertical="center" wrapText="1"/>
    </xf>
    <xf numFmtId="0" fontId="18" fillId="6" borderId="1" xfId="0" applyFont="1" applyFill="1" applyBorder="1" applyAlignment="1">
      <alignment vertical="center" wrapText="1"/>
    </xf>
    <xf numFmtId="167" fontId="9" fillId="6" borderId="1" xfId="0" applyNumberFormat="1" applyFont="1" applyFill="1" applyBorder="1" applyAlignment="1">
      <alignment vertical="center" wrapText="1"/>
    </xf>
    <xf numFmtId="170" fontId="9" fillId="6" borderId="1" xfId="0" applyNumberFormat="1" applyFont="1" applyFill="1" applyBorder="1" applyAlignment="1">
      <alignment vertical="center" wrapText="1"/>
    </xf>
    <xf numFmtId="170" fontId="70" fillId="6" borderId="1" xfId="59" applyNumberFormat="1" applyFont="1" applyFill="1" applyBorder="1" applyAlignment="1">
      <alignment horizontal="justify" vertical="center" wrapText="1"/>
    </xf>
    <xf numFmtId="4" fontId="85" fillId="6" borderId="1" xfId="0" applyNumberFormat="1" applyFont="1" applyFill="1" applyBorder="1" applyAlignment="1">
      <alignment horizontal="justify" vertical="center" wrapText="1"/>
    </xf>
    <xf numFmtId="166" fontId="9" fillId="6" borderId="1" xfId="0" applyNumberFormat="1" applyFont="1" applyFill="1" applyBorder="1" applyAlignment="1">
      <alignment vertical="center" wrapText="1"/>
    </xf>
    <xf numFmtId="49" fontId="66" fillId="6" borderId="1" xfId="0" applyNumberFormat="1" applyFont="1" applyFill="1" applyBorder="1" applyAlignment="1">
      <alignment vertical="center" wrapText="1"/>
    </xf>
    <xf numFmtId="3" fontId="9" fillId="8" borderId="1" xfId="0" applyNumberFormat="1" applyFont="1" applyFill="1" applyBorder="1" applyAlignment="1">
      <alignment horizontal="center" vertical="center" wrapText="1"/>
    </xf>
    <xf numFmtId="167" fontId="64" fillId="6" borderId="1" xfId="59" applyNumberFormat="1" applyFont="1" applyFill="1" applyBorder="1" applyAlignment="1">
      <alignment horizontal="justify" vertical="center" wrapText="1"/>
    </xf>
    <xf numFmtId="166" fontId="9" fillId="6" borderId="7" xfId="0" applyNumberFormat="1" applyFont="1" applyFill="1" applyBorder="1" applyAlignment="1">
      <alignment vertical="center" wrapText="1"/>
    </xf>
    <xf numFmtId="166" fontId="9" fillId="9" borderId="7" xfId="0" applyNumberFormat="1" applyFont="1" applyFill="1" applyBorder="1" applyAlignment="1">
      <alignment vertical="center" wrapText="1"/>
    </xf>
    <xf numFmtId="0" fontId="128" fillId="6" borderId="1" xfId="0" applyFont="1" applyFill="1" applyBorder="1" applyAlignment="1">
      <alignment vertical="center" wrapText="1"/>
    </xf>
    <xf numFmtId="43" fontId="9" fillId="6" borderId="1" xfId="59" applyFont="1" applyFill="1" applyBorder="1" applyAlignment="1">
      <alignment vertical="center" wrapText="1"/>
    </xf>
    <xf numFmtId="49" fontId="130" fillId="6" borderId="1" xfId="0" applyNumberFormat="1" applyFont="1" applyFill="1" applyBorder="1" applyAlignment="1">
      <alignment vertical="center" wrapText="1"/>
    </xf>
    <xf numFmtId="49" fontId="122" fillId="6" borderId="1" xfId="0" applyNumberFormat="1" applyFont="1" applyFill="1" applyBorder="1" applyAlignment="1">
      <alignment vertical="center" wrapText="1"/>
    </xf>
    <xf numFmtId="0" fontId="9" fillId="6" borderId="0" xfId="0" applyFont="1" applyFill="1" applyAlignment="1">
      <alignment vertical="center" wrapText="1"/>
    </xf>
    <xf numFmtId="43" fontId="64" fillId="6" borderId="1" xfId="59" applyFont="1" applyFill="1" applyBorder="1" applyAlignment="1">
      <alignment horizontal="justify" vertical="center" wrapText="1"/>
    </xf>
    <xf numFmtId="0" fontId="73" fillId="6" borderId="2" xfId="0" applyFont="1" applyFill="1" applyBorder="1" applyAlignment="1">
      <alignment horizontal="center" vertical="top" wrapText="1"/>
    </xf>
    <xf numFmtId="0" fontId="59" fillId="6" borderId="2" xfId="0" applyFont="1" applyFill="1" applyBorder="1" applyAlignment="1">
      <alignment horizontal="left" vertical="top" wrapText="1"/>
    </xf>
    <xf numFmtId="0" fontId="59" fillId="6" borderId="2" xfId="0" applyFont="1" applyFill="1" applyBorder="1" applyAlignment="1">
      <alignment horizontal="center" vertical="top" wrapText="1"/>
    </xf>
    <xf numFmtId="0" fontId="59" fillId="6" borderId="1" xfId="0" applyFont="1" applyFill="1" applyBorder="1" applyAlignment="1">
      <alignment horizontal="left" vertical="top" wrapText="1"/>
    </xf>
    <xf numFmtId="0" fontId="59" fillId="6" borderId="1" xfId="0" applyFont="1" applyFill="1" applyBorder="1" applyAlignment="1">
      <alignment horizontal="center" vertical="top" wrapText="1"/>
    </xf>
    <xf numFmtId="0" fontId="73" fillId="6" borderId="1" xfId="0" applyFont="1" applyFill="1" applyBorder="1" applyAlignment="1">
      <alignment horizontal="left" vertical="top" wrapText="1"/>
    </xf>
    <xf numFmtId="169" fontId="9" fillId="9" borderId="1" xfId="0" applyNumberFormat="1" applyFont="1" applyFill="1" applyBorder="1" applyAlignment="1">
      <alignment horizontal="center" vertical="center" wrapText="1"/>
    </xf>
    <xf numFmtId="169" fontId="0" fillId="0" borderId="0" xfId="0" applyNumberFormat="1" applyAlignment="1">
      <alignment horizontal="center"/>
    </xf>
    <xf numFmtId="169" fontId="4" fillId="6" borderId="1" xfId="0" applyNumberFormat="1" applyFont="1" applyFill="1" applyBorder="1" applyAlignment="1">
      <alignment horizontal="center" vertical="center" wrapText="1"/>
    </xf>
    <xf numFmtId="169" fontId="9" fillId="6" borderId="1" xfId="0" applyNumberFormat="1" applyFont="1" applyFill="1" applyBorder="1" applyAlignment="1">
      <alignment horizontal="center" vertical="center" wrapText="1"/>
    </xf>
    <xf numFmtId="49" fontId="1" fillId="6" borderId="1" xfId="0" applyNumberFormat="1" applyFont="1" applyFill="1" applyBorder="1" applyAlignment="1">
      <alignment vertical="center" wrapText="1"/>
    </xf>
    <xf numFmtId="49" fontId="11" fillId="6" borderId="1" xfId="0" applyNumberFormat="1" applyFont="1" applyFill="1" applyBorder="1" applyAlignment="1">
      <alignment vertical="center" wrapText="1"/>
    </xf>
    <xf numFmtId="49" fontId="131" fillId="6" borderId="1" xfId="0" applyNumberFormat="1" applyFont="1" applyFill="1" applyBorder="1" applyAlignment="1">
      <alignment vertical="center" wrapText="1"/>
    </xf>
    <xf numFmtId="43" fontId="11" fillId="6" borderId="1" xfId="0" applyNumberFormat="1" applyFont="1" applyFill="1" applyBorder="1" applyAlignment="1">
      <alignment vertical="center" wrapText="1"/>
    </xf>
    <xf numFmtId="0" fontId="132" fillId="0" borderId="0" xfId="0" applyFont="1"/>
    <xf numFmtId="49" fontId="133" fillId="6" borderId="1" xfId="0" applyNumberFormat="1" applyFont="1" applyFill="1" applyBorder="1" applyAlignment="1">
      <alignment horizontal="center" vertical="center" wrapText="1"/>
    </xf>
    <xf numFmtId="4" fontId="9" fillId="6" borderId="7" xfId="0" applyNumberFormat="1" applyFont="1" applyFill="1" applyBorder="1" applyAlignment="1">
      <alignment vertical="center" wrapText="1"/>
    </xf>
    <xf numFmtId="178" fontId="9" fillId="9" borderId="1" xfId="0" applyNumberFormat="1" applyFont="1" applyFill="1" applyBorder="1" applyAlignment="1">
      <alignment vertical="center" wrapText="1"/>
    </xf>
    <xf numFmtId="168" fontId="12" fillId="6" borderId="1" xfId="0" applyNumberFormat="1" applyFont="1" applyFill="1" applyBorder="1" applyAlignment="1">
      <alignment vertical="center" wrapText="1"/>
    </xf>
    <xf numFmtId="0" fontId="51" fillId="6" borderId="7" xfId="0" applyFont="1" applyFill="1" applyBorder="1" applyAlignment="1">
      <alignment horizontal="center" vertical="center" wrapText="1"/>
    </xf>
    <xf numFmtId="0" fontId="9" fillId="6" borderId="6" xfId="0" applyFont="1" applyFill="1" applyBorder="1" applyAlignment="1">
      <alignment horizontal="justify" vertical="center" wrapText="1"/>
    </xf>
    <xf numFmtId="43" fontId="9" fillId="6" borderId="7" xfId="59" applyFont="1" applyFill="1" applyBorder="1" applyAlignment="1">
      <alignment vertical="center" wrapText="1"/>
    </xf>
    <xf numFmtId="167" fontId="9" fillId="6" borderId="7" xfId="59" applyNumberFormat="1" applyFont="1" applyFill="1" applyBorder="1" applyAlignment="1">
      <alignment vertical="center" wrapText="1"/>
    </xf>
    <xf numFmtId="170" fontId="9" fillId="6" borderId="7" xfId="59" applyNumberFormat="1" applyFont="1" applyFill="1" applyBorder="1" applyAlignment="1">
      <alignment vertical="center" wrapText="1"/>
    </xf>
    <xf numFmtId="0" fontId="135" fillId="8" borderId="1" xfId="0" applyFont="1" applyFill="1" applyBorder="1" applyAlignment="1">
      <alignment horizontal="left" vertical="top" wrapText="1"/>
    </xf>
    <xf numFmtId="49" fontId="55" fillId="6" borderId="1" xfId="0" applyNumberFormat="1" applyFont="1" applyFill="1" applyBorder="1" applyAlignment="1">
      <alignment vertical="center" wrapText="1"/>
    </xf>
    <xf numFmtId="0" fontId="15" fillId="6" borderId="1" xfId="0" applyFont="1" applyFill="1" applyBorder="1" applyAlignment="1">
      <alignment vertical="center" wrapText="1"/>
    </xf>
    <xf numFmtId="170" fontId="3" fillId="6" borderId="1" xfId="59" applyNumberFormat="1" applyFont="1" applyFill="1" applyBorder="1" applyAlignment="1">
      <alignment vertical="center" wrapText="1"/>
    </xf>
    <xf numFmtId="170" fontId="55" fillId="6" borderId="1" xfId="59" applyNumberFormat="1" applyFont="1" applyFill="1" applyBorder="1" applyAlignment="1">
      <alignment vertical="center" wrapText="1"/>
    </xf>
    <xf numFmtId="0" fontId="24" fillId="6" borderId="0" xfId="0" applyFont="1" applyFill="1"/>
    <xf numFmtId="49" fontId="136" fillId="43" borderId="1" xfId="0" applyNumberFormat="1" applyFont="1" applyFill="1" applyBorder="1" applyAlignment="1">
      <alignment vertical="center" wrapText="1"/>
    </xf>
    <xf numFmtId="49" fontId="136" fillId="6" borderId="1" xfId="0" applyNumberFormat="1" applyFont="1" applyFill="1" applyBorder="1" applyAlignment="1">
      <alignment vertical="center" wrapText="1"/>
    </xf>
    <xf numFmtId="0" fontId="137" fillId="6" borderId="0" xfId="0" applyFont="1" applyFill="1"/>
    <xf numFmtId="0" fontId="138" fillId="6" borderId="0" xfId="0" applyFont="1" applyFill="1" applyAlignment="1">
      <alignment vertical="center"/>
    </xf>
    <xf numFmtId="49" fontId="140" fillId="6" borderId="3" xfId="0" applyNumberFormat="1" applyFont="1" applyFill="1" applyBorder="1" applyAlignment="1">
      <alignment vertical="center" wrapText="1"/>
    </xf>
    <xf numFmtId="49" fontId="140" fillId="6" borderId="8" xfId="0" applyNumberFormat="1" applyFont="1" applyFill="1" applyBorder="1" applyAlignment="1">
      <alignment vertical="center" wrapText="1"/>
    </xf>
    <xf numFmtId="43" fontId="142" fillId="6" borderId="13" xfId="59" applyFont="1" applyFill="1" applyBorder="1" applyAlignment="1">
      <alignment horizontal="right" vertical="center" wrapText="1"/>
    </xf>
    <xf numFmtId="43" fontId="142" fillId="6" borderId="3" xfId="59" applyFont="1" applyFill="1" applyBorder="1" applyAlignment="1">
      <alignment horizontal="right" vertical="center" wrapText="1"/>
    </xf>
    <xf numFmtId="43" fontId="140" fillId="6" borderId="15" xfId="59" applyFont="1" applyFill="1" applyBorder="1" applyAlignment="1">
      <alignment horizontal="right" vertical="center" wrapText="1"/>
    </xf>
    <xf numFmtId="43" fontId="137" fillId="6" borderId="2" xfId="59" applyFont="1" applyFill="1" applyBorder="1" applyAlignment="1">
      <alignment horizontal="right"/>
    </xf>
    <xf numFmtId="0" fontId="137" fillId="6" borderId="1" xfId="0" applyFont="1" applyFill="1" applyBorder="1"/>
    <xf numFmtId="43" fontId="137" fillId="6" borderId="0" xfId="59" applyFont="1" applyFill="1"/>
    <xf numFmtId="43" fontId="9" fillId="2" borderId="1" xfId="0" applyNumberFormat="1" applyFont="1" applyFill="1" applyBorder="1" applyAlignment="1">
      <alignment vertical="center" wrapText="1"/>
    </xf>
    <xf numFmtId="49" fontId="86" fillId="2" borderId="6" xfId="0" applyNumberFormat="1" applyFont="1" applyFill="1" applyBorder="1" applyAlignment="1">
      <alignment vertical="center" wrapText="1"/>
    </xf>
    <xf numFmtId="0" fontId="121" fillId="6" borderId="7" xfId="0" applyFont="1" applyFill="1" applyBorder="1" applyAlignment="1">
      <alignment vertical="center" wrapText="1"/>
    </xf>
    <xf numFmtId="0" fontId="66" fillId="6" borderId="1" xfId="0" applyFont="1" applyFill="1" applyBorder="1" applyAlignment="1">
      <alignment vertical="center" wrapText="1"/>
    </xf>
    <xf numFmtId="43" fontId="3" fillId="5" borderId="1" xfId="59" applyFont="1" applyFill="1" applyBorder="1" applyAlignment="1">
      <alignment horizontal="justify" vertical="center" wrapText="1"/>
    </xf>
    <xf numFmtId="37" fontId="15" fillId="5" borderId="1" xfId="0" applyNumberFormat="1" applyFont="1" applyFill="1" applyBorder="1" applyAlignment="1">
      <alignment horizontal="center" vertical="center" wrapText="1"/>
    </xf>
    <xf numFmtId="170" fontId="15" fillId="5" borderId="1" xfId="59" applyNumberFormat="1" applyFont="1" applyFill="1" applyBorder="1" applyAlignment="1">
      <alignment horizontal="center" vertical="center" wrapText="1"/>
    </xf>
    <xf numFmtId="170" fontId="15" fillId="6" borderId="1" xfId="59" applyNumberFormat="1" applyFont="1" applyFill="1" applyBorder="1" applyAlignment="1">
      <alignment horizontal="center" vertical="center" wrapText="1"/>
    </xf>
    <xf numFmtId="0" fontId="123" fillId="6" borderId="1" xfId="0" applyFont="1" applyFill="1" applyBorder="1" applyAlignment="1">
      <alignment horizontal="left" vertical="center" wrapText="1"/>
    </xf>
    <xf numFmtId="0" fontId="123" fillId="6" borderId="7" xfId="0" applyFont="1" applyFill="1" applyBorder="1" applyAlignment="1">
      <alignment horizontal="left" vertical="center" wrapText="1"/>
    </xf>
    <xf numFmtId="49" fontId="123" fillId="6" borderId="1" xfId="0" applyNumberFormat="1" applyFont="1" applyFill="1" applyBorder="1" applyAlignment="1">
      <alignment horizontal="left" vertical="center" wrapText="1"/>
    </xf>
    <xf numFmtId="167" fontId="67" fillId="6" borderId="1" xfId="59" applyNumberFormat="1" applyFont="1" applyFill="1" applyBorder="1" applyAlignment="1">
      <alignment vertical="center" wrapText="1"/>
    </xf>
    <xf numFmtId="43" fontId="2" fillId="2" borderId="1" xfId="59" applyFont="1" applyFill="1" applyBorder="1" applyAlignment="1">
      <alignment horizontal="center" vertical="center" wrapText="1"/>
    </xf>
    <xf numFmtId="165" fontId="9" fillId="9" borderId="1" xfId="60" applyFont="1" applyFill="1" applyBorder="1" applyAlignment="1">
      <alignment vertical="center" wrapText="1"/>
    </xf>
    <xf numFmtId="171" fontId="9" fillId="6" borderId="1" xfId="60" applyNumberFormat="1" applyFont="1" applyFill="1" applyBorder="1" applyAlignment="1">
      <alignment vertical="center" wrapText="1"/>
    </xf>
    <xf numFmtId="43" fontId="9" fillId="9" borderId="1" xfId="0" applyNumberFormat="1" applyFont="1" applyFill="1" applyBorder="1" applyAlignment="1">
      <alignment vertical="center" wrapText="1"/>
    </xf>
    <xf numFmtId="170" fontId="4" fillId="6" borderId="1" xfId="59" applyNumberFormat="1" applyFont="1" applyFill="1" applyBorder="1" applyAlignment="1">
      <alignment vertical="center" wrapText="1"/>
    </xf>
    <xf numFmtId="166" fontId="9" fillId="52" borderId="1" xfId="0" applyNumberFormat="1" applyFont="1" applyFill="1" applyBorder="1" applyAlignment="1">
      <alignment vertical="center" wrapText="1"/>
    </xf>
    <xf numFmtId="170" fontId="125" fillId="8" borderId="3" xfId="59" applyNumberFormat="1" applyFont="1" applyFill="1" applyBorder="1" applyAlignment="1">
      <alignment vertical="center" wrapText="1"/>
    </xf>
    <xf numFmtId="170" fontId="127" fillId="8" borderId="3" xfId="59" applyNumberFormat="1" applyFont="1" applyFill="1" applyBorder="1" applyAlignment="1">
      <alignment vertical="center" wrapText="1"/>
    </xf>
    <xf numFmtId="2" fontId="9" fillId="6" borderId="1" xfId="0" applyNumberFormat="1" applyFont="1" applyFill="1" applyBorder="1" applyAlignment="1">
      <alignment vertical="center" wrapText="1"/>
    </xf>
    <xf numFmtId="170" fontId="6" fillId="8" borderId="1" xfId="59" applyNumberFormat="1" applyFont="1" applyFill="1" applyBorder="1" applyAlignment="1">
      <alignment vertical="center" wrapText="1"/>
    </xf>
    <xf numFmtId="170" fontId="127" fillId="8" borderId="1" xfId="59" applyNumberFormat="1" applyFont="1" applyFill="1" applyBorder="1" applyAlignment="1">
      <alignment vertical="center" wrapText="1"/>
    </xf>
    <xf numFmtId="170" fontId="125" fillId="8" borderId="1" xfId="59" applyNumberFormat="1" applyFont="1" applyFill="1" applyBorder="1" applyAlignment="1">
      <alignment vertical="center" wrapText="1"/>
    </xf>
    <xf numFmtId="170" fontId="6" fillId="8" borderId="9" xfId="59" applyNumberFormat="1" applyFont="1" applyFill="1" applyBorder="1" applyAlignment="1">
      <alignment vertical="center" wrapText="1"/>
    </xf>
    <xf numFmtId="170" fontId="64" fillId="6" borderId="1" xfId="59" applyNumberFormat="1" applyFont="1" applyFill="1" applyBorder="1" applyAlignment="1">
      <alignment horizontal="center" vertical="center" wrapText="1"/>
    </xf>
    <xf numFmtId="170" fontId="6" fillId="8" borderId="13" xfId="59" applyNumberFormat="1" applyFont="1" applyFill="1" applyBorder="1" applyAlignment="1">
      <alignment vertical="center" wrapText="1"/>
    </xf>
    <xf numFmtId="170" fontId="6" fillId="8" borderId="3" xfId="59" applyNumberFormat="1" applyFont="1" applyFill="1" applyBorder="1" applyAlignment="1">
      <alignment vertical="center" wrapText="1"/>
    </xf>
    <xf numFmtId="170" fontId="3" fillId="6" borderId="1" xfId="59" applyNumberFormat="1" applyFont="1" applyFill="1" applyBorder="1" applyAlignment="1">
      <alignment horizontal="center" vertical="center" wrapText="1"/>
    </xf>
    <xf numFmtId="167" fontId="9" fillId="5" borderId="1" xfId="0" applyNumberFormat="1" applyFont="1" applyFill="1" applyBorder="1" applyAlignment="1">
      <alignment horizontal="center" vertical="center" wrapText="1"/>
    </xf>
    <xf numFmtId="167" fontId="9" fillId="6" borderId="1" xfId="59" applyNumberFormat="1" applyFont="1" applyFill="1" applyBorder="1" applyAlignment="1">
      <alignment horizontal="center" vertical="center" wrapText="1"/>
    </xf>
    <xf numFmtId="170" fontId="9" fillId="6" borderId="1" xfId="59" applyNumberFormat="1" applyFont="1" applyFill="1" applyBorder="1" applyAlignment="1">
      <alignment horizontal="center" vertical="center" wrapText="1"/>
    </xf>
    <xf numFmtId="170" fontId="9" fillId="6" borderId="1" xfId="0" applyNumberFormat="1" applyFont="1" applyFill="1" applyBorder="1" applyAlignment="1">
      <alignment horizontal="center" vertical="center" wrapText="1"/>
    </xf>
    <xf numFmtId="167" fontId="9" fillId="6" borderId="1" xfId="0" applyNumberFormat="1" applyFont="1" applyFill="1" applyBorder="1" applyAlignment="1">
      <alignment horizontal="center" vertical="center" wrapText="1"/>
    </xf>
    <xf numFmtId="43" fontId="9" fillId="6" borderId="21" xfId="59" applyFont="1" applyFill="1" applyBorder="1" applyAlignment="1">
      <alignment horizontal="center" vertical="center" wrapText="1"/>
    </xf>
    <xf numFmtId="0" fontId="9" fillId="6" borderId="16" xfId="0" applyFont="1" applyFill="1" applyBorder="1" applyAlignment="1">
      <alignment horizontal="center" vertical="center" wrapText="1"/>
    </xf>
    <xf numFmtId="0" fontId="71" fillId="6" borderId="1" xfId="0" applyFont="1" applyFill="1" applyBorder="1" applyAlignment="1">
      <alignment horizontal="center" vertical="center" wrapText="1"/>
    </xf>
    <xf numFmtId="0" fontId="72" fillId="2" borderId="2" xfId="0" applyFont="1" applyFill="1" applyBorder="1" applyAlignment="1">
      <alignment horizontal="left" vertical="center" wrapText="1"/>
    </xf>
    <xf numFmtId="0" fontId="72" fillId="2" borderId="8" xfId="0" applyFont="1" applyFill="1" applyBorder="1" applyAlignment="1">
      <alignment horizontal="left" vertical="center" wrapText="1"/>
    </xf>
    <xf numFmtId="0" fontId="13" fillId="0" borderId="0" xfId="0" applyFont="1"/>
    <xf numFmtId="0" fontId="154" fillId="0" borderId="0" xfId="0" applyFont="1" applyAlignment="1">
      <alignment vertical="center"/>
    </xf>
    <xf numFmtId="0" fontId="15" fillId="0" borderId="0" xfId="0" applyFont="1"/>
    <xf numFmtId="0" fontId="155" fillId="7" borderId="0" xfId="0" applyFont="1" applyFill="1" applyAlignment="1">
      <alignment vertical="center"/>
    </xf>
    <xf numFmtId="0" fontId="154" fillId="7" borderId="0" xfId="0" applyFont="1" applyFill="1" applyAlignment="1">
      <alignment vertical="center"/>
    </xf>
    <xf numFmtId="0" fontId="15" fillId="5" borderId="1" xfId="0" applyFont="1" applyFill="1" applyBorder="1" applyAlignment="1">
      <alignment horizontal="center" vertical="center"/>
    </xf>
    <xf numFmtId="0" fontId="15" fillId="0" borderId="0" xfId="0" applyFont="1" applyAlignment="1">
      <alignment horizontal="center" vertical="center"/>
    </xf>
    <xf numFmtId="0" fontId="77" fillId="6" borderId="1" xfId="0" applyFont="1" applyFill="1" applyBorder="1" applyAlignment="1">
      <alignment horizontal="center" vertical="center" wrapText="1"/>
    </xf>
    <xf numFmtId="0" fontId="70" fillId="6" borderId="1" xfId="0" applyFont="1" applyFill="1" applyBorder="1" applyAlignment="1">
      <alignment vertical="center" wrapText="1"/>
    </xf>
    <xf numFmtId="0" fontId="71" fillId="6" borderId="1" xfId="0" applyFont="1" applyFill="1" applyBorder="1" applyAlignment="1">
      <alignment vertical="center" wrapText="1"/>
    </xf>
    <xf numFmtId="0" fontId="75" fillId="6" borderId="1" xfId="0" applyFont="1" applyFill="1" applyBorder="1" applyAlignment="1">
      <alignment vertical="center" wrapText="1"/>
    </xf>
    <xf numFmtId="49" fontId="70" fillId="6" borderId="7" xfId="0" applyNumberFormat="1" applyFont="1" applyFill="1" applyBorder="1" applyAlignment="1">
      <alignment horizontal="center" vertical="center" wrapText="1"/>
    </xf>
    <xf numFmtId="49" fontId="70" fillId="6" borderId="1" xfId="0" applyNumberFormat="1" applyFont="1" applyFill="1" applyBorder="1" applyAlignment="1">
      <alignment vertical="center" wrapText="1"/>
    </xf>
    <xf numFmtId="49" fontId="70" fillId="6" borderId="1" xfId="0" applyNumberFormat="1" applyFont="1" applyFill="1" applyBorder="1" applyAlignment="1">
      <alignment horizontal="center" vertical="center" wrapText="1"/>
    </xf>
    <xf numFmtId="0" fontId="70" fillId="47" borderId="38" xfId="0" applyFont="1" applyFill="1" applyBorder="1" applyAlignment="1">
      <alignment horizontal="center" vertical="center" wrapText="1"/>
    </xf>
    <xf numFmtId="0" fontId="15" fillId="6" borderId="1" xfId="0" applyFont="1" applyFill="1" applyBorder="1" applyAlignment="1">
      <alignment vertical="top" wrapText="1"/>
    </xf>
    <xf numFmtId="9" fontId="70" fillId="6" borderId="1" xfId="0" applyNumberFormat="1" applyFont="1" applyFill="1" applyBorder="1" applyAlignment="1">
      <alignment horizontal="center" vertical="center" wrapText="1"/>
    </xf>
    <xf numFmtId="0" fontId="70" fillId="6" borderId="1" xfId="0" applyFont="1" applyFill="1" applyBorder="1" applyAlignment="1">
      <alignment horizontal="left" vertical="center" wrapText="1"/>
    </xf>
    <xf numFmtId="9" fontId="18" fillId="6" borderId="1" xfId="0" applyNumberFormat="1" applyFont="1" applyFill="1" applyBorder="1" applyAlignment="1">
      <alignment horizontal="center" vertical="center" wrapText="1"/>
    </xf>
    <xf numFmtId="0" fontId="15" fillId="6" borderId="1" xfId="0" applyFont="1" applyFill="1" applyBorder="1" applyAlignment="1">
      <alignment horizontal="left" vertical="top" wrapText="1"/>
    </xf>
    <xf numFmtId="0" fontId="18" fillId="6" borderId="0" xfId="0" applyFont="1" applyFill="1" applyAlignment="1">
      <alignment horizontal="center" vertical="center" wrapText="1"/>
    </xf>
    <xf numFmtId="0" fontId="15" fillId="6" borderId="7" xfId="0" applyFont="1" applyFill="1" applyBorder="1" applyAlignment="1">
      <alignment vertical="top" wrapText="1"/>
    </xf>
    <xf numFmtId="168" fontId="71" fillId="6" borderId="1" xfId="0" applyNumberFormat="1" applyFont="1" applyFill="1" applyBorder="1" applyAlignment="1">
      <alignment horizontal="center" vertical="center" wrapText="1"/>
    </xf>
    <xf numFmtId="0" fontId="18" fillId="6" borderId="54" xfId="0" applyFont="1" applyFill="1" applyBorder="1" applyAlignment="1">
      <alignment horizontal="center" vertical="center" wrapText="1"/>
    </xf>
    <xf numFmtId="0" fontId="126" fillId="6" borderId="1" xfId="0" applyFont="1" applyFill="1" applyBorder="1" applyAlignment="1">
      <alignment vertical="center" wrapText="1"/>
    </xf>
    <xf numFmtId="0" fontId="73" fillId="6" borderId="1" xfId="0" applyFont="1" applyFill="1" applyBorder="1" applyAlignment="1">
      <alignment horizontal="center"/>
    </xf>
    <xf numFmtId="0" fontId="73" fillId="0" borderId="1" xfId="0" applyFont="1" applyBorder="1" applyAlignment="1">
      <alignment vertical="top" wrapText="1"/>
    </xf>
    <xf numFmtId="0" fontId="59" fillId="7" borderId="0" xfId="0" applyFont="1" applyFill="1"/>
    <xf numFmtId="0" fontId="61" fillId="7" borderId="0" xfId="0" applyFont="1" applyFill="1" applyAlignment="1">
      <alignment vertical="center"/>
    </xf>
    <xf numFmtId="0" fontId="59" fillId="42" borderId="0" xfId="0" applyFont="1" applyFill="1"/>
    <xf numFmtId="0" fontId="72" fillId="2" borderId="1" xfId="0" applyFont="1" applyFill="1" applyBorder="1" applyAlignment="1">
      <alignment horizontal="center" vertical="center" wrapText="1"/>
    </xf>
    <xf numFmtId="0" fontId="59" fillId="6" borderId="1" xfId="0" applyFont="1" applyFill="1" applyBorder="1" applyAlignment="1">
      <alignment horizontal="center"/>
    </xf>
    <xf numFmtId="0" fontId="72" fillId="2" borderId="1" xfId="0" applyFont="1" applyFill="1" applyBorder="1" applyAlignment="1">
      <alignment vertical="center" wrapText="1"/>
    </xf>
    <xf numFmtId="0" fontId="123" fillId="6" borderId="1" xfId="0" applyFont="1" applyFill="1" applyBorder="1" applyAlignment="1">
      <alignment vertical="center" wrapText="1"/>
    </xf>
    <xf numFmtId="49" fontId="72" fillId="2" borderId="7" xfId="0" applyNumberFormat="1" applyFont="1" applyFill="1" applyBorder="1" applyAlignment="1">
      <alignment horizontal="center" vertical="center" wrapText="1"/>
    </xf>
    <xf numFmtId="0" fontId="59" fillId="6" borderId="1" xfId="0" applyFont="1" applyFill="1" applyBorder="1" applyAlignment="1">
      <alignment horizontal="center" vertical="center" wrapText="1"/>
    </xf>
    <xf numFmtId="49" fontId="72" fillId="2" borderId="11" xfId="0" applyNumberFormat="1" applyFont="1" applyFill="1" applyBorder="1" applyAlignment="1">
      <alignment horizontal="center" vertical="center" wrapText="1"/>
    </xf>
    <xf numFmtId="0" fontId="59" fillId="5" borderId="7" xfId="0" applyFont="1" applyFill="1" applyBorder="1"/>
    <xf numFmtId="0" fontId="123" fillId="6" borderId="7" xfId="0" applyFont="1" applyFill="1" applyBorder="1" applyAlignment="1">
      <alignment vertical="center" wrapText="1"/>
    </xf>
    <xf numFmtId="49" fontId="72" fillId="2" borderId="6" xfId="0" applyNumberFormat="1" applyFont="1" applyFill="1" applyBorder="1" applyAlignment="1">
      <alignment horizontal="center" vertical="center" wrapText="1"/>
    </xf>
    <xf numFmtId="0" fontId="72" fillId="2" borderId="7" xfId="0" applyFont="1" applyFill="1" applyBorder="1" applyAlignment="1">
      <alignment horizontal="center" vertical="center" wrapText="1"/>
    </xf>
    <xf numFmtId="0" fontId="59" fillId="6" borderId="7" xfId="0" applyFont="1" applyFill="1" applyBorder="1" applyAlignment="1">
      <alignment horizontal="center" vertical="center" wrapText="1"/>
    </xf>
    <xf numFmtId="0" fontId="72" fillId="2" borderId="2" xfId="0" applyFont="1" applyFill="1" applyBorder="1" applyAlignment="1">
      <alignment horizontal="center" vertical="center" wrapText="1"/>
    </xf>
    <xf numFmtId="0" fontId="72" fillId="2" borderId="3" xfId="0" applyFont="1" applyFill="1" applyBorder="1" applyAlignment="1">
      <alignment horizontal="center" vertical="center" wrapText="1"/>
    </xf>
    <xf numFmtId="0" fontId="59" fillId="5" borderId="3" xfId="0" applyFont="1" applyFill="1" applyBorder="1" applyAlignment="1">
      <alignment vertical="center" wrapText="1"/>
    </xf>
    <xf numFmtId="0" fontId="59" fillId="5" borderId="8" xfId="0" applyFont="1" applyFill="1" applyBorder="1" applyAlignment="1">
      <alignment vertical="center" wrapText="1"/>
    </xf>
    <xf numFmtId="0" fontId="72" fillId="2" borderId="15" xfId="0" applyFont="1" applyFill="1" applyBorder="1" applyAlignment="1">
      <alignment horizontal="center" vertical="center" wrapText="1"/>
    </xf>
    <xf numFmtId="0" fontId="72" fillId="2" borderId="16" xfId="0" applyFont="1" applyFill="1" applyBorder="1" applyAlignment="1">
      <alignment horizontal="center" vertical="center" wrapText="1"/>
    </xf>
    <xf numFmtId="0" fontId="59" fillId="5" borderId="16" xfId="0" applyFont="1" applyFill="1" applyBorder="1" applyAlignment="1">
      <alignment vertical="center" wrapText="1"/>
    </xf>
    <xf numFmtId="0" fontId="59" fillId="5" borderId="10" xfId="0" applyFont="1" applyFill="1" applyBorder="1" applyAlignment="1">
      <alignment vertical="center" wrapText="1"/>
    </xf>
    <xf numFmtId="0" fontId="123" fillId="6" borderId="6" xfId="0" applyFont="1" applyFill="1" applyBorder="1" applyAlignment="1">
      <alignment horizontal="center" vertical="center" wrapText="1"/>
    </xf>
    <xf numFmtId="0" fontId="59" fillId="6" borderId="6" xfId="0" applyFont="1" applyFill="1" applyBorder="1" applyAlignment="1">
      <alignment horizontal="center" vertical="center" wrapText="1"/>
    </xf>
    <xf numFmtId="43" fontId="123" fillId="6" borderId="1" xfId="0" applyNumberFormat="1" applyFont="1" applyFill="1" applyBorder="1" applyAlignment="1">
      <alignment horizontal="justify" vertical="center" wrapText="1"/>
    </xf>
    <xf numFmtId="0" fontId="72" fillId="4" borderId="0" xfId="0" applyFont="1" applyFill="1" applyAlignment="1">
      <alignment horizontal="center" vertical="center" wrapText="1"/>
    </xf>
    <xf numFmtId="49" fontId="123" fillId="6" borderId="1" xfId="0" applyNumberFormat="1" applyFont="1" applyFill="1" applyBorder="1" applyAlignment="1">
      <alignment vertical="center" wrapText="1"/>
    </xf>
    <xf numFmtId="0" fontId="122" fillId="6" borderId="1" xfId="0" applyFont="1" applyFill="1" applyBorder="1" applyAlignment="1">
      <alignment horizontal="center" vertical="center" wrapText="1"/>
    </xf>
    <xf numFmtId="0" fontId="73" fillId="6" borderId="6" xfId="0" applyFont="1" applyFill="1" applyBorder="1" applyAlignment="1">
      <alignment horizontal="center" vertical="center" wrapText="1"/>
    </xf>
    <xf numFmtId="0" fontId="72" fillId="2" borderId="1" xfId="0" applyFont="1" applyFill="1" applyBorder="1" applyAlignment="1">
      <alignment horizontal="justify" vertical="center" wrapText="1"/>
    </xf>
    <xf numFmtId="0" fontId="59" fillId="6" borderId="11" xfId="0" applyFont="1" applyFill="1" applyBorder="1" applyAlignment="1">
      <alignment horizontal="center" vertical="center" wrapText="1"/>
    </xf>
    <xf numFmtId="0" fontId="73" fillId="6" borderId="6" xfId="0" applyFont="1" applyFill="1" applyBorder="1" applyAlignment="1">
      <alignment wrapText="1"/>
    </xf>
    <xf numFmtId="43" fontId="123" fillId="5" borderId="6" xfId="0" applyNumberFormat="1" applyFont="1" applyFill="1" applyBorder="1" applyAlignment="1">
      <alignment horizontal="justify" vertical="center" wrapText="1"/>
    </xf>
    <xf numFmtId="0" fontId="59" fillId="5" borderId="1" xfId="0" applyFont="1" applyFill="1" applyBorder="1" applyAlignment="1">
      <alignment wrapText="1"/>
    </xf>
    <xf numFmtId="0" fontId="59" fillId="5" borderId="7" xfId="0" applyFont="1" applyFill="1" applyBorder="1" applyAlignment="1">
      <alignment wrapText="1"/>
    </xf>
    <xf numFmtId="43" fontId="59" fillId="0" borderId="0" xfId="0" applyNumberFormat="1" applyFont="1"/>
    <xf numFmtId="2" fontId="123" fillId="6" borderId="1" xfId="0" applyNumberFormat="1" applyFont="1" applyFill="1" applyBorder="1" applyAlignment="1">
      <alignment horizontal="justify" vertical="center" wrapText="1"/>
    </xf>
    <xf numFmtId="2" fontId="59" fillId="6" borderId="1" xfId="0" applyNumberFormat="1" applyFont="1" applyFill="1" applyBorder="1" applyAlignment="1">
      <alignment wrapText="1"/>
    </xf>
    <xf numFmtId="0" fontId="122" fillId="6" borderId="6" xfId="0" applyFont="1" applyFill="1" applyBorder="1" applyAlignment="1">
      <alignment horizontal="justify" vertical="center" wrapText="1"/>
    </xf>
    <xf numFmtId="0" fontId="122" fillId="6" borderId="6" xfId="0" applyFont="1" applyFill="1" applyBorder="1" applyAlignment="1">
      <alignment horizontal="center" vertical="center" wrapText="1"/>
    </xf>
    <xf numFmtId="0" fontId="116" fillId="6" borderId="6" xfId="0" applyFont="1" applyFill="1" applyBorder="1" applyAlignment="1">
      <alignment vertical="center" wrapText="1"/>
    </xf>
    <xf numFmtId="43" fontId="122" fillId="5" borderId="1" xfId="59" applyFont="1" applyFill="1" applyBorder="1" applyAlignment="1">
      <alignment horizontal="justify" vertical="center" wrapText="1"/>
    </xf>
    <xf numFmtId="0" fontId="116" fillId="5" borderId="1" xfId="0" applyFont="1" applyFill="1" applyBorder="1" applyAlignment="1">
      <alignment wrapText="1"/>
    </xf>
    <xf numFmtId="0" fontId="59" fillId="6" borderId="1" xfId="0" applyFont="1" applyFill="1" applyBorder="1" applyAlignment="1">
      <alignment horizontal="left" wrapText="1"/>
    </xf>
    <xf numFmtId="0" fontId="59" fillId="6" borderId="1" xfId="0" applyFont="1" applyFill="1" applyBorder="1" applyAlignment="1">
      <alignment horizontal="left" vertical="center" wrapText="1"/>
    </xf>
    <xf numFmtId="0" fontId="72" fillId="2" borderId="2" xfId="0" applyFont="1" applyFill="1" applyBorder="1" applyAlignment="1">
      <alignment horizontal="justify" vertical="center" wrapText="1"/>
    </xf>
    <xf numFmtId="0" fontId="72" fillId="2" borderId="8" xfId="0" applyFont="1" applyFill="1" applyBorder="1" applyAlignment="1">
      <alignment horizontal="justify" vertical="center" wrapText="1"/>
    </xf>
    <xf numFmtId="43" fontId="73" fillId="6" borderId="6" xfId="59" applyFont="1" applyFill="1" applyBorder="1" applyAlignment="1">
      <alignment horizontal="center" vertical="center" wrapText="1"/>
    </xf>
    <xf numFmtId="0" fontId="59" fillId="6" borderId="1" xfId="0" applyFont="1" applyFill="1" applyBorder="1" applyAlignment="1">
      <alignment wrapText="1"/>
    </xf>
    <xf numFmtId="43" fontId="123" fillId="6" borderId="6" xfId="59" applyFont="1" applyFill="1" applyBorder="1" applyAlignment="1">
      <alignment horizontal="justify" vertical="center" wrapText="1"/>
    </xf>
    <xf numFmtId="43" fontId="59" fillId="6" borderId="6" xfId="59" applyFont="1" applyFill="1" applyBorder="1" applyAlignment="1">
      <alignment vertical="center" wrapText="1"/>
    </xf>
    <xf numFmtId="3" fontId="123" fillId="6" borderId="1" xfId="0" applyNumberFormat="1" applyFont="1" applyFill="1" applyBorder="1" applyAlignment="1">
      <alignment horizontal="center" vertical="center" wrapText="1"/>
    </xf>
    <xf numFmtId="3" fontId="123" fillId="6" borderId="1" xfId="0" applyNumberFormat="1" applyFont="1" applyFill="1" applyBorder="1" applyAlignment="1">
      <alignment horizontal="justify" vertical="center" wrapText="1"/>
    </xf>
    <xf numFmtId="43" fontId="123" fillId="6" borderId="1" xfId="59" applyFont="1" applyFill="1" applyBorder="1" applyAlignment="1">
      <alignment horizontal="justify" vertical="center" wrapText="1"/>
    </xf>
    <xf numFmtId="168" fontId="123" fillId="6" borderId="1" xfId="0" applyNumberFormat="1" applyFont="1" applyFill="1" applyBorder="1" applyAlignment="1">
      <alignment horizontal="center" vertical="center" wrapText="1"/>
    </xf>
    <xf numFmtId="0" fontId="72" fillId="6" borderId="15" xfId="0" applyFont="1" applyFill="1" applyBorder="1" applyAlignment="1">
      <alignment horizontal="center" vertical="center" wrapText="1"/>
    </xf>
    <xf numFmtId="0" fontId="72" fillId="6" borderId="16" xfId="0" applyFont="1" applyFill="1" applyBorder="1" applyAlignment="1">
      <alignment horizontal="center" vertical="center" wrapText="1"/>
    </xf>
    <xf numFmtId="0" fontId="59" fillId="6" borderId="16" xfId="0" applyFont="1" applyFill="1" applyBorder="1" applyAlignment="1">
      <alignment vertical="center" wrapText="1"/>
    </xf>
    <xf numFmtId="0" fontId="59" fillId="6" borderId="10" xfId="0" applyFont="1" applyFill="1" applyBorder="1" applyAlignment="1">
      <alignment vertical="center" wrapText="1"/>
    </xf>
    <xf numFmtId="0" fontId="123" fillId="47" borderId="38" xfId="0" applyFont="1" applyFill="1" applyBorder="1" applyAlignment="1">
      <alignment horizontal="center" vertical="center" wrapText="1"/>
    </xf>
    <xf numFmtId="0" fontId="123" fillId="6" borderId="1" xfId="0" applyFont="1" applyFill="1" applyBorder="1" applyAlignment="1">
      <alignment horizontal="justify" vertical="center" wrapText="1"/>
    </xf>
    <xf numFmtId="169" fontId="123" fillId="6" borderId="1" xfId="0" applyNumberFormat="1" applyFont="1" applyFill="1" applyBorder="1" applyAlignment="1">
      <alignment horizontal="justify" vertical="center" wrapText="1"/>
    </xf>
    <xf numFmtId="169" fontId="123" fillId="6" borderId="1" xfId="0" applyNumberFormat="1" applyFont="1" applyFill="1" applyBorder="1" applyAlignment="1">
      <alignment horizontal="center" vertical="center" wrapText="1"/>
    </xf>
    <xf numFmtId="0" fontId="59" fillId="4" borderId="0" xfId="0" applyFont="1" applyFill="1"/>
    <xf numFmtId="0" fontId="72" fillId="4" borderId="0" xfId="0" applyFont="1" applyFill="1" applyAlignment="1">
      <alignment horizontal="justify" vertical="center" wrapText="1"/>
    </xf>
    <xf numFmtId="0" fontId="123" fillId="4" borderId="0" xfId="0" applyFont="1" applyFill="1" applyAlignment="1">
      <alignment horizontal="justify" vertical="center" wrapText="1"/>
    </xf>
    <xf numFmtId="169" fontId="123" fillId="4" borderId="0" xfId="0" applyNumberFormat="1" applyFont="1" applyFill="1" applyAlignment="1">
      <alignment horizontal="justify" vertical="center" wrapText="1"/>
    </xf>
    <xf numFmtId="169" fontId="123" fillId="4" borderId="0" xfId="0" applyNumberFormat="1" applyFont="1" applyFill="1" applyAlignment="1">
      <alignment horizontal="center" vertical="center" wrapText="1"/>
    </xf>
    <xf numFmtId="0" fontId="59" fillId="4" borderId="0" xfId="0" applyFont="1" applyFill="1" applyAlignment="1">
      <alignment vertical="center" wrapText="1"/>
    </xf>
    <xf numFmtId="0" fontId="72" fillId="2" borderId="15" xfId="0" applyFont="1" applyFill="1" applyBorder="1" applyAlignment="1">
      <alignment horizontal="left" vertical="center" wrapText="1"/>
    </xf>
    <xf numFmtId="0" fontId="59" fillId="6" borderId="1" xfId="0" applyFont="1" applyFill="1" applyBorder="1" applyAlignment="1">
      <alignment horizontal="center" vertical="center"/>
    </xf>
    <xf numFmtId="0" fontId="72" fillId="2" borderId="1" xfId="0" applyFont="1" applyFill="1" applyBorder="1" applyAlignment="1">
      <alignment horizontal="left" vertical="center" wrapText="1"/>
    </xf>
    <xf numFmtId="0" fontId="59" fillId="5" borderId="7" xfId="0" applyFont="1" applyFill="1" applyBorder="1" applyAlignment="1">
      <alignment horizontal="left"/>
    </xf>
    <xf numFmtId="0" fontId="59" fillId="6" borderId="6" xfId="0" applyFont="1" applyFill="1" applyBorder="1" applyAlignment="1">
      <alignment horizontal="center" vertical="center"/>
    </xf>
    <xf numFmtId="0" fontId="72" fillId="6" borderId="6" xfId="0" applyFont="1" applyFill="1" applyBorder="1" applyAlignment="1">
      <alignment horizontal="center" vertical="center" wrapText="1"/>
    </xf>
    <xf numFmtId="43" fontId="72" fillId="6" borderId="1" xfId="0" applyNumberFormat="1" applyFont="1" applyFill="1" applyBorder="1" applyAlignment="1">
      <alignment horizontal="center" vertical="center" wrapText="1"/>
    </xf>
    <xf numFmtId="0" fontId="123" fillId="6" borderId="1" xfId="0" applyFont="1" applyFill="1" applyBorder="1" applyAlignment="1">
      <alignment horizontal="left" wrapText="1"/>
    </xf>
    <xf numFmtId="49" fontId="123" fillId="6" borderId="7" xfId="0" applyNumberFormat="1" applyFont="1" applyFill="1" applyBorder="1" applyAlignment="1">
      <alignment vertical="center" wrapText="1"/>
    </xf>
    <xf numFmtId="0" fontId="123" fillId="6" borderId="7" xfId="0" applyFont="1" applyFill="1" applyBorder="1" applyAlignment="1">
      <alignment horizontal="left" wrapText="1"/>
    </xf>
    <xf numFmtId="0" fontId="73" fillId="6" borderId="6" xfId="0" applyFont="1" applyFill="1" applyBorder="1" applyAlignment="1">
      <alignment horizontal="left" vertical="top"/>
    </xf>
    <xf numFmtId="0" fontId="123" fillId="6" borderId="7" xfId="0" applyFont="1" applyFill="1" applyBorder="1" applyAlignment="1">
      <alignment horizontal="center" vertical="center" wrapText="1"/>
    </xf>
    <xf numFmtId="0" fontId="123" fillId="6" borderId="11" xfId="0" applyFont="1" applyFill="1" applyBorder="1" applyAlignment="1">
      <alignment horizontal="center" vertical="center" wrapText="1"/>
    </xf>
    <xf numFmtId="43" fontId="123" fillId="6" borderId="1" xfId="0" applyNumberFormat="1" applyFont="1" applyFill="1" applyBorder="1" applyAlignment="1">
      <alignment horizontal="center" vertical="center" wrapText="1"/>
    </xf>
    <xf numFmtId="0" fontId="116" fillId="6" borderId="6" xfId="0" applyFont="1" applyFill="1" applyBorder="1" applyAlignment="1">
      <alignment horizontal="center" vertical="center" wrapText="1"/>
    </xf>
    <xf numFmtId="0" fontId="59" fillId="5" borderId="7" xfId="0" applyFont="1" applyFill="1" applyBorder="1" applyAlignment="1">
      <alignment horizontal="center" vertical="center" wrapText="1"/>
    </xf>
    <xf numFmtId="0" fontId="59" fillId="5" borderId="11" xfId="0" applyFont="1" applyFill="1" applyBorder="1" applyAlignment="1">
      <alignment horizontal="center" vertical="center" wrapText="1"/>
    </xf>
    <xf numFmtId="0" fontId="72" fillId="6" borderId="6" xfId="0" applyFont="1" applyFill="1" applyBorder="1" applyAlignment="1">
      <alignment vertical="center" wrapText="1"/>
    </xf>
    <xf numFmtId="0" fontId="72" fillId="6" borderId="0" xfId="0" applyFont="1" applyFill="1" applyAlignment="1">
      <alignment horizontal="left" vertical="top" wrapText="1"/>
    </xf>
    <xf numFmtId="0" fontId="123" fillId="6" borderId="1" xfId="0" applyFont="1" applyFill="1" applyBorder="1" applyAlignment="1">
      <alignment horizontal="center" vertical="center" wrapText="1"/>
    </xf>
    <xf numFmtId="0" fontId="123" fillId="6" borderId="0" xfId="0" applyFont="1" applyFill="1" applyAlignment="1">
      <alignment horizontal="center" vertical="center" wrapText="1"/>
    </xf>
    <xf numFmtId="0" fontId="72" fillId="6" borderId="0" xfId="0" applyFont="1" applyFill="1" applyAlignment="1">
      <alignment horizontal="center" vertical="center" wrapText="1"/>
    </xf>
    <xf numFmtId="0" fontId="59" fillId="6" borderId="0" xfId="0" applyFont="1" applyFill="1" applyAlignment="1">
      <alignment vertical="center" wrapText="1"/>
    </xf>
    <xf numFmtId="0" fontId="59" fillId="6" borderId="1" xfId="0" applyFont="1" applyFill="1" applyBorder="1" applyAlignment="1">
      <alignment horizontal="center" wrapText="1"/>
    </xf>
    <xf numFmtId="170" fontId="123" fillId="6" borderId="6" xfId="60" applyNumberFormat="1" applyFont="1" applyFill="1" applyBorder="1" applyAlignment="1">
      <alignment horizontal="justify" vertical="center" wrapText="1"/>
    </xf>
    <xf numFmtId="170" fontId="122" fillId="6" borderId="6" xfId="60" applyNumberFormat="1" applyFont="1" applyFill="1" applyBorder="1" applyAlignment="1">
      <alignment horizontal="justify" vertical="center" wrapText="1"/>
    </xf>
    <xf numFmtId="165" fontId="123" fillId="6" borderId="1" xfId="60" applyFont="1" applyFill="1" applyBorder="1" applyAlignment="1">
      <alignment horizontal="justify" vertical="center" wrapText="1"/>
    </xf>
    <xf numFmtId="0" fontId="122" fillId="6" borderId="6" xfId="0" applyFont="1" applyFill="1" applyBorder="1"/>
    <xf numFmtId="170" fontId="123" fillId="6" borderId="6" xfId="60" applyNumberFormat="1" applyFont="1" applyFill="1" applyBorder="1" applyAlignment="1">
      <alignment horizontal="right" vertical="center" wrapText="1"/>
    </xf>
    <xf numFmtId="0" fontId="123" fillId="6" borderId="6" xfId="60" applyNumberFormat="1" applyFont="1" applyFill="1" applyBorder="1" applyAlignment="1">
      <alignment horizontal="right" vertical="center" wrapText="1"/>
    </xf>
    <xf numFmtId="0" fontId="122" fillId="6" borderId="6" xfId="60" applyNumberFormat="1" applyFont="1" applyFill="1" applyBorder="1" applyAlignment="1">
      <alignment horizontal="right" vertical="center" wrapText="1"/>
    </xf>
    <xf numFmtId="0" fontId="123" fillId="6" borderId="1" xfId="0" applyFont="1" applyFill="1" applyBorder="1" applyAlignment="1">
      <alignment horizontal="right" vertical="center" wrapText="1"/>
    </xf>
    <xf numFmtId="4" fontId="123" fillId="6" borderId="6" xfId="0" applyNumberFormat="1" applyFont="1" applyFill="1" applyBorder="1" applyAlignment="1">
      <alignment horizontal="justify" vertical="center" wrapText="1"/>
    </xf>
    <xf numFmtId="4" fontId="123" fillId="6" borderId="1" xfId="0" applyNumberFormat="1" applyFont="1" applyFill="1" applyBorder="1" applyAlignment="1">
      <alignment horizontal="justify" vertical="center" wrapText="1"/>
    </xf>
    <xf numFmtId="4" fontId="126" fillId="6" borderId="1" xfId="0" applyNumberFormat="1" applyFont="1" applyFill="1" applyBorder="1" applyAlignment="1">
      <alignment horizontal="justify" vertical="center" wrapText="1"/>
    </xf>
    <xf numFmtId="0" fontId="72" fillId="2" borderId="0" xfId="0" applyFont="1" applyFill="1" applyAlignment="1">
      <alignment horizontal="justify" vertical="center" wrapText="1"/>
    </xf>
    <xf numFmtId="4" fontId="126" fillId="6" borderId="0" xfId="0" applyNumberFormat="1" applyFont="1" applyFill="1" applyAlignment="1">
      <alignment horizontal="justify" vertical="center" wrapText="1"/>
    </xf>
    <xf numFmtId="0" fontId="73" fillId="6" borderId="6" xfId="0" applyFont="1" applyFill="1" applyBorder="1" applyAlignment="1">
      <alignment vertical="center"/>
    </xf>
    <xf numFmtId="4" fontId="59" fillId="6" borderId="1" xfId="0" applyNumberFormat="1" applyFont="1" applyFill="1" applyBorder="1" applyAlignment="1">
      <alignment wrapText="1"/>
    </xf>
    <xf numFmtId="0" fontId="59" fillId="46" borderId="0" xfId="0" applyFont="1" applyFill="1"/>
    <xf numFmtId="0" fontId="59" fillId="6" borderId="1" xfId="0" applyFont="1" applyFill="1" applyBorder="1" applyAlignment="1">
      <alignment vertical="top" wrapText="1"/>
    </xf>
    <xf numFmtId="167" fontId="72" fillId="6" borderId="1" xfId="59" applyNumberFormat="1" applyFont="1" applyFill="1" applyBorder="1" applyAlignment="1">
      <alignment horizontal="center" vertical="center" wrapText="1"/>
    </xf>
    <xf numFmtId="4" fontId="126" fillId="4" borderId="0" xfId="0" applyNumberFormat="1" applyFont="1" applyFill="1" applyAlignment="1">
      <alignment horizontal="justify" vertical="center" wrapText="1"/>
    </xf>
    <xf numFmtId="167" fontId="72" fillId="4" borderId="0" xfId="59" applyNumberFormat="1" applyFont="1" applyFill="1" applyBorder="1" applyAlignment="1">
      <alignment horizontal="center" vertical="center" wrapText="1"/>
    </xf>
    <xf numFmtId="0" fontId="59" fillId="4" borderId="0" xfId="0" applyFont="1" applyFill="1" applyAlignment="1">
      <alignment wrapText="1"/>
    </xf>
    <xf numFmtId="169" fontId="123" fillId="6" borderId="6" xfId="0" applyNumberFormat="1" applyFont="1" applyFill="1" applyBorder="1" applyAlignment="1">
      <alignment horizontal="justify" vertical="center" wrapText="1"/>
    </xf>
    <xf numFmtId="0" fontId="73" fillId="6" borderId="1" xfId="0" applyFont="1" applyFill="1" applyBorder="1" applyAlignment="1">
      <alignment horizontal="center" vertical="center" wrapText="1"/>
    </xf>
    <xf numFmtId="0" fontId="73" fillId="6" borderId="2" xfId="0" applyFont="1" applyFill="1" applyBorder="1" applyAlignment="1">
      <alignment horizontal="center" vertical="center" wrapText="1"/>
    </xf>
    <xf numFmtId="170" fontId="158" fillId="6" borderId="6" xfId="0" applyNumberFormat="1" applyFont="1" applyFill="1" applyBorder="1" applyAlignment="1">
      <alignment horizontal="justify" vertical="center" wrapText="1"/>
    </xf>
    <xf numFmtId="170" fontId="59" fillId="0" borderId="0" xfId="0" applyNumberFormat="1" applyFont="1"/>
    <xf numFmtId="0" fontId="73" fillId="6" borderId="15" xfId="0" applyFont="1" applyFill="1" applyBorder="1" applyAlignment="1">
      <alignment horizontal="center" wrapText="1"/>
    </xf>
    <xf numFmtId="0" fontId="73" fillId="6" borderId="1" xfId="0" applyFont="1" applyFill="1" applyBorder="1" applyAlignment="1">
      <alignment horizontal="right" vertical="center" wrapText="1"/>
    </xf>
    <xf numFmtId="170" fontId="123" fillId="6" borderId="6" xfId="59" applyNumberFormat="1" applyFont="1" applyFill="1" applyBorder="1" applyAlignment="1">
      <alignment horizontal="right" vertical="center" wrapText="1"/>
    </xf>
    <xf numFmtId="170" fontId="73" fillId="6" borderId="6" xfId="59" applyNumberFormat="1" applyFont="1" applyFill="1" applyBorder="1" applyAlignment="1">
      <alignment vertical="center" wrapText="1"/>
    </xf>
    <xf numFmtId="167" fontId="73" fillId="6" borderId="6" xfId="59" applyNumberFormat="1" applyFont="1" applyFill="1" applyBorder="1" applyAlignment="1">
      <alignment vertical="center" wrapText="1"/>
    </xf>
    <xf numFmtId="0" fontId="73" fillId="6" borderId="6" xfId="0" applyFont="1" applyFill="1" applyBorder="1" applyAlignment="1">
      <alignment vertical="center" wrapText="1"/>
    </xf>
    <xf numFmtId="170" fontId="123" fillId="6" borderId="6" xfId="59" applyNumberFormat="1" applyFont="1" applyFill="1" applyBorder="1" applyAlignment="1">
      <alignment horizontal="justify" vertical="center" wrapText="1"/>
    </xf>
    <xf numFmtId="167" fontId="123" fillId="6" borderId="6" xfId="59" applyNumberFormat="1" applyFont="1" applyFill="1" applyBorder="1" applyAlignment="1">
      <alignment horizontal="justify" vertical="center" wrapText="1"/>
    </xf>
    <xf numFmtId="0" fontId="73" fillId="45" borderId="1" xfId="0" applyFont="1" applyFill="1" applyBorder="1" applyAlignment="1">
      <alignment horizontal="right" vertical="center" wrapText="1"/>
    </xf>
    <xf numFmtId="170" fontId="123" fillId="6" borderId="1" xfId="59" applyNumberFormat="1" applyFont="1" applyFill="1" applyBorder="1" applyAlignment="1">
      <alignment horizontal="justify" vertical="center" wrapText="1"/>
    </xf>
    <xf numFmtId="0" fontId="73" fillId="6" borderId="1" xfId="0" applyFont="1" applyFill="1" applyBorder="1" applyAlignment="1">
      <alignment wrapText="1"/>
    </xf>
    <xf numFmtId="170" fontId="123" fillId="6" borderId="6" xfId="0" applyNumberFormat="1" applyFont="1" applyFill="1" applyBorder="1" applyAlignment="1">
      <alignment horizontal="justify" vertical="center" wrapText="1"/>
    </xf>
    <xf numFmtId="0" fontId="73" fillId="6" borderId="15" xfId="0" applyFont="1" applyFill="1" applyBorder="1" applyAlignment="1">
      <alignment horizontal="center" vertical="center" wrapText="1"/>
    </xf>
    <xf numFmtId="0" fontId="73" fillId="6" borderId="6" xfId="0" applyFont="1" applyFill="1" applyBorder="1" applyAlignment="1">
      <alignment horizontal="right" vertical="center" wrapText="1"/>
    </xf>
    <xf numFmtId="0" fontId="123" fillId="6" borderId="6" xfId="0" applyFont="1" applyFill="1" applyBorder="1" applyAlignment="1">
      <alignment horizontal="right" vertical="center" wrapText="1"/>
    </xf>
    <xf numFmtId="167" fontId="123" fillId="6" borderId="1" xfId="59" applyNumberFormat="1" applyFont="1" applyFill="1" applyBorder="1" applyAlignment="1">
      <alignment horizontal="justify" vertical="center" wrapText="1"/>
    </xf>
    <xf numFmtId="0" fontId="72" fillId="4" borderId="1" xfId="0" applyFont="1" applyFill="1" applyBorder="1" applyAlignment="1">
      <alignment horizontal="justify" vertical="center" wrapText="1"/>
    </xf>
    <xf numFmtId="170" fontId="123" fillId="4" borderId="1" xfId="59" applyNumberFormat="1" applyFont="1" applyFill="1" applyBorder="1" applyAlignment="1">
      <alignment horizontal="justify" vertical="center" wrapText="1"/>
    </xf>
    <xf numFmtId="167" fontId="123" fillId="4" borderId="1" xfId="59" applyNumberFormat="1" applyFont="1" applyFill="1" applyBorder="1" applyAlignment="1">
      <alignment horizontal="justify" vertical="center" wrapText="1"/>
    </xf>
    <xf numFmtId="0" fontId="73" fillId="4" borderId="1" xfId="0" applyFont="1" applyFill="1" applyBorder="1" applyAlignment="1">
      <alignment wrapText="1"/>
    </xf>
    <xf numFmtId="0" fontId="122" fillId="6" borderId="0" xfId="0" applyFont="1" applyFill="1" applyAlignment="1">
      <alignment horizontal="left" vertical="top" wrapText="1"/>
    </xf>
    <xf numFmtId="168" fontId="59" fillId="6" borderId="6" xfId="0" applyNumberFormat="1" applyFont="1" applyFill="1" applyBorder="1" applyAlignment="1">
      <alignment vertical="center" wrapText="1"/>
    </xf>
    <xf numFmtId="43" fontId="123" fillId="4" borderId="1" xfId="0" applyNumberFormat="1" applyFont="1" applyFill="1" applyBorder="1" applyAlignment="1">
      <alignment horizontal="justify" vertical="center" wrapText="1"/>
    </xf>
    <xf numFmtId="0" fontId="59" fillId="4" borderId="1" xfId="0" applyFont="1" applyFill="1" applyBorder="1" applyAlignment="1">
      <alignment wrapText="1"/>
    </xf>
    <xf numFmtId="0" fontId="159" fillId="0" borderId="0" xfId="0" applyFont="1"/>
    <xf numFmtId="0" fontId="122" fillId="6" borderId="6" xfId="0" applyFont="1" applyFill="1" applyBorder="1" applyAlignment="1">
      <alignment wrapText="1"/>
    </xf>
    <xf numFmtId="0" fontId="122" fillId="6" borderId="15" xfId="0" applyFont="1" applyFill="1" applyBorder="1" applyAlignment="1">
      <alignment wrapText="1"/>
    </xf>
    <xf numFmtId="0" fontId="122" fillId="6" borderId="1" xfId="0" applyFont="1" applyFill="1" applyBorder="1" applyAlignment="1">
      <alignment horizontal="right" vertical="center" wrapText="1"/>
    </xf>
    <xf numFmtId="0" fontId="122" fillId="6" borderId="6" xfId="0" applyFont="1" applyFill="1" applyBorder="1" applyAlignment="1">
      <alignment horizontal="right" vertical="center" wrapText="1"/>
    </xf>
    <xf numFmtId="0" fontId="116" fillId="2" borderId="1" xfId="0" applyFont="1" applyFill="1" applyBorder="1" applyAlignment="1">
      <alignment horizontal="justify" vertical="center" wrapText="1"/>
    </xf>
    <xf numFmtId="43" fontId="122" fillId="6" borderId="1" xfId="0" applyNumberFormat="1" applyFont="1" applyFill="1" applyBorder="1" applyAlignment="1">
      <alignment horizontal="justify" vertical="center" wrapText="1"/>
    </xf>
    <xf numFmtId="0" fontId="116" fillId="6" borderId="1" xfId="0" applyFont="1" applyFill="1" applyBorder="1" applyAlignment="1">
      <alignment wrapText="1"/>
    </xf>
    <xf numFmtId="0" fontId="159" fillId="4" borderId="0" xfId="0" applyFont="1" applyFill="1" applyAlignment="1">
      <alignment horizontal="justify" vertical="center" wrapText="1"/>
    </xf>
    <xf numFmtId="43" fontId="160" fillId="4" borderId="0" xfId="0" applyNumberFormat="1" applyFont="1" applyFill="1" applyAlignment="1">
      <alignment horizontal="justify" vertical="center" wrapText="1"/>
    </xf>
    <xf numFmtId="0" fontId="159" fillId="4" borderId="0" xfId="0" applyFont="1" applyFill="1" applyAlignment="1">
      <alignment wrapText="1"/>
    </xf>
    <xf numFmtId="0" fontId="159" fillId="4" borderId="0" xfId="0" applyFont="1" applyFill="1"/>
    <xf numFmtId="0" fontId="122" fillId="6" borderId="6" xfId="0" applyFont="1" applyFill="1" applyBorder="1" applyAlignment="1">
      <alignment horizontal="left" vertical="center" wrapText="1"/>
    </xf>
    <xf numFmtId="0" fontId="159" fillId="4" borderId="1" xfId="0" applyFont="1" applyFill="1" applyBorder="1" applyAlignment="1">
      <alignment horizontal="justify" vertical="center" wrapText="1"/>
    </xf>
    <xf numFmtId="43" fontId="160" fillId="4" borderId="1" xfId="0" applyNumberFormat="1" applyFont="1" applyFill="1" applyBorder="1" applyAlignment="1">
      <alignment horizontal="justify" vertical="center" wrapText="1"/>
    </xf>
    <xf numFmtId="0" fontId="159" fillId="4" borderId="1" xfId="0" applyFont="1" applyFill="1" applyBorder="1" applyAlignment="1">
      <alignment wrapText="1"/>
    </xf>
    <xf numFmtId="0" fontId="123" fillId="4" borderId="1" xfId="0" applyFont="1" applyFill="1" applyBorder="1" applyAlignment="1">
      <alignment horizontal="justify" vertical="center" wrapText="1"/>
    </xf>
    <xf numFmtId="43" fontId="123" fillId="4" borderId="1" xfId="59" applyFont="1" applyFill="1" applyBorder="1" applyAlignment="1">
      <alignment horizontal="justify" vertical="center" wrapText="1"/>
    </xf>
    <xf numFmtId="0" fontId="59" fillId="2" borderId="1" xfId="0" applyFont="1" applyFill="1" applyBorder="1" applyAlignment="1">
      <alignment vertical="center" wrapText="1"/>
    </xf>
    <xf numFmtId="0" fontId="59" fillId="6" borderId="7" xfId="0" applyFont="1" applyFill="1" applyBorder="1" applyAlignment="1">
      <alignment horizontal="left" vertical="center" wrapText="1"/>
    </xf>
    <xf numFmtId="0" fontId="72" fillId="6" borderId="6" xfId="0" applyFont="1" applyFill="1" applyBorder="1" applyAlignment="1">
      <alignment horizontal="justify" vertical="center" wrapText="1"/>
    </xf>
    <xf numFmtId="3" fontId="59" fillId="6" borderId="1" xfId="0" applyNumberFormat="1" applyFont="1" applyFill="1" applyBorder="1" applyAlignment="1">
      <alignment wrapText="1"/>
    </xf>
    <xf numFmtId="0" fontId="161" fillId="6" borderId="6" xfId="0" applyFont="1" applyFill="1" applyBorder="1" applyAlignment="1">
      <alignment horizontal="justify" vertical="center" wrapText="1"/>
    </xf>
    <xf numFmtId="3" fontId="73" fillId="6" borderId="1" xfId="0" applyNumberFormat="1" applyFont="1" applyFill="1" applyBorder="1" applyAlignment="1">
      <alignment horizontal="justify" vertical="center" wrapText="1"/>
    </xf>
    <xf numFmtId="43" fontId="116" fillId="6" borderId="6" xfId="59" applyFont="1" applyFill="1" applyBorder="1" applyAlignment="1">
      <alignment vertical="center" wrapText="1"/>
    </xf>
    <xf numFmtId="0" fontId="157" fillId="6" borderId="6" xfId="0" applyFont="1" applyFill="1" applyBorder="1" applyAlignment="1">
      <alignment vertical="center" wrapText="1"/>
    </xf>
    <xf numFmtId="0" fontId="123" fillId="4" borderId="0" xfId="0" applyFont="1" applyFill="1" applyAlignment="1">
      <alignment horizontal="center" vertical="center" wrapText="1"/>
    </xf>
    <xf numFmtId="0" fontId="123" fillId="6" borderId="7" xfId="0" applyFont="1" applyFill="1" applyBorder="1" applyAlignment="1">
      <alignment horizontal="right" vertical="center" wrapText="1"/>
    </xf>
    <xf numFmtId="0" fontId="162" fillId="6" borderId="1" xfId="0" applyFont="1" applyFill="1" applyBorder="1" applyAlignment="1">
      <alignment horizontal="left" vertical="center" wrapText="1"/>
    </xf>
    <xf numFmtId="0" fontId="162" fillId="6" borderId="6" xfId="0" applyFont="1" applyFill="1" applyBorder="1" applyAlignment="1">
      <alignment horizontal="center" vertical="center" wrapText="1"/>
    </xf>
    <xf numFmtId="0" fontId="122" fillId="6" borderId="0" xfId="0" applyFont="1" applyFill="1" applyAlignment="1">
      <alignment vertical="top" wrapText="1"/>
    </xf>
    <xf numFmtId="0" fontId="123" fillId="6" borderId="6" xfId="0" applyFont="1" applyFill="1" applyBorder="1" applyAlignment="1">
      <alignment horizontal="left" vertical="center" wrapText="1"/>
    </xf>
    <xf numFmtId="0" fontId="59" fillId="6" borderId="1" xfId="0" applyFont="1" applyFill="1" applyBorder="1" applyAlignment="1">
      <alignment vertical="center" wrapText="1"/>
    </xf>
    <xf numFmtId="0" fontId="59" fillId="2" borderId="15" xfId="0" applyFont="1" applyFill="1" applyBorder="1" applyAlignment="1">
      <alignment horizontal="center" vertical="center" wrapText="1"/>
    </xf>
    <xf numFmtId="0" fontId="59" fillId="2" borderId="16" xfId="0" applyFont="1" applyFill="1" applyBorder="1" applyAlignment="1">
      <alignment horizontal="center" vertical="center" wrapText="1"/>
    </xf>
    <xf numFmtId="0" fontId="59" fillId="6" borderId="6" xfId="0" applyFont="1" applyFill="1" applyBorder="1" applyAlignment="1">
      <alignment horizontal="justify" vertical="center" wrapText="1"/>
    </xf>
    <xf numFmtId="0" fontId="59" fillId="6" borderId="6" xfId="0" applyFont="1" applyFill="1" applyBorder="1"/>
    <xf numFmtId="0" fontId="59" fillId="6" borderId="1" xfId="0" applyFont="1" applyFill="1" applyBorder="1" applyAlignment="1">
      <alignment horizontal="justify" vertical="center" wrapText="1"/>
    </xf>
    <xf numFmtId="3" fontId="59" fillId="6" borderId="1" xfId="0" applyNumberFormat="1" applyFont="1" applyFill="1" applyBorder="1" applyAlignment="1">
      <alignment horizontal="left" vertical="center" wrapText="1"/>
    </xf>
    <xf numFmtId="3" fontId="59" fillId="6" borderId="1" xfId="0" applyNumberFormat="1" applyFont="1" applyFill="1" applyBorder="1" applyAlignment="1">
      <alignment horizontal="justify" vertical="center" wrapText="1"/>
    </xf>
    <xf numFmtId="0" fontId="72" fillId="6" borderId="7" xfId="0" applyFont="1" applyFill="1" applyBorder="1" applyAlignment="1">
      <alignment vertical="center" wrapText="1"/>
    </xf>
    <xf numFmtId="0" fontId="59" fillId="0" borderId="1" xfId="0" applyFont="1" applyBorder="1" applyAlignment="1">
      <alignment horizontal="left" vertical="top" wrapText="1"/>
    </xf>
    <xf numFmtId="167" fontId="59" fillId="6" borderId="1" xfId="0" applyNumberFormat="1" applyFont="1" applyFill="1" applyBorder="1" applyAlignment="1">
      <alignment wrapText="1"/>
    </xf>
    <xf numFmtId="4" fontId="123" fillId="6" borderId="1" xfId="0" applyNumberFormat="1" applyFont="1" applyFill="1" applyBorder="1" applyAlignment="1">
      <alignment horizontal="center" vertical="center" wrapText="1"/>
    </xf>
    <xf numFmtId="0" fontId="122" fillId="0" borderId="1" xfId="0" applyFont="1" applyBorder="1" applyAlignment="1">
      <alignment vertical="top" wrapText="1"/>
    </xf>
    <xf numFmtId="168" fontId="72" fillId="6" borderId="6" xfId="0" applyNumberFormat="1" applyFont="1" applyFill="1" applyBorder="1" applyAlignment="1">
      <alignment horizontal="center" vertical="center" wrapText="1"/>
    </xf>
    <xf numFmtId="4" fontId="72" fillId="6" borderId="6" xfId="0" applyNumberFormat="1" applyFont="1" applyFill="1" applyBorder="1" applyAlignment="1">
      <alignment horizontal="center" vertical="center" wrapText="1"/>
    </xf>
    <xf numFmtId="4" fontId="59" fillId="6" borderId="6" xfId="0" applyNumberFormat="1" applyFont="1" applyFill="1" applyBorder="1" applyAlignment="1">
      <alignment horizontal="center" vertical="center" wrapText="1"/>
    </xf>
    <xf numFmtId="0" fontId="73" fillId="6" borderId="1" xfId="0" applyFont="1" applyFill="1" applyBorder="1" applyAlignment="1">
      <alignment horizontal="left" vertical="center" wrapText="1"/>
    </xf>
    <xf numFmtId="43" fontId="59" fillId="6" borderId="6" xfId="0" applyNumberFormat="1" applyFont="1" applyFill="1" applyBorder="1" applyAlignment="1">
      <alignment vertical="center" wrapText="1"/>
    </xf>
    <xf numFmtId="169" fontId="123" fillId="6" borderId="6" xfId="0" applyNumberFormat="1" applyFont="1" applyFill="1" applyBorder="1" applyAlignment="1">
      <alignment horizontal="center" vertical="center" wrapText="1"/>
    </xf>
    <xf numFmtId="0" fontId="59" fillId="6" borderId="1" xfId="0" applyFont="1" applyFill="1" applyBorder="1"/>
    <xf numFmtId="43" fontId="123" fillId="6" borderId="6" xfId="0" applyNumberFormat="1" applyFont="1" applyFill="1" applyBorder="1" applyAlignment="1">
      <alignment horizontal="center" vertical="center" wrapText="1"/>
    </xf>
    <xf numFmtId="0" fontId="59" fillId="5" borderId="16" xfId="0" applyFont="1" applyFill="1" applyBorder="1" applyAlignment="1">
      <alignment horizontal="center" vertical="center" wrapText="1"/>
    </xf>
    <xf numFmtId="0" fontId="122" fillId="6" borderId="6" xfId="0" applyFont="1" applyFill="1" applyBorder="1" applyAlignment="1">
      <alignment vertical="center" wrapText="1"/>
    </xf>
    <xf numFmtId="0" fontId="116" fillId="6" borderId="1" xfId="0" applyFont="1" applyFill="1" applyBorder="1" applyAlignment="1">
      <alignment horizontal="center"/>
    </xf>
    <xf numFmtId="0" fontId="116" fillId="6" borderId="1" xfId="0" applyFont="1" applyFill="1" applyBorder="1" applyAlignment="1">
      <alignment horizontal="center" vertical="center" wrapText="1"/>
    </xf>
    <xf numFmtId="49" fontId="116" fillId="6" borderId="1" xfId="0" applyNumberFormat="1" applyFont="1" applyFill="1" applyBorder="1" applyAlignment="1">
      <alignment horizontal="center" vertical="center" wrapText="1"/>
    </xf>
    <xf numFmtId="0" fontId="163" fillId="6" borderId="1" xfId="0" applyFont="1" applyFill="1" applyBorder="1" applyAlignment="1">
      <alignment horizontal="center" vertical="center" wrapText="1"/>
    </xf>
    <xf numFmtId="0" fontId="72" fillId="6" borderId="7" xfId="0" applyFont="1" applyFill="1" applyBorder="1" applyAlignment="1">
      <alignment horizontal="left" vertical="center" wrapText="1"/>
    </xf>
    <xf numFmtId="0" fontId="71" fillId="6" borderId="60" xfId="0" applyFont="1" applyFill="1" applyBorder="1" applyAlignment="1">
      <alignment vertical="center" wrapText="1"/>
    </xf>
    <xf numFmtId="0" fontId="71" fillId="6" borderId="11" xfId="0" applyFont="1" applyFill="1" applyBorder="1" applyAlignment="1">
      <alignment vertical="center" wrapText="1"/>
    </xf>
    <xf numFmtId="0" fontId="75" fillId="6" borderId="1" xfId="0" applyFont="1" applyFill="1" applyBorder="1" applyAlignment="1">
      <alignment vertical="top" wrapText="1"/>
    </xf>
    <xf numFmtId="0" fontId="71" fillId="6" borderId="1" xfId="0" applyFont="1" applyFill="1" applyBorder="1" applyAlignment="1">
      <alignment horizontal="center" vertical="top" wrapText="1"/>
    </xf>
    <xf numFmtId="0" fontId="55" fillId="6" borderId="1" xfId="0" applyFont="1" applyFill="1" applyBorder="1" applyAlignment="1">
      <alignment horizontal="left" vertical="top" wrapText="1"/>
    </xf>
    <xf numFmtId="0" fontId="55" fillId="6" borderId="1" xfId="0" applyFont="1" applyFill="1" applyBorder="1" applyAlignment="1">
      <alignment horizontal="center" vertical="top" wrapText="1"/>
    </xf>
    <xf numFmtId="0" fontId="106" fillId="6" borderId="1" xfId="0" applyFont="1" applyFill="1" applyBorder="1" applyAlignment="1">
      <alignment horizontal="center" vertical="top" wrapText="1"/>
    </xf>
    <xf numFmtId="0" fontId="59" fillId="46" borderId="7" xfId="0" applyFont="1" applyFill="1" applyBorder="1" applyAlignment="1">
      <alignment vertical="center" wrapText="1"/>
    </xf>
    <xf numFmtId="169" fontId="9" fillId="9" borderId="1" xfId="0" applyNumberFormat="1" applyFont="1" applyFill="1" applyBorder="1" applyAlignment="1">
      <alignment vertical="center" wrapText="1"/>
    </xf>
    <xf numFmtId="0" fontId="2" fillId="3" borderId="2" xfId="0" applyFont="1" applyFill="1" applyBorder="1" applyAlignment="1">
      <alignment horizontal="left"/>
    </xf>
    <xf numFmtId="0" fontId="2" fillId="3" borderId="8" xfId="0" applyFont="1" applyFill="1" applyBorder="1" applyAlignment="1">
      <alignment horizontal="left"/>
    </xf>
    <xf numFmtId="0" fontId="0" fillId="6" borderId="2" xfId="0" applyFill="1" applyBorder="1" applyAlignment="1">
      <alignment horizontal="center"/>
    </xf>
    <xf numFmtId="0" fontId="0" fillId="6" borderId="3" xfId="0" applyFill="1" applyBorder="1" applyAlignment="1">
      <alignment horizontal="center"/>
    </xf>
    <xf numFmtId="0" fontId="0" fillId="6" borderId="8" xfId="0" applyFill="1" applyBorder="1" applyAlignment="1">
      <alignment horizontal="center"/>
    </xf>
    <xf numFmtId="0" fontId="0" fillId="6" borderId="2"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166" fontId="141" fillId="6" borderId="7" xfId="0" applyNumberFormat="1" applyFont="1" applyFill="1" applyBorder="1" applyAlignment="1">
      <alignment horizontal="center" vertical="center" wrapText="1"/>
    </xf>
    <xf numFmtId="166" fontId="141" fillId="6" borderId="11" xfId="0" applyNumberFormat="1" applyFont="1" applyFill="1" applyBorder="1" applyAlignment="1">
      <alignment horizontal="center" vertical="center" wrapText="1"/>
    </xf>
    <xf numFmtId="166" fontId="141" fillId="6" borderId="6" xfId="0"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49" fontId="6" fillId="5" borderId="11" xfId="0" applyNumberFormat="1" applyFont="1" applyFill="1" applyBorder="1" applyAlignment="1">
      <alignment horizontal="center" vertical="center" wrapText="1"/>
    </xf>
    <xf numFmtId="49" fontId="6" fillId="5" borderId="6" xfId="0" applyNumberFormat="1" applyFont="1" applyFill="1" applyBorder="1" applyAlignment="1">
      <alignment horizontal="center" vertical="center" wrapText="1"/>
    </xf>
    <xf numFmtId="49" fontId="3" fillId="6" borderId="7" xfId="0" applyNumberFormat="1" applyFont="1" applyFill="1" applyBorder="1" applyAlignment="1">
      <alignment horizontal="center" vertical="center" wrapText="1"/>
    </xf>
    <xf numFmtId="49" fontId="3" fillId="6" borderId="11"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82" fillId="2" borderId="1" xfId="0" applyNumberFormat="1" applyFont="1" applyFill="1" applyBorder="1" applyAlignment="1">
      <alignment horizontal="center" vertical="center" wrapText="1"/>
    </xf>
    <xf numFmtId="49" fontId="82" fillId="2" borderId="7" xfId="0" applyNumberFormat="1" applyFont="1" applyFill="1" applyBorder="1" applyAlignment="1">
      <alignment horizontal="center" vertical="center" wrapText="1"/>
    </xf>
    <xf numFmtId="43" fontId="141" fillId="6" borderId="7" xfId="59" applyFont="1" applyFill="1" applyBorder="1" applyAlignment="1">
      <alignment horizontal="right" vertical="center" wrapText="1"/>
    </xf>
    <xf numFmtId="43" fontId="141" fillId="6" borderId="11" xfId="59" applyFont="1" applyFill="1" applyBorder="1" applyAlignment="1">
      <alignment horizontal="right" vertical="center" wrapText="1"/>
    </xf>
    <xf numFmtId="43" fontId="141" fillId="6" borderId="6" xfId="59" applyFont="1" applyFill="1" applyBorder="1" applyAlignment="1">
      <alignment horizontal="right" vertical="center" wrapText="1"/>
    </xf>
    <xf numFmtId="49" fontId="139" fillId="6" borderId="1" xfId="0" applyNumberFormat="1" applyFont="1" applyFill="1" applyBorder="1" applyAlignment="1">
      <alignment horizontal="center" vertical="center" wrapText="1"/>
    </xf>
    <xf numFmtId="49" fontId="139" fillId="6" borderId="7" xfId="0" applyNumberFormat="1" applyFont="1" applyFill="1" applyBorder="1" applyAlignment="1">
      <alignment horizontal="center" vertical="center" wrapText="1"/>
    </xf>
    <xf numFmtId="49" fontId="2" fillId="6" borderId="7" xfId="0" applyNumberFormat="1" applyFont="1" applyFill="1" applyBorder="1" applyAlignment="1">
      <alignment horizontal="center" vertical="center" wrapText="1"/>
    </xf>
    <xf numFmtId="49" fontId="2" fillId="6" borderId="11"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3" fontId="141" fillId="6" borderId="7" xfId="0" applyNumberFormat="1" applyFont="1" applyFill="1" applyBorder="1" applyAlignment="1">
      <alignment horizontal="center" vertical="center" wrapText="1"/>
    </xf>
    <xf numFmtId="49" fontId="141" fillId="6" borderId="11" xfId="0" applyNumberFormat="1" applyFont="1" applyFill="1" applyBorder="1" applyAlignment="1">
      <alignment horizontal="center" vertical="center" wrapText="1"/>
    </xf>
    <xf numFmtId="49" fontId="141" fillId="6" borderId="6" xfId="0" applyNumberFormat="1" applyFont="1" applyFill="1" applyBorder="1" applyAlignment="1">
      <alignment horizontal="center" vertical="center" wrapText="1"/>
    </xf>
    <xf numFmtId="170" fontId="141" fillId="6" borderId="6" xfId="59" applyNumberFormat="1" applyFont="1" applyFill="1" applyBorder="1" applyAlignment="1">
      <alignment horizontal="center" vertical="center" wrapText="1"/>
    </xf>
    <xf numFmtId="170" fontId="141" fillId="6" borderId="1" xfId="59" applyNumberFormat="1" applyFont="1" applyFill="1" applyBorder="1" applyAlignment="1">
      <alignment horizontal="center" vertical="center" wrapText="1"/>
    </xf>
    <xf numFmtId="170" fontId="141" fillId="6" borderId="7" xfId="59" applyNumberFormat="1" applyFont="1" applyFill="1" applyBorder="1" applyAlignment="1">
      <alignment horizontal="center" vertical="center" wrapText="1"/>
    </xf>
    <xf numFmtId="49" fontId="58" fillId="5" borderId="7" xfId="0" applyNumberFormat="1" applyFont="1" applyFill="1" applyBorder="1" applyAlignment="1">
      <alignment horizontal="center" vertical="center" wrapText="1"/>
    </xf>
    <xf numFmtId="49" fontId="58" fillId="5" borderId="11" xfId="0" applyNumberFormat="1" applyFont="1" applyFill="1" applyBorder="1" applyAlignment="1">
      <alignment horizontal="center" vertical="center" wrapText="1"/>
    </xf>
    <xf numFmtId="49" fontId="58" fillId="5" borderId="6" xfId="0" applyNumberFormat="1" applyFont="1" applyFill="1" applyBorder="1" applyAlignment="1">
      <alignment horizontal="center" vertical="center" wrapText="1"/>
    </xf>
    <xf numFmtId="49" fontId="2" fillId="44" borderId="1" xfId="0" applyNumberFormat="1" applyFont="1" applyFill="1" applyBorder="1" applyAlignment="1">
      <alignment horizontal="left" vertical="center" wrapText="1"/>
    </xf>
    <xf numFmtId="43" fontId="141" fillId="6" borderId="7" xfId="59" applyFont="1" applyFill="1" applyBorder="1" applyAlignment="1">
      <alignment horizontal="center" vertical="center" wrapText="1"/>
    </xf>
    <xf numFmtId="43" fontId="141" fillId="6" borderId="11" xfId="59" applyFont="1" applyFill="1" applyBorder="1" applyAlignment="1">
      <alignment horizontal="center" vertical="center" wrapText="1"/>
    </xf>
    <xf numFmtId="43" fontId="141" fillId="6" borderId="6" xfId="59" applyFont="1" applyFill="1" applyBorder="1" applyAlignment="1">
      <alignment horizontal="center" vertical="center" wrapText="1"/>
    </xf>
    <xf numFmtId="49" fontId="2" fillId="44" borderId="2" xfId="0" applyNumberFormat="1" applyFont="1" applyFill="1" applyBorder="1" applyAlignment="1">
      <alignment horizontal="left" vertical="center" wrapText="1"/>
    </xf>
    <xf numFmtId="49" fontId="2" fillId="44" borderId="3" xfId="0" applyNumberFormat="1" applyFont="1" applyFill="1" applyBorder="1" applyAlignment="1">
      <alignment horizontal="left" vertical="center" wrapText="1"/>
    </xf>
    <xf numFmtId="167" fontId="141" fillId="6" borderId="7" xfId="59" applyNumberFormat="1" applyFont="1" applyFill="1" applyBorder="1" applyAlignment="1">
      <alignment horizontal="right" vertical="center" wrapText="1"/>
    </xf>
    <xf numFmtId="167" fontId="141" fillId="6" borderId="11" xfId="59" applyNumberFormat="1" applyFont="1" applyFill="1" applyBorder="1" applyAlignment="1">
      <alignment horizontal="right" vertical="center" wrapText="1"/>
    </xf>
    <xf numFmtId="167" fontId="141" fillId="6" borderId="6" xfId="59" applyNumberFormat="1" applyFont="1" applyFill="1" applyBorder="1" applyAlignment="1">
      <alignment horizontal="right" vertical="center" wrapText="1"/>
    </xf>
    <xf numFmtId="49" fontId="88" fillId="5" borderId="7" xfId="0" applyNumberFormat="1" applyFont="1" applyFill="1" applyBorder="1" applyAlignment="1">
      <alignment horizontal="center" vertical="center" wrapText="1"/>
    </xf>
    <xf numFmtId="49" fontId="88" fillId="5" borderId="11" xfId="0" applyNumberFormat="1" applyFont="1" applyFill="1" applyBorder="1" applyAlignment="1">
      <alignment horizontal="center" vertical="center" wrapText="1"/>
    </xf>
    <xf numFmtId="49" fontId="88" fillId="5" borderId="6" xfId="0" applyNumberFormat="1" applyFont="1" applyFill="1" applyBorder="1" applyAlignment="1">
      <alignment horizontal="center" vertical="center" wrapText="1"/>
    </xf>
    <xf numFmtId="49" fontId="55" fillId="6" borderId="7" xfId="0" applyNumberFormat="1" applyFont="1" applyFill="1" applyBorder="1" applyAlignment="1">
      <alignment horizontal="center" vertical="center" wrapText="1"/>
    </xf>
    <xf numFmtId="49" fontId="55" fillId="6" borderId="11" xfId="0" applyNumberFormat="1" applyFont="1" applyFill="1" applyBorder="1" applyAlignment="1">
      <alignment horizontal="center" vertical="center" wrapText="1"/>
    </xf>
    <xf numFmtId="49" fontId="55" fillId="6" borderId="6" xfId="0" applyNumberFormat="1" applyFont="1" applyFill="1" applyBorder="1" applyAlignment="1">
      <alignment horizontal="center" vertical="center" wrapText="1"/>
    </xf>
    <xf numFmtId="0" fontId="75" fillId="6" borderId="7" xfId="0" applyFont="1" applyFill="1" applyBorder="1" applyAlignment="1">
      <alignment horizontal="center" vertical="center" wrapText="1"/>
    </xf>
    <xf numFmtId="0" fontId="75" fillId="6" borderId="6" xfId="0" applyFont="1" applyFill="1" applyBorder="1" applyAlignment="1">
      <alignment horizontal="center" vertical="center" wrapText="1"/>
    </xf>
    <xf numFmtId="0" fontId="71" fillId="6" borderId="1" xfId="0" applyFont="1" applyFill="1" applyBorder="1" applyAlignment="1">
      <alignment horizontal="center" vertical="center" wrapText="1"/>
    </xf>
    <xf numFmtId="0" fontId="71" fillId="6" borderId="7"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6" xfId="0" applyFont="1" applyFill="1" applyBorder="1" applyAlignment="1">
      <alignment horizontal="center" vertical="center" wrapText="1"/>
    </xf>
    <xf numFmtId="0" fontId="71" fillId="6" borderId="60" xfId="0" applyFont="1" applyFill="1" applyBorder="1" applyAlignment="1">
      <alignment horizontal="center" vertical="center" wrapText="1"/>
    </xf>
    <xf numFmtId="0" fontId="70" fillId="6" borderId="7" xfId="0" applyFont="1" applyFill="1" applyBorder="1" applyAlignment="1">
      <alignment horizontal="center" vertical="center" wrapText="1"/>
    </xf>
    <xf numFmtId="0" fontId="70" fillId="6" borderId="6" xfId="0" applyFont="1" applyFill="1" applyBorder="1" applyAlignment="1">
      <alignment horizontal="center" vertical="center" wrapText="1"/>
    </xf>
    <xf numFmtId="0" fontId="70"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77" fillId="5" borderId="1" xfId="0" applyFont="1" applyFill="1" applyBorder="1" applyAlignment="1">
      <alignment horizontal="center" vertical="center" wrapText="1"/>
    </xf>
    <xf numFmtId="0" fontId="77" fillId="6" borderId="9" xfId="0" applyFont="1" applyFill="1" applyBorder="1" applyAlignment="1">
      <alignment horizontal="center" vertical="center" wrapText="1"/>
    </xf>
    <xf numFmtId="0" fontId="77" fillId="6" borderId="37"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70" fillId="6" borderId="16" xfId="0" applyFont="1" applyFill="1" applyBorder="1" applyAlignment="1">
      <alignment horizontal="center" vertical="center" wrapText="1"/>
    </xf>
    <xf numFmtId="0" fontId="77" fillId="6" borderId="7" xfId="0" applyFont="1" applyFill="1" applyBorder="1" applyAlignment="1">
      <alignment horizontal="center" vertical="center" wrapText="1"/>
    </xf>
    <xf numFmtId="0" fontId="77" fillId="6" borderId="11" xfId="0" applyFont="1" applyFill="1" applyBorder="1" applyAlignment="1">
      <alignment horizontal="center" vertical="center" wrapText="1"/>
    </xf>
    <xf numFmtId="0" fontId="77" fillId="2" borderId="1" xfId="0" applyFont="1" applyFill="1" applyBorder="1" applyAlignment="1">
      <alignment horizontal="center" vertical="center" wrapText="1"/>
    </xf>
    <xf numFmtId="0" fontId="15" fillId="6" borderId="57" xfId="0" applyFont="1" applyFill="1" applyBorder="1" applyAlignment="1">
      <alignment horizontal="center" vertical="center" wrapText="1"/>
    </xf>
    <xf numFmtId="0" fontId="70" fillId="6" borderId="41" xfId="0" applyFont="1" applyFill="1" applyBorder="1" applyAlignment="1">
      <alignment horizontal="center" vertical="center" wrapText="1"/>
    </xf>
    <xf numFmtId="0" fontId="70" fillId="6" borderId="52" xfId="0" applyFont="1" applyFill="1" applyBorder="1" applyAlignment="1">
      <alignment horizontal="center" vertical="center" wrapText="1"/>
    </xf>
    <xf numFmtId="0" fontId="70" fillId="6" borderId="58" xfId="0" applyFont="1" applyFill="1" applyBorder="1" applyAlignment="1">
      <alignment horizontal="center" vertical="center" wrapText="1"/>
    </xf>
    <xf numFmtId="0" fontId="70" fillId="6" borderId="25" xfId="0" applyFont="1" applyFill="1" applyBorder="1" applyAlignment="1">
      <alignment horizontal="center" vertical="center" wrapText="1"/>
    </xf>
    <xf numFmtId="0" fontId="70" fillId="6" borderId="51" xfId="0" applyFont="1" applyFill="1" applyBorder="1" applyAlignment="1">
      <alignment horizontal="center" vertical="center" wrapText="1"/>
    </xf>
    <xf numFmtId="0" fontId="70" fillId="6" borderId="59" xfId="0" applyFont="1" applyFill="1" applyBorder="1" applyAlignment="1">
      <alignment horizontal="center" vertical="center" wrapText="1"/>
    </xf>
    <xf numFmtId="0" fontId="70" fillId="6" borderId="57" xfId="0" applyFont="1" applyFill="1" applyBorder="1" applyAlignment="1">
      <alignment horizontal="center" vertical="center" wrapText="1"/>
    </xf>
    <xf numFmtId="0" fontId="15" fillId="5" borderId="1" xfId="0" applyFont="1" applyFill="1" applyBorder="1" applyAlignment="1">
      <alignment horizontal="center" vertical="center"/>
    </xf>
    <xf numFmtId="0" fontId="72" fillId="2" borderId="2" xfId="0" applyFont="1" applyFill="1" applyBorder="1" applyAlignment="1">
      <alignment horizontal="center" vertical="center" wrapText="1"/>
    </xf>
    <xf numFmtId="0" fontId="72" fillId="2" borderId="3" xfId="0" applyFont="1" applyFill="1" applyBorder="1" applyAlignment="1">
      <alignment horizontal="center" vertical="center" wrapText="1"/>
    </xf>
    <xf numFmtId="0" fontId="72" fillId="2" borderId="1" xfId="0" applyFont="1" applyFill="1" applyBorder="1" applyAlignment="1">
      <alignment horizontal="justify" vertical="center" wrapText="1"/>
    </xf>
    <xf numFmtId="0" fontId="72" fillId="2" borderId="1" xfId="0" applyFont="1" applyFill="1" applyBorder="1" applyAlignment="1">
      <alignment horizontal="center" vertical="center" wrapText="1"/>
    </xf>
    <xf numFmtId="49" fontId="72" fillId="2" borderId="7" xfId="0" applyNumberFormat="1" applyFont="1" applyFill="1" applyBorder="1" applyAlignment="1">
      <alignment horizontal="center" vertical="center" wrapText="1"/>
    </xf>
    <xf numFmtId="49" fontId="72" fillId="2" borderId="11" xfId="0" applyNumberFormat="1" applyFont="1" applyFill="1" applyBorder="1" applyAlignment="1">
      <alignment horizontal="center" vertical="center" wrapText="1"/>
    </xf>
    <xf numFmtId="49" fontId="72" fillId="2" borderId="6" xfId="0" applyNumberFormat="1" applyFont="1" applyFill="1" applyBorder="1" applyAlignment="1">
      <alignment horizontal="center" vertical="center" wrapText="1"/>
    </xf>
    <xf numFmtId="0" fontId="72" fillId="2" borderId="7" xfId="0" applyFont="1" applyFill="1" applyBorder="1" applyAlignment="1">
      <alignment horizontal="center" vertical="center" wrapText="1"/>
    </xf>
    <xf numFmtId="0" fontId="72" fillId="2" borderId="2" xfId="0" applyFont="1" applyFill="1" applyBorder="1" applyAlignment="1">
      <alignment horizontal="justify" vertical="center" wrapText="1"/>
    </xf>
    <xf numFmtId="0" fontId="72" fillId="2" borderId="8" xfId="0" applyFont="1" applyFill="1" applyBorder="1" applyAlignment="1">
      <alignment horizontal="justify" vertical="center" wrapText="1"/>
    </xf>
    <xf numFmtId="0" fontId="59" fillId="6" borderId="7" xfId="0" applyFont="1" applyFill="1" applyBorder="1" applyAlignment="1">
      <alignment horizontal="center" vertical="center" wrapText="1"/>
    </xf>
    <xf numFmtId="0" fontId="59" fillId="6" borderId="6" xfId="0" applyFont="1" applyFill="1" applyBorder="1" applyAlignment="1">
      <alignment horizontal="center" vertical="center" wrapText="1"/>
    </xf>
    <xf numFmtId="0" fontId="72" fillId="2" borderId="11" xfId="0" applyFont="1" applyFill="1" applyBorder="1" applyAlignment="1">
      <alignment horizontal="center" vertical="center" wrapText="1"/>
    </xf>
    <xf numFmtId="0" fontId="72" fillId="2" borderId="6" xfId="0" applyFont="1" applyFill="1" applyBorder="1" applyAlignment="1">
      <alignment horizontal="center" vertical="center" wrapText="1"/>
    </xf>
    <xf numFmtId="0" fontId="59" fillId="0" borderId="7"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6" xfId="0" applyFont="1" applyBorder="1" applyAlignment="1">
      <alignment horizontal="center" vertical="center" wrapText="1"/>
    </xf>
    <xf numFmtId="0" fontId="59" fillId="6" borderId="11" xfId="0" applyFont="1" applyFill="1" applyBorder="1" applyAlignment="1">
      <alignment horizontal="center" vertical="center" wrapText="1"/>
    </xf>
    <xf numFmtId="0" fontId="72" fillId="2" borderId="8" xfId="0" applyFont="1" applyFill="1" applyBorder="1" applyAlignment="1">
      <alignment horizontal="center" vertical="center" wrapText="1"/>
    </xf>
    <xf numFmtId="0" fontId="59" fillId="6" borderId="1" xfId="0" applyFont="1" applyFill="1" applyBorder="1" applyAlignment="1">
      <alignment horizontal="center" vertical="center" wrapText="1"/>
    </xf>
    <xf numFmtId="49" fontId="59" fillId="2" borderId="7" xfId="0" applyNumberFormat="1" applyFont="1" applyFill="1" applyBorder="1" applyAlignment="1">
      <alignment horizontal="center" vertical="center" wrapText="1"/>
    </xf>
    <xf numFmtId="49" fontId="59" fillId="2" borderId="11" xfId="0" applyNumberFormat="1" applyFont="1" applyFill="1" applyBorder="1" applyAlignment="1">
      <alignment horizontal="center" vertical="center" wrapText="1"/>
    </xf>
    <xf numFmtId="49" fontId="59" fillId="2" borderId="6" xfId="0" applyNumberFormat="1" applyFont="1" applyFill="1" applyBorder="1" applyAlignment="1">
      <alignment horizontal="center" vertical="center" wrapText="1"/>
    </xf>
    <xf numFmtId="0" fontId="73" fillId="6" borderId="2" xfId="0" applyFont="1" applyFill="1" applyBorder="1" applyAlignment="1">
      <alignment horizontal="center"/>
    </xf>
    <xf numFmtId="0" fontId="73" fillId="6" borderId="8" xfId="0" applyFont="1" applyFill="1" applyBorder="1" applyAlignment="1">
      <alignment horizontal="center"/>
    </xf>
    <xf numFmtId="0" fontId="122" fillId="6" borderId="1" xfId="0" applyFont="1" applyFill="1" applyBorder="1" applyAlignment="1">
      <alignment horizontal="left" vertical="top" wrapText="1"/>
    </xf>
    <xf numFmtId="0" fontId="59" fillId="2" borderId="1" xfId="0" applyFont="1" applyFill="1" applyBorder="1" applyAlignment="1">
      <alignment horizontal="justify" vertical="center" wrapText="1"/>
    </xf>
    <xf numFmtId="0" fontId="122" fillId="0" borderId="2" xfId="0" applyFont="1" applyBorder="1" applyAlignment="1">
      <alignment horizontal="center" vertical="center" wrapText="1"/>
    </xf>
    <xf numFmtId="0" fontId="122" fillId="0" borderId="8" xfId="0" applyFont="1" applyBorder="1" applyAlignment="1">
      <alignment horizontal="center" vertical="center" wrapText="1"/>
    </xf>
    <xf numFmtId="0" fontId="73" fillId="6" borderId="1" xfId="0" applyFont="1" applyFill="1" applyBorder="1" applyAlignment="1">
      <alignment horizontal="left" vertical="top" wrapText="1"/>
    </xf>
    <xf numFmtId="0" fontId="59" fillId="2" borderId="2"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123" fillId="6" borderId="2" xfId="0" applyFont="1" applyFill="1" applyBorder="1" applyAlignment="1">
      <alignment horizontal="left" vertical="center" wrapText="1"/>
    </xf>
    <xf numFmtId="0" fontId="123" fillId="6" borderId="8" xfId="0" applyFont="1" applyFill="1" applyBorder="1" applyAlignment="1">
      <alignment horizontal="left" vertical="center" wrapText="1"/>
    </xf>
    <xf numFmtId="0" fontId="73" fillId="6" borderId="2" xfId="0" applyFont="1" applyFill="1" applyBorder="1" applyAlignment="1">
      <alignment horizontal="left" vertical="center" wrapText="1"/>
    </xf>
    <xf numFmtId="0" fontId="73" fillId="6" borderId="8" xfId="0" applyFont="1" applyFill="1" applyBorder="1" applyAlignment="1">
      <alignment horizontal="left" vertical="center" wrapText="1"/>
    </xf>
    <xf numFmtId="0" fontId="72" fillId="2" borderId="2" xfId="0" applyFont="1" applyFill="1" applyBorder="1" applyAlignment="1">
      <alignment horizontal="left" vertical="center" wrapText="1"/>
    </xf>
    <xf numFmtId="0" fontId="72" fillId="2" borderId="8" xfId="0" applyFont="1" applyFill="1" applyBorder="1" applyAlignment="1">
      <alignment horizontal="left" vertical="center" wrapText="1"/>
    </xf>
    <xf numFmtId="0" fontId="59" fillId="6" borderId="2" xfId="0" applyFont="1" applyFill="1" applyBorder="1" applyAlignment="1">
      <alignment horizontal="center" wrapText="1"/>
    </xf>
    <xf numFmtId="0" fontId="59" fillId="6" borderId="8" xfId="0" applyFont="1" applyFill="1" applyBorder="1" applyAlignment="1">
      <alignment horizontal="center" wrapText="1"/>
    </xf>
    <xf numFmtId="0" fontId="59" fillId="2" borderId="1" xfId="0" applyFont="1" applyFill="1" applyBorder="1" applyAlignment="1">
      <alignment horizontal="center" vertical="center" wrapText="1"/>
    </xf>
    <xf numFmtId="0" fontId="59" fillId="2" borderId="7" xfId="0" applyFont="1" applyFill="1" applyBorder="1" applyAlignment="1">
      <alignment horizontal="center" vertical="center" wrapText="1"/>
    </xf>
    <xf numFmtId="49" fontId="72" fillId="6" borderId="7" xfId="0" applyNumberFormat="1" applyFont="1" applyFill="1" applyBorder="1" applyAlignment="1">
      <alignment horizontal="center" vertical="center" wrapText="1"/>
    </xf>
    <xf numFmtId="49" fontId="72" fillId="6" borderId="11" xfId="0" applyNumberFormat="1" applyFont="1" applyFill="1" applyBorder="1" applyAlignment="1">
      <alignment horizontal="center" vertical="center" wrapText="1"/>
    </xf>
    <xf numFmtId="49" fontId="72" fillId="6" borderId="6" xfId="0" applyNumberFormat="1" applyFont="1" applyFill="1" applyBorder="1" applyAlignment="1">
      <alignment horizontal="center" vertical="center" wrapText="1"/>
    </xf>
    <xf numFmtId="0" fontId="73" fillId="6" borderId="2" xfId="0" applyFont="1" applyFill="1" applyBorder="1" applyAlignment="1">
      <alignment horizontal="left" vertical="center"/>
    </xf>
    <xf numFmtId="0" fontId="73" fillId="6" borderId="8" xfId="0" applyFont="1" applyFill="1" applyBorder="1" applyAlignment="1">
      <alignment horizontal="left" vertical="center"/>
    </xf>
    <xf numFmtId="0" fontId="72" fillId="2" borderId="15" xfId="0" applyFont="1" applyFill="1" applyBorder="1" applyAlignment="1">
      <alignment horizontal="left" vertical="center" wrapText="1"/>
    </xf>
    <xf numFmtId="0" fontId="72" fillId="2" borderId="10" xfId="0" applyFont="1" applyFill="1" applyBorder="1" applyAlignment="1">
      <alignment horizontal="left" vertical="center" wrapText="1"/>
    </xf>
    <xf numFmtId="0" fontId="73" fillId="6" borderId="7" xfId="0" applyFont="1" applyFill="1" applyBorder="1" applyAlignment="1">
      <alignment horizontal="center"/>
    </xf>
    <xf numFmtId="0" fontId="73" fillId="6" borderId="11" xfId="0" applyFont="1" applyFill="1" applyBorder="1" applyAlignment="1">
      <alignment horizontal="center"/>
    </xf>
    <xf numFmtId="0" fontId="73" fillId="6" borderId="6" xfId="0" applyFont="1" applyFill="1" applyBorder="1" applyAlignment="1">
      <alignment horizontal="center"/>
    </xf>
    <xf numFmtId="0" fontId="116" fillId="2" borderId="2" xfId="0" applyFont="1" applyFill="1" applyBorder="1" applyAlignment="1">
      <alignment horizontal="center" vertical="center" wrapText="1"/>
    </xf>
    <xf numFmtId="0" fontId="116" fillId="2" borderId="8" xfId="0" applyFont="1" applyFill="1" applyBorder="1" applyAlignment="1">
      <alignment horizontal="center" vertical="center" wrapText="1"/>
    </xf>
    <xf numFmtId="0" fontId="73" fillId="6" borderId="2" xfId="0" applyFont="1" applyFill="1" applyBorder="1" applyAlignment="1">
      <alignment horizontal="center" vertical="center" wrapText="1"/>
    </xf>
    <xf numFmtId="0" fontId="73" fillId="6" borderId="8" xfId="0" applyFont="1" applyFill="1" applyBorder="1" applyAlignment="1">
      <alignment horizontal="center" vertical="center" wrapText="1"/>
    </xf>
    <xf numFmtId="0" fontId="122" fillId="6" borderId="1" xfId="0" applyFont="1" applyFill="1" applyBorder="1" applyAlignment="1">
      <alignment horizontal="center" vertical="center" wrapText="1"/>
    </xf>
    <xf numFmtId="0" fontId="73" fillId="6" borderId="2" xfId="0" applyFont="1" applyFill="1" applyBorder="1" applyAlignment="1">
      <alignment horizontal="center" vertical="center"/>
    </xf>
    <xf numFmtId="0" fontId="73" fillId="6" borderId="8"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55" fillId="6" borderId="7" xfId="0" applyFont="1" applyFill="1" applyBorder="1" applyAlignment="1">
      <alignment horizontal="center" vertical="center" wrapText="1"/>
    </xf>
    <xf numFmtId="0" fontId="55" fillId="6" borderId="6"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8" xfId="0" applyFont="1" applyFill="1" applyBorder="1" applyAlignment="1">
      <alignment horizontal="left" vertical="center" wrapText="1"/>
    </xf>
    <xf numFmtId="0" fontId="4" fillId="6" borderId="7"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0" fillId="0" borderId="37" xfId="0" applyBorder="1" applyAlignment="1">
      <alignment horizontal="center" vertical="center"/>
    </xf>
    <xf numFmtId="0" fontId="9" fillId="5" borderId="1"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2" borderId="19" xfId="0" applyFont="1" applyFill="1" applyBorder="1" applyAlignment="1">
      <alignment vertical="center" textRotation="90" wrapText="1"/>
    </xf>
    <xf numFmtId="0" fontId="9" fillId="2" borderId="21" xfId="0" applyFont="1" applyFill="1" applyBorder="1" applyAlignment="1">
      <alignment vertical="center" textRotation="90" wrapText="1"/>
    </xf>
    <xf numFmtId="0" fontId="9" fillId="2" borderId="2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9" fillId="10" borderId="20"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9" fillId="10" borderId="21" xfId="0" applyFont="1" applyFill="1" applyBorder="1" applyAlignment="1">
      <alignment horizontal="center" vertical="center" wrapText="1"/>
    </xf>
    <xf numFmtId="0" fontId="9" fillId="2" borderId="2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7" xfId="0" applyFont="1" applyFill="1" applyBorder="1" applyAlignment="1">
      <alignment horizontal="center" vertical="center" textRotation="90" wrapText="1"/>
    </xf>
    <xf numFmtId="0" fontId="9" fillId="2" borderId="20" xfId="0" applyFont="1" applyFill="1" applyBorder="1" applyAlignment="1">
      <alignment horizontal="center" vertical="center" textRotation="90" wrapText="1"/>
    </xf>
    <xf numFmtId="0" fontId="9" fillId="2" borderId="18"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51" fillId="2" borderId="18"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1" fillId="2" borderId="17" xfId="0" applyFont="1" applyFill="1" applyBorder="1" applyAlignment="1">
      <alignment horizontal="center" vertical="center" wrapText="1"/>
    </xf>
    <xf numFmtId="0" fontId="51" fillId="2" borderId="20" xfId="0" applyFont="1" applyFill="1" applyBorder="1" applyAlignment="1">
      <alignment horizontal="center" vertical="center" wrapText="1"/>
    </xf>
    <xf numFmtId="0" fontId="9" fillId="2" borderId="41" xfId="0" applyFont="1" applyFill="1" applyBorder="1" applyAlignment="1">
      <alignment vertical="center" textRotation="90" wrapText="1"/>
    </xf>
    <xf numFmtId="0" fontId="9" fillId="2" borderId="25"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49" fillId="0" borderId="0" xfId="0" applyFont="1" applyAlignment="1">
      <alignment horizontal="center"/>
    </xf>
    <xf numFmtId="0" fontId="9" fillId="2" borderId="26"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7"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2" xfId="0" applyFont="1" applyFill="1" applyBorder="1" applyAlignment="1">
      <alignment horizontal="left" vertical="center" wrapText="1"/>
    </xf>
    <xf numFmtId="0" fontId="9" fillId="2" borderId="54" xfId="0" applyFont="1" applyFill="1" applyBorder="1" applyAlignment="1">
      <alignment horizontal="left" vertical="center" wrapText="1"/>
    </xf>
    <xf numFmtId="171" fontId="9" fillId="10" borderId="1" xfId="0" applyNumberFormat="1" applyFont="1" applyFill="1" applyBorder="1" applyAlignment="1">
      <alignment horizontal="center" vertical="center" wrapText="1"/>
    </xf>
    <xf numFmtId="171" fontId="9" fillId="10" borderId="17" xfId="0" applyNumberFormat="1" applyFont="1" applyFill="1" applyBorder="1" applyAlignment="1">
      <alignment horizontal="center" vertical="center" wrapText="1"/>
    </xf>
    <xf numFmtId="171" fontId="9" fillId="10" borderId="18" xfId="0" applyNumberFormat="1" applyFont="1" applyFill="1" applyBorder="1" applyAlignment="1">
      <alignment horizontal="center" vertical="center" wrapText="1"/>
    </xf>
    <xf numFmtId="171" fontId="9" fillId="10" borderId="20" xfId="0" applyNumberFormat="1" applyFont="1" applyFill="1" applyBorder="1" applyAlignment="1">
      <alignment horizontal="center" vertical="center" wrapText="1"/>
    </xf>
    <xf numFmtId="171" fontId="9" fillId="10" borderId="19" xfId="0" applyNumberFormat="1" applyFont="1" applyFill="1" applyBorder="1" applyAlignment="1">
      <alignment horizontal="center" vertical="center" wrapText="1"/>
    </xf>
    <xf numFmtId="171" fontId="9" fillId="10" borderId="21" xfId="0" applyNumberFormat="1" applyFont="1" applyFill="1" applyBorder="1" applyAlignment="1">
      <alignment horizontal="center" vertical="center" wrapText="1"/>
    </xf>
    <xf numFmtId="171" fontId="9" fillId="2" borderId="18" xfId="60" applyNumberFormat="1" applyFont="1" applyFill="1" applyBorder="1" applyAlignment="1">
      <alignment horizontal="center" vertical="center" wrapText="1"/>
    </xf>
    <xf numFmtId="171" fontId="9" fillId="2" borderId="1" xfId="60" applyNumberFormat="1" applyFont="1" applyFill="1" applyBorder="1" applyAlignment="1">
      <alignment horizontal="center" vertical="center" wrapText="1"/>
    </xf>
    <xf numFmtId="0" fontId="9" fillId="2" borderId="19" xfId="0" applyFont="1" applyFill="1" applyBorder="1" applyAlignment="1">
      <alignment horizontal="center" vertical="center" textRotation="90" wrapText="1"/>
    </xf>
    <xf numFmtId="0" fontId="9" fillId="2" borderId="21" xfId="0" applyFont="1" applyFill="1" applyBorder="1" applyAlignment="1">
      <alignment horizontal="center" vertical="center" textRotation="90" wrapText="1"/>
    </xf>
    <xf numFmtId="171" fontId="9" fillId="2" borderId="21" xfId="60" applyNumberFormat="1" applyFont="1" applyFill="1" applyBorder="1" applyAlignment="1">
      <alignment horizontal="center" vertical="center" wrapText="1"/>
    </xf>
    <xf numFmtId="171" fontId="9" fillId="2" borderId="19" xfId="60" applyNumberFormat="1" applyFont="1" applyFill="1" applyBorder="1" applyAlignment="1">
      <alignment horizontal="center" vertical="center" wrapText="1"/>
    </xf>
    <xf numFmtId="0" fontId="48" fillId="0" borderId="0" xfId="0" applyFont="1" applyAlignment="1">
      <alignment horizontal="center" vertical="top" wrapText="1"/>
    </xf>
    <xf numFmtId="0" fontId="48" fillId="0" borderId="0" xfId="0" applyFont="1" applyAlignment="1">
      <alignment horizontal="center" vertical="center" wrapText="1"/>
    </xf>
    <xf numFmtId="0" fontId="14" fillId="0" borderId="0" xfId="0" applyFont="1" applyAlignment="1">
      <alignment horizontal="left" vertical="center" wrapText="1"/>
    </xf>
    <xf numFmtId="0" fontId="9" fillId="2" borderId="1" xfId="0" applyFont="1" applyFill="1" applyBorder="1" applyAlignment="1">
      <alignment vertical="center" wrapText="1"/>
    </xf>
    <xf numFmtId="0" fontId="15" fillId="2" borderId="1" xfId="0" applyFont="1" applyFill="1" applyBorder="1" applyAlignment="1">
      <alignment horizontal="left" vertical="center" wrapText="1"/>
    </xf>
    <xf numFmtId="0" fontId="0" fillId="6" borderId="1" xfId="0" applyFill="1" applyBorder="1" applyAlignment="1">
      <alignment horizontal="center" wrapText="1"/>
    </xf>
    <xf numFmtId="0" fontId="0" fillId="6" borderId="1" xfId="0" applyFill="1" applyBorder="1" applyAlignment="1">
      <alignment horizontal="left" vertical="top" wrapText="1"/>
    </xf>
    <xf numFmtId="0" fontId="0" fillId="6" borderId="1" xfId="0" applyFill="1" applyBorder="1" applyAlignment="1">
      <alignment horizontal="left" wrapText="1"/>
    </xf>
    <xf numFmtId="0" fontId="0" fillId="6" borderId="1" xfId="0" applyFill="1" applyBorder="1" applyAlignment="1">
      <alignment horizontal="left"/>
    </xf>
    <xf numFmtId="0" fontId="51"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51" fillId="6" borderId="9" xfId="0" applyFont="1" applyFill="1" applyBorder="1" applyAlignment="1">
      <alignment horizontal="center" vertical="center"/>
    </xf>
    <xf numFmtId="0" fontId="51" fillId="6" borderId="37" xfId="0" applyFont="1" applyFill="1" applyBorder="1" applyAlignment="1">
      <alignment horizontal="center" vertical="center"/>
    </xf>
    <xf numFmtId="0" fontId="9" fillId="6" borderId="3"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21" fillId="0" borderId="0" xfId="0" applyFont="1" applyAlignment="1">
      <alignment horizontal="left" wrapText="1"/>
    </xf>
    <xf numFmtId="0" fontId="4" fillId="0" borderId="0" xfId="0" applyFont="1" applyAlignment="1">
      <alignment horizontal="left" vertical="top" wrapText="1"/>
    </xf>
    <xf numFmtId="0" fontId="0" fillId="0" borderId="0" xfId="0" applyAlignment="1">
      <alignment horizontal="center"/>
    </xf>
    <xf numFmtId="0" fontId="11"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center" vertical="top" wrapText="1"/>
    </xf>
    <xf numFmtId="0" fontId="11" fillId="0" borderId="0" xfId="0" applyFont="1" applyAlignment="1">
      <alignment horizontal="left" vertical="center"/>
    </xf>
    <xf numFmtId="0" fontId="21" fillId="0" borderId="4" xfId="0" applyFont="1" applyBorder="1" applyAlignment="1">
      <alignment horizontal="left" wrapText="1"/>
    </xf>
    <xf numFmtId="0" fontId="18" fillId="0" borderId="4" xfId="0" applyFont="1" applyBorder="1" applyAlignment="1">
      <alignment horizontal="center" wrapText="1"/>
    </xf>
    <xf numFmtId="0" fontId="18" fillId="0" borderId="0" xfId="0" applyFont="1" applyAlignment="1">
      <alignment horizontal="center" wrapText="1"/>
    </xf>
    <xf numFmtId="0" fontId="18" fillId="0" borderId="4" xfId="0" applyFont="1" applyBorder="1" applyAlignment="1">
      <alignment horizontal="left" wrapText="1"/>
    </xf>
    <xf numFmtId="0" fontId="18"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wrapText="1"/>
    </xf>
    <xf numFmtId="0" fontId="9" fillId="0" borderId="4" xfId="0" applyFont="1" applyBorder="1" applyAlignment="1">
      <alignment horizontal="left"/>
    </xf>
    <xf numFmtId="0" fontId="9" fillId="0" borderId="0" xfId="0" applyFont="1" applyAlignment="1">
      <alignment horizontal="left"/>
    </xf>
    <xf numFmtId="0" fontId="9" fillId="0" borderId="0" xfId="0" applyFont="1" applyAlignment="1">
      <alignment horizontal="center"/>
    </xf>
    <xf numFmtId="0" fontId="21" fillId="0" borderId="0" xfId="0" applyFont="1" applyAlignment="1">
      <alignment horizontal="center" wrapText="1"/>
    </xf>
    <xf numFmtId="0" fontId="21" fillId="4" borderId="0" xfId="0" applyFont="1" applyFill="1" applyAlignment="1">
      <alignment horizontal="left" wrapText="1"/>
    </xf>
    <xf numFmtId="0" fontId="51" fillId="0" borderId="4" xfId="0" applyFont="1" applyBorder="1" applyAlignment="1">
      <alignment horizontal="left"/>
    </xf>
    <xf numFmtId="0" fontId="51" fillId="0" borderId="0" xfId="0" applyFont="1" applyAlignment="1">
      <alignment horizontal="left"/>
    </xf>
    <xf numFmtId="0" fontId="9" fillId="0" borderId="4" xfId="0" applyFont="1" applyBorder="1" applyAlignment="1">
      <alignment horizontal="left" wrapText="1"/>
    </xf>
    <xf numFmtId="0" fontId="9" fillId="0" borderId="0" xfId="0" applyFont="1" applyAlignment="1">
      <alignment horizontal="left" wrapText="1"/>
    </xf>
    <xf numFmtId="0" fontId="9" fillId="0" borderId="0" xfId="0" applyFont="1" applyAlignment="1">
      <alignment horizontal="center" wrapText="1"/>
    </xf>
    <xf numFmtId="0" fontId="15" fillId="0" borderId="14" xfId="0" applyFont="1" applyBorder="1" applyAlignment="1">
      <alignment horizontal="left" vertical="center" wrapText="1"/>
    </xf>
    <xf numFmtId="0" fontId="15" fillId="0" borderId="0" xfId="0" applyFont="1" applyAlignment="1">
      <alignment horizontal="left" vertical="center" wrapText="1"/>
    </xf>
    <xf numFmtId="0" fontId="0" fillId="0" borderId="0" xfId="0" applyAlignment="1">
      <alignment wrapText="1"/>
    </xf>
    <xf numFmtId="170" fontId="0" fillId="0" borderId="0" xfId="59" applyNumberFormat="1" applyFont="1"/>
    <xf numFmtId="0" fontId="0" fillId="0" borderId="0" xfId="0"/>
    <xf numFmtId="0" fontId="123" fillId="6" borderId="6" xfId="0" applyFont="1" applyFill="1" applyBorder="1" applyAlignment="1">
      <alignment horizontal="justify" vertical="center" wrapText="1"/>
    </xf>
    <xf numFmtId="0" fontId="59" fillId="6" borderId="6" xfId="0" applyFont="1" applyFill="1" applyBorder="1" applyAlignment="1">
      <alignment vertical="center" wrapText="1"/>
    </xf>
    <xf numFmtId="0" fontId="72" fillId="2" borderId="1" xfId="0" applyFont="1" applyFill="1" applyBorder="1" applyAlignment="1">
      <alignment vertical="center" wrapText="1"/>
    </xf>
    <xf numFmtId="0" fontId="123" fillId="6" borderId="1" xfId="0" applyFont="1" applyFill="1" applyBorder="1" applyAlignment="1">
      <alignment vertical="center" wrapText="1"/>
    </xf>
    <xf numFmtId="0" fontId="59" fillId="5" borderId="7" xfId="0" applyFont="1" applyFill="1" applyBorder="1"/>
    <xf numFmtId="0" fontId="123" fillId="6" borderId="7" xfId="0" applyFont="1" applyFill="1" applyBorder="1" applyAlignment="1">
      <alignment vertical="center" wrapText="1"/>
    </xf>
    <xf numFmtId="0" fontId="59" fillId="5" borderId="3" xfId="0" applyFont="1" applyFill="1" applyBorder="1" applyAlignment="1">
      <alignment vertical="center" wrapText="1"/>
    </xf>
    <xf numFmtId="0" fontId="59" fillId="5" borderId="8" xfId="0" applyFont="1" applyFill="1" applyBorder="1" applyAlignment="1">
      <alignment vertical="center" wrapText="1"/>
    </xf>
    <xf numFmtId="0" fontId="72" fillId="2" borderId="15" xfId="0" applyFont="1" applyFill="1" applyBorder="1" applyAlignment="1">
      <alignment horizontal="center" vertical="center" wrapText="1"/>
    </xf>
    <xf numFmtId="0" fontId="72" fillId="2" borderId="16" xfId="0" applyFont="1" applyFill="1" applyBorder="1" applyAlignment="1">
      <alignment horizontal="center" vertical="center" wrapText="1"/>
    </xf>
    <xf numFmtId="0" fontId="59" fillId="5" borderId="16" xfId="0" applyFont="1" applyFill="1" applyBorder="1" applyAlignment="1">
      <alignment vertical="center" wrapText="1"/>
    </xf>
    <xf numFmtId="0" fontId="59" fillId="5" borderId="10" xfId="0" applyFont="1" applyFill="1" applyBorder="1" applyAlignment="1">
      <alignment vertical="center" wrapText="1"/>
    </xf>
    <xf numFmtId="0" fontId="59" fillId="6" borderId="1" xfId="0" applyFont="1" applyFill="1" applyBorder="1" applyAlignment="1">
      <alignment wrapText="1"/>
    </xf>
    <xf numFmtId="43" fontId="123" fillId="6" borderId="1" xfId="59" applyFont="1" applyFill="1" applyBorder="1" applyAlignment="1">
      <alignment horizontal="justify" vertical="center" wrapText="1"/>
    </xf>
    <xf numFmtId="0" fontId="123" fillId="6" borderId="1" xfId="0" applyFont="1" applyFill="1" applyBorder="1" applyAlignment="1">
      <alignment horizontal="justify" vertical="center" wrapText="1"/>
    </xf>
    <xf numFmtId="0" fontId="61" fillId="6" borderId="1" xfId="0" applyFont="1" applyFill="1" applyBorder="1" applyAlignment="1">
      <alignment horizontal="left" vertical="center"/>
    </xf>
    <xf numFmtId="0" fontId="61" fillId="6" borderId="1" xfId="0" applyFont="1" applyFill="1" applyBorder="1" applyAlignment="1">
      <alignment horizontal="left" vertical="center" wrapText="1"/>
    </xf>
  </cellXfs>
  <cellStyles count="527">
    <cellStyle name="_artabyuje" xfId="289" xr:uid="{1789442A-0E9B-4C44-A7E5-9456D06D670A}"/>
    <cellStyle name="_artabyuje_3.Havelvacner_N1_12 23.01.2018" xfId="290" xr:uid="{02370876-137F-4DC3-86D1-3A06094CDE4A}"/>
    <cellStyle name="20% - Accent1" xfId="80" builtinId="30" customBuiltin="1"/>
    <cellStyle name="20% - Accent1 2" xfId="46" xr:uid="{00000000-0005-0000-0000-000000000000}"/>
    <cellStyle name="20% - Accent2" xfId="83" builtinId="34" customBuiltin="1"/>
    <cellStyle name="20% - Accent2 2" xfId="48" xr:uid="{00000000-0005-0000-0000-000001000000}"/>
    <cellStyle name="20% - Accent3" xfId="86" builtinId="38" customBuiltin="1"/>
    <cellStyle name="20% - Accent3 2" xfId="50" xr:uid="{00000000-0005-0000-0000-000002000000}"/>
    <cellStyle name="20% - Accent4" xfId="89" builtinId="42" customBuiltin="1"/>
    <cellStyle name="20% - Accent4 2" xfId="52" xr:uid="{00000000-0005-0000-0000-000003000000}"/>
    <cellStyle name="20% - Accent5" xfId="92" builtinId="46" customBuiltin="1"/>
    <cellStyle name="20% - Accent5 2" xfId="54" xr:uid="{00000000-0005-0000-0000-000004000000}"/>
    <cellStyle name="20% - Accent6" xfId="95" builtinId="50" customBuiltin="1"/>
    <cellStyle name="20% - Accent6 2" xfId="56" xr:uid="{00000000-0005-0000-0000-000005000000}"/>
    <cellStyle name="20% - Акцент1 2" xfId="21" xr:uid="{00000000-0005-0000-0000-000006000000}"/>
    <cellStyle name="20% - Акцент2 2" xfId="25" xr:uid="{00000000-0005-0000-0000-000007000000}"/>
    <cellStyle name="20% - Акцент3 2" xfId="29" xr:uid="{00000000-0005-0000-0000-000008000000}"/>
    <cellStyle name="20% - Акцент4 2" xfId="33" xr:uid="{00000000-0005-0000-0000-000009000000}"/>
    <cellStyle name="20% - Акцент5 2" xfId="37" xr:uid="{00000000-0005-0000-0000-00000A000000}"/>
    <cellStyle name="20% - Акцент6 2" xfId="41" xr:uid="{00000000-0005-0000-0000-00000B000000}"/>
    <cellStyle name="40% - Accent1" xfId="81" builtinId="31" customBuiltin="1"/>
    <cellStyle name="40% - Accent1 2" xfId="47" xr:uid="{00000000-0005-0000-0000-00000C000000}"/>
    <cellStyle name="40% - Accent2" xfId="84" builtinId="35" customBuiltin="1"/>
    <cellStyle name="40% - Accent2 2" xfId="49" xr:uid="{00000000-0005-0000-0000-00000D000000}"/>
    <cellStyle name="40% - Accent3" xfId="87" builtinId="39" customBuiltin="1"/>
    <cellStyle name="40% - Accent3 2" xfId="51" xr:uid="{00000000-0005-0000-0000-00000E000000}"/>
    <cellStyle name="40% - Accent4" xfId="90" builtinId="43" customBuiltin="1"/>
    <cellStyle name="40% - Accent4 2" xfId="53" xr:uid="{00000000-0005-0000-0000-00000F000000}"/>
    <cellStyle name="40% - Accent5" xfId="93" builtinId="47" customBuiltin="1"/>
    <cellStyle name="40% - Accent5 2" xfId="55" xr:uid="{00000000-0005-0000-0000-000010000000}"/>
    <cellStyle name="40% - Accent6" xfId="96" builtinId="51" customBuiltin="1"/>
    <cellStyle name="40% - Accent6 2" xfId="57" xr:uid="{00000000-0005-0000-0000-000011000000}"/>
    <cellStyle name="40% - Акцент1 2" xfId="22" xr:uid="{00000000-0005-0000-0000-000012000000}"/>
    <cellStyle name="40% - Акцент2 2" xfId="26" xr:uid="{00000000-0005-0000-0000-000013000000}"/>
    <cellStyle name="40% - Акцент3 2" xfId="30" xr:uid="{00000000-0005-0000-0000-000014000000}"/>
    <cellStyle name="40% - Акцент4 2" xfId="34" xr:uid="{00000000-0005-0000-0000-000015000000}"/>
    <cellStyle name="40% - Акцент5 2" xfId="38" xr:uid="{00000000-0005-0000-0000-000016000000}"/>
    <cellStyle name="40% - Акцент6 2" xfId="42" xr:uid="{00000000-0005-0000-0000-000017000000}"/>
    <cellStyle name="60% - Accent1 2" xfId="98" xr:uid="{6836261A-D4A1-49A5-9952-ACBF3B61FD43}"/>
    <cellStyle name="60% - Accent1 3" xfId="373" xr:uid="{9C3CC3E8-1543-4AC6-B079-2FB715D17D20}"/>
    <cellStyle name="60% - Accent2 2" xfId="99" xr:uid="{7A8B16BE-EE80-40A5-BD6A-323138D0F48F}"/>
    <cellStyle name="60% - Accent2 3" xfId="374" xr:uid="{22013F27-B947-46E2-896A-BA0973166110}"/>
    <cellStyle name="60% - Accent3 2" xfId="100" xr:uid="{569F8C0B-5C33-41BA-96B8-183D2B26912A}"/>
    <cellStyle name="60% - Accent3 3" xfId="375" xr:uid="{88AA866B-DA18-428C-B987-C7A4835F47A0}"/>
    <cellStyle name="60% - Accent4 2" xfId="101" xr:uid="{0281A4DE-604E-40A2-A6F0-A24FED3A064A}"/>
    <cellStyle name="60% - Accent4 3" xfId="376" xr:uid="{F5459150-2B18-4663-930A-BDBE1E2CF3A5}"/>
    <cellStyle name="60% - Accent5 2" xfId="102" xr:uid="{02936DC5-86B5-49DA-A318-A3DD892C44AB}"/>
    <cellStyle name="60% - Accent5 3" xfId="377" xr:uid="{C23FB6AA-C4AA-4E1A-8C94-B3A36CD0CC31}"/>
    <cellStyle name="60% - Accent6 2" xfId="103" xr:uid="{0C55133A-C3B4-4530-A3D5-161526498BB0}"/>
    <cellStyle name="60% - Accent6 3" xfId="378" xr:uid="{BBF59DF0-0961-430C-8856-71E7BDA153D1}"/>
    <cellStyle name="60% - Акцент1 2" xfId="23" xr:uid="{00000000-0005-0000-0000-000018000000}"/>
    <cellStyle name="60% - Акцент2 2" xfId="27" xr:uid="{00000000-0005-0000-0000-000019000000}"/>
    <cellStyle name="60% - Акцент3 2" xfId="31" xr:uid="{00000000-0005-0000-0000-00001A000000}"/>
    <cellStyle name="60% - Акцент4 2" xfId="35" xr:uid="{00000000-0005-0000-0000-00001B000000}"/>
    <cellStyle name="60% - Акцент5 2" xfId="39" xr:uid="{00000000-0005-0000-0000-00001C000000}"/>
    <cellStyle name="60% - Акцент6 2" xfId="43" xr:uid="{00000000-0005-0000-0000-00001D000000}"/>
    <cellStyle name="Accent1" xfId="79" builtinId="29" customBuiltin="1"/>
    <cellStyle name="Accent1 2" xfId="291" xr:uid="{90899A38-4530-47C8-969C-944AA076AD5C}"/>
    <cellStyle name="Accent2" xfId="82" builtinId="33" customBuiltin="1"/>
    <cellStyle name="Accent2 2" xfId="292" xr:uid="{B72F3F99-4045-4F30-A957-4E5BF9808E88}"/>
    <cellStyle name="Accent3" xfId="85" builtinId="37" customBuiltin="1"/>
    <cellStyle name="Accent3 2" xfId="293" xr:uid="{D2CB733F-FD2F-4488-A714-1D9AE5CDD339}"/>
    <cellStyle name="Accent4" xfId="88" builtinId="41" customBuiltin="1"/>
    <cellStyle name="Accent4 2" xfId="294" xr:uid="{AC72ECED-7CF2-400D-9165-BC39E1163093}"/>
    <cellStyle name="Accent5" xfId="91" builtinId="45" customBuiltin="1"/>
    <cellStyle name="Accent5 2" xfId="295" xr:uid="{938C75DC-3E3A-40D5-BDB7-A9512105774D}"/>
    <cellStyle name="Accent6" xfId="94" builtinId="49" customBuiltin="1"/>
    <cellStyle name="Accent6 2" xfId="296" xr:uid="{2A928971-0B05-48A7-83EA-E9F7AD5398FE}"/>
    <cellStyle name="Bad" xfId="70" builtinId="27" customBuiltin="1"/>
    <cellStyle name="Bad 2" xfId="297" xr:uid="{E473DE0F-5D99-4121-996C-FA1405C1D350}"/>
    <cellStyle name="Calculation" xfId="73" builtinId="22" customBuiltin="1"/>
    <cellStyle name="Calculation 2" xfId="298" xr:uid="{42EFCB14-FA58-4E6D-BADA-189E4710502F}"/>
    <cellStyle name="Check Cell" xfId="75" builtinId="23" customBuiltin="1"/>
    <cellStyle name="Check Cell 2" xfId="299" xr:uid="{445144DC-C2FD-42DA-B3ED-8CFBB844A23A}"/>
    <cellStyle name="Comma" xfId="59" builtinId="3"/>
    <cellStyle name="Comma 10" xfId="126" xr:uid="{44306A16-138D-410C-8FD0-35005844EC94}"/>
    <cellStyle name="Comma 10 2" xfId="369" xr:uid="{9861C823-9D61-4624-8D09-2FC9D93F94B7}"/>
    <cellStyle name="Comma 11" xfId="112" xr:uid="{42AB900B-3555-437F-ACF3-1F4FD4B181D8}"/>
    <cellStyle name="Comma 12" xfId="131" xr:uid="{F8A7A1AF-F18C-4325-A7A7-B6DCC9971FC5}"/>
    <cellStyle name="Comma 12 2" xfId="300" xr:uid="{7E36DFFD-FE46-44DF-B592-2B3A4FD8A241}"/>
    <cellStyle name="Comma 13" xfId="183" xr:uid="{38797681-11F1-431F-9129-7816FEA33231}"/>
    <cellStyle name="Comma 15" xfId="58" xr:uid="{00000000-0005-0000-0000-00001E000000}"/>
    <cellStyle name="Comma 2" xfId="122" xr:uid="{DBC16215-761F-493B-86F0-D437F935E164}"/>
    <cellStyle name="Comma 2 2" xfId="116" xr:uid="{56B4E1FF-5C05-4FC4-928A-23DEB86DCC09}"/>
    <cellStyle name="Comma 2 2 2" xfId="232" xr:uid="{AD6AE60F-9656-45E2-9884-7D25C42B05EA}"/>
    <cellStyle name="Comma 2 2 2 2" xfId="353" xr:uid="{058B413E-E4B1-4E19-8DBA-9F519E5F4F01}"/>
    <cellStyle name="Comma 2 2 2 3" xfId="303" xr:uid="{931C14EB-899D-4CC2-A67A-049EBC17FA0B}"/>
    <cellStyle name="Comma 2 2 3" xfId="370" xr:uid="{CBDB7803-F278-4569-A0AF-4162EF7525F7}"/>
    <cellStyle name="Comma 2 2 4" xfId="302" xr:uid="{B24DEBBE-F702-444A-BB41-9570891F8DE7}"/>
    <cellStyle name="Comma 2 2 5" xfId="195" xr:uid="{B1ECA139-4277-4213-A8C5-FE048E091C1D}"/>
    <cellStyle name="Comma 2 3" xfId="128" xr:uid="{26152DFF-A124-4A75-95AC-65B96415B742}"/>
    <cellStyle name="Comma 2 3 10" xfId="187" xr:uid="{B9BD50F1-4B31-46D9-B9FE-6B868D6AC038}"/>
    <cellStyle name="Comma 2 3 2" xfId="212" xr:uid="{7D6D8765-ECE2-4950-B8AD-DC92530B781F}"/>
    <cellStyle name="Comma 2 3 2 2" xfId="227" xr:uid="{CA51DD11-ECBF-4082-9994-E6B61ED1FEF4}"/>
    <cellStyle name="Comma 2 3 2 2 2" xfId="245" xr:uid="{D8CE22F1-B7DE-49F3-B711-07BC69D10B80}"/>
    <cellStyle name="Comma 2 3 2 2 2 2" xfId="277" xr:uid="{097D3DCF-1E78-414A-A843-2F2680F73F63}"/>
    <cellStyle name="Comma 2 3 2 2 2 2 2" xfId="443" xr:uid="{A5B2EF6D-E1C4-426E-A525-C3E5E732F897}"/>
    <cellStyle name="Comma 2 3 2 2 2 2 3" xfId="517" xr:uid="{5C423F8D-B935-43F2-9A29-EB6EED6B9E43}"/>
    <cellStyle name="Comma 2 3 2 2 2 3" xfId="411" xr:uid="{5CCC76CC-0F83-4C1D-91E1-AF36075FDC6A}"/>
    <cellStyle name="Comma 2 3 2 2 2 4" xfId="485" xr:uid="{2DCA61CD-74C5-43B1-8E4E-64105637BA10}"/>
    <cellStyle name="Comma 2 3 2 2 3" xfId="266" xr:uid="{F8C83F47-ABA0-4B3E-9B98-BDC4D9E8E321}"/>
    <cellStyle name="Comma 2 3 2 2 3 2" xfId="432" xr:uid="{A556D4F3-A891-4E0B-894E-5ACA1152D26F}"/>
    <cellStyle name="Comma 2 3 2 2 3 3" xfId="506" xr:uid="{09D3E0C9-5593-4393-A73A-E0B51E3A81EC}"/>
    <cellStyle name="Comma 2 3 2 2 4" xfId="400" xr:uid="{65C8CD10-8E70-44FE-B356-1FDCD4DA0838}"/>
    <cellStyle name="Comma 2 3 2 2 5" xfId="474" xr:uid="{0D82C22F-BCB8-424C-BB68-015E0A2B0167}"/>
    <cellStyle name="Comma 2 3 2 3" xfId="239" xr:uid="{51C56099-5673-4183-A6B2-71E54304B3A9}"/>
    <cellStyle name="Comma 2 3 2 3 2" xfId="272" xr:uid="{58F6DA72-D922-4D6D-8A1A-081AB29FACE5}"/>
    <cellStyle name="Comma 2 3 2 3 2 2" xfId="438" xr:uid="{81672AA8-C3DF-435A-A033-3FD2EEC8EF56}"/>
    <cellStyle name="Comma 2 3 2 3 2 3" xfId="512" xr:uid="{56C216F7-4FC5-4CB3-A55A-2B2412D84587}"/>
    <cellStyle name="Comma 2 3 2 3 3" xfId="406" xr:uid="{6A09B330-605B-4685-802F-DB6770E5D6FA}"/>
    <cellStyle name="Comma 2 3 2 3 4" xfId="480" xr:uid="{62D6C571-25AA-4922-BEDC-F544965D9A65}"/>
    <cellStyle name="Comma 2 3 2 4" xfId="255" xr:uid="{57853209-7274-4C46-B0F6-7AD4F21FB0D4}"/>
    <cellStyle name="Comma 2 3 2 4 2" xfId="421" xr:uid="{033D5D74-051D-4D58-953F-5A7F63F9BE98}"/>
    <cellStyle name="Comma 2 3 2 4 3" xfId="495" xr:uid="{67398996-964C-4745-BFB4-67E6323B32AD}"/>
    <cellStyle name="Comma 2 3 2 5" xfId="352" xr:uid="{C2EDCABB-48B3-4BAB-BBE8-45049CCA116A}"/>
    <cellStyle name="Comma 2 3 2 6" xfId="389" xr:uid="{75EDD4C8-6F1E-4AE8-BF28-DCAD55E2E982}"/>
    <cellStyle name="Comma 2 3 2 7" xfId="463" xr:uid="{73A43446-2C14-45E8-A061-CBB683AB9784}"/>
    <cellStyle name="Comma 2 3 3" xfId="221" xr:uid="{0006EAD3-9732-42FD-8513-FB97FDC1089B}"/>
    <cellStyle name="Comma 2 3 3 2" xfId="242" xr:uid="{1707639E-10D4-42CD-BBED-3DFD0205EED8}"/>
    <cellStyle name="Comma 2 3 3 2 2" xfId="274" xr:uid="{1E4AF6FC-1D8A-4CFF-89A3-491E3217DAC7}"/>
    <cellStyle name="Comma 2 3 3 2 2 2" xfId="440" xr:uid="{17D99EEE-8515-40E3-AB33-A984BDBEB48F}"/>
    <cellStyle name="Comma 2 3 3 2 2 3" xfId="514" xr:uid="{CC782B11-2717-413F-93DD-A0D408A61705}"/>
    <cellStyle name="Comma 2 3 3 2 3" xfId="408" xr:uid="{7BEE1B5C-1436-4308-8716-2EE6F508E573}"/>
    <cellStyle name="Comma 2 3 3 2 4" xfId="482" xr:uid="{91A8F93F-E145-4CF6-AE4D-25838A62A1B3}"/>
    <cellStyle name="Comma 2 3 3 3" xfId="260" xr:uid="{4970E94F-F05B-4131-A442-840F1BE8B096}"/>
    <cellStyle name="Comma 2 3 3 3 2" xfId="426" xr:uid="{6497FD73-3552-4F42-8D26-A0503E05241C}"/>
    <cellStyle name="Comma 2 3 3 3 3" xfId="500" xr:uid="{CFB8D39C-98C3-4E43-877E-AC483FAC0B27}"/>
    <cellStyle name="Comma 2 3 3 4" xfId="394" xr:uid="{48994ABC-2814-4662-9D35-DD0A74B3F150}"/>
    <cellStyle name="Comma 2 3 3 5" xfId="468" xr:uid="{3BE98A37-A893-4A8B-B378-529AC83186E4}"/>
    <cellStyle name="Comma 2 3 4" xfId="231" xr:uid="{4F2C5B55-6E1E-4EB8-9039-3ECE4DE80947}"/>
    <cellStyle name="Comma 2 3 4 2" xfId="269" xr:uid="{53828595-0288-49FF-90FC-AAC83516210A}"/>
    <cellStyle name="Comma 2 3 4 2 2" xfId="435" xr:uid="{32024214-25E6-4EFB-906E-1FA57B38DDCF}"/>
    <cellStyle name="Comma 2 3 4 2 3" xfId="509" xr:uid="{C4102063-B25F-4522-A9FD-85744F87AF76}"/>
    <cellStyle name="Comma 2 3 4 3" xfId="403" xr:uid="{0FB5D58F-B60A-489B-8DFE-689F030A9228}"/>
    <cellStyle name="Comma 2 3 4 4" xfId="477" xr:uid="{900A7F11-7D50-4494-820C-2B49E029871A}"/>
    <cellStyle name="Comma 2 3 5" xfId="249" xr:uid="{AA08D1E4-0971-4BAA-89A8-835E5930F6EE}"/>
    <cellStyle name="Comma 2 3 5 2" xfId="415" xr:uid="{087431D8-EE34-4E51-8B8A-C779611691AF}"/>
    <cellStyle name="Comma 2 3 5 3" xfId="489" xr:uid="{D9002CA8-FE9B-4FD2-A47F-82101E353DE7}"/>
    <cellStyle name="Comma 2 3 6" xfId="281" xr:uid="{CB4CC479-F90D-4250-9C7B-356006B207E4}"/>
    <cellStyle name="Comma 2 3 6 2" xfId="447" xr:uid="{33EDB1C1-2502-462C-83BA-1C3300F70D07}"/>
    <cellStyle name="Comma 2 3 6 3" xfId="521" xr:uid="{637E7A37-5CD7-48D8-A4FC-83038AF30EE6}"/>
    <cellStyle name="Comma 2 3 7" xfId="304" xr:uid="{5120A16A-342D-4542-8816-AFF049BB8365}"/>
    <cellStyle name="Comma 2 3 8" xfId="383" xr:uid="{5E92AD27-BA41-40E0-A5BF-D1A754E8DE89}"/>
    <cellStyle name="Comma 2 3 9" xfId="457" xr:uid="{2044F7DC-79C7-4B07-A446-F9112D697C26}"/>
    <cellStyle name="Comma 2 4" xfId="107" xr:uid="{479258CB-FB0F-472D-8FFD-353A60395F0B}"/>
    <cellStyle name="Comma 2 4 2" xfId="114" xr:uid="{989A225D-EDB6-4E80-A109-E2176CA3DBB6}"/>
    <cellStyle name="Comma 2 4 2 2" xfId="228" xr:uid="{9E3C570D-AA1E-48AB-B9C0-DF0BF49D9B68}"/>
    <cellStyle name="Comma 2 4 2 2 2" xfId="246" xr:uid="{9E318F17-C6E2-42C5-8F4F-A0D2A8815713}"/>
    <cellStyle name="Comma 2 4 2 2 2 2" xfId="278" xr:uid="{638D7EFB-ACB4-4454-996B-5C6A68783CBA}"/>
    <cellStyle name="Comma 2 4 2 2 2 2 2" xfId="444" xr:uid="{42900A22-4FDF-4064-8B2D-50585E4AD096}"/>
    <cellStyle name="Comma 2 4 2 2 2 2 3" xfId="518" xr:uid="{B83F85E6-BD84-4091-AD04-15D20FA0B34E}"/>
    <cellStyle name="Comma 2 4 2 2 2 3" xfId="412" xr:uid="{662096B4-6331-4A0C-919B-1044BE1E03A5}"/>
    <cellStyle name="Comma 2 4 2 2 2 4" xfId="486" xr:uid="{6574BFB7-DC1C-43ED-BC61-2E11DA9410FF}"/>
    <cellStyle name="Comma 2 4 2 2 3" xfId="268" xr:uid="{CB32F9ED-4C6F-4390-BDBF-A7974C954F6F}"/>
    <cellStyle name="Comma 2 4 2 2 3 2" xfId="434" xr:uid="{9DB064F5-58A1-4B98-A002-05C4D108EDB7}"/>
    <cellStyle name="Comma 2 4 2 2 3 3" xfId="508" xr:uid="{0324CB71-0C40-4296-B25D-44075EB59A11}"/>
    <cellStyle name="Comma 2 4 2 2 4" xfId="402" xr:uid="{DEF51481-2BF7-4A66-860E-B161A79DE324}"/>
    <cellStyle name="Comma 2 4 2 2 5" xfId="476" xr:uid="{56AA8B50-E9FA-4BCB-BDBF-D60E8A23E752}"/>
    <cellStyle name="Comma 2 4 2 3" xfId="240" xr:uid="{4238B121-1989-47B8-BD60-76D32381DA3B}"/>
    <cellStyle name="Comma 2 4 2 3 2" xfId="273" xr:uid="{28C8374A-B981-487F-8D97-248F01BCC83D}"/>
    <cellStyle name="Comma 2 4 2 3 2 2" xfId="439" xr:uid="{B57C8278-E911-4E23-9CB8-C4B6E9637011}"/>
    <cellStyle name="Comma 2 4 2 3 2 3" xfId="513" xr:uid="{A88CE75A-EAF6-44ED-87B7-399ED2111E3B}"/>
    <cellStyle name="Comma 2 4 2 3 3" xfId="407" xr:uid="{099E2D98-3D22-4DFC-A72F-618E08D658E7}"/>
    <cellStyle name="Comma 2 4 2 3 4" xfId="481" xr:uid="{ECE543AC-3700-4495-AD87-96E7C2382DB9}"/>
    <cellStyle name="Comma 2 4 2 4" xfId="257" xr:uid="{A66B3C18-6BBF-48DC-A2AC-F9DEA0CA7281}"/>
    <cellStyle name="Comma 2 4 2 4 2" xfId="423" xr:uid="{BD4D0CAC-9A8D-453A-95D5-926D9D55E741}"/>
    <cellStyle name="Comma 2 4 2 4 3" xfId="497" xr:uid="{8AD5F4E0-9133-4DA7-B438-EFA8FD5623A3}"/>
    <cellStyle name="Comma 2 4 2 5" xfId="391" xr:uid="{C814E200-24EB-4FF6-9F5C-38F008BFD48E}"/>
    <cellStyle name="Comma 2 4 2 6" xfId="465" xr:uid="{FEB67FAB-A593-4269-8ACB-555BE064AC40}"/>
    <cellStyle name="Comma 2 4 2 7" xfId="214" xr:uid="{16491508-F3AB-4960-BA3E-3EBBEFE1B161}"/>
    <cellStyle name="Comma 2 4 3" xfId="223" xr:uid="{C22F5386-418D-4673-9083-BFC31BE640D9}"/>
    <cellStyle name="Comma 2 4 3 2" xfId="243" xr:uid="{FEB31476-CB14-45AC-8721-E4865F92BC6F}"/>
    <cellStyle name="Comma 2 4 3 2 2" xfId="275" xr:uid="{B1AA19A1-1C59-459D-BA0A-D091669D6223}"/>
    <cellStyle name="Comma 2 4 3 2 2 2" xfId="441" xr:uid="{64095F92-7410-472A-A147-1B5332E02965}"/>
    <cellStyle name="Comma 2 4 3 2 2 3" xfId="515" xr:uid="{A5CB4A34-6E5F-41F9-AF83-74E72382A7E6}"/>
    <cellStyle name="Comma 2 4 3 2 3" xfId="409" xr:uid="{43DDEEEA-C565-4FA4-A7E9-A79C2A9AA0BA}"/>
    <cellStyle name="Comma 2 4 3 2 4" xfId="483" xr:uid="{2C86783A-A031-457E-997D-E40A5AEC4ACB}"/>
    <cellStyle name="Comma 2 4 3 3" xfId="262" xr:uid="{BB767C56-181A-43C0-97DF-4BC8C4609B06}"/>
    <cellStyle name="Comma 2 4 3 3 2" xfId="428" xr:uid="{81F87611-9BEB-4261-ABF0-FD19B963C9E3}"/>
    <cellStyle name="Comma 2 4 3 3 3" xfId="502" xr:uid="{AA38DA88-2242-4A2F-99FC-429099555C1D}"/>
    <cellStyle name="Comma 2 4 3 4" xfId="396" xr:uid="{C81D613B-96C3-4219-B42C-EC9BD0AB0F22}"/>
    <cellStyle name="Comma 2 4 3 5" xfId="470" xr:uid="{F5957E4D-576F-4B1C-A776-FC4DB9127B9B}"/>
    <cellStyle name="Comma 2 4 4" xfId="234" xr:uid="{0293955B-7823-4779-9784-D538690FE104}"/>
    <cellStyle name="Comma 2 4 4 2" xfId="270" xr:uid="{6921D00B-2EC8-4AAB-8CF4-C890B0EC4770}"/>
    <cellStyle name="Comma 2 4 4 2 2" xfId="436" xr:uid="{013ED807-00FD-4BEB-B69D-4A9A31D1EAEA}"/>
    <cellStyle name="Comma 2 4 4 2 3" xfId="510" xr:uid="{56D2CE5F-C5D3-4FF2-96EF-BFFC81957203}"/>
    <cellStyle name="Comma 2 4 4 3" xfId="404" xr:uid="{3C1B0267-430A-43D5-A305-C2A8025FAE6C}"/>
    <cellStyle name="Comma 2 4 4 4" xfId="478" xr:uid="{20A248A9-11CA-4241-AA0D-DF72A50A728E}"/>
    <cellStyle name="Comma 2 4 5" xfId="251" xr:uid="{004AB45C-88E5-4FA5-BC35-921D25FBDE45}"/>
    <cellStyle name="Comma 2 4 5 2" xfId="417" xr:uid="{F36CC46E-4D19-4F24-AEFC-3AA7BFBBC07F}"/>
    <cellStyle name="Comma 2 4 5 3" xfId="491" xr:uid="{30BFA68E-E039-4E79-BACC-B2B464D77455}"/>
    <cellStyle name="Comma 2 4 6" xfId="367" xr:uid="{7CC92ED7-433C-4033-B47E-B870F0EFDFC5}"/>
    <cellStyle name="Comma 2 4 7" xfId="385" xr:uid="{34E0F485-9A96-4ED6-B3FF-FD8ABDB7CEAD}"/>
    <cellStyle name="Comma 2 4 8" xfId="459" xr:uid="{EADB14C6-2F7A-4B76-814C-5C6DA3F94501}"/>
    <cellStyle name="Comma 2 4 9" xfId="182" xr:uid="{40F3F6CD-4A01-4685-B465-A981DA214199}"/>
    <cellStyle name="Comma 2 5" xfId="201" xr:uid="{ABD30330-1E82-48C0-8121-804BDC737C03}"/>
    <cellStyle name="Comma 2 5 2" xfId="235" xr:uid="{22B4C9F7-E482-46A4-8383-C750EE4EEDEA}"/>
    <cellStyle name="Comma 2 6" xfId="205" xr:uid="{74102F01-B261-4E20-BC47-101E67B1D98D}"/>
    <cellStyle name="Comma 2 6 2" xfId="225" xr:uid="{90275037-AB9B-44AF-A116-B0995EFE6BDA}"/>
    <cellStyle name="Comma 2 6 2 2" xfId="244" xr:uid="{B8199E39-3368-4B30-8D08-B6B770B240A3}"/>
    <cellStyle name="Comma 2 6 2 2 2" xfId="276" xr:uid="{DF96C62C-80BA-4AEB-B793-2D27D818CEFA}"/>
    <cellStyle name="Comma 2 6 2 2 2 2" xfId="442" xr:uid="{BBB4D049-8A2F-4B5F-AD2D-224ECA044906}"/>
    <cellStyle name="Comma 2 6 2 2 2 3" xfId="516" xr:uid="{272149A6-9A43-4122-AA09-C04A923A33BC}"/>
    <cellStyle name="Comma 2 6 2 2 3" xfId="410" xr:uid="{5A377175-2A4C-4473-A1D4-1D7F805372DC}"/>
    <cellStyle name="Comma 2 6 2 2 4" xfId="484" xr:uid="{28D4D411-FE95-4170-8E88-9CBDBD935185}"/>
    <cellStyle name="Comma 2 6 2 3" xfId="264" xr:uid="{5EE557D0-63C4-4794-B952-D388ADBC6362}"/>
    <cellStyle name="Comma 2 6 2 3 2" xfId="430" xr:uid="{58B2EC21-6994-4E1C-9518-F01193E3090D}"/>
    <cellStyle name="Comma 2 6 2 3 3" xfId="504" xr:uid="{EBFD82B4-E9CC-4933-8709-07BC59703A48}"/>
    <cellStyle name="Comma 2 6 2 4" xfId="398" xr:uid="{B531535D-4ECB-4A19-9613-87BD33F166CC}"/>
    <cellStyle name="Comma 2 6 2 5" xfId="472" xr:uid="{7A80C34B-258A-4899-809D-663BE2C217A4}"/>
    <cellStyle name="Comma 2 6 3" xfId="237" xr:uid="{DAA4E3C7-CC1C-4E03-BF6D-A9B97042794C}"/>
    <cellStyle name="Comma 2 6 3 2" xfId="271" xr:uid="{AC80F85F-1226-46C1-859F-DD5D1DF5F7E2}"/>
    <cellStyle name="Comma 2 6 3 2 2" xfId="437" xr:uid="{50078A4E-3B08-4352-8726-60B3E2C68805}"/>
    <cellStyle name="Comma 2 6 3 2 3" xfId="511" xr:uid="{B29DF15F-7A99-4358-AD77-7AB6DB824D13}"/>
    <cellStyle name="Comma 2 6 3 3" xfId="405" xr:uid="{866BB9E5-6812-4468-B4CF-40C5A6770775}"/>
    <cellStyle name="Comma 2 6 3 4" xfId="479" xr:uid="{B71C03EE-B283-425D-8C8E-1E7B64FE90E8}"/>
    <cellStyle name="Comma 2 6 4" xfId="253" xr:uid="{587FDB23-257D-471F-A9D2-0001460D3E5F}"/>
    <cellStyle name="Comma 2 6 4 2" xfId="419" xr:uid="{AFDA07EF-0F94-4A45-950D-EB296A1A5A42}"/>
    <cellStyle name="Comma 2 6 4 3" xfId="493" xr:uid="{7F6DB2B8-3082-4FCA-A78C-3F07C00E9FB5}"/>
    <cellStyle name="Comma 2 6 5" xfId="387" xr:uid="{A8A49534-C7D1-452D-B134-0D0E6D1FEB9F}"/>
    <cellStyle name="Comma 2 6 6" xfId="461" xr:uid="{085D724A-A200-48E6-8817-B06628D6B6EE}"/>
    <cellStyle name="Comma 2 7" xfId="229" xr:uid="{290588F8-E49E-44AC-8292-A7B7EFFD3B40}"/>
    <cellStyle name="Comma 2 8" xfId="301" xr:uid="{4D4E68C8-887B-4306-B8F5-718F5163BB6C}"/>
    <cellStyle name="Comma 2 9" xfId="194" xr:uid="{EA7FE216-02DC-4D01-8E63-73237291DD49}"/>
    <cellStyle name="Comma 3" xfId="132" xr:uid="{7003ED01-A364-4B0D-A1CC-DE1999F66DB3}"/>
    <cellStyle name="Comma 3 2" xfId="130" xr:uid="{EADC5020-806D-4C52-9383-F1AB5B3EDBF1}"/>
    <cellStyle name="Comma 3 2 2" xfId="120" xr:uid="{D95FA859-920A-4C51-B75B-30CD061292F8}"/>
    <cellStyle name="Comma 3 2 2 2" xfId="355" xr:uid="{75904C11-F643-4D43-B08C-BFFDE89E29B6}"/>
    <cellStyle name="Comma 3 2 2 3" xfId="307" xr:uid="{9EC92232-A3F7-4328-8A67-A942BF7F95CA}"/>
    <cellStyle name="Comma 3 2 3" xfId="306" xr:uid="{A3608C44-BB47-41F6-B485-79AF94CC8207}"/>
    <cellStyle name="Comma 3 2 4" xfId="233" xr:uid="{A87E6D42-9685-45FF-85A2-BA268B887E5F}"/>
    <cellStyle name="Comma 3 3" xfId="129" xr:uid="{0FAD5DB0-0969-41B5-BA72-48AC98B0B6DB}"/>
    <cellStyle name="Comma 3 3 2" xfId="354" xr:uid="{0548A664-07B4-484A-9C52-922BE4144647}"/>
    <cellStyle name="Comma 3 4" xfId="305" xr:uid="{2A3F936E-4111-453C-ADD1-AD4ED0F52411}"/>
    <cellStyle name="Comma 3 5" xfId="184" xr:uid="{30C12BEA-FAE4-4CB3-8C2E-7786B25522BE}"/>
    <cellStyle name="Comma 4" xfId="111" xr:uid="{3E6D69D4-7F59-4F82-A9B4-BA64AF4F6140}"/>
    <cellStyle name="Comma 4 2" xfId="216" xr:uid="{56C42B61-5EF4-473B-A2BC-AA6A17D669C2}"/>
    <cellStyle name="Comma 4 2 2" xfId="241" xr:uid="{E0B44E67-B8AC-45C4-9485-67636C430705}"/>
    <cellStyle name="Comma 4 2 2 2" xfId="357" xr:uid="{A58DEC62-7C77-4BDA-AC6C-5FA836AB98E4}"/>
    <cellStyle name="Comma 4 2 3" xfId="309" xr:uid="{8D1851ED-20E7-4F1D-BECF-8A3542458190}"/>
    <cellStyle name="Comma 4 3" xfId="238" xr:uid="{DBFE0AFD-B5E7-4734-A52C-8C63B02311A0}"/>
    <cellStyle name="Comma 4 3 2" xfId="356" xr:uid="{4C10A2E8-DA5E-4D7D-AA69-3B33F3203328}"/>
    <cellStyle name="Comma 4 3 3" xfId="310" xr:uid="{1C833764-F6C2-4C1A-B2C5-FC0A86284708}"/>
    <cellStyle name="Comma 4 4" xfId="308" xr:uid="{0AA3F657-FEFC-4A01-AE6B-9B525E1EFFA4}"/>
    <cellStyle name="Comma 4 5" xfId="207" xr:uid="{9BE8C3DA-CD5B-4313-A7EC-9BA55ABA8048}"/>
    <cellStyle name="Comma 5" xfId="117" xr:uid="{730B6311-1258-4DA1-B2F8-3A78897734DA}"/>
    <cellStyle name="Comma 5 2" xfId="312" xr:uid="{EDA5FD27-4A78-4270-A17D-2F4B5820C540}"/>
    <cellStyle name="Comma 5 2 2" xfId="358" xr:uid="{834D80A5-A759-4960-A2C4-F25A37405E53}"/>
    <cellStyle name="Comma 5 3" xfId="311" xr:uid="{0A5020AF-4B58-4C9B-B610-0CADEDA3228A}"/>
    <cellStyle name="Comma 5 4" xfId="218" xr:uid="{4A28E939-D554-4706-BE4A-930B8BBF9B8A}"/>
    <cellStyle name="Comma 6" xfId="121" xr:uid="{48DF58F7-4D63-4933-9329-8855444A0D53}"/>
    <cellStyle name="Comma 6 2" xfId="123" xr:uid="{FFF50F71-0B00-41F3-9F3B-490C5AE7F317}"/>
    <cellStyle name="Comma 6 2 2" xfId="133" xr:uid="{F5470023-0F60-4D60-B880-6284EEC45EEC}"/>
    <cellStyle name="Comma 6 2 3" xfId="314" xr:uid="{E0053793-FA0F-4618-AE65-C34FFE2C86A2}"/>
    <cellStyle name="Comma 6 3" xfId="110" xr:uid="{F20F0907-F42F-4DE8-8FAF-246D6B329A8D}"/>
    <cellStyle name="Comma 6 3 2" xfId="363" xr:uid="{2D401042-A845-4286-B3C5-1E1A7A8A3DD0}"/>
    <cellStyle name="Comma 6 4" xfId="313" xr:uid="{BC89B490-CEFE-4241-94C3-8C5F308A307E}"/>
    <cellStyle name="Comma 6 5" xfId="450" xr:uid="{1BE487DC-0BFA-457A-8B2B-45F6E4A892B5}"/>
    <cellStyle name="Comma 6 6" xfId="524" xr:uid="{7214770A-96E8-4505-9BD4-BA9D03AEA2C5}"/>
    <cellStyle name="Comma 6 7" xfId="285" xr:uid="{3E688E57-90DD-47BA-8CB9-B72E4DBA341E}"/>
    <cellStyle name="Comma 7" xfId="60" xr:uid="{2F6E28DB-0B0D-4BE8-B4CD-9AB4A33485C9}"/>
    <cellStyle name="Comma 7 2" xfId="119" xr:uid="{38E39DB9-AA5A-4F71-823F-D38C43DB7CB8}"/>
    <cellStyle name="Comma 7 2 2" xfId="127" xr:uid="{ADC844F5-8811-47AC-9BD0-33153148E743}"/>
    <cellStyle name="Comma 7 2 3" xfId="315" xr:uid="{CBAFB5D4-484C-4BA0-8BC7-3EE8869147CB}"/>
    <cellStyle name="Comma 7 3" xfId="124" xr:uid="{C3AE66D2-C349-4554-BED0-B3787FC85F80}"/>
    <cellStyle name="Comma 7 3 2" xfId="452" xr:uid="{69EEC4B7-4779-48BF-B33B-319E6316A80B}"/>
    <cellStyle name="Comma 7 4" xfId="113" xr:uid="{3D306266-4C32-4040-A2D6-9236FE92BD98}"/>
    <cellStyle name="Comma 7 4 2" xfId="526" xr:uid="{4AF81CA7-434D-4F0C-87D2-FC1861CBC434}"/>
    <cellStyle name="Comma 7 5" xfId="287" xr:uid="{98F95EDE-D84F-4F10-9BB0-B558BA31C8CE}"/>
    <cellStyle name="Comma 8" xfId="118" xr:uid="{317E9162-EF5D-4A5D-A116-29DC7A36D045}"/>
    <cellStyle name="Comma 8 2" xfId="316" xr:uid="{E968FDE1-3B53-48A7-B655-2399DE3F2D9F}"/>
    <cellStyle name="Comma 9" xfId="115" xr:uid="{974707CC-14E4-42EE-9FB2-87AD95774EA0}"/>
    <cellStyle name="Comma 9 2" xfId="365" xr:uid="{D18CF185-DAB6-438B-B43A-87F48A607504}"/>
    <cellStyle name="Explanatory Text" xfId="77" builtinId="53" customBuiltin="1"/>
    <cellStyle name="Explanatory Text 2" xfId="317" xr:uid="{E503AD20-CEEE-47C9-9039-D10F6FFA9F76}"/>
    <cellStyle name="Good" xfId="69" builtinId="26" customBuiltin="1"/>
    <cellStyle name="Good 2" xfId="318" xr:uid="{97C7A7D7-2776-4DD8-BC49-A6E4AEC6908B}"/>
    <cellStyle name="Heading 1" xfId="65" builtinId="16" customBuiltin="1"/>
    <cellStyle name="Heading 1 2" xfId="319" xr:uid="{A776B7E1-CDDA-4BD1-873F-23EA934E585E}"/>
    <cellStyle name="Heading 2" xfId="66" builtinId="17" customBuiltin="1"/>
    <cellStyle name="Heading 2 2" xfId="320" xr:uid="{FD830501-20A5-4F28-8B06-1803F4A24C25}"/>
    <cellStyle name="Heading 3" xfId="67" builtinId="18" customBuiltin="1"/>
    <cellStyle name="Heading 3 2" xfId="321" xr:uid="{2766957D-C029-49E9-BB79-D4A8B8DC4651}"/>
    <cellStyle name="Heading 4" xfId="68" builtinId="19" customBuiltin="1"/>
    <cellStyle name="Heading 4 2" xfId="322" xr:uid="{6C32D8E7-7AC2-48EC-B6F0-835721CFB65A}"/>
    <cellStyle name="Hyperlink" xfId="106" builtinId="8"/>
    <cellStyle name="Hyperlink 2" xfId="208" xr:uid="{1EDB1FBC-1C65-4934-B566-61A6BE8400B8}"/>
    <cellStyle name="Input" xfId="71" builtinId="20" customBuiltin="1"/>
    <cellStyle name="Input 2" xfId="323" xr:uid="{60991753-4B72-497B-A368-476FA65D8A87}"/>
    <cellStyle name="Linked Cell" xfId="74" builtinId="24" customBuiltin="1"/>
    <cellStyle name="Linked Cell 2" xfId="324" xr:uid="{80FCD9EB-D7EB-4F3B-97CD-E51E9598337B}"/>
    <cellStyle name="Neutral 2" xfId="97" xr:uid="{C8F8695C-ADD7-441C-9F5B-D06FB9BA086C}"/>
    <cellStyle name="Neutral 2 2" xfId="326" xr:uid="{8FF127C0-3176-4EAC-8C9F-E8A4C6F11813}"/>
    <cellStyle name="Neutral 2 3" xfId="325" xr:uid="{E433D8CF-6884-4CB2-B4DA-1B9C29E9B294}"/>
    <cellStyle name="Neutral 3" xfId="327" xr:uid="{D375C7DF-2481-482C-9E8B-CEB7AB825137}"/>
    <cellStyle name="Neutral 4" xfId="328" xr:uid="{FBCD8F0E-7FA2-49A5-9319-F42CC9A57E75}"/>
    <cellStyle name="Neutral 5" xfId="372" xr:uid="{53DA120F-78CF-465E-AA2B-422830EB8B31}"/>
    <cellStyle name="Normal" xfId="0" builtinId="0"/>
    <cellStyle name="Normal 10" xfId="134" xr:uid="{6D633124-8010-48DA-A309-58D6C1DF8426}"/>
    <cellStyle name="Normal 10 2 2 7" xfId="105" xr:uid="{55A5C0AA-0B0E-4E2E-A02D-FC73ED788966}"/>
    <cellStyle name="Normal 11" xfId="135" xr:uid="{69AB9C75-18E2-43D0-B030-6CD5ED9EE358}"/>
    <cellStyle name="Normal 11 2" xfId="329" xr:uid="{124322F1-111A-49F2-BE9A-4EE0BE6E0D2E}"/>
    <cellStyle name="Normal 12" xfId="136" xr:uid="{6134A956-022F-4822-8C55-63955528292E}"/>
    <cellStyle name="Normal 12 2" xfId="364" xr:uid="{BFC9598F-60BA-4B61-9E91-6B4C4962D780}"/>
    <cellStyle name="Normal 13" xfId="137" xr:uid="{65D8AE59-A9DD-46C3-B362-BD7CDF81E207}"/>
    <cellStyle name="Normal 13 2" xfId="366" xr:uid="{2DD16465-775A-4FD3-B2F0-044548FB13D4}"/>
    <cellStyle name="Normal 14" xfId="138" xr:uid="{62D652E9-255A-4690-900D-F721DDEDED78}"/>
    <cellStyle name="Normal 14 2" xfId="379" xr:uid="{E2E785F3-57E1-4EF8-9DCE-2EB893672788}"/>
    <cellStyle name="Normal 15" xfId="288" xr:uid="{CA663E85-9735-4D29-8FDD-CD593A4F68B7}"/>
    <cellStyle name="Normal 16" xfId="453" xr:uid="{B0A3AF84-6F4C-4C9B-B3DE-A37452051D81}"/>
    <cellStyle name="Normal 17" xfId="185" xr:uid="{7B36AF2B-95A8-496C-B12D-1570C51A9855}"/>
    <cellStyle name="Normal 2" xfId="61" xr:uid="{58E11247-CA7A-4440-85B9-9C8853DFB0FB}"/>
    <cellStyle name="Normal 2 2" xfId="63" xr:uid="{AC2BF66F-4F03-4706-A584-CE10B38AFC01}"/>
    <cellStyle name="Normal 2 2 2" xfId="125" xr:uid="{34B7E2F3-28DF-442A-8FD3-21A5D2B31B66}"/>
    <cellStyle name="Normal 2 2 2 2" xfId="359" xr:uid="{99F398D9-33F5-4348-B4CE-24E1D11FAC25}"/>
    <cellStyle name="Normal 2 2 2 3" xfId="200" xr:uid="{DEAB2C97-D1CE-4F0D-98BF-29D3911D5B2B}"/>
    <cellStyle name="Normal 2 2 3" xfId="140" xr:uid="{39BBF529-C5ED-475C-B3A5-63DD3E181CCE}"/>
    <cellStyle name="Normal 2 2 3 2" xfId="202" xr:uid="{69FE57F7-CC91-4CBE-AB5B-E4CE3588694F}"/>
    <cellStyle name="Normal 2 2 4" xfId="331" xr:uid="{A6724922-9C17-4790-874B-ED5397F5424D}"/>
    <cellStyle name="Normal 2 2 5" xfId="186" xr:uid="{D7CAE89B-56DE-4A00-8143-74C43BCF3FEB}"/>
    <cellStyle name="Normal 2 3" xfId="104" xr:uid="{939263B0-311B-458A-85E4-F66D6462ED2A}"/>
    <cellStyle name="Normal 2 3 2" xfId="142" xr:uid="{78C0AA15-E565-4E6F-897E-581B159AD621}"/>
    <cellStyle name="Normal 2 3 3" xfId="141" xr:uid="{0639F2E8-7C40-44B1-A70B-718A83C2D0F9}"/>
    <cellStyle name="Normal 2 3 4" xfId="197" xr:uid="{AAE5A9A0-7648-43DF-86CA-9C94E5BE9115}"/>
    <cellStyle name="Normal 2 4" xfId="143" xr:uid="{1B259DBB-69C0-410E-86DC-CBEB74F188C6}"/>
    <cellStyle name="Normal 2 4 2" xfId="330" xr:uid="{5E092422-332D-418A-9E7D-14AA2AE94EA2}"/>
    <cellStyle name="Normal 2 5" xfId="144" xr:uid="{CA8FBB6D-3268-4B2C-898C-DA8BB914BC27}"/>
    <cellStyle name="Normal 2 5 2" xfId="454" xr:uid="{D918BE4C-D543-487E-B4BA-95755149A7A3}"/>
    <cellStyle name="Normal 2 6" xfId="139" xr:uid="{26977676-A474-4099-833B-3349B82DCE64}"/>
    <cellStyle name="Normal 2 7" xfId="181" xr:uid="{08358D6D-2691-48D6-BB6B-1D7D4128E905}"/>
    <cellStyle name="Normal 2_3.Havelvacner_N1_12 23.01.2018" xfId="332" xr:uid="{1F75E430-A735-4DCD-A2E8-1C94C7D585F5}"/>
    <cellStyle name="Normal 3" xfId="1" xr:uid="{00000000-0005-0000-0000-000020000000}"/>
    <cellStyle name="Normal 3 2" xfId="146" xr:uid="{7D0510BD-8732-4741-B1F8-6E1CAA9BF604}"/>
    <cellStyle name="Normal 3 2 2" xfId="334" xr:uid="{21F7C39B-945F-45CE-856A-DDDDF3849617}"/>
    <cellStyle name="Normal 3 3" xfId="145" xr:uid="{6AD03FDF-8669-48AA-934E-5C695074090B}"/>
    <cellStyle name="Normal 3 3 2" xfId="333" xr:uid="{5FE50BAC-E611-4704-A0C3-14FAD6981C0E}"/>
    <cellStyle name="Normal 3_HavelvacN2axjusakN3" xfId="335" xr:uid="{C8CBA5A7-2122-4EB2-B51E-B30AD757E5F8}"/>
    <cellStyle name="Normal 4" xfId="147" xr:uid="{005A615F-6721-4F21-AB56-730B89D95832}"/>
    <cellStyle name="Normal 4 10" xfId="455" xr:uid="{C8CCA071-EC66-4A3E-96D9-18B72D3456CC}"/>
    <cellStyle name="Normal 4 11" xfId="198" xr:uid="{D066ECD4-7091-471B-88B1-601326D6D3AB}"/>
    <cellStyle name="Normal 4 2" xfId="148" xr:uid="{9818DBFB-6D60-4BB3-AB61-D1FE6446FEAA}"/>
    <cellStyle name="Normal 4 2 2" xfId="213" xr:uid="{6CEC61AB-19CC-42F8-9E92-E923BFE41475}"/>
    <cellStyle name="Normal 4 2 2 2" xfId="191" xr:uid="{5CA2E723-AEAC-4966-AEF8-E8980A7E7CCD}"/>
    <cellStyle name="Normal 4 2 2 2 2" xfId="267" xr:uid="{281BB8BB-8360-40F4-A91E-0822FA2697CB}"/>
    <cellStyle name="Normal 4 2 2 2 2 2" xfId="433" xr:uid="{1CB2E73B-FE90-44CA-838F-B5C1DE5D361D}"/>
    <cellStyle name="Normal 4 2 2 2 2 3" xfId="507" xr:uid="{424FF4F9-0C12-4126-B005-90E20E4BC23D}"/>
    <cellStyle name="Normal 4 2 2 2 3" xfId="401" xr:uid="{6761D1E6-60EA-450B-BC54-6E4CA86D413B}"/>
    <cellStyle name="Normal 4 2 2 2 4" xfId="475" xr:uid="{3172DF0F-778D-449B-8A60-6AB9F68FA641}"/>
    <cellStyle name="Normal 4 2 2 3" xfId="256" xr:uid="{DBA97317-293F-4E65-9B3F-4667320F316B}"/>
    <cellStyle name="Normal 4 2 2 3 2" xfId="422" xr:uid="{3E440800-70BC-402E-89D9-15C2EE52C915}"/>
    <cellStyle name="Normal 4 2 2 3 3" xfId="496" xr:uid="{D717E9EF-0979-492C-A4DA-82D64C50C1C2}"/>
    <cellStyle name="Normal 4 2 2 4" xfId="360" xr:uid="{D2158E44-7ACB-4D98-9232-F9FC586CB666}"/>
    <cellStyle name="Normal 4 2 2 5" xfId="390" xr:uid="{AC51F5D6-CD8B-4A00-9FBE-B70E54B21BE1}"/>
    <cellStyle name="Normal 4 2 2 6" xfId="464" xr:uid="{5FCC5ABA-269E-433B-8B6A-0A3FFFAF90AD}"/>
    <cellStyle name="Normal 4 2 3" xfId="222" xr:uid="{C3ADFEB1-47FF-4F47-A4D4-86F23D91AAEA}"/>
    <cellStyle name="Normal 4 2 3 2" xfId="261" xr:uid="{F49323EF-B775-4605-8060-B115253D8F57}"/>
    <cellStyle name="Normal 4 2 3 2 2" xfId="427" xr:uid="{C1B01E36-155C-4D24-B772-8475A25ADE7C}"/>
    <cellStyle name="Normal 4 2 3 2 3" xfId="501" xr:uid="{0E5D8F09-A3D7-4640-8C0E-F6794B18F716}"/>
    <cellStyle name="Normal 4 2 3 3" xfId="395" xr:uid="{262DF9E3-4C04-4DEF-A2BB-F90D3AA672CE}"/>
    <cellStyle name="Normal 4 2 3 4" xfId="469" xr:uid="{3014B123-87D3-4759-BD54-2249319B22E4}"/>
    <cellStyle name="Normal 4 2 4" xfId="250" xr:uid="{EEB6E404-BBFC-4D25-AA5E-CCF36A7BBE5B}"/>
    <cellStyle name="Normal 4 2 4 2" xfId="416" xr:uid="{3035DC88-6E47-4A7D-9781-D2D72D3C4FAB}"/>
    <cellStyle name="Normal 4 2 4 3" xfId="490" xr:uid="{352FCA13-7E6A-4CB0-AC56-4FD0F1033667}"/>
    <cellStyle name="Normal 4 2 5" xfId="337" xr:uid="{2E3F9010-FAAB-4A32-B947-794CDC8DE60C}"/>
    <cellStyle name="Normal 4 2 6" xfId="384" xr:uid="{A4819168-0392-4725-B834-57586AAE252D}"/>
    <cellStyle name="Normal 4 2 7" xfId="458" xr:uid="{D4F25570-C611-4413-8410-585B59EAC0F1}"/>
    <cellStyle name="Normal 4 2 8" xfId="193" xr:uid="{7E87004A-8340-4667-A708-79EE8A412A42}"/>
    <cellStyle name="Normal 4 3" xfId="149" xr:uid="{FDB7191E-35BD-44F8-97E7-F75E7BDE6545}"/>
    <cellStyle name="Normal 4 3 2" xfId="224" xr:uid="{BCB5EC2F-49CB-4CCF-821E-7FD4CCB10F6C}"/>
    <cellStyle name="Normal 4 3 2 2" xfId="263" xr:uid="{D92D4A7D-D049-4C40-A4A3-5B533A655BE0}"/>
    <cellStyle name="Normal 4 3 2 2 2" xfId="429" xr:uid="{986BECCA-D98F-42A1-AC6B-51248369DB63}"/>
    <cellStyle name="Normal 4 3 2 2 3" xfId="503" xr:uid="{C3A01A13-519C-433B-88BB-4C1517454074}"/>
    <cellStyle name="Normal 4 3 2 3" xfId="397" xr:uid="{82A43675-DAAD-4B55-BAB2-D7AF12FD43D9}"/>
    <cellStyle name="Normal 4 3 2 4" xfId="471" xr:uid="{E4E899EA-1DA6-4EFE-AEFC-EE6C22B3687E}"/>
    <cellStyle name="Normal 4 3 3" xfId="252" xr:uid="{E81A93AB-0225-4068-99EE-6982F923D5B8}"/>
    <cellStyle name="Normal 4 3 3 2" xfId="418" xr:uid="{D0250328-DCA9-413D-9BE2-484FBD8E0846}"/>
    <cellStyle name="Normal 4 3 3 3" xfId="492" xr:uid="{5AE562DE-16C9-418B-8A83-1671FEACD32D}"/>
    <cellStyle name="Normal 4 3 4" xfId="338" xr:uid="{1037FB83-EBD5-4823-801E-F6FC8A87E6D9}"/>
    <cellStyle name="Normal 4 3 5" xfId="386" xr:uid="{8C9CEA07-0BBF-45E9-B05C-22E5EC703D34}"/>
    <cellStyle name="Normal 4 3 6" xfId="460" xr:uid="{78D451A0-FC9B-4D92-843B-E6F52A90DD99}"/>
    <cellStyle name="Normal 4 3 7" xfId="204" xr:uid="{1B023473-8A8E-4964-A7C8-19709DCF8231}"/>
    <cellStyle name="Normal 4 4" xfId="209" xr:uid="{EC74E0B7-C2A8-4CB8-A378-D85180EF4554}"/>
    <cellStyle name="Normal 4 5" xfId="219" xr:uid="{1942E8E3-1301-4075-84CC-5699D4624D5F}"/>
    <cellStyle name="Normal 4 5 2" xfId="258" xr:uid="{81A83017-0B57-4562-A3B3-93B9601E9578}"/>
    <cellStyle name="Normal 4 5 2 2" xfId="424" xr:uid="{E6E189AF-D964-4217-8893-B1C6E1C1F01C}"/>
    <cellStyle name="Normal 4 5 2 3" xfId="498" xr:uid="{DADA1183-0EC5-422E-B7D2-BE48506E4FFF}"/>
    <cellStyle name="Normal 4 5 3" xfId="392" xr:uid="{AFCF8A9C-94CA-4199-A444-2072284C1B3C}"/>
    <cellStyle name="Normal 4 5 4" xfId="466" xr:uid="{9C0D6F48-FE6F-4764-B900-890E36204F2C}"/>
    <cellStyle name="Normal 4 6" xfId="247" xr:uid="{C7979CB3-13D1-404F-B578-D3A690C31AE5}"/>
    <cellStyle name="Normal 4 6 2" xfId="413" xr:uid="{CBC15F76-3EB2-425F-93AE-2E024B4CAC0E}"/>
    <cellStyle name="Normal 4 6 3" xfId="487" xr:uid="{8A0D2FBB-85B5-466D-A7C7-BEE592963374}"/>
    <cellStyle name="Normal 4 7" xfId="279" xr:uid="{2A0BEE84-94C9-413B-82B4-EF9B6DF6A9CD}"/>
    <cellStyle name="Normal 4 7 2" xfId="445" xr:uid="{A28804A5-D57F-4F8E-922C-D8AFE7FA8255}"/>
    <cellStyle name="Normal 4 7 3" xfId="519" xr:uid="{50479344-A2F0-47F9-86F7-EC2440A2A896}"/>
    <cellStyle name="Normal 4 8" xfId="336" xr:uid="{413D92AB-BBD2-421F-A3C6-CBD63A57BFC5}"/>
    <cellStyle name="Normal 4 9" xfId="381" xr:uid="{100D69AD-6039-40BB-97EA-46BD16EA03EC}"/>
    <cellStyle name="Normal 5" xfId="150" xr:uid="{81E9A07F-AB5F-443E-893A-15600CF15A7D}"/>
    <cellStyle name="Normal 5 2" xfId="196" xr:uid="{8DD9FD5C-BA3A-42BB-A50C-B1F25B4BADC8}"/>
    <cellStyle name="Normal 5 2 2" xfId="340" xr:uid="{FEC3FA61-E930-48E4-9067-EFFBE0C34E5A}"/>
    <cellStyle name="Normal 5 3" xfId="362" xr:uid="{012A3A72-A890-41CE-A269-0565FE5C3F6F}"/>
    <cellStyle name="Normal 5 4" xfId="339" xr:uid="{A02CA2EC-2F6C-4F22-815F-10354F3709A5}"/>
    <cellStyle name="Normal 5 5" xfId="199" xr:uid="{9E088EDF-416D-4B5B-A3B0-D32B31387EFC}"/>
    <cellStyle name="Normal 6" xfId="151" xr:uid="{30BDAB72-E661-4E12-BABE-3CB7101A98C1}"/>
    <cellStyle name="Normal 6 2" xfId="152" xr:uid="{F7470F5F-5160-4E1F-80F8-8D34E8AB511E}"/>
    <cellStyle name="Normal 6 2 2" xfId="153" xr:uid="{ADBF87BB-465D-4997-9BA4-937C09A3F10C}"/>
    <cellStyle name="Normal 6 2 2 2" xfId="265" xr:uid="{F31ABF50-305D-4BBA-BD9A-6C99ACE1A287}"/>
    <cellStyle name="Normal 6 2 2 2 2" xfId="431" xr:uid="{4493B985-69C0-4F45-A72E-8BEA23C39554}"/>
    <cellStyle name="Normal 6 2 2 2 3" xfId="505" xr:uid="{3F505ECE-3692-4BA7-A270-9499A3894F7E}"/>
    <cellStyle name="Normal 6 2 2 3" xfId="399" xr:uid="{CDE3AFF0-914F-490C-BBDE-71D5B92273A9}"/>
    <cellStyle name="Normal 6 2 2 4" xfId="473" xr:uid="{C30EDE60-08CC-491D-8831-CD8A671A6969}"/>
    <cellStyle name="Normal 6 2 2 5" xfId="226" xr:uid="{731B012C-4733-4E84-8356-B82969BAEB82}"/>
    <cellStyle name="Normal 6 2 3" xfId="254" xr:uid="{CAC69318-6706-467B-8444-FEFD92AA9490}"/>
    <cellStyle name="Normal 6 2 3 2" xfId="420" xr:uid="{3D26D30F-4DA0-4BE6-9CFF-B38033D237FA}"/>
    <cellStyle name="Normal 6 2 3 3" xfId="494" xr:uid="{6DD7C033-69DD-4FD2-B021-4E58ECEC2D27}"/>
    <cellStyle name="Normal 6 2 4" xfId="388" xr:uid="{C4EC74A0-B325-4948-86E4-CEDB5D5B5AD6}"/>
    <cellStyle name="Normal 6 2 5" xfId="462" xr:uid="{C31A1CDF-042F-44B9-9475-09DB119F6013}"/>
    <cellStyle name="Normal 6 2 6" xfId="211" xr:uid="{692A2930-CD9B-4F9B-8C25-F4930706AF21}"/>
    <cellStyle name="Normal 6 3" xfId="154" xr:uid="{ED3A4DC4-44D6-45F4-8943-7E88A6024033}"/>
    <cellStyle name="Normal 6 3 2" xfId="259" xr:uid="{B7DFC9FE-FFD0-4B83-8FF0-65D016AC224A}"/>
    <cellStyle name="Normal 6 3 2 2" xfId="425" xr:uid="{7D0E2091-8269-457F-ADD1-3D3BA3F1489F}"/>
    <cellStyle name="Normal 6 3 2 3" xfId="499" xr:uid="{C8C93488-D722-47D2-B165-3830387B5ED7}"/>
    <cellStyle name="Normal 6 3 3" xfId="393" xr:uid="{3EF1445B-04C5-41A7-8CA6-7C7297CE53DF}"/>
    <cellStyle name="Normal 6 3 4" xfId="467" xr:uid="{AE31C252-6458-4DF0-A305-BAC4C3DF5E7F}"/>
    <cellStyle name="Normal 6 3 5" xfId="220" xr:uid="{D01EF987-AF11-46E5-84D1-2DC753FABAE4}"/>
    <cellStyle name="Normal 6 4" xfId="248" xr:uid="{6F5F34E7-7D3F-4A4C-8368-F7C50C351054}"/>
    <cellStyle name="Normal 6 4 2" xfId="414" xr:uid="{F916E6E0-E558-4C81-9CBF-E4D11434351E}"/>
    <cellStyle name="Normal 6 4 3" xfId="488" xr:uid="{9A2A929E-F2C4-4B29-B642-2F4CB2F36DDC}"/>
    <cellStyle name="Normal 6 5" xfId="280" xr:uid="{9FC56EA5-AEC2-4754-9201-48D82A367A0C}"/>
    <cellStyle name="Normal 6 5 2" xfId="446" xr:uid="{739D6DA8-315B-4641-AE6E-701FF59D9038}"/>
    <cellStyle name="Normal 6 5 3" xfId="520" xr:uid="{D1C17119-FAF9-457E-95B1-E979C4230ECA}"/>
    <cellStyle name="Normal 6 6" xfId="341" xr:uid="{223B5C8B-90DC-42C2-B68D-43C2648256F9}"/>
    <cellStyle name="Normal 6 7" xfId="382" xr:uid="{A5A073B3-0B0C-41F1-AF51-B30ECCC4C19E}"/>
    <cellStyle name="Normal 6 8" xfId="456" xr:uid="{437AE01B-4F33-4EAE-9D82-10CDC7A9541E}"/>
    <cellStyle name="Normal 6 9" xfId="188" xr:uid="{806FCBAD-AF21-4727-9013-40973B827B49}"/>
    <cellStyle name="Normal 7" xfId="155" xr:uid="{D8BA2079-DCFC-4C1E-9D5A-D5412FB8F841}"/>
    <cellStyle name="Normal 7 2" xfId="215" xr:uid="{B4942E32-2D53-4EF9-B3DF-46F8678042CF}"/>
    <cellStyle name="Normal 7 3" xfId="342" xr:uid="{1A60F560-C87A-4FBC-947C-B71B97E2B59F}"/>
    <cellStyle name="Normal 7 4" xfId="206" xr:uid="{F08E954A-EAC4-4763-9F6A-6ACE76B90AB4}"/>
    <cellStyle name="Normal 8" xfId="156" xr:uid="{07D51230-765F-4DE5-BE93-65F7F624F738}"/>
    <cellStyle name="Normal 8 2" xfId="157" xr:uid="{81A620A5-119E-4014-B4B7-B6218A2FC2DE}"/>
    <cellStyle name="Normal 8 3" xfId="449" xr:uid="{E3ACEA6D-2BBC-41AF-949B-A07338553CFA}"/>
    <cellStyle name="Normal 8 4" xfId="523" xr:uid="{304FBE04-45C2-4100-8C0F-605127D56723}"/>
    <cellStyle name="Normal 8 5" xfId="284" xr:uid="{53651497-D120-4DE1-AB83-4D9E6BABD8E9}"/>
    <cellStyle name="Normal 9" xfId="158" xr:uid="{BCCD15CA-2BA0-4A47-B515-66104FE0061C}"/>
    <cellStyle name="Normal 9 2" xfId="343" xr:uid="{38A845D9-FB23-414F-8F02-5BCECF0D6290}"/>
    <cellStyle name="Normal 9 3" xfId="451" xr:uid="{6EC2FD41-8F23-4E8E-9120-2784F4096A73}"/>
    <cellStyle name="Normal 9 4" xfId="525" xr:uid="{66CA48F5-FD55-4B1B-8853-0B7EB7F7C2BB}"/>
    <cellStyle name="Normal 9 5" xfId="286" xr:uid="{271A4FD3-B024-4850-914B-6D1D91BB8C50}"/>
    <cellStyle name="Note" xfId="2" builtinId="10" customBuiltin="1"/>
    <cellStyle name="Note 2" xfId="45" xr:uid="{00000000-0005-0000-0000-000022000000}"/>
    <cellStyle name="Note 2 2" xfId="344" xr:uid="{AB93C06D-96B2-44E8-A71E-368995EE3234}"/>
    <cellStyle name="Note 3" xfId="380" xr:uid="{9CEF043D-83C2-4009-86DB-F00A07FD8B65}"/>
    <cellStyle name="Output" xfId="72" builtinId="21" customBuiltin="1"/>
    <cellStyle name="Output 2" xfId="345" xr:uid="{B6DF7A75-5EDC-4A28-805C-66038C5B1FC3}"/>
    <cellStyle name="Percent 2" xfId="108" xr:uid="{31A5F4A7-8836-40D3-AC98-DBF5D2A26DB1}"/>
    <cellStyle name="Percent 2 2" xfId="189" xr:uid="{0BBE3505-6E30-450F-93FC-EECCD2E019E7}"/>
    <cellStyle name="Percent 2 2 2" xfId="361" xr:uid="{78FA2347-FDAC-4FCB-95AA-953CE1D70587}"/>
    <cellStyle name="Percent 2 2 3" xfId="347" xr:uid="{A07B7CC0-A9FC-4528-AC16-B58C749CB0CC}"/>
    <cellStyle name="Percent 2 3" xfId="368" xr:uid="{B2B0A3DB-93BE-42DE-BA6D-E4773FF833FF}"/>
    <cellStyle name="Percent 2 4" xfId="346" xr:uid="{97603F67-5DF2-4AED-8BD2-7CDA78A3FEAF}"/>
    <cellStyle name="Percent 2 5" xfId="190" xr:uid="{9BFD5D10-3682-429F-B0BF-97C802446790}"/>
    <cellStyle name="Percent 3" xfId="210" xr:uid="{984359AA-2854-4360-9C54-FCD4493D73BE}"/>
    <cellStyle name="Percent 3 2" xfId="217" xr:uid="{A020F7B6-7354-4896-B9A7-CBFD5CE09A84}"/>
    <cellStyle name="Percent 4" xfId="282" xr:uid="{5828220D-E1CF-4F90-A28C-2379802FC6B3}"/>
    <cellStyle name="RowLevel_1_N6+artabyuje" xfId="348" xr:uid="{DE53DF8C-3D30-4351-AD78-E21B357B33A3}"/>
    <cellStyle name="SN_241" xfId="44" xr:uid="{00000000-0005-0000-0000-000023000000}"/>
    <cellStyle name="SN_b" xfId="109" xr:uid="{FAC6ACCA-1DA5-4D12-9051-702DD3E4FCFB}"/>
    <cellStyle name="Style 1" xfId="159" xr:uid="{D84C13EE-C769-48A7-A7F4-03047DD52EFA}"/>
    <cellStyle name="Style 1 2" xfId="160" xr:uid="{3102006B-6FEC-43C1-AEA4-5052A48A6645}"/>
    <cellStyle name="Style 1 3" xfId="161" xr:uid="{FCD85C7A-2A16-4346-AE70-2B7B91D9BB69}"/>
    <cellStyle name="Style 1 4" xfId="162" xr:uid="{D9ACE16D-AEFD-4B2E-9499-798FD0DE0192}"/>
    <cellStyle name="Title" xfId="64" builtinId="15" customBuiltin="1"/>
    <cellStyle name="Title 2" xfId="163" xr:uid="{D50F002A-4FE6-4094-A199-22A844D27128}"/>
    <cellStyle name="Title 2 2" xfId="349" xr:uid="{64381843-C2B8-495F-8EEC-1013B1C0961B}"/>
    <cellStyle name="Title 3" xfId="371" xr:uid="{369224CA-2A15-4056-8EE1-BA2F9CB9F2C4}"/>
    <cellStyle name="Total" xfId="78" builtinId="25" customBuiltin="1"/>
    <cellStyle name="Total 2" xfId="350" xr:uid="{0C163822-823C-4F0C-A746-B64422FE80B1}"/>
    <cellStyle name="Warning Text" xfId="76" builtinId="11" customBuiltin="1"/>
    <cellStyle name="Warning Text 2" xfId="351" xr:uid="{912B2A67-CA5C-40A5-8130-9BA4F49E65BB}"/>
    <cellStyle name="Акцент1 2" xfId="20" xr:uid="{00000000-0005-0000-0000-000024000000}"/>
    <cellStyle name="Акцент2 2" xfId="24" xr:uid="{00000000-0005-0000-0000-000025000000}"/>
    <cellStyle name="Акцент3 2" xfId="28" xr:uid="{00000000-0005-0000-0000-000026000000}"/>
    <cellStyle name="Акцент4 2" xfId="32" xr:uid="{00000000-0005-0000-0000-000027000000}"/>
    <cellStyle name="Акцент5 2" xfId="36" xr:uid="{00000000-0005-0000-0000-000028000000}"/>
    <cellStyle name="Акцент6 2" xfId="40" xr:uid="{00000000-0005-0000-0000-000029000000}"/>
    <cellStyle name="Ввод  2" xfId="12" xr:uid="{00000000-0005-0000-0000-00002A000000}"/>
    <cellStyle name="Вывод 2" xfId="13" xr:uid="{00000000-0005-0000-0000-00002B000000}"/>
    <cellStyle name="Вычисление 2" xfId="14" xr:uid="{00000000-0005-0000-0000-00002C000000}"/>
    <cellStyle name="Заголовок 1 2" xfId="5" xr:uid="{00000000-0005-0000-0000-00002D000000}"/>
    <cellStyle name="Заголовок 2 2" xfId="6" xr:uid="{00000000-0005-0000-0000-00002E000000}"/>
    <cellStyle name="Заголовок 3 2" xfId="7" xr:uid="{00000000-0005-0000-0000-00002F000000}"/>
    <cellStyle name="Заголовок 4 2" xfId="8" xr:uid="{00000000-0005-0000-0000-000030000000}"/>
    <cellStyle name="Итог 2" xfId="19" xr:uid="{00000000-0005-0000-0000-000031000000}"/>
    <cellStyle name="Контрольная ячейка 2" xfId="16" xr:uid="{00000000-0005-0000-0000-000032000000}"/>
    <cellStyle name="Название 2" xfId="4" xr:uid="{00000000-0005-0000-0000-000033000000}"/>
    <cellStyle name="Нейтральный 2" xfId="11" xr:uid="{00000000-0005-0000-0000-000034000000}"/>
    <cellStyle name="Обычный 2" xfId="3" xr:uid="{00000000-0005-0000-0000-000035000000}"/>
    <cellStyle name="Обычный 2 2" xfId="164" xr:uid="{0D242156-8798-4709-9B43-210ADF91B2F6}"/>
    <cellStyle name="Обычный 2 2 2" xfId="448" xr:uid="{05869334-9355-4688-AC9C-3983FDD30436}"/>
    <cellStyle name="Обычный 2 3" xfId="522" xr:uid="{CC969841-6C9F-4076-8742-CC06B3C5A0D3}"/>
    <cellStyle name="Обычный 2 4" xfId="283" xr:uid="{8D9D0AAB-E894-417B-86B8-0B1592DBFDF2}"/>
    <cellStyle name="Обычный 2 5" xfId="192" xr:uid="{288039DD-4005-4025-98F8-18288A53DD78}"/>
    <cellStyle name="Обычный 3" xfId="165" xr:uid="{FBA30D97-2F2A-464D-8860-69FF74B518C2}"/>
    <cellStyle name="Обычный 4" xfId="166" xr:uid="{EBA65AE5-090D-4829-A789-2F82C3655B31}"/>
    <cellStyle name="Обычный 5" xfId="167" xr:uid="{0412A48E-B5B8-413E-AA72-B1261929003B}"/>
    <cellStyle name="Обычный 7" xfId="168" xr:uid="{D711848E-21F9-4FDD-B04F-063F52BF4ABA}"/>
    <cellStyle name="Обычный_Платежное поручение" xfId="62" xr:uid="{C54666C5-D1F9-4301-A897-565E481BE8B4}"/>
    <cellStyle name="Плохой 2" xfId="10" xr:uid="{00000000-0005-0000-0000-000036000000}"/>
    <cellStyle name="Пояснение 2" xfId="18" xr:uid="{00000000-0005-0000-0000-000037000000}"/>
    <cellStyle name="Связанная ячейка 2" xfId="15" xr:uid="{00000000-0005-0000-0000-000038000000}"/>
    <cellStyle name="Стиль 1" xfId="169" xr:uid="{765E1DCD-FD23-4952-830A-06F3250BD352}"/>
    <cellStyle name="Стиль 1 2" xfId="170" xr:uid="{D1A81BCF-BA5C-450F-A1FB-46BB4328C7A1}"/>
    <cellStyle name="Стиль 1 2 2" xfId="171" xr:uid="{2CD85817-3109-4F54-ADBA-F024B7423B52}"/>
    <cellStyle name="Стиль 1 2 3" xfId="172" xr:uid="{1A92B4E3-E609-4B32-B05D-9CF43D1FA005}"/>
    <cellStyle name="Стиль 1 3" xfId="173" xr:uid="{0FF57441-4A10-4490-B4F5-1152F2C82041}"/>
    <cellStyle name="Текст предупреждения 2" xfId="17" xr:uid="{00000000-0005-0000-0000-000039000000}"/>
    <cellStyle name="Финансовый 2" xfId="174" xr:uid="{65819027-9ED9-4894-AF6A-23A0E6D03CC9}"/>
    <cellStyle name="Финансовый 2 2" xfId="175" xr:uid="{DDC5A0FF-9C97-4504-812D-BA4E770D9262}"/>
    <cellStyle name="Финансовый 2 2 2" xfId="236" xr:uid="{31523BF8-62B7-4C56-A96D-4822DDD7C39C}"/>
    <cellStyle name="Финансовый 2 3" xfId="203" xr:uid="{C8A97798-7703-4A8D-864D-686E83DAE288}"/>
    <cellStyle name="Финансовый 2 4" xfId="180" xr:uid="{B5E77B20-463B-4AC8-B680-97F64949B0EA}"/>
    <cellStyle name="Финансовый 3" xfId="176" xr:uid="{D43DDF92-E921-4C8D-9C15-76EE1E96964D}"/>
    <cellStyle name="Финансовый 3 2" xfId="177" xr:uid="{41EE12AF-AAAE-4063-883C-8F43460D2B63}"/>
    <cellStyle name="Финансовый 3 3" xfId="230" xr:uid="{5337E143-8649-42A9-9F30-BDE6D3F5C851}"/>
    <cellStyle name="Финансовый 4" xfId="178" xr:uid="{020A6D27-F420-4765-84A0-756F5AB98233}"/>
    <cellStyle name="Финансовый 5" xfId="179" xr:uid="{C9709A3D-EC17-4FE9-8979-E9C7779AC67E}"/>
    <cellStyle name="Хороший 2" xfId="9"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lkumyan/AppData/Local/Microsoft/Windows/INetCache/Content.Outlook/AWTK779L/&#1343;&#1377;&#1404;&#1377;&#1406;&#1377;&#1408;&#1396;&#1377;&#1398;-&#1377;&#1402;&#1377;&#1408;&#1377;&#1407;%202025-2027%2005.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071366c60d168e3bc4c0ca12fc0f07e32d86be02ed0fd0d56c70515f87b1d46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karapetyan/Desktop/Arkhiv-23/katarvac-23/2023%20kataroxakani%20verlucuty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karapetyan/Desktop/Arkhiv/Arxiv-22/MJCC-22/Grutyun-SAPC-22/Patvastum-%20cragir%2008.21/hasvark-%2001.02.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AppData/Local/Temp/Rar$DIa4564.45659/havelvac-1-11001-11005-26.05.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melkumyan/AppData/Local/Microsoft/Windows/INetCache/Content.Outlook/AWTK779L/&#1344;&#1387;&#1396;&#1412;&#1381;&#1408;/&#1350;%20944%20&#1382;&#1378;&#1400;&#1405;%20&#1359;&#1343;&#1333;&#1350;/Havelvatcner%20LEID-202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AppData/Local/Temp/Rar$DIa4900.9185/2025%20&#1378;&#1397;&#1400;&#1410;&#1403;&#1381;&#1407;&#1377;&#1397;&#1387;&#1398;%20&#1379;&#1400;&#1408;&#1390;&#1384;&#1398;&#1385;&#1377;&#1409;/&#1344;&#1387;&#1396;&#1412;&#1381;&#1408;/&#1350;%20859%201086+2%20&#1398;&#1400;&#1408;%20&#1398;&#1377;&#1389;&#1377;&#1393;&#1381;&#1404;&#1398;&#1400;&#1410;&#1385;&#1397;&#1400;&#1410;&#1398;/108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melkumyan/AppData/Local/Microsoft/Windows/INetCache/Content.Outlook/AWTK779L/&#1344;&#1387;&#1396;&#1412;&#1381;&#1408;/&#1339;&#1404;&#1377;%20&#1363;&#1377;&#1398;&#1400;&#1405;&#1397;&#1377;&#1398;/&#1329;&#1402;&#1377;&#1392;&#1400;&#1406;&#1377;&#1379;&#1408;&#1400;&#1410;&#1385;&#1397;&#1400;&#1410;&#1398;%20&#1358;&#1377;&#1408;&#1391;/&#1344;&#1377;&#1406;&#1381;&#1388;&#1406;&#1377;&#1390;&#1398;&#1381;&#1408;%203-11%20%20&#1358;&#1377;&#1408;&#1391;%20&#1329;&#1402;&#1377;&#1392;&#1400;&#1406;&#1377;&#1379;&#1408;&#1400;&#1410;&#1385;&#1397;&#1400;&#1410;&#13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ԱՄՓՈՓ"/>
      <sheetName val="2-ԸՆԴԱՄԵՆԸ ԾԱԽՍԵՐ"/>
      <sheetName val="3-Ծախսերի բացվածք"/>
      <sheetName val="4-փոստային կապ"/>
      <sheetName val="5-ԿԱՊ"/>
      <sheetName val="6-դատդեպ-կապ"/>
      <sheetName val="6.1-դատդեպ-փոստային"/>
      <sheetName val="7-էլ-էներգիա"/>
      <sheetName val="8-էլ-էներգիա-ջեռուցում"/>
      <sheetName val="9-գազով ջեռուցում"/>
      <sheetName val="10-գործուղում"/>
      <sheetName val="11-ավտոմեքենա "/>
      <sheetName val="12-վարչական սարքավորումներ"/>
      <sheetName val="13համազգեստ "/>
      <sheetName val="14տարածքներ"/>
      <sheetName val="15ընթացիկ նորոգում"/>
      <sheetName val="16վերապատրաստում"/>
      <sheetName val="17կառուցվածք"/>
      <sheetName val="18հաստիքացուցակ պետ-ծառ"/>
      <sheetName val="19հարկ-մաքս"/>
      <sheetName val="20ԱԳՆ"/>
      <sheetName val="21հարկադիր"/>
      <sheetName val="22դատավորներ"/>
      <sheetName val="23դատ.ծառ."/>
      <sheetName val="24դատ.կարգադրիչ"/>
      <sheetName val="25դատախազ"/>
      <sheetName val="26դատախազ-պետծառ"/>
      <sheetName val="27Հակակոռուպ.կոմ"/>
      <sheetName val="28ՀԿ-աշխատակազմ"/>
      <sheetName val="29Քննչական"/>
      <sheetName val="30ՔԿ-դեպարտամենտ"/>
      <sheetName val="31աշխատավարձի ֆոնդ"/>
    </sheetNames>
    <sheetDataSet>
      <sheetData sheetId="0">
        <row r="17">
          <cell r="I17">
            <v>112440</v>
          </cell>
          <cell r="J17">
            <v>112440</v>
          </cell>
          <cell r="K17">
            <v>112440</v>
          </cell>
        </row>
        <row r="19">
          <cell r="I19">
            <v>2203130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Հ3 Մաս 1 և 2"/>
      <sheetName val="Հ3 Մաս 3"/>
      <sheetName val="Հ3 Մաս 4"/>
      <sheetName val="Հ10"/>
    </sheetNames>
    <sheetDataSet>
      <sheetData sheetId="0">
        <row r="34">
          <cell r="D34" t="str">
            <v>ՀՀ ԷՆ աշխատակիցների վերապատրաստում</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H4">
            <v>867236</v>
          </cell>
        </row>
        <row r="5">
          <cell r="D5">
            <v>5000</v>
          </cell>
        </row>
        <row r="6">
          <cell r="D6">
            <v>19662</v>
          </cell>
        </row>
        <row r="7">
          <cell r="H7">
            <v>864846</v>
          </cell>
        </row>
        <row r="8">
          <cell r="D8">
            <v>862475</v>
          </cell>
        </row>
        <row r="9">
          <cell r="H9">
            <v>4269035</v>
          </cell>
        </row>
        <row r="11">
          <cell r="D11">
            <v>217934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20"/>
      <sheetName val="Sheet1"/>
      <sheetName val="Sheet 21"/>
      <sheetName val="Sheet 21-04.08.20"/>
      <sheetName val="Sheet 23.09.20"/>
      <sheetName val="Sheet 18.11.20"/>
      <sheetName val="Sheet 26.11.20"/>
      <sheetName val="Sheet 01.07.21"/>
      <sheetName val="Sheet 07.09.21"/>
      <sheetName val="Sheet 29.10.21 finnax"/>
      <sheetName val="finnax-Hakob-02.12.21"/>
      <sheetName val="cragir-23"/>
      <sheetName val="cragir-23-nvazecrac"/>
      <sheetName val="cragir-24–03.02.23"/>
      <sheetName val="cragir-24-26.05.23"/>
      <sheetName val="cragir-24-nvazecvac-29.0"/>
      <sheetName val="cragir-25-05.02.24"/>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M8">
            <v>867470.28499999992</v>
          </cell>
        </row>
        <row r="9">
          <cell r="M9">
            <v>908564</v>
          </cell>
        </row>
        <row r="10">
          <cell r="C10">
            <v>17765.2</v>
          </cell>
        </row>
        <row r="14">
          <cell r="C14">
            <v>231702</v>
          </cell>
        </row>
        <row r="15">
          <cell r="C15">
            <v>914898</v>
          </cell>
        </row>
      </sheetData>
      <sheetData sheetId="16">
        <row r="9">
          <cell r="M9">
            <v>908564</v>
          </cell>
        </row>
        <row r="10">
          <cell r="M10">
            <v>2020930.9</v>
          </cell>
        </row>
        <row r="14">
          <cell r="C14">
            <v>339757</v>
          </cell>
        </row>
        <row r="19">
          <cell r="C19">
            <v>344716.4</v>
          </cell>
        </row>
      </sheetData>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Հ1 Ձև1 "/>
      <sheetName val="Հ1 Ձև 2 (1) "/>
      <sheetName val="Հ1 Ձև 2 (2)"/>
      <sheetName val="Լրացման պահանջներ"/>
    </sheetNames>
    <sheetDataSet>
      <sheetData sheetId="0" refreshError="1"/>
      <sheetData sheetId="1" refreshError="1"/>
      <sheetData sheetId="2" refreshError="1">
        <row r="20">
          <cell r="H20">
            <v>195400</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Հ3 Մաս 1 և 2"/>
      <sheetName val="Հ3 Մաս 3"/>
      <sheetName val="Հ3 Մաս 4"/>
      <sheetName val="Հ4"/>
      <sheetName val="Հ5"/>
      <sheetName val="Հ7 Ձև1-USD"/>
      <sheetName val="Հ7 Ձև1 AMD"/>
      <sheetName val="Sheet2"/>
      <sheetName val="LEID 2025"/>
      <sheetName val="անձնագիր"/>
      <sheetName val="Լրացման պահանջնե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Հ3 Մաս 1 և 2"/>
      <sheetName val="Հ3 Մաս 3"/>
      <sheetName val="Հ3 Մաս 4"/>
      <sheetName val="Հ4 "/>
      <sheetName val="Հ5"/>
      <sheetName val="Հ6"/>
      <sheetName val="Հ7 Ձև1 (EURO)"/>
      <sheetName val="Հ7 Ձև1 (AMD)"/>
      <sheetName val="Հ7 Ձև2"/>
      <sheetName val="Հ7 Ձև3"/>
      <sheetName val="Հ8"/>
      <sheetName val="Հ9"/>
      <sheetName val="Հ10"/>
      <sheetName val="Հ11"/>
      <sheetName val="Լրացման պահանջներ"/>
    </sheetNames>
    <sheetDataSet>
      <sheetData sheetId="0"/>
      <sheetData sheetId="1"/>
      <sheetData sheetId="2"/>
      <sheetData sheetId="3"/>
      <sheetData sheetId="4"/>
      <sheetData sheetId="5"/>
      <sheetData sheetId="6">
        <row r="11">
          <cell r="H11">
            <v>2000</v>
          </cell>
          <cell r="I11">
            <v>0</v>
          </cell>
          <cell r="W11">
            <v>1000</v>
          </cell>
          <cell r="X11">
            <v>0</v>
          </cell>
          <cell r="Z11">
            <v>764.4</v>
          </cell>
          <cell r="AA11">
            <v>0</v>
          </cell>
          <cell r="AC11"/>
          <cell r="AD11"/>
          <cell r="AF11">
            <v>1000</v>
          </cell>
          <cell r="AG11">
            <v>0</v>
          </cell>
          <cell r="AI11">
            <v>250</v>
          </cell>
          <cell r="AJ11">
            <v>0</v>
          </cell>
          <cell r="AL11">
            <v>250</v>
          </cell>
          <cell r="AM11">
            <v>0</v>
          </cell>
          <cell r="AO11">
            <v>250</v>
          </cell>
          <cell r="AP11">
            <v>0</v>
          </cell>
          <cell r="AR11">
            <v>250</v>
          </cell>
          <cell r="AS11">
            <v>0</v>
          </cell>
          <cell r="AU11">
            <v>1000</v>
          </cell>
          <cell r="AV11">
            <v>0</v>
          </cell>
        </row>
        <row r="12">
          <cell r="H12">
            <v>50000</v>
          </cell>
          <cell r="I12">
            <v>6000</v>
          </cell>
          <cell r="W12">
            <v>20000</v>
          </cell>
          <cell r="X12">
            <v>3000</v>
          </cell>
          <cell r="Z12">
            <v>29764.417640407089</v>
          </cell>
          <cell r="AA12">
            <v>2952.8835280814174</v>
          </cell>
          <cell r="AC12"/>
          <cell r="AD12"/>
          <cell r="AF12">
            <v>20000</v>
          </cell>
          <cell r="AG12">
            <v>3000</v>
          </cell>
          <cell r="AI12">
            <v>5000</v>
          </cell>
          <cell r="AJ12">
            <v>750</v>
          </cell>
          <cell r="AL12">
            <v>5000</v>
          </cell>
          <cell r="AM12">
            <v>750</v>
          </cell>
          <cell r="AO12">
            <v>5000</v>
          </cell>
          <cell r="AP12">
            <v>750</v>
          </cell>
          <cell r="AR12">
            <v>5000</v>
          </cell>
          <cell r="AS12">
            <v>750</v>
          </cell>
          <cell r="AU12">
            <v>20000</v>
          </cell>
          <cell r="AV12">
            <v>3000</v>
          </cell>
        </row>
        <row r="13">
          <cell r="H13">
            <v>210000</v>
          </cell>
          <cell r="I13">
            <v>85300</v>
          </cell>
          <cell r="W13">
            <v>73410</v>
          </cell>
          <cell r="X13">
            <v>27500</v>
          </cell>
          <cell r="Z13">
            <v>25558.032122125922</v>
          </cell>
          <cell r="AA13">
            <v>11433.059656992082</v>
          </cell>
          <cell r="AC13"/>
          <cell r="AD13"/>
          <cell r="AF13">
            <v>73410</v>
          </cell>
          <cell r="AG13">
            <v>27500</v>
          </cell>
          <cell r="AI13">
            <v>18352.5</v>
          </cell>
          <cell r="AJ13">
            <v>6875</v>
          </cell>
          <cell r="AL13">
            <v>18352.5</v>
          </cell>
          <cell r="AM13">
            <v>6875</v>
          </cell>
          <cell r="AO13">
            <v>18352.5</v>
          </cell>
          <cell r="AP13">
            <v>6875</v>
          </cell>
          <cell r="AR13">
            <v>18352.5</v>
          </cell>
          <cell r="AS13">
            <v>6875</v>
          </cell>
          <cell r="AU13">
            <v>73410</v>
          </cell>
          <cell r="AV13">
            <v>27500</v>
          </cell>
        </row>
        <row r="14">
          <cell r="H14">
            <v>10000</v>
          </cell>
          <cell r="I14">
            <v>1000</v>
          </cell>
          <cell r="W14">
            <v>4822.1000000000004</v>
          </cell>
          <cell r="X14">
            <v>420</v>
          </cell>
          <cell r="Z14">
            <v>3999.9882020354307</v>
          </cell>
          <cell r="AA14">
            <v>344.41764040708631</v>
          </cell>
          <cell r="AC14"/>
          <cell r="AD14"/>
          <cell r="AF14">
            <v>4822.1000000000004</v>
          </cell>
          <cell r="AG14">
            <v>420</v>
          </cell>
          <cell r="AI14">
            <v>1205.5250000000001</v>
          </cell>
          <cell r="AJ14">
            <v>105</v>
          </cell>
          <cell r="AL14">
            <v>1205.5250000000001</v>
          </cell>
          <cell r="AM14">
            <v>105</v>
          </cell>
          <cell r="AO14">
            <v>1205.5250000000001</v>
          </cell>
          <cell r="AP14">
            <v>105</v>
          </cell>
          <cell r="AR14">
            <v>1205.5250000000001</v>
          </cell>
          <cell r="AS14">
            <v>105</v>
          </cell>
          <cell r="AU14">
            <v>4822.1000000000004</v>
          </cell>
          <cell r="AV14">
            <v>420</v>
          </cell>
        </row>
        <row r="15">
          <cell r="H15">
            <v>30000</v>
          </cell>
          <cell r="I15">
            <v>5000</v>
          </cell>
          <cell r="W15">
            <v>19000</v>
          </cell>
          <cell r="X15">
            <v>4000</v>
          </cell>
          <cell r="Z15">
            <v>8691.2928759894457</v>
          </cell>
          <cell r="AA15">
            <v>199.01997738409318</v>
          </cell>
          <cell r="AC15"/>
          <cell r="AD15"/>
          <cell r="AF15">
            <v>19000</v>
          </cell>
          <cell r="AG15">
            <v>4000</v>
          </cell>
          <cell r="AI15">
            <v>4750</v>
          </cell>
          <cell r="AJ15">
            <v>1000</v>
          </cell>
          <cell r="AL15">
            <v>4750</v>
          </cell>
          <cell r="AM15">
            <v>1000</v>
          </cell>
          <cell r="AO15">
            <v>4750</v>
          </cell>
          <cell r="AP15">
            <v>1000</v>
          </cell>
          <cell r="AR15">
            <v>4750</v>
          </cell>
          <cell r="AS15">
            <v>1000</v>
          </cell>
          <cell r="AU15">
            <v>19000</v>
          </cell>
          <cell r="AV15">
            <v>4000</v>
          </cell>
        </row>
        <row r="16">
          <cell r="H16">
            <v>2000</v>
          </cell>
          <cell r="I16">
            <v>400</v>
          </cell>
          <cell r="W16">
            <v>764.41764040708631</v>
          </cell>
          <cell r="X16">
            <v>152.88352808141727</v>
          </cell>
          <cell r="Z16">
            <v>764.41764040708631</v>
          </cell>
          <cell r="AA16">
            <v>152.88352808141727</v>
          </cell>
          <cell r="AC16"/>
          <cell r="AD16"/>
          <cell r="AF16">
            <v>764.41764040708631</v>
          </cell>
          <cell r="AG16">
            <v>152.88352808141727</v>
          </cell>
          <cell r="AI16">
            <v>191.10441010177158</v>
          </cell>
          <cell r="AJ16">
            <v>38.220882020354317</v>
          </cell>
          <cell r="AL16">
            <v>191.10441010177158</v>
          </cell>
          <cell r="AM16">
            <v>38.220882020354317</v>
          </cell>
          <cell r="AO16">
            <v>191.10441010177158</v>
          </cell>
          <cell r="AP16">
            <v>38.220882020354317</v>
          </cell>
          <cell r="AR16">
            <v>191.10441010177158</v>
          </cell>
          <cell r="AS16">
            <v>38.220882020354317</v>
          </cell>
          <cell r="AU16">
            <v>764.41764040708631</v>
          </cell>
          <cell r="AV16">
            <v>152.88352808141727</v>
          </cell>
        </row>
        <row r="17">
          <cell r="H17">
            <v>2556000</v>
          </cell>
          <cell r="I17">
            <v>511200</v>
          </cell>
          <cell r="W17">
            <v>1122814.2539125518</v>
          </cell>
          <cell r="X17">
            <v>229517.14568413119</v>
          </cell>
          <cell r="Z17">
            <v>1122814.2539125518</v>
          </cell>
          <cell r="AA17">
            <v>229517.14568413119</v>
          </cell>
          <cell r="AC17"/>
          <cell r="AD17"/>
          <cell r="AF17">
            <v>1122814.2539125518</v>
          </cell>
          <cell r="AG17">
            <v>229517.14568413119</v>
          </cell>
          <cell r="AI17">
            <v>280703.56347813795</v>
          </cell>
          <cell r="AJ17">
            <v>57379.286421032797</v>
          </cell>
          <cell r="AL17">
            <v>280703.56347813795</v>
          </cell>
          <cell r="AM17">
            <v>57379.286421032797</v>
          </cell>
          <cell r="AO17">
            <v>280703.56347813795</v>
          </cell>
          <cell r="AP17">
            <v>57379.286421032797</v>
          </cell>
          <cell r="AR17">
            <v>280703.56347813795</v>
          </cell>
          <cell r="AS17">
            <v>57379.286421032797</v>
          </cell>
          <cell r="AU17">
            <v>1122814.2539125518</v>
          </cell>
          <cell r="AV17">
            <v>229517.14568413119</v>
          </cell>
        </row>
        <row r="19">
          <cell r="H19">
            <v>2000000</v>
          </cell>
          <cell r="I19">
            <v>388000</v>
          </cell>
          <cell r="W19">
            <v>764417.64040708635</v>
          </cell>
          <cell r="X19">
            <v>146883.52808141726</v>
          </cell>
          <cell r="Z19">
            <v>764417.64040708635</v>
          </cell>
          <cell r="AA19">
            <v>146883.52808141726</v>
          </cell>
          <cell r="AC19"/>
          <cell r="AD19"/>
          <cell r="AF19">
            <v>764417.64040708635</v>
          </cell>
          <cell r="AG19">
            <v>146883.52808141726</v>
          </cell>
          <cell r="AI19">
            <v>191104.41010177159</v>
          </cell>
          <cell r="AJ19">
            <v>36720.882020354315</v>
          </cell>
          <cell r="AL19">
            <v>191104.41010177159</v>
          </cell>
          <cell r="AM19">
            <v>36720.882020354315</v>
          </cell>
          <cell r="AO19">
            <v>191104.41010177159</v>
          </cell>
          <cell r="AP19">
            <v>36720.882020354315</v>
          </cell>
          <cell r="AR19">
            <v>191104.41010177159</v>
          </cell>
          <cell r="AS19">
            <v>36720.882020354315</v>
          </cell>
          <cell r="AU19">
            <v>764417.64040708635</v>
          </cell>
          <cell r="AV19">
            <v>146883.52808141726</v>
          </cell>
        </row>
        <row r="20">
          <cell r="H20">
            <v>3330000</v>
          </cell>
          <cell r="I20">
            <v>645200</v>
          </cell>
          <cell r="W20">
            <v>1606104.4101017716</v>
          </cell>
          <cell r="X20">
            <v>310820.88202035433</v>
          </cell>
          <cell r="Z20">
            <v>1606104.4101017716</v>
          </cell>
          <cell r="AA20">
            <v>310820.88202035433</v>
          </cell>
          <cell r="AC20"/>
          <cell r="AD20"/>
          <cell r="AF20">
            <v>1606104.4101017716</v>
          </cell>
          <cell r="AG20">
            <v>310820.88202035433</v>
          </cell>
          <cell r="AI20">
            <v>401526.1025254429</v>
          </cell>
          <cell r="AJ20">
            <v>77705.220505088582</v>
          </cell>
          <cell r="AL20">
            <v>401526.1025254429</v>
          </cell>
          <cell r="AM20">
            <v>77705.220505088582</v>
          </cell>
          <cell r="AO20">
            <v>401526.1025254429</v>
          </cell>
          <cell r="AP20">
            <v>77705.220505088582</v>
          </cell>
          <cell r="AR20">
            <v>401526.1025254429</v>
          </cell>
          <cell r="AS20">
            <v>77705.220505088582</v>
          </cell>
          <cell r="AU20">
            <v>1606104.4101017716</v>
          </cell>
          <cell r="AV20">
            <v>310820.88202035433</v>
          </cell>
        </row>
        <row r="22">
          <cell r="H22">
            <v>80000</v>
          </cell>
          <cell r="I22">
            <v>16000</v>
          </cell>
          <cell r="W22">
            <v>9931.1961741424821</v>
          </cell>
          <cell r="X22">
            <v>1987.3960427249403</v>
          </cell>
          <cell r="Z22">
            <v>9931.1961741424821</v>
          </cell>
          <cell r="AA22">
            <v>1987.3960427249403</v>
          </cell>
          <cell r="AC22"/>
          <cell r="AD22"/>
          <cell r="AF22">
            <v>9931.1961741424821</v>
          </cell>
          <cell r="AG22">
            <v>1987.3960427249403</v>
          </cell>
          <cell r="AI22">
            <v>2482.7990435356205</v>
          </cell>
          <cell r="AJ22">
            <v>496.84901068123509</v>
          </cell>
          <cell r="AL22">
            <v>2482.7990435356205</v>
          </cell>
          <cell r="AM22">
            <v>496.84901068123509</v>
          </cell>
          <cell r="AO22">
            <v>2482.7990435356205</v>
          </cell>
          <cell r="AP22">
            <v>496.84901068123509</v>
          </cell>
          <cell r="AR22">
            <v>2482.7990435356205</v>
          </cell>
          <cell r="AS22">
            <v>496.84901068123509</v>
          </cell>
          <cell r="AU22">
            <v>9931.1961741424821</v>
          </cell>
          <cell r="AV22">
            <v>1987.3960427249403</v>
          </cell>
        </row>
        <row r="23">
          <cell r="H23">
            <v>230000</v>
          </cell>
          <cell r="I23">
            <v>46000</v>
          </cell>
          <cell r="W23">
            <v>200000</v>
          </cell>
          <cell r="X23">
            <v>40000</v>
          </cell>
          <cell r="Z23">
            <v>30000</v>
          </cell>
          <cell r="AA23">
            <v>6000</v>
          </cell>
          <cell r="AC23"/>
          <cell r="AD23"/>
          <cell r="AF23">
            <v>200000</v>
          </cell>
          <cell r="AG23">
            <v>40000</v>
          </cell>
          <cell r="AI23">
            <v>50000</v>
          </cell>
          <cell r="AJ23">
            <v>10000</v>
          </cell>
          <cell r="AL23">
            <v>50000</v>
          </cell>
          <cell r="AM23">
            <v>10000</v>
          </cell>
          <cell r="AO23">
            <v>50000</v>
          </cell>
          <cell r="AP23">
            <v>10000</v>
          </cell>
          <cell r="AR23">
            <v>50000</v>
          </cell>
          <cell r="AS23">
            <v>10000</v>
          </cell>
          <cell r="AU23">
            <v>200000</v>
          </cell>
          <cell r="AV23">
            <v>40000</v>
          </cell>
        </row>
      </sheetData>
      <sheetData sheetId="7">
        <row r="5">
          <cell r="H5">
            <v>435.91</v>
          </cell>
        </row>
      </sheetData>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Հ3 Մաս 1 և 2"/>
      <sheetName val="Հ3 Մաս 3"/>
      <sheetName val="Հ3 Մաս 4"/>
      <sheetName val="Հ4"/>
      <sheetName val="Հ5"/>
      <sheetName val="Հ7 Ձև1-դրամ"/>
      <sheetName val="Հ7 Ձև1 Եվրո"/>
      <sheetName val="Հ7 Ձև2-դրամ"/>
      <sheetName val="Հ7 Ձև2 Եվրո"/>
      <sheetName val="Հ7 Ձև3"/>
      <sheetName val="Հ9"/>
      <sheetName val="Հ9 (2)"/>
      <sheetName val="Հ10-վարկ"/>
      <sheetName val="Հ10-ապահովագրություն"/>
      <sheetName val="Հ11"/>
      <sheetName val="Լրացման պահանջներ"/>
    </sheetNames>
    <sheetDataSet>
      <sheetData sheetId="0"/>
      <sheetData sheetId="1"/>
      <sheetData sheetId="2"/>
      <sheetData sheetId="3"/>
      <sheetData sheetId="4"/>
      <sheetData sheetId="5">
        <row r="8">
          <cell r="H8">
            <v>2408027.6</v>
          </cell>
          <cell r="I8">
            <v>2179550</v>
          </cell>
          <cell r="K8">
            <v>378712.82439999998</v>
          </cell>
          <cell r="L8">
            <v>483804.72100000002</v>
          </cell>
          <cell r="N8">
            <v>728779.53</v>
          </cell>
          <cell r="O8">
            <v>371065.29629999999</v>
          </cell>
          <cell r="Q8">
            <v>760844.1</v>
          </cell>
          <cell r="R8">
            <v>760844.1</v>
          </cell>
          <cell r="T8">
            <v>539691.14559999993</v>
          </cell>
          <cell r="U8">
            <v>563835.88269999996</v>
          </cell>
          <cell r="W8">
            <v>539691.14559999993</v>
          </cell>
          <cell r="X8">
            <v>1438503.45</v>
          </cell>
          <cell r="Z8">
            <v>1438503</v>
          </cell>
          <cell r="AA8">
            <v>2571653.06</v>
          </cell>
          <cell r="AD8">
            <v>3343148.9753999999</v>
          </cell>
          <cell r="AF8">
            <v>539691.14559999993</v>
          </cell>
          <cell r="AG8">
            <v>1438503.45</v>
          </cell>
          <cell r="AL8">
            <v>485722</v>
          </cell>
          <cell r="AM8">
            <v>1294653.1100000001</v>
          </cell>
          <cell r="AO8">
            <v>53969.1</v>
          </cell>
          <cell r="AP8">
            <v>143850.345</v>
          </cell>
          <cell r="AU8">
            <v>539691.14559999993</v>
          </cell>
          <cell r="AV8">
            <v>1438503.45</v>
          </cell>
        </row>
      </sheetData>
      <sheetData sheetId="6">
        <row r="8">
          <cell r="H8">
            <v>5524.1394</v>
          </cell>
          <cell r="I8">
            <v>5000</v>
          </cell>
          <cell r="K8">
            <v>165084707.28420401</v>
          </cell>
          <cell r="L8">
            <v>210895315.93111002</v>
          </cell>
          <cell r="N8">
            <v>317682284.92230004</v>
          </cell>
          <cell r="O8">
            <v>161751073.31013301</v>
          </cell>
          <cell r="Q8">
            <v>331659551.63099998</v>
          </cell>
          <cell r="R8">
            <v>331659551.63099998</v>
          </cell>
          <cell r="T8">
            <v>235256767.278496</v>
          </cell>
          <cell r="U8">
            <v>245781699.62775698</v>
          </cell>
          <cell r="W8">
            <v>235256767.278496</v>
          </cell>
          <cell r="X8">
            <v>627058038.88950002</v>
          </cell>
          <cell r="Z8">
            <v>627057664</v>
          </cell>
          <cell r="AA8">
            <v>1121009285.3846002</v>
          </cell>
          <cell r="AC8">
            <v>1121008640</v>
          </cell>
          <cell r="AD8">
            <v>1457312069.8666141</v>
          </cell>
          <cell r="AF8">
            <v>235256767.278496</v>
          </cell>
          <cell r="AG8">
            <v>627058038.88950002</v>
          </cell>
          <cell r="AL8">
            <v>211731077.02000001</v>
          </cell>
          <cell r="AM8">
            <v>564352237.18010008</v>
          </cell>
          <cell r="AO8">
            <v>23525670.381000001</v>
          </cell>
          <cell r="AP8">
            <v>62705803.888950005</v>
          </cell>
          <cell r="AU8">
            <v>235256767.278496</v>
          </cell>
          <cell r="AV8">
            <v>627058038.88950002</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USD@395.74"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8"/>
  <sheetViews>
    <sheetView zoomScale="85" zoomScaleNormal="85" workbookViewId="0">
      <selection activeCell="K463" sqref="K463:R480"/>
    </sheetView>
  </sheetViews>
  <sheetFormatPr defaultRowHeight="15.75"/>
  <cols>
    <col min="1" max="1" width="6.140625" customWidth="1"/>
    <col min="2" max="2" width="15.42578125" customWidth="1"/>
    <col min="3" max="3" width="17.28515625" customWidth="1"/>
    <col min="4" max="4" width="56.85546875" style="171" customWidth="1"/>
    <col min="5" max="5" width="21.140625" style="526" bestFit="1" customWidth="1"/>
    <col min="6" max="6" width="19.28515625" style="526" customWidth="1"/>
    <col min="7" max="7" width="24.28515625" style="526" customWidth="1"/>
    <col min="8" max="8" width="20.140625" style="526" customWidth="1"/>
    <col min="9" max="9" width="28.5703125" style="526" customWidth="1"/>
    <col min="11" max="11" width="27.42578125" bestFit="1" customWidth="1"/>
    <col min="12" max="12" width="10.140625" customWidth="1"/>
    <col min="13" max="13" width="50.42578125" style="1062" customWidth="1"/>
    <col min="14" max="18" width="15.7109375" style="1063" customWidth="1"/>
  </cols>
  <sheetData>
    <row r="1" spans="1:12">
      <c r="A1" s="125" t="s">
        <v>766</v>
      </c>
    </row>
    <row r="3" spans="1:12" ht="15">
      <c r="B3" s="815" t="s">
        <v>82</v>
      </c>
      <c r="C3" s="816"/>
      <c r="D3" s="820" t="s">
        <v>438</v>
      </c>
      <c r="E3" s="821"/>
      <c r="F3" s="821"/>
      <c r="G3" s="821"/>
      <c r="H3" s="821"/>
      <c r="I3" s="822"/>
    </row>
    <row r="5" spans="1:12" ht="17.25" hidden="1">
      <c r="A5" s="14" t="s">
        <v>1</v>
      </c>
      <c r="B5" s="15"/>
      <c r="C5" s="15"/>
      <c r="D5" s="172"/>
      <c r="E5" s="527"/>
      <c r="F5" s="527"/>
      <c r="G5" s="527"/>
      <c r="H5" s="527"/>
      <c r="I5" s="527"/>
      <c r="J5" s="13"/>
      <c r="K5" s="13"/>
      <c r="L5" s="13"/>
    </row>
    <row r="6" spans="1:12" hidden="1"/>
    <row r="7" spans="1:12" hidden="1">
      <c r="A7" s="19" t="s">
        <v>83</v>
      </c>
    </row>
    <row r="8" spans="1:12" ht="31.5" hidden="1" customHeight="1">
      <c r="B8" s="817"/>
      <c r="C8" s="818"/>
      <c r="D8" s="818"/>
      <c r="E8" s="818"/>
      <c r="F8" s="818"/>
      <c r="G8" s="818"/>
      <c r="H8" s="818"/>
      <c r="I8" s="819"/>
    </row>
    <row r="9" spans="1:12" hidden="1"/>
    <row r="10" spans="1:12" hidden="1">
      <c r="A10" s="19" t="s">
        <v>122</v>
      </c>
    </row>
    <row r="11" spans="1:12" ht="37.5" hidden="1" customHeight="1">
      <c r="B11" s="817"/>
      <c r="C11" s="818"/>
      <c r="D11" s="818"/>
      <c r="E11" s="818"/>
      <c r="F11" s="818"/>
      <c r="G11" s="818"/>
      <c r="H11" s="818"/>
      <c r="I11" s="819"/>
    </row>
    <row r="12" spans="1:12" hidden="1"/>
    <row r="13" spans="1:12" hidden="1">
      <c r="A13" s="19" t="s">
        <v>123</v>
      </c>
    </row>
    <row r="14" spans="1:12" ht="36.75" hidden="1" customHeight="1">
      <c r="B14" s="817"/>
      <c r="C14" s="818"/>
      <c r="D14" s="818"/>
      <c r="E14" s="818"/>
      <c r="F14" s="818"/>
      <c r="G14" s="818"/>
      <c r="H14" s="818"/>
      <c r="I14" s="819"/>
    </row>
    <row r="15" spans="1:12" hidden="1"/>
    <row r="16" spans="1:12" hidden="1">
      <c r="A16" s="19" t="s">
        <v>124</v>
      </c>
    </row>
    <row r="17" spans="1:9" ht="30.75" hidden="1" customHeight="1">
      <c r="B17" s="817"/>
      <c r="C17" s="818"/>
      <c r="D17" s="818"/>
      <c r="E17" s="818"/>
      <c r="F17" s="818"/>
      <c r="G17" s="818"/>
      <c r="H17" s="818"/>
      <c r="I17" s="819"/>
    </row>
    <row r="20" spans="1:9" ht="17.25">
      <c r="A20" s="14" t="s">
        <v>2</v>
      </c>
      <c r="B20" s="15"/>
      <c r="C20" s="15"/>
      <c r="D20" s="172"/>
      <c r="E20" s="527"/>
      <c r="F20" s="527"/>
      <c r="G20" s="527"/>
      <c r="H20" s="527"/>
      <c r="I20" s="527"/>
    </row>
    <row r="22" spans="1:9" ht="53.25" customHeight="1">
      <c r="B22" s="832" t="s">
        <v>125</v>
      </c>
      <c r="C22" s="832"/>
      <c r="D22" s="833" t="s">
        <v>3</v>
      </c>
      <c r="E22" s="838" t="s">
        <v>145</v>
      </c>
      <c r="F22" s="838" t="s">
        <v>146</v>
      </c>
      <c r="G22" s="838" t="s">
        <v>52</v>
      </c>
      <c r="H22" s="838" t="s">
        <v>53</v>
      </c>
      <c r="I22" s="838" t="s">
        <v>147</v>
      </c>
    </row>
    <row r="23" spans="1:9" ht="15">
      <c r="B23" s="16" t="s">
        <v>4</v>
      </c>
      <c r="C23" s="16" t="s">
        <v>127</v>
      </c>
      <c r="D23" s="834"/>
      <c r="E23" s="839"/>
      <c r="F23" s="839"/>
      <c r="G23" s="839"/>
      <c r="H23" s="839"/>
      <c r="I23" s="839"/>
    </row>
    <row r="24" spans="1:9">
      <c r="B24" s="22" t="s">
        <v>4</v>
      </c>
      <c r="C24" s="23"/>
      <c r="D24" s="173"/>
      <c r="E24" s="528"/>
      <c r="F24" s="528"/>
      <c r="G24" s="528"/>
      <c r="H24" s="528"/>
      <c r="I24" s="529"/>
    </row>
    <row r="25" spans="1:9" ht="36.75" customHeight="1">
      <c r="B25" s="829" t="s">
        <v>185</v>
      </c>
      <c r="C25" s="826"/>
      <c r="D25" s="174" t="s">
        <v>772</v>
      </c>
      <c r="E25" s="835">
        <f>+SUM(E33:E105)</f>
        <v>16176580.818000002</v>
      </c>
      <c r="F25" s="835">
        <f>+SUM(F33:F105)</f>
        <v>16496259.099999998</v>
      </c>
      <c r="G25" s="835">
        <f>+SUM(G33:G105)</f>
        <v>10374513.299999999</v>
      </c>
      <c r="H25" s="835">
        <f>+SUM(H33:H105)</f>
        <v>8947005.3399999999</v>
      </c>
      <c r="I25" s="835">
        <f>+SUM(I33:I105)</f>
        <v>7935576.1600000001</v>
      </c>
    </row>
    <row r="26" spans="1:9" ht="15">
      <c r="B26" s="830"/>
      <c r="C26" s="827"/>
      <c r="D26" s="175" t="s">
        <v>767</v>
      </c>
      <c r="E26" s="836"/>
      <c r="F26" s="836"/>
      <c r="G26" s="836"/>
      <c r="H26" s="836"/>
      <c r="I26" s="836"/>
    </row>
    <row r="27" spans="1:9" ht="15">
      <c r="B27" s="830"/>
      <c r="C27" s="827"/>
      <c r="D27" s="176" t="s">
        <v>773</v>
      </c>
      <c r="E27" s="836"/>
      <c r="F27" s="836"/>
      <c r="G27" s="836"/>
      <c r="H27" s="836"/>
      <c r="I27" s="836"/>
    </row>
    <row r="28" spans="1:9" ht="30">
      <c r="B28" s="830"/>
      <c r="C28" s="827"/>
      <c r="D28" s="175" t="s">
        <v>768</v>
      </c>
      <c r="E28" s="836"/>
      <c r="F28" s="836"/>
      <c r="G28" s="836"/>
      <c r="H28" s="836"/>
      <c r="I28" s="836"/>
    </row>
    <row r="29" spans="1:9" ht="15">
      <c r="B29" s="830"/>
      <c r="C29" s="827"/>
      <c r="D29" s="176" t="s">
        <v>771</v>
      </c>
      <c r="E29" s="836"/>
      <c r="F29" s="836"/>
      <c r="G29" s="836"/>
      <c r="H29" s="836"/>
      <c r="I29" s="836"/>
    </row>
    <row r="30" spans="1:9" ht="60">
      <c r="B30" s="831"/>
      <c r="C30" s="828"/>
      <c r="D30" s="175" t="s">
        <v>769</v>
      </c>
      <c r="E30" s="837"/>
      <c r="F30" s="837"/>
      <c r="G30" s="837"/>
      <c r="H30" s="837"/>
      <c r="I30" s="837"/>
    </row>
    <row r="31" spans="1:9" ht="15" customHeight="1">
      <c r="B31" s="24" t="s">
        <v>126</v>
      </c>
      <c r="C31" s="25"/>
      <c r="D31" s="176"/>
      <c r="E31" s="530"/>
      <c r="F31" s="530"/>
      <c r="G31" s="530"/>
      <c r="H31" s="530"/>
      <c r="I31" s="530"/>
    </row>
    <row r="32" spans="1:9" ht="16.5">
      <c r="B32" s="27"/>
      <c r="C32" s="28" t="s">
        <v>188</v>
      </c>
      <c r="D32" s="176"/>
      <c r="E32" s="531"/>
      <c r="F32" s="531"/>
      <c r="G32" s="531"/>
      <c r="H32" s="531"/>
      <c r="I32" s="531"/>
    </row>
    <row r="33" spans="2:9" ht="15">
      <c r="B33" s="826" t="s">
        <v>62</v>
      </c>
      <c r="C33" s="829" t="s">
        <v>189</v>
      </c>
      <c r="D33" s="177" t="s">
        <v>774</v>
      </c>
      <c r="E33" s="835">
        <v>176135.58</v>
      </c>
      <c r="F33" s="835">
        <v>264000</v>
      </c>
      <c r="G33" s="823">
        <v>762000</v>
      </c>
      <c r="H33" s="823">
        <v>762000</v>
      </c>
      <c r="I33" s="823">
        <v>762000</v>
      </c>
    </row>
    <row r="34" spans="2:9" ht="75">
      <c r="B34" s="827"/>
      <c r="C34" s="830"/>
      <c r="D34" s="175" t="s">
        <v>775</v>
      </c>
      <c r="E34" s="836"/>
      <c r="F34" s="836"/>
      <c r="G34" s="824"/>
      <c r="H34" s="824"/>
      <c r="I34" s="824"/>
    </row>
    <row r="35" spans="2:9" ht="15">
      <c r="B35" s="827"/>
      <c r="C35" s="830"/>
      <c r="D35" s="176" t="s">
        <v>776</v>
      </c>
      <c r="E35" s="836"/>
      <c r="F35" s="836"/>
      <c r="G35" s="824"/>
      <c r="H35" s="824"/>
      <c r="I35" s="824"/>
    </row>
    <row r="36" spans="2:9" ht="52.5" customHeight="1">
      <c r="B36" s="827"/>
      <c r="C36" s="830"/>
      <c r="D36" s="175" t="s">
        <v>777</v>
      </c>
      <c r="E36" s="836"/>
      <c r="F36" s="836"/>
      <c r="G36" s="824"/>
      <c r="H36" s="824"/>
      <c r="I36" s="824"/>
    </row>
    <row r="37" spans="2:9" ht="15">
      <c r="B37" s="827"/>
      <c r="C37" s="830"/>
      <c r="D37" s="176" t="s">
        <v>778</v>
      </c>
      <c r="E37" s="836"/>
      <c r="F37" s="836"/>
      <c r="G37" s="824"/>
      <c r="H37" s="824"/>
      <c r="I37" s="824"/>
    </row>
    <row r="38" spans="2:9" ht="15">
      <c r="B38" s="828"/>
      <c r="C38" s="831"/>
      <c r="D38" s="175" t="s">
        <v>779</v>
      </c>
      <c r="E38" s="837"/>
      <c r="F38" s="837"/>
      <c r="G38" s="825"/>
      <c r="H38" s="825"/>
      <c r="I38" s="825"/>
    </row>
    <row r="39" spans="2:9" ht="15">
      <c r="B39" s="826" t="s">
        <v>62</v>
      </c>
      <c r="C39" s="829" t="s">
        <v>195</v>
      </c>
      <c r="D39" s="177" t="s">
        <v>774</v>
      </c>
      <c r="E39" s="835">
        <v>342378.03600000002</v>
      </c>
      <c r="F39" s="835">
        <v>332055.90000000002</v>
      </c>
      <c r="G39" s="835">
        <v>467219</v>
      </c>
      <c r="H39" s="835">
        <v>467219</v>
      </c>
      <c r="I39" s="835">
        <v>467219</v>
      </c>
    </row>
    <row r="40" spans="2:9" ht="45">
      <c r="B40" s="827"/>
      <c r="C40" s="830"/>
      <c r="D40" s="175" t="s">
        <v>780</v>
      </c>
      <c r="E40" s="836"/>
      <c r="F40" s="836"/>
      <c r="G40" s="836"/>
      <c r="H40" s="836"/>
      <c r="I40" s="836"/>
    </row>
    <row r="41" spans="2:9" ht="15" customHeight="1">
      <c r="B41" s="827"/>
      <c r="C41" s="830"/>
      <c r="D41" s="176" t="s">
        <v>776</v>
      </c>
      <c r="E41" s="836"/>
      <c r="F41" s="836"/>
      <c r="G41" s="836"/>
      <c r="H41" s="836"/>
      <c r="I41" s="836"/>
    </row>
    <row r="42" spans="2:9" ht="75" customHeight="1">
      <c r="B42" s="827"/>
      <c r="C42" s="830"/>
      <c r="D42" s="175" t="s">
        <v>781</v>
      </c>
      <c r="E42" s="836"/>
      <c r="F42" s="836"/>
      <c r="G42" s="836"/>
      <c r="H42" s="836"/>
      <c r="I42" s="836"/>
    </row>
    <row r="43" spans="2:9" ht="15">
      <c r="B43" s="827"/>
      <c r="C43" s="830"/>
      <c r="D43" s="176" t="s">
        <v>778</v>
      </c>
      <c r="E43" s="836"/>
      <c r="F43" s="836"/>
      <c r="G43" s="836"/>
      <c r="H43" s="836"/>
      <c r="I43" s="836"/>
    </row>
    <row r="44" spans="2:9" ht="15">
      <c r="B44" s="828"/>
      <c r="C44" s="831"/>
      <c r="D44" s="175" t="s">
        <v>779</v>
      </c>
      <c r="E44" s="837"/>
      <c r="F44" s="837"/>
      <c r="G44" s="837"/>
      <c r="H44" s="837"/>
      <c r="I44" s="837"/>
    </row>
    <row r="45" spans="2:9" ht="15">
      <c r="B45" s="826" t="s">
        <v>62</v>
      </c>
      <c r="C45" s="829" t="s">
        <v>197</v>
      </c>
      <c r="D45" s="177" t="s">
        <v>774</v>
      </c>
      <c r="E45" s="835">
        <v>10921.472</v>
      </c>
      <c r="F45" s="835">
        <v>500000</v>
      </c>
      <c r="G45" s="835"/>
      <c r="H45" s="835"/>
      <c r="I45" s="835"/>
    </row>
    <row r="46" spans="2:9" ht="30">
      <c r="B46" s="827"/>
      <c r="C46" s="830"/>
      <c r="D46" s="175" t="s">
        <v>782</v>
      </c>
      <c r="E46" s="836"/>
      <c r="F46" s="836"/>
      <c r="G46" s="836"/>
      <c r="H46" s="836"/>
      <c r="I46" s="836"/>
    </row>
    <row r="47" spans="2:9" ht="15">
      <c r="B47" s="827"/>
      <c r="C47" s="830"/>
      <c r="D47" s="176" t="s">
        <v>776</v>
      </c>
      <c r="E47" s="836"/>
      <c r="F47" s="836"/>
      <c r="G47" s="836"/>
      <c r="H47" s="836" t="s">
        <v>0</v>
      </c>
      <c r="I47" s="836" t="s">
        <v>0</v>
      </c>
    </row>
    <row r="48" spans="2:9" ht="60">
      <c r="B48" s="827"/>
      <c r="C48" s="830"/>
      <c r="D48" s="175" t="s">
        <v>783</v>
      </c>
      <c r="E48" s="836"/>
      <c r="F48" s="836"/>
      <c r="G48" s="836"/>
      <c r="H48" s="836"/>
      <c r="I48" s="836"/>
    </row>
    <row r="49" spans="2:9" ht="15" customHeight="1">
      <c r="B49" s="827"/>
      <c r="C49" s="830"/>
      <c r="D49" s="176" t="s">
        <v>778</v>
      </c>
      <c r="E49" s="836"/>
      <c r="F49" s="836"/>
      <c r="G49" s="836"/>
      <c r="H49" s="836"/>
      <c r="I49" s="836"/>
    </row>
    <row r="50" spans="2:9" ht="15">
      <c r="B50" s="828"/>
      <c r="C50" s="831"/>
      <c r="D50" s="175" t="s">
        <v>779</v>
      </c>
      <c r="E50" s="837"/>
      <c r="F50" s="837"/>
      <c r="G50" s="837"/>
      <c r="H50" s="837"/>
      <c r="I50" s="837"/>
    </row>
    <row r="51" spans="2:9" ht="15">
      <c r="B51" s="826" t="s">
        <v>62</v>
      </c>
      <c r="C51" s="829" t="s">
        <v>198</v>
      </c>
      <c r="D51" s="177" t="s">
        <v>774</v>
      </c>
      <c r="E51" s="835">
        <v>8469398.9700000007</v>
      </c>
      <c r="F51" s="835">
        <v>6347641.2999999998</v>
      </c>
      <c r="G51" s="835">
        <v>3181332.17</v>
      </c>
      <c r="H51" s="835">
        <v>1435359.99</v>
      </c>
      <c r="I51" s="835">
        <v>265213.58</v>
      </c>
    </row>
    <row r="52" spans="2:9" ht="30">
      <c r="B52" s="827"/>
      <c r="C52" s="830"/>
      <c r="D52" s="175" t="s">
        <v>784</v>
      </c>
      <c r="E52" s="836"/>
      <c r="F52" s="836"/>
      <c r="G52" s="836"/>
      <c r="H52" s="836"/>
      <c r="I52" s="836"/>
    </row>
    <row r="53" spans="2:9" ht="15">
      <c r="B53" s="827"/>
      <c r="C53" s="830"/>
      <c r="D53" s="176" t="s">
        <v>776</v>
      </c>
      <c r="E53" s="836"/>
      <c r="F53" s="836"/>
      <c r="G53" s="836"/>
      <c r="H53" s="836"/>
      <c r="I53" s="836"/>
    </row>
    <row r="54" spans="2:9" ht="45" customHeight="1">
      <c r="B54" s="827"/>
      <c r="C54" s="830"/>
      <c r="D54" s="175" t="s">
        <v>785</v>
      </c>
      <c r="E54" s="836"/>
      <c r="F54" s="836"/>
      <c r="G54" s="836"/>
      <c r="H54" s="836"/>
      <c r="I54" s="836"/>
    </row>
    <row r="55" spans="2:9" ht="15">
      <c r="B55" s="827"/>
      <c r="C55" s="830"/>
      <c r="D55" s="176" t="s">
        <v>778</v>
      </c>
      <c r="E55" s="836"/>
      <c r="F55" s="836"/>
      <c r="G55" s="836"/>
      <c r="H55" s="836"/>
      <c r="I55" s="836"/>
    </row>
    <row r="56" spans="2:9" ht="45.75" customHeight="1">
      <c r="B56" s="828"/>
      <c r="C56" s="831"/>
      <c r="D56" s="175" t="s">
        <v>786</v>
      </c>
      <c r="E56" s="837"/>
      <c r="F56" s="837"/>
      <c r="G56" s="837"/>
      <c r="H56" s="837"/>
      <c r="I56" s="837"/>
    </row>
    <row r="57" spans="2:9" ht="15" customHeight="1">
      <c r="B57" s="826" t="s">
        <v>62</v>
      </c>
      <c r="C57" s="829" t="s">
        <v>201</v>
      </c>
      <c r="D57" s="177" t="s">
        <v>774</v>
      </c>
      <c r="E57" s="835">
        <v>3816494.7</v>
      </c>
      <c r="F57" s="835">
        <v>4402113.7</v>
      </c>
      <c r="G57" s="835">
        <v>3686767.53</v>
      </c>
      <c r="H57" s="835">
        <v>3411773.29</v>
      </c>
      <c r="I57" s="835">
        <v>3097994.6</v>
      </c>
    </row>
    <row r="58" spans="2:9" ht="60" customHeight="1">
      <c r="B58" s="827"/>
      <c r="C58" s="830"/>
      <c r="D58" s="175" t="s">
        <v>787</v>
      </c>
      <c r="E58" s="836"/>
      <c r="F58" s="836"/>
      <c r="G58" s="836"/>
      <c r="H58" s="836"/>
      <c r="I58" s="836"/>
    </row>
    <row r="59" spans="2:9" ht="15">
      <c r="B59" s="827"/>
      <c r="C59" s="830"/>
      <c r="D59" s="176" t="s">
        <v>776</v>
      </c>
      <c r="E59" s="836"/>
      <c r="F59" s="836"/>
      <c r="G59" s="836"/>
      <c r="H59" s="836"/>
      <c r="I59" s="836"/>
    </row>
    <row r="60" spans="2:9" ht="90" customHeight="1">
      <c r="B60" s="827"/>
      <c r="C60" s="830"/>
      <c r="D60" s="175" t="s">
        <v>788</v>
      </c>
      <c r="E60" s="836"/>
      <c r="F60" s="836"/>
      <c r="G60" s="836"/>
      <c r="H60" s="836"/>
      <c r="I60" s="836"/>
    </row>
    <row r="61" spans="2:9" ht="15">
      <c r="B61" s="827"/>
      <c r="C61" s="830"/>
      <c r="D61" s="176" t="s">
        <v>778</v>
      </c>
      <c r="E61" s="836"/>
      <c r="F61" s="836"/>
      <c r="G61" s="836"/>
      <c r="H61" s="836"/>
      <c r="I61" s="836"/>
    </row>
    <row r="62" spans="2:9" ht="15">
      <c r="B62" s="828"/>
      <c r="C62" s="831"/>
      <c r="D62" s="175" t="s">
        <v>786</v>
      </c>
      <c r="E62" s="837"/>
      <c r="F62" s="837"/>
      <c r="G62" s="837"/>
      <c r="H62" s="837"/>
      <c r="I62" s="837"/>
    </row>
    <row r="63" spans="2:9" ht="15">
      <c r="B63" s="826" t="s">
        <v>62</v>
      </c>
      <c r="C63" s="829" t="s">
        <v>203</v>
      </c>
      <c r="D63" s="177" t="s">
        <v>774</v>
      </c>
      <c r="E63" s="835">
        <v>1099844.8999999999</v>
      </c>
      <c r="F63" s="835">
        <v>1521688.2</v>
      </c>
      <c r="G63" s="835">
        <v>1978194.6</v>
      </c>
      <c r="H63" s="835">
        <v>2571653.06</v>
      </c>
      <c r="I63" s="835">
        <v>3343148.98</v>
      </c>
    </row>
    <row r="64" spans="2:9" ht="90" customHeight="1">
      <c r="B64" s="827"/>
      <c r="C64" s="830"/>
      <c r="D64" s="175" t="s">
        <v>789</v>
      </c>
      <c r="E64" s="836"/>
      <c r="F64" s="836"/>
      <c r="G64" s="836"/>
      <c r="H64" s="836"/>
      <c r="I64" s="836"/>
    </row>
    <row r="65" spans="2:9" ht="15">
      <c r="B65" s="827"/>
      <c r="C65" s="830"/>
      <c r="D65" s="176" t="s">
        <v>776</v>
      </c>
      <c r="E65" s="836"/>
      <c r="F65" s="836"/>
      <c r="G65" s="836"/>
      <c r="H65" s="836"/>
      <c r="I65" s="836"/>
    </row>
    <row r="66" spans="2:9" ht="75" customHeight="1">
      <c r="B66" s="827"/>
      <c r="C66" s="830"/>
      <c r="D66" s="175" t="s">
        <v>790</v>
      </c>
      <c r="E66" s="836"/>
      <c r="F66" s="836"/>
      <c r="G66" s="836"/>
      <c r="H66" s="836"/>
      <c r="I66" s="836"/>
    </row>
    <row r="67" spans="2:9" ht="15">
      <c r="B67" s="827"/>
      <c r="C67" s="830"/>
      <c r="D67" s="176" t="s">
        <v>778</v>
      </c>
      <c r="E67" s="836"/>
      <c r="F67" s="836"/>
      <c r="G67" s="836"/>
      <c r="H67" s="836"/>
      <c r="I67" s="836"/>
    </row>
    <row r="68" spans="2:9" ht="15">
      <c r="B68" s="828"/>
      <c r="C68" s="831"/>
      <c r="D68" s="175" t="s">
        <v>786</v>
      </c>
      <c r="E68" s="837"/>
      <c r="F68" s="837"/>
      <c r="G68" s="837"/>
      <c r="H68" s="837"/>
      <c r="I68" s="837"/>
    </row>
    <row r="69" spans="2:9" ht="15">
      <c r="B69" s="826" t="s">
        <v>62</v>
      </c>
      <c r="C69" s="829" t="s">
        <v>205</v>
      </c>
      <c r="D69" s="177" t="s">
        <v>774</v>
      </c>
      <c r="E69" s="835">
        <v>0</v>
      </c>
      <c r="F69" s="835">
        <v>2400000</v>
      </c>
      <c r="G69" s="835"/>
      <c r="H69" s="835"/>
      <c r="I69" s="835"/>
    </row>
    <row r="70" spans="2:9" ht="45" customHeight="1">
      <c r="B70" s="827"/>
      <c r="C70" s="830"/>
      <c r="D70" s="175" t="s">
        <v>791</v>
      </c>
      <c r="E70" s="836"/>
      <c r="F70" s="836"/>
      <c r="G70" s="836"/>
      <c r="H70" s="836"/>
      <c r="I70" s="836"/>
    </row>
    <row r="71" spans="2:9" ht="15">
      <c r="B71" s="827"/>
      <c r="C71" s="830"/>
      <c r="D71" s="176" t="s">
        <v>776</v>
      </c>
      <c r="E71" s="836"/>
      <c r="F71" s="836"/>
      <c r="G71" s="836"/>
      <c r="H71" s="836"/>
      <c r="I71" s="836"/>
    </row>
    <row r="72" spans="2:9" ht="60" customHeight="1">
      <c r="B72" s="827"/>
      <c r="C72" s="830"/>
      <c r="D72" s="175" t="s">
        <v>792</v>
      </c>
      <c r="E72" s="836"/>
      <c r="F72" s="836"/>
      <c r="G72" s="836"/>
      <c r="H72" s="836"/>
      <c r="I72" s="836"/>
    </row>
    <row r="73" spans="2:9" ht="15">
      <c r="B73" s="827"/>
      <c r="C73" s="830"/>
      <c r="D73" s="176" t="s">
        <v>778</v>
      </c>
      <c r="E73" s="836"/>
      <c r="F73" s="836"/>
      <c r="G73" s="836"/>
      <c r="H73" s="836"/>
      <c r="I73" s="836"/>
    </row>
    <row r="74" spans="2:9" ht="15">
      <c r="B74" s="828"/>
      <c r="C74" s="831"/>
      <c r="D74" s="175" t="s">
        <v>786</v>
      </c>
      <c r="E74" s="837"/>
      <c r="F74" s="837"/>
      <c r="G74" s="837"/>
      <c r="H74" s="837"/>
      <c r="I74" s="837"/>
    </row>
    <row r="75" spans="2:9" ht="15">
      <c r="B75" s="826" t="s">
        <v>62</v>
      </c>
      <c r="C75" s="829" t="s">
        <v>206</v>
      </c>
      <c r="D75" s="177" t="s">
        <v>774</v>
      </c>
      <c r="E75" s="835">
        <v>0</v>
      </c>
      <c r="F75" s="835">
        <v>300000</v>
      </c>
      <c r="G75" s="835"/>
      <c r="H75" s="835"/>
      <c r="I75" s="835"/>
    </row>
    <row r="76" spans="2:9" ht="60" customHeight="1">
      <c r="B76" s="827"/>
      <c r="C76" s="830"/>
      <c r="D76" s="175" t="s">
        <v>793</v>
      </c>
      <c r="E76" s="836"/>
      <c r="F76" s="836"/>
      <c r="G76" s="836"/>
      <c r="H76" s="836"/>
      <c r="I76" s="836"/>
    </row>
    <row r="77" spans="2:9" ht="28.5" customHeight="1">
      <c r="B77" s="827"/>
      <c r="C77" s="830"/>
      <c r="D77" s="176" t="s">
        <v>776</v>
      </c>
      <c r="E77" s="836"/>
      <c r="F77" s="836"/>
      <c r="G77" s="836"/>
      <c r="H77" s="836"/>
      <c r="I77" s="836"/>
    </row>
    <row r="78" spans="2:9" ht="107.25" customHeight="1">
      <c r="B78" s="827"/>
      <c r="C78" s="830"/>
      <c r="D78" s="175" t="s">
        <v>794</v>
      </c>
      <c r="E78" s="836"/>
      <c r="F78" s="836"/>
      <c r="G78" s="836"/>
      <c r="H78" s="836"/>
      <c r="I78" s="836"/>
    </row>
    <row r="79" spans="2:9" ht="15">
      <c r="B79" s="827"/>
      <c r="C79" s="830"/>
      <c r="D79" s="176" t="s">
        <v>778</v>
      </c>
      <c r="E79" s="836"/>
      <c r="F79" s="836"/>
      <c r="G79" s="836"/>
      <c r="H79" s="836"/>
      <c r="I79" s="836"/>
    </row>
    <row r="80" spans="2:9" ht="15">
      <c r="B80" s="828"/>
      <c r="C80" s="831"/>
      <c r="D80" s="175" t="s">
        <v>786</v>
      </c>
      <c r="E80" s="837"/>
      <c r="F80" s="837"/>
      <c r="G80" s="837"/>
      <c r="H80" s="837"/>
      <c r="I80" s="837"/>
    </row>
    <row r="81" spans="2:9" ht="15">
      <c r="B81" s="826" t="s">
        <v>62</v>
      </c>
      <c r="C81" s="829" t="s">
        <v>207</v>
      </c>
      <c r="D81" s="177" t="s">
        <v>774</v>
      </c>
      <c r="E81" s="835">
        <v>1341320</v>
      </c>
      <c r="F81" s="835">
        <v>79760</v>
      </c>
      <c r="G81" s="835">
        <v>0</v>
      </c>
      <c r="H81" s="835">
        <v>0</v>
      </c>
      <c r="I81" s="835">
        <v>0</v>
      </c>
    </row>
    <row r="82" spans="2:9" ht="30">
      <c r="B82" s="827"/>
      <c r="C82" s="830"/>
      <c r="D82" s="175" t="s">
        <v>795</v>
      </c>
      <c r="E82" s="836"/>
      <c r="F82" s="836"/>
      <c r="G82" s="836"/>
      <c r="H82" s="836"/>
      <c r="I82" s="836"/>
    </row>
    <row r="83" spans="2:9" ht="26.25" customHeight="1">
      <c r="B83" s="827"/>
      <c r="C83" s="830"/>
      <c r="D83" s="176" t="s">
        <v>776</v>
      </c>
      <c r="E83" s="836"/>
      <c r="F83" s="836"/>
      <c r="G83" s="836"/>
      <c r="H83" s="836"/>
      <c r="I83" s="836"/>
    </row>
    <row r="84" spans="2:9" ht="68.25" customHeight="1">
      <c r="B84" s="827"/>
      <c r="C84" s="830"/>
      <c r="D84" s="175" t="s">
        <v>796</v>
      </c>
      <c r="E84" s="836"/>
      <c r="F84" s="836"/>
      <c r="G84" s="836"/>
      <c r="H84" s="836"/>
      <c r="I84" s="836"/>
    </row>
    <row r="85" spans="2:9" ht="15">
      <c r="B85" s="827"/>
      <c r="C85" s="830"/>
      <c r="D85" s="176" t="s">
        <v>778</v>
      </c>
      <c r="E85" s="836"/>
      <c r="F85" s="836"/>
      <c r="G85" s="836"/>
      <c r="H85" s="836"/>
      <c r="I85" s="836"/>
    </row>
    <row r="86" spans="2:9" ht="15">
      <c r="B86" s="828"/>
      <c r="C86" s="831"/>
      <c r="D86" s="175" t="s">
        <v>786</v>
      </c>
      <c r="E86" s="837"/>
      <c r="F86" s="837"/>
      <c r="G86" s="837"/>
      <c r="H86" s="837"/>
      <c r="I86" s="837"/>
    </row>
    <row r="87" spans="2:9" ht="15">
      <c r="B87" s="826" t="s">
        <v>62</v>
      </c>
      <c r="C87" s="829" t="s">
        <v>208</v>
      </c>
      <c r="D87" s="177" t="s">
        <v>774</v>
      </c>
      <c r="E87" s="835">
        <v>0</v>
      </c>
      <c r="F87" s="835">
        <v>299000</v>
      </c>
      <c r="G87" s="835">
        <v>299000</v>
      </c>
      <c r="H87" s="835">
        <v>299000</v>
      </c>
      <c r="I87" s="835"/>
    </row>
    <row r="88" spans="2:9" ht="45">
      <c r="B88" s="827"/>
      <c r="C88" s="830"/>
      <c r="D88" s="175" t="s">
        <v>797</v>
      </c>
      <c r="E88" s="836"/>
      <c r="F88" s="836"/>
      <c r="G88" s="836"/>
      <c r="H88" s="836"/>
      <c r="I88" s="836"/>
    </row>
    <row r="89" spans="2:9" ht="33.75" customHeight="1">
      <c r="B89" s="827"/>
      <c r="C89" s="830"/>
      <c r="D89" s="176" t="s">
        <v>776</v>
      </c>
      <c r="E89" s="836"/>
      <c r="F89" s="836"/>
      <c r="G89" s="836"/>
      <c r="H89" s="836"/>
      <c r="I89" s="836"/>
    </row>
    <row r="90" spans="2:9" ht="103.5" customHeight="1">
      <c r="B90" s="827"/>
      <c r="C90" s="830"/>
      <c r="D90" s="175" t="s">
        <v>798</v>
      </c>
      <c r="E90" s="836"/>
      <c r="F90" s="836"/>
      <c r="G90" s="836"/>
      <c r="H90" s="836"/>
      <c r="I90" s="836"/>
    </row>
    <row r="91" spans="2:9" ht="15">
      <c r="B91" s="827"/>
      <c r="C91" s="830"/>
      <c r="D91" s="176" t="s">
        <v>778</v>
      </c>
      <c r="E91" s="836"/>
      <c r="F91" s="836"/>
      <c r="G91" s="836"/>
      <c r="H91" s="836"/>
      <c r="I91" s="836"/>
    </row>
    <row r="92" spans="2:9" ht="43.5" customHeight="1">
      <c r="B92" s="828"/>
      <c r="C92" s="831"/>
      <c r="D92" s="175" t="s">
        <v>786</v>
      </c>
      <c r="E92" s="837"/>
      <c r="F92" s="837"/>
      <c r="G92" s="837"/>
      <c r="H92" s="837"/>
      <c r="I92" s="837"/>
    </row>
    <row r="93" spans="2:9" ht="15">
      <c r="B93" s="826" t="s">
        <v>62</v>
      </c>
      <c r="C93" s="829" t="s">
        <v>355</v>
      </c>
      <c r="D93" s="177" t="s">
        <v>774</v>
      </c>
      <c r="E93" s="835">
        <v>870000</v>
      </c>
      <c r="F93" s="835">
        <v>0</v>
      </c>
      <c r="G93" s="835">
        <v>0</v>
      </c>
      <c r="H93" s="835">
        <v>0</v>
      </c>
      <c r="I93" s="835">
        <v>0</v>
      </c>
    </row>
    <row r="94" spans="2:9" ht="30">
      <c r="B94" s="827"/>
      <c r="C94" s="830"/>
      <c r="D94" s="175" t="s">
        <v>799</v>
      </c>
      <c r="E94" s="836"/>
      <c r="F94" s="836"/>
      <c r="G94" s="836"/>
      <c r="H94" s="836"/>
      <c r="I94" s="836"/>
    </row>
    <row r="95" spans="2:9" ht="15">
      <c r="B95" s="827"/>
      <c r="C95" s="830"/>
      <c r="D95" s="176" t="s">
        <v>776</v>
      </c>
      <c r="E95" s="836"/>
      <c r="F95" s="836"/>
      <c r="G95" s="836"/>
      <c r="H95" s="836"/>
      <c r="I95" s="836"/>
    </row>
    <row r="96" spans="2:9" ht="44.25" customHeight="1">
      <c r="B96" s="827"/>
      <c r="C96" s="830"/>
      <c r="D96" s="175" t="s">
        <v>799</v>
      </c>
      <c r="E96" s="836"/>
      <c r="F96" s="836"/>
      <c r="G96" s="836"/>
      <c r="H96" s="836"/>
      <c r="I96" s="836"/>
    </row>
    <row r="97" spans="2:9" ht="15">
      <c r="B97" s="827"/>
      <c r="C97" s="830"/>
      <c r="D97" s="176" t="s">
        <v>778</v>
      </c>
      <c r="E97" s="836"/>
      <c r="F97" s="836"/>
      <c r="G97" s="836"/>
      <c r="H97" s="836"/>
      <c r="I97" s="836"/>
    </row>
    <row r="98" spans="2:9" ht="15">
      <c r="B98" s="828"/>
      <c r="C98" s="831"/>
      <c r="D98" s="175" t="s">
        <v>786</v>
      </c>
      <c r="E98" s="837"/>
      <c r="F98" s="837"/>
      <c r="G98" s="837"/>
      <c r="H98" s="837"/>
      <c r="I98" s="837"/>
    </row>
    <row r="99" spans="2:9" ht="16.5">
      <c r="B99" s="27"/>
      <c r="C99" s="28" t="s">
        <v>210</v>
      </c>
      <c r="D99" s="178"/>
      <c r="E99" s="531"/>
      <c r="F99" s="531"/>
      <c r="G99" s="531"/>
      <c r="H99" s="531"/>
      <c r="I99" s="531"/>
    </row>
    <row r="100" spans="2:9" ht="15">
      <c r="B100" s="826" t="s">
        <v>62</v>
      </c>
      <c r="C100" s="829">
        <v>32001</v>
      </c>
      <c r="D100" s="177" t="s">
        <v>774</v>
      </c>
      <c r="E100" s="835">
        <v>50087.16</v>
      </c>
      <c r="F100" s="835">
        <v>50000</v>
      </c>
      <c r="G100" s="835">
        <v>0</v>
      </c>
      <c r="H100" s="835">
        <v>0</v>
      </c>
      <c r="I100" s="835">
        <v>0</v>
      </c>
    </row>
    <row r="101" spans="2:9" ht="30" customHeight="1">
      <c r="B101" s="827"/>
      <c r="C101" s="830"/>
      <c r="D101" s="175" t="s">
        <v>800</v>
      </c>
      <c r="E101" s="836"/>
      <c r="F101" s="836"/>
      <c r="G101" s="836"/>
      <c r="H101" s="836"/>
      <c r="I101" s="836"/>
    </row>
    <row r="102" spans="2:9" ht="15">
      <c r="B102" s="827"/>
      <c r="C102" s="830"/>
      <c r="D102" s="176" t="s">
        <v>776</v>
      </c>
      <c r="E102" s="836"/>
      <c r="F102" s="836"/>
      <c r="G102" s="836"/>
      <c r="H102" s="836"/>
      <c r="I102" s="836"/>
    </row>
    <row r="103" spans="2:9" ht="60" customHeight="1">
      <c r="B103" s="827"/>
      <c r="C103" s="830"/>
      <c r="D103" s="175" t="s">
        <v>801</v>
      </c>
      <c r="E103" s="836"/>
      <c r="F103" s="836"/>
      <c r="G103" s="836"/>
      <c r="H103" s="836"/>
      <c r="I103" s="836"/>
    </row>
    <row r="104" spans="2:9" ht="15">
      <c r="B104" s="827"/>
      <c r="C104" s="830"/>
      <c r="D104" s="176" t="s">
        <v>802</v>
      </c>
      <c r="E104" s="836"/>
      <c r="F104" s="836"/>
      <c r="G104" s="836"/>
      <c r="H104" s="836"/>
      <c r="I104" s="836"/>
    </row>
    <row r="105" spans="2:9" ht="45">
      <c r="B105" s="828"/>
      <c r="C105" s="831"/>
      <c r="D105" s="175" t="s">
        <v>600</v>
      </c>
      <c r="E105" s="837"/>
      <c r="F105" s="837"/>
      <c r="G105" s="837"/>
      <c r="H105" s="837"/>
      <c r="I105" s="837"/>
    </row>
    <row r="106" spans="2:9" ht="16.5">
      <c r="B106" s="27" t="s">
        <v>4</v>
      </c>
      <c r="C106" s="28"/>
      <c r="D106" s="178"/>
      <c r="E106" s="531"/>
      <c r="F106" s="531"/>
      <c r="G106" s="531"/>
      <c r="H106" s="531"/>
      <c r="I106" s="531"/>
    </row>
    <row r="107" spans="2:9" ht="15" customHeight="1">
      <c r="B107" s="840" t="s">
        <v>213</v>
      </c>
      <c r="C107" s="826"/>
      <c r="D107" s="176" t="s">
        <v>5</v>
      </c>
      <c r="E107" s="835">
        <f>+SUM(E115:E157)</f>
        <v>2647472.9189999998</v>
      </c>
      <c r="F107" s="835">
        <f t="shared" ref="F107:I107" si="0">+SUM(F115:F157)</f>
        <v>3549742.2</v>
      </c>
      <c r="G107" s="835">
        <f t="shared" si="0"/>
        <v>5395301.2827866701</v>
      </c>
      <c r="H107" s="835">
        <f t="shared" si="0"/>
        <v>3215952.3498800001</v>
      </c>
      <c r="I107" s="835">
        <f t="shared" si="0"/>
        <v>3241317.1677999999</v>
      </c>
    </row>
    <row r="108" spans="2:9" ht="36.75" customHeight="1">
      <c r="B108" s="841"/>
      <c r="C108" s="827"/>
      <c r="D108" s="175" t="s">
        <v>803</v>
      </c>
      <c r="E108" s="836"/>
      <c r="F108" s="836"/>
      <c r="G108" s="836"/>
      <c r="H108" s="836"/>
      <c r="I108" s="836"/>
    </row>
    <row r="109" spans="2:9" ht="15" customHeight="1">
      <c r="B109" s="841"/>
      <c r="C109" s="827"/>
      <c r="D109" s="176" t="s">
        <v>804</v>
      </c>
      <c r="E109" s="836"/>
      <c r="F109" s="836"/>
      <c r="G109" s="836"/>
      <c r="H109" s="836"/>
      <c r="I109" s="836"/>
    </row>
    <row r="110" spans="2:9" ht="45">
      <c r="B110" s="841"/>
      <c r="C110" s="827"/>
      <c r="D110" s="175" t="s">
        <v>805</v>
      </c>
      <c r="E110" s="836"/>
      <c r="F110" s="836"/>
      <c r="G110" s="836"/>
      <c r="H110" s="836"/>
      <c r="I110" s="836"/>
    </row>
    <row r="111" spans="2:9" ht="15" customHeight="1">
      <c r="B111" s="841"/>
      <c r="C111" s="827"/>
      <c r="D111" s="176" t="s">
        <v>806</v>
      </c>
      <c r="E111" s="836"/>
      <c r="F111" s="836"/>
      <c r="G111" s="836"/>
      <c r="H111" s="836"/>
      <c r="I111" s="836"/>
    </row>
    <row r="112" spans="2:9" ht="45" customHeight="1">
      <c r="B112" s="842"/>
      <c r="C112" s="828"/>
      <c r="D112" s="175" t="s">
        <v>807</v>
      </c>
      <c r="E112" s="837"/>
      <c r="F112" s="837"/>
      <c r="G112" s="837"/>
      <c r="H112" s="837"/>
      <c r="I112" s="837"/>
    </row>
    <row r="113" spans="2:9" ht="16.5">
      <c r="B113" s="24" t="s">
        <v>126</v>
      </c>
      <c r="C113" s="25"/>
      <c r="D113" s="176"/>
      <c r="E113" s="530"/>
      <c r="F113" s="530"/>
      <c r="G113" s="530"/>
      <c r="H113" s="530"/>
      <c r="I113" s="530"/>
    </row>
    <row r="114" spans="2:9" ht="16.5">
      <c r="B114" s="27"/>
      <c r="C114" s="28" t="s">
        <v>188</v>
      </c>
      <c r="D114" s="176"/>
      <c r="E114" s="531"/>
      <c r="F114" s="531"/>
      <c r="G114" s="531"/>
      <c r="H114" s="531"/>
      <c r="I114" s="531"/>
    </row>
    <row r="115" spans="2:9" ht="15">
      <c r="B115" s="826" t="s">
        <v>62</v>
      </c>
      <c r="C115" s="829" t="s">
        <v>189</v>
      </c>
      <c r="D115" s="177" t="s">
        <v>774</v>
      </c>
      <c r="E115" s="835">
        <v>2384086.014</v>
      </c>
      <c r="F115" s="835">
        <v>2394719.7000000002</v>
      </c>
      <c r="G115" s="835">
        <v>2586371.2827866701</v>
      </c>
      <c r="H115" s="858">
        <v>2610152.3498800001</v>
      </c>
      <c r="I115" s="858">
        <v>2635517.1677999999</v>
      </c>
    </row>
    <row r="116" spans="2:9" ht="52.5" customHeight="1">
      <c r="B116" s="827"/>
      <c r="C116" s="830"/>
      <c r="D116" s="175" t="s">
        <v>808</v>
      </c>
      <c r="E116" s="836"/>
      <c r="F116" s="836"/>
      <c r="G116" s="836"/>
      <c r="H116" s="859"/>
      <c r="I116" s="859"/>
    </row>
    <row r="117" spans="2:9" ht="38.25" customHeight="1">
      <c r="B117" s="827"/>
      <c r="C117" s="830"/>
      <c r="D117" s="176" t="s">
        <v>776</v>
      </c>
      <c r="E117" s="836"/>
      <c r="F117" s="836"/>
      <c r="G117" s="836"/>
      <c r="H117" s="859"/>
      <c r="I117" s="859"/>
    </row>
    <row r="118" spans="2:9" ht="80.25" customHeight="1">
      <c r="B118" s="827"/>
      <c r="C118" s="830"/>
      <c r="D118" s="175" t="s">
        <v>809</v>
      </c>
      <c r="E118" s="836"/>
      <c r="F118" s="836"/>
      <c r="G118" s="836"/>
      <c r="H118" s="859"/>
      <c r="I118" s="859"/>
    </row>
    <row r="119" spans="2:9" ht="15">
      <c r="B119" s="827"/>
      <c r="C119" s="830"/>
      <c r="D119" s="176" t="s">
        <v>778</v>
      </c>
      <c r="E119" s="836"/>
      <c r="F119" s="836"/>
      <c r="G119" s="836"/>
      <c r="H119" s="859"/>
      <c r="I119" s="859"/>
    </row>
    <row r="120" spans="2:9" ht="35.25" customHeight="1">
      <c r="B120" s="828"/>
      <c r="C120" s="831"/>
      <c r="D120" s="175" t="s">
        <v>779</v>
      </c>
      <c r="E120" s="837"/>
      <c r="F120" s="837"/>
      <c r="G120" s="837"/>
      <c r="H120" s="860"/>
      <c r="I120" s="860"/>
    </row>
    <row r="121" spans="2:9" ht="15" customHeight="1">
      <c r="B121" s="826" t="s">
        <v>62</v>
      </c>
      <c r="C121" s="829" t="s">
        <v>195</v>
      </c>
      <c r="D121" s="177" t="s">
        <v>774</v>
      </c>
      <c r="E121" s="835">
        <v>60557.284</v>
      </c>
      <c r="F121" s="835">
        <v>342123</v>
      </c>
      <c r="G121" s="835">
        <v>416000</v>
      </c>
      <c r="H121" s="835">
        <v>416000</v>
      </c>
      <c r="I121" s="835">
        <v>416000</v>
      </c>
    </row>
    <row r="122" spans="2:9" ht="53.25" customHeight="1">
      <c r="B122" s="827"/>
      <c r="C122" s="830"/>
      <c r="D122" s="175" t="s">
        <v>810</v>
      </c>
      <c r="E122" s="836"/>
      <c r="F122" s="836"/>
      <c r="G122" s="836"/>
      <c r="H122" s="836"/>
      <c r="I122" s="836"/>
    </row>
    <row r="123" spans="2:9" ht="28.5" customHeight="1">
      <c r="B123" s="827"/>
      <c r="C123" s="830"/>
      <c r="D123" s="176" t="s">
        <v>776</v>
      </c>
      <c r="E123" s="836"/>
      <c r="F123" s="836"/>
      <c r="G123" s="836"/>
      <c r="H123" s="836"/>
      <c r="I123" s="836"/>
    </row>
    <row r="124" spans="2:9" ht="90" customHeight="1">
      <c r="B124" s="827"/>
      <c r="C124" s="830"/>
      <c r="D124" s="175" t="s">
        <v>811</v>
      </c>
      <c r="E124" s="836"/>
      <c r="F124" s="836"/>
      <c r="G124" s="836"/>
      <c r="H124" s="836"/>
      <c r="I124" s="836"/>
    </row>
    <row r="125" spans="2:9" ht="27" customHeight="1">
      <c r="B125" s="827"/>
      <c r="C125" s="830"/>
      <c r="D125" s="176" t="s">
        <v>778</v>
      </c>
      <c r="E125" s="836"/>
      <c r="F125" s="836"/>
      <c r="G125" s="836"/>
      <c r="H125" s="836"/>
      <c r="I125" s="836"/>
    </row>
    <row r="126" spans="2:9" ht="24.75" customHeight="1">
      <c r="B126" s="828"/>
      <c r="C126" s="831"/>
      <c r="D126" s="175" t="s">
        <v>779</v>
      </c>
      <c r="E126" s="837"/>
      <c r="F126" s="837"/>
      <c r="G126" s="837"/>
      <c r="H126" s="837"/>
      <c r="I126" s="837"/>
    </row>
    <row r="127" spans="2:9" ht="15">
      <c r="B127" s="826" t="s">
        <v>62</v>
      </c>
      <c r="C127" s="829" t="s">
        <v>217</v>
      </c>
      <c r="D127" s="177" t="s">
        <v>774</v>
      </c>
      <c r="E127" s="835">
        <v>24949.857</v>
      </c>
      <c r="F127" s="835">
        <v>227000</v>
      </c>
      <c r="G127" s="843">
        <v>27360</v>
      </c>
      <c r="H127" s="843">
        <v>27360</v>
      </c>
      <c r="I127" s="843">
        <v>27360</v>
      </c>
    </row>
    <row r="128" spans="2:9" ht="15">
      <c r="B128" s="827"/>
      <c r="C128" s="830"/>
      <c r="D128" s="175" t="s">
        <v>812</v>
      </c>
      <c r="E128" s="836"/>
      <c r="F128" s="836"/>
      <c r="G128" s="844"/>
      <c r="H128" s="844"/>
      <c r="I128" s="844"/>
    </row>
    <row r="129" spans="2:9" ht="15">
      <c r="B129" s="827"/>
      <c r="C129" s="830"/>
      <c r="D129" s="176" t="s">
        <v>776</v>
      </c>
      <c r="E129" s="836"/>
      <c r="F129" s="836"/>
      <c r="G129" s="844"/>
      <c r="H129" s="844"/>
      <c r="I129" s="844"/>
    </row>
    <row r="130" spans="2:9" ht="105" customHeight="1">
      <c r="B130" s="827"/>
      <c r="C130" s="830"/>
      <c r="D130" s="175" t="s">
        <v>813</v>
      </c>
      <c r="E130" s="836"/>
      <c r="F130" s="836"/>
      <c r="G130" s="844"/>
      <c r="H130" s="844"/>
      <c r="I130" s="844"/>
    </row>
    <row r="131" spans="2:9" ht="15">
      <c r="B131" s="827"/>
      <c r="C131" s="830"/>
      <c r="D131" s="176" t="s">
        <v>778</v>
      </c>
      <c r="E131" s="836"/>
      <c r="F131" s="836"/>
      <c r="G131" s="844"/>
      <c r="H131" s="844"/>
      <c r="I131" s="844"/>
    </row>
    <row r="132" spans="2:9" ht="15">
      <c r="B132" s="828"/>
      <c r="C132" s="831"/>
      <c r="D132" s="175" t="s">
        <v>779</v>
      </c>
      <c r="E132" s="837"/>
      <c r="F132" s="837"/>
      <c r="G132" s="845"/>
      <c r="H132" s="845"/>
      <c r="I132" s="845"/>
    </row>
    <row r="133" spans="2:9" ht="15" customHeight="1">
      <c r="B133" s="826" t="s">
        <v>62</v>
      </c>
      <c r="C133" s="829" t="s">
        <v>380</v>
      </c>
      <c r="D133" s="177" t="s">
        <v>774</v>
      </c>
      <c r="E133" s="835">
        <v>133594.13</v>
      </c>
      <c r="F133" s="835"/>
      <c r="G133" s="835"/>
      <c r="H133" s="835"/>
      <c r="I133" s="835"/>
    </row>
    <row r="134" spans="2:9" ht="30" customHeight="1">
      <c r="B134" s="827"/>
      <c r="C134" s="830"/>
      <c r="D134" s="175" t="s">
        <v>1489</v>
      </c>
      <c r="E134" s="836"/>
      <c r="F134" s="836"/>
      <c r="G134" s="836"/>
      <c r="H134" s="836"/>
      <c r="I134" s="836"/>
    </row>
    <row r="135" spans="2:9" ht="15" customHeight="1">
      <c r="B135" s="827"/>
      <c r="C135" s="830"/>
      <c r="D135" s="176" t="s">
        <v>776</v>
      </c>
      <c r="E135" s="836"/>
      <c r="F135" s="836"/>
      <c r="G135" s="836"/>
      <c r="H135" s="836"/>
      <c r="I135" s="836"/>
    </row>
    <row r="136" spans="2:9" ht="30" customHeight="1">
      <c r="B136" s="827"/>
      <c r="C136" s="830"/>
      <c r="D136" s="175" t="s">
        <v>1490</v>
      </c>
      <c r="E136" s="836"/>
      <c r="F136" s="836"/>
      <c r="G136" s="836"/>
      <c r="H136" s="836"/>
      <c r="I136" s="836"/>
    </row>
    <row r="137" spans="2:9" ht="15" customHeight="1">
      <c r="B137" s="827"/>
      <c r="C137" s="830"/>
      <c r="D137" s="176" t="s">
        <v>778</v>
      </c>
      <c r="E137" s="836"/>
      <c r="F137" s="836"/>
      <c r="G137" s="836"/>
      <c r="H137" s="836"/>
      <c r="I137" s="836"/>
    </row>
    <row r="138" spans="2:9" ht="15" customHeight="1">
      <c r="B138" s="828"/>
      <c r="C138" s="831"/>
      <c r="D138" s="175" t="s">
        <v>779</v>
      </c>
      <c r="E138" s="837"/>
      <c r="F138" s="837"/>
      <c r="G138" s="837"/>
      <c r="H138" s="837"/>
      <c r="I138" s="837"/>
    </row>
    <row r="139" spans="2:9" ht="15" customHeight="1">
      <c r="B139" s="826" t="s">
        <v>62</v>
      </c>
      <c r="C139" s="829" t="s">
        <v>218</v>
      </c>
      <c r="D139" s="177" t="s">
        <v>774</v>
      </c>
      <c r="E139" s="835"/>
      <c r="F139" s="835">
        <v>50000</v>
      </c>
      <c r="G139" s="835">
        <v>50000</v>
      </c>
      <c r="H139" s="835">
        <v>50000</v>
      </c>
      <c r="I139" s="835">
        <v>50000</v>
      </c>
    </row>
    <row r="140" spans="2:9" ht="30" customHeight="1">
      <c r="B140" s="827"/>
      <c r="C140" s="830"/>
      <c r="D140" s="175" t="s">
        <v>814</v>
      </c>
      <c r="E140" s="836"/>
      <c r="F140" s="836"/>
      <c r="G140" s="836"/>
      <c r="H140" s="836"/>
      <c r="I140" s="836"/>
    </row>
    <row r="141" spans="2:9" ht="15" customHeight="1">
      <c r="B141" s="827"/>
      <c r="C141" s="830"/>
      <c r="D141" s="176" t="s">
        <v>776</v>
      </c>
      <c r="E141" s="836"/>
      <c r="F141" s="836"/>
      <c r="G141" s="836"/>
      <c r="H141" s="836"/>
      <c r="I141" s="836"/>
    </row>
    <row r="142" spans="2:9" ht="30" customHeight="1">
      <c r="B142" s="827"/>
      <c r="C142" s="830"/>
      <c r="D142" s="175" t="s">
        <v>814</v>
      </c>
      <c r="E142" s="836"/>
      <c r="F142" s="836"/>
      <c r="G142" s="836"/>
      <c r="H142" s="836"/>
      <c r="I142" s="836"/>
    </row>
    <row r="143" spans="2:9" ht="15" customHeight="1">
      <c r="B143" s="827"/>
      <c r="C143" s="830"/>
      <c r="D143" s="176" t="s">
        <v>778</v>
      </c>
      <c r="E143" s="836"/>
      <c r="F143" s="836"/>
      <c r="G143" s="836"/>
      <c r="H143" s="836"/>
      <c r="I143" s="836"/>
    </row>
    <row r="144" spans="2:9" ht="15" customHeight="1">
      <c r="B144" s="828"/>
      <c r="C144" s="831"/>
      <c r="D144" s="175" t="s">
        <v>779</v>
      </c>
      <c r="E144" s="837"/>
      <c r="F144" s="837"/>
      <c r="G144" s="837"/>
      <c r="H144" s="837"/>
      <c r="I144" s="837"/>
    </row>
    <row r="145" spans="2:9" ht="16.5">
      <c r="B145" s="27"/>
      <c r="C145" s="28" t="s">
        <v>210</v>
      </c>
      <c r="D145" s="176"/>
      <c r="E145" s="531"/>
      <c r="F145" s="531"/>
      <c r="G145" s="531"/>
      <c r="H145" s="531"/>
      <c r="I145" s="531"/>
    </row>
    <row r="146" spans="2:9" ht="15">
      <c r="B146" s="826" t="s">
        <v>62</v>
      </c>
      <c r="C146" s="829">
        <v>31001</v>
      </c>
      <c r="D146" s="177" t="s">
        <v>774</v>
      </c>
      <c r="E146" s="835">
        <v>20493.111000000001</v>
      </c>
      <c r="F146" s="835">
        <v>35899.5</v>
      </c>
      <c r="G146" s="835">
        <f>+'[1]1-ԱՄՓՈՓ'!$I$17</f>
        <v>112440</v>
      </c>
      <c r="H146" s="835">
        <f>+'[1]1-ԱՄՓՈՓ'!$J$17</f>
        <v>112440</v>
      </c>
      <c r="I146" s="835">
        <f>+'[1]1-ԱՄՓՈՓ'!$K$17</f>
        <v>112440</v>
      </c>
    </row>
    <row r="147" spans="2:9" ht="30">
      <c r="B147" s="827"/>
      <c r="C147" s="830"/>
      <c r="D147" s="175" t="s">
        <v>815</v>
      </c>
      <c r="E147" s="836"/>
      <c r="F147" s="836"/>
      <c r="G147" s="836"/>
      <c r="H147" s="836"/>
      <c r="I147" s="836"/>
    </row>
    <row r="148" spans="2:9" ht="15">
      <c r="B148" s="827"/>
      <c r="C148" s="830"/>
      <c r="D148" s="176" t="s">
        <v>776</v>
      </c>
      <c r="E148" s="836"/>
      <c r="F148" s="836"/>
      <c r="G148" s="836"/>
      <c r="H148" s="836"/>
      <c r="I148" s="836"/>
    </row>
    <row r="149" spans="2:9" ht="30">
      <c r="B149" s="827"/>
      <c r="C149" s="830"/>
      <c r="D149" s="175" t="s">
        <v>815</v>
      </c>
      <c r="E149" s="836"/>
      <c r="F149" s="836"/>
      <c r="G149" s="836"/>
      <c r="H149" s="836"/>
      <c r="I149" s="836"/>
    </row>
    <row r="150" spans="2:9" ht="15">
      <c r="B150" s="827"/>
      <c r="C150" s="830"/>
      <c r="D150" s="176" t="s">
        <v>802</v>
      </c>
      <c r="E150" s="836"/>
      <c r="F150" s="836"/>
      <c r="G150" s="836"/>
      <c r="H150" s="836"/>
      <c r="I150" s="836"/>
    </row>
    <row r="151" spans="2:9" ht="45" customHeight="1">
      <c r="B151" s="828"/>
      <c r="C151" s="831"/>
      <c r="D151" s="175" t="s">
        <v>816</v>
      </c>
      <c r="E151" s="837"/>
      <c r="F151" s="837"/>
      <c r="G151" s="837"/>
      <c r="H151" s="837"/>
      <c r="I151" s="837"/>
    </row>
    <row r="152" spans="2:9" ht="15">
      <c r="B152" s="826" t="s">
        <v>62</v>
      </c>
      <c r="C152" s="829">
        <v>31002</v>
      </c>
      <c r="D152" s="177" t="s">
        <v>774</v>
      </c>
      <c r="E152" s="835">
        <v>23792.523000000001</v>
      </c>
      <c r="F152" s="835">
        <v>500000</v>
      </c>
      <c r="G152" s="835">
        <f>+'[1]1-ԱՄՓՈՓ'!$I$19</f>
        <v>2203130</v>
      </c>
      <c r="H152" s="835"/>
      <c r="I152" s="835"/>
    </row>
    <row r="153" spans="2:9" ht="30">
      <c r="B153" s="827"/>
      <c r="C153" s="830"/>
      <c r="D153" s="175" t="s">
        <v>817</v>
      </c>
      <c r="E153" s="836"/>
      <c r="F153" s="836"/>
      <c r="G153" s="836"/>
      <c r="H153" s="836"/>
      <c r="I153" s="836"/>
    </row>
    <row r="154" spans="2:9" ht="15">
      <c r="B154" s="827"/>
      <c r="C154" s="830"/>
      <c r="D154" s="176" t="s">
        <v>776</v>
      </c>
      <c r="E154" s="836"/>
      <c r="F154" s="836"/>
      <c r="G154" s="836"/>
      <c r="H154" s="836"/>
      <c r="I154" s="836"/>
    </row>
    <row r="155" spans="2:9" ht="60">
      <c r="B155" s="827"/>
      <c r="C155" s="830"/>
      <c r="D155" s="175" t="s">
        <v>818</v>
      </c>
      <c r="E155" s="836"/>
      <c r="F155" s="836"/>
      <c r="G155" s="836"/>
      <c r="H155" s="836"/>
      <c r="I155" s="836"/>
    </row>
    <row r="156" spans="2:9" ht="15">
      <c r="B156" s="827"/>
      <c r="C156" s="830"/>
      <c r="D156" s="176" t="s">
        <v>802</v>
      </c>
      <c r="E156" s="836"/>
      <c r="F156" s="836"/>
      <c r="G156" s="836"/>
      <c r="H156" s="836"/>
      <c r="I156" s="836"/>
    </row>
    <row r="157" spans="2:9" ht="45" customHeight="1">
      <c r="B157" s="828"/>
      <c r="C157" s="831"/>
      <c r="D157" s="175" t="s">
        <v>816</v>
      </c>
      <c r="E157" s="837"/>
      <c r="F157" s="837"/>
      <c r="G157" s="837"/>
      <c r="H157" s="837"/>
      <c r="I157" s="837"/>
    </row>
    <row r="158" spans="2:9" ht="16.5">
      <c r="B158" s="22" t="s">
        <v>4</v>
      </c>
      <c r="C158" s="23"/>
      <c r="D158" s="176"/>
      <c r="E158" s="531"/>
      <c r="F158" s="531"/>
      <c r="G158" s="531"/>
      <c r="H158" s="531"/>
      <c r="I158" s="531"/>
    </row>
    <row r="159" spans="2:9" ht="15" customHeight="1">
      <c r="B159" s="840" t="s">
        <v>220</v>
      </c>
      <c r="C159" s="826"/>
      <c r="D159" s="175" t="s">
        <v>221</v>
      </c>
      <c r="E159" s="835">
        <f>SUM(E167:E196)</f>
        <v>4898754.5318999998</v>
      </c>
      <c r="F159" s="835">
        <f t="shared" ref="F159:I159" si="1">SUM(F167:F196)</f>
        <v>125382</v>
      </c>
      <c r="G159" s="835">
        <f t="shared" si="1"/>
        <v>261493.3</v>
      </c>
      <c r="H159" s="835">
        <f t="shared" si="1"/>
        <v>261493.3</v>
      </c>
      <c r="I159" s="835">
        <f t="shared" si="1"/>
        <v>261493.3</v>
      </c>
    </row>
    <row r="160" spans="2:9" ht="30">
      <c r="B160" s="841"/>
      <c r="C160" s="827"/>
      <c r="D160" s="175" t="s">
        <v>222</v>
      </c>
      <c r="E160" s="836"/>
      <c r="F160" s="836"/>
      <c r="G160" s="836"/>
      <c r="H160" s="836"/>
      <c r="I160" s="836"/>
    </row>
    <row r="161" spans="2:9" ht="15" customHeight="1">
      <c r="B161" s="841"/>
      <c r="C161" s="827"/>
      <c r="D161" s="175" t="s">
        <v>214</v>
      </c>
      <c r="E161" s="836"/>
      <c r="F161" s="836"/>
      <c r="G161" s="836"/>
      <c r="H161" s="836"/>
      <c r="I161" s="836"/>
    </row>
    <row r="162" spans="2:9" ht="15" customHeight="1">
      <c r="B162" s="841"/>
      <c r="C162" s="827"/>
      <c r="D162" s="175" t="s">
        <v>223</v>
      </c>
      <c r="E162" s="836"/>
      <c r="F162" s="836"/>
      <c r="G162" s="836"/>
      <c r="H162" s="836"/>
      <c r="I162" s="836"/>
    </row>
    <row r="163" spans="2:9" ht="15" customHeight="1">
      <c r="B163" s="841"/>
      <c r="C163" s="827"/>
      <c r="D163" s="175" t="s">
        <v>215</v>
      </c>
      <c r="E163" s="836"/>
      <c r="F163" s="836"/>
      <c r="G163" s="836"/>
      <c r="H163" s="836"/>
      <c r="I163" s="836"/>
    </row>
    <row r="164" spans="2:9" ht="90">
      <c r="B164" s="842"/>
      <c r="C164" s="828"/>
      <c r="D164" s="175" t="s">
        <v>224</v>
      </c>
      <c r="E164" s="837"/>
      <c r="F164" s="837"/>
      <c r="G164" s="837"/>
      <c r="H164" s="837"/>
      <c r="I164" s="837"/>
    </row>
    <row r="165" spans="2:9" ht="16.5">
      <c r="B165" s="24" t="s">
        <v>126</v>
      </c>
      <c r="C165" s="25"/>
      <c r="D165" s="179"/>
      <c r="E165" s="530"/>
      <c r="F165" s="530"/>
      <c r="G165" s="530"/>
      <c r="H165" s="530"/>
      <c r="I165" s="530"/>
    </row>
    <row r="166" spans="2:9" ht="16.5">
      <c r="B166" s="27"/>
      <c r="C166" s="28" t="s">
        <v>188</v>
      </c>
      <c r="D166" s="179"/>
      <c r="E166" s="531"/>
      <c r="F166" s="531"/>
      <c r="G166" s="531"/>
      <c r="H166" s="531"/>
      <c r="I166" s="531"/>
    </row>
    <row r="167" spans="2:9" ht="15">
      <c r="B167" s="826" t="s">
        <v>62</v>
      </c>
      <c r="C167" s="829">
        <v>11001</v>
      </c>
      <c r="D167" s="177" t="s">
        <v>190</v>
      </c>
      <c r="E167" s="835">
        <v>55039.421000000002</v>
      </c>
      <c r="F167" s="835">
        <v>47940</v>
      </c>
      <c r="G167" s="835">
        <v>98997</v>
      </c>
      <c r="H167" s="835">
        <v>98997</v>
      </c>
      <c r="I167" s="835">
        <v>98997</v>
      </c>
    </row>
    <row r="168" spans="2:9" ht="45">
      <c r="B168" s="827"/>
      <c r="C168" s="830"/>
      <c r="D168" s="175" t="s">
        <v>225</v>
      </c>
      <c r="E168" s="836"/>
      <c r="F168" s="836"/>
      <c r="G168" s="836"/>
      <c r="H168" s="836"/>
      <c r="I168" s="836"/>
    </row>
    <row r="169" spans="2:9" ht="15">
      <c r="B169" s="827"/>
      <c r="C169" s="830"/>
      <c r="D169" s="176" t="s">
        <v>192</v>
      </c>
      <c r="E169" s="836"/>
      <c r="F169" s="836"/>
      <c r="G169" s="836"/>
      <c r="H169" s="836"/>
      <c r="I169" s="836"/>
    </row>
    <row r="170" spans="2:9" ht="105">
      <c r="B170" s="827"/>
      <c r="C170" s="830"/>
      <c r="D170" s="175" t="s">
        <v>226</v>
      </c>
      <c r="E170" s="836"/>
      <c r="F170" s="836"/>
      <c r="G170" s="836"/>
      <c r="H170" s="836"/>
      <c r="I170" s="836"/>
    </row>
    <row r="171" spans="2:9" ht="15">
      <c r="B171" s="827"/>
      <c r="C171" s="830"/>
      <c r="D171" s="176" t="s">
        <v>211</v>
      </c>
      <c r="E171" s="836"/>
      <c r="F171" s="836"/>
      <c r="G171" s="836"/>
      <c r="H171" s="836"/>
      <c r="I171" s="836"/>
    </row>
    <row r="172" spans="2:9" ht="15">
      <c r="B172" s="828"/>
      <c r="C172" s="831"/>
      <c r="D172" s="175" t="s">
        <v>194</v>
      </c>
      <c r="E172" s="837"/>
      <c r="F172" s="837"/>
      <c r="G172" s="837"/>
      <c r="H172" s="837"/>
      <c r="I172" s="837"/>
    </row>
    <row r="173" spans="2:9" ht="15">
      <c r="B173" s="826" t="s">
        <v>62</v>
      </c>
      <c r="C173" s="829">
        <v>11002</v>
      </c>
      <c r="D173" s="177" t="s">
        <v>190</v>
      </c>
      <c r="E173" s="835">
        <v>47943.066700000003</v>
      </c>
      <c r="F173" s="835">
        <v>29376.3</v>
      </c>
      <c r="G173" s="835">
        <v>29376.3</v>
      </c>
      <c r="H173" s="835">
        <v>29376.3</v>
      </c>
      <c r="I173" s="835">
        <v>29376.3</v>
      </c>
    </row>
    <row r="174" spans="2:9" ht="15">
      <c r="B174" s="827"/>
      <c r="C174" s="830"/>
      <c r="D174" s="175" t="s">
        <v>227</v>
      </c>
      <c r="E174" s="836"/>
      <c r="F174" s="836"/>
      <c r="G174" s="836"/>
      <c r="H174" s="836"/>
      <c r="I174" s="836"/>
    </row>
    <row r="175" spans="2:9" ht="15">
      <c r="B175" s="827"/>
      <c r="C175" s="830"/>
      <c r="D175" s="176" t="s">
        <v>192</v>
      </c>
      <c r="E175" s="836"/>
      <c r="F175" s="836"/>
      <c r="G175" s="836"/>
      <c r="H175" s="836"/>
      <c r="I175" s="836"/>
    </row>
    <row r="176" spans="2:9" ht="30">
      <c r="B176" s="827"/>
      <c r="C176" s="830"/>
      <c r="D176" s="175" t="s">
        <v>228</v>
      </c>
      <c r="E176" s="836"/>
      <c r="F176" s="836"/>
      <c r="G176" s="836"/>
      <c r="H176" s="836"/>
      <c r="I176" s="836"/>
    </row>
    <row r="177" spans="2:9" ht="15">
      <c r="B177" s="827"/>
      <c r="C177" s="830"/>
      <c r="D177" s="176" t="s">
        <v>211</v>
      </c>
      <c r="E177" s="836"/>
      <c r="F177" s="836"/>
      <c r="G177" s="836"/>
      <c r="H177" s="836"/>
      <c r="I177" s="836"/>
    </row>
    <row r="178" spans="2:9" ht="15">
      <c r="B178" s="828"/>
      <c r="C178" s="831"/>
      <c r="D178" s="175" t="s">
        <v>194</v>
      </c>
      <c r="E178" s="837"/>
      <c r="F178" s="837"/>
      <c r="G178" s="837"/>
      <c r="H178" s="837"/>
      <c r="I178" s="837"/>
    </row>
    <row r="179" spans="2:9" ht="15">
      <c r="B179" s="826" t="s">
        <v>62</v>
      </c>
      <c r="C179" s="829">
        <v>11003</v>
      </c>
      <c r="D179" s="177" t="s">
        <v>190</v>
      </c>
      <c r="E179" s="835">
        <v>48065.7</v>
      </c>
      <c r="F179" s="835">
        <v>48065.7</v>
      </c>
      <c r="G179" s="835">
        <v>133120</v>
      </c>
      <c r="H179" s="835">
        <v>133120</v>
      </c>
      <c r="I179" s="835">
        <v>133120</v>
      </c>
    </row>
    <row r="180" spans="2:9" ht="30">
      <c r="B180" s="827"/>
      <c r="C180" s="830"/>
      <c r="D180" s="175" t="s">
        <v>229</v>
      </c>
      <c r="E180" s="836"/>
      <c r="F180" s="836"/>
      <c r="G180" s="836"/>
      <c r="H180" s="836"/>
      <c r="I180" s="836"/>
    </row>
    <row r="181" spans="2:9" ht="15">
      <c r="B181" s="827"/>
      <c r="C181" s="830"/>
      <c r="D181" s="176" t="s">
        <v>192</v>
      </c>
      <c r="E181" s="836"/>
      <c r="F181" s="836"/>
      <c r="G181" s="836"/>
      <c r="H181" s="836"/>
      <c r="I181" s="836"/>
    </row>
    <row r="182" spans="2:9" ht="75">
      <c r="B182" s="827"/>
      <c r="C182" s="830"/>
      <c r="D182" s="175" t="s">
        <v>230</v>
      </c>
      <c r="E182" s="836"/>
      <c r="F182" s="836"/>
      <c r="G182" s="836"/>
      <c r="H182" s="836"/>
      <c r="I182" s="836"/>
    </row>
    <row r="183" spans="2:9" ht="15">
      <c r="B183" s="827"/>
      <c r="C183" s="830"/>
      <c r="D183" s="176" t="s">
        <v>211</v>
      </c>
      <c r="E183" s="836"/>
      <c r="F183" s="836"/>
      <c r="G183" s="836"/>
      <c r="H183" s="836"/>
      <c r="I183" s="836"/>
    </row>
    <row r="184" spans="2:9" ht="15">
      <c r="B184" s="828"/>
      <c r="C184" s="831"/>
      <c r="D184" s="175" t="s">
        <v>194</v>
      </c>
      <c r="E184" s="837"/>
      <c r="F184" s="837"/>
      <c r="G184" s="837"/>
      <c r="H184" s="837"/>
      <c r="I184" s="837"/>
    </row>
    <row r="185" spans="2:9" ht="15">
      <c r="B185" s="826" t="s">
        <v>62</v>
      </c>
      <c r="C185" s="829" t="s">
        <v>356</v>
      </c>
      <c r="D185" s="177" t="s">
        <v>190</v>
      </c>
      <c r="E185" s="835">
        <v>158073.66419999997</v>
      </c>
      <c r="F185" s="835"/>
      <c r="G185" s="835"/>
      <c r="H185" s="835"/>
      <c r="I185" s="835"/>
    </row>
    <row r="186" spans="2:9" ht="45">
      <c r="B186" s="827"/>
      <c r="C186" s="830"/>
      <c r="D186" s="175" t="s">
        <v>357</v>
      </c>
      <c r="E186" s="836"/>
      <c r="F186" s="836"/>
      <c r="G186" s="836"/>
      <c r="H186" s="836"/>
      <c r="I186" s="836"/>
    </row>
    <row r="187" spans="2:9" ht="15">
      <c r="B187" s="827"/>
      <c r="C187" s="830"/>
      <c r="D187" s="176" t="s">
        <v>192</v>
      </c>
      <c r="E187" s="836"/>
      <c r="F187" s="836"/>
      <c r="G187" s="836"/>
      <c r="H187" s="836"/>
      <c r="I187" s="836"/>
    </row>
    <row r="188" spans="2:9" ht="45">
      <c r="B188" s="827"/>
      <c r="C188" s="830"/>
      <c r="D188" s="175" t="s">
        <v>357</v>
      </c>
      <c r="E188" s="836"/>
      <c r="F188" s="836"/>
      <c r="G188" s="836"/>
      <c r="H188" s="836"/>
      <c r="I188" s="836"/>
    </row>
    <row r="189" spans="2:9" ht="15">
      <c r="B189" s="827"/>
      <c r="C189" s="830"/>
      <c r="D189" s="176" t="s">
        <v>211</v>
      </c>
      <c r="E189" s="836"/>
      <c r="F189" s="836"/>
      <c r="G189" s="836"/>
      <c r="H189" s="836"/>
      <c r="I189" s="836"/>
    </row>
    <row r="190" spans="2:9" ht="15">
      <c r="B190" s="828"/>
      <c r="C190" s="831"/>
      <c r="D190" s="175" t="s">
        <v>194</v>
      </c>
      <c r="E190" s="837"/>
      <c r="F190" s="837"/>
      <c r="G190" s="837"/>
      <c r="H190" s="837"/>
      <c r="I190" s="837"/>
    </row>
    <row r="191" spans="2:9" ht="15">
      <c r="B191" s="826" t="s">
        <v>62</v>
      </c>
      <c r="C191" s="829" t="s">
        <v>352</v>
      </c>
      <c r="D191" s="177" t="s">
        <v>190</v>
      </c>
      <c r="E191" s="835">
        <v>4589632.68</v>
      </c>
      <c r="F191" s="835"/>
      <c r="G191" s="835"/>
      <c r="H191" s="835"/>
      <c r="I191" s="835"/>
    </row>
    <row r="192" spans="2:9" ht="45">
      <c r="B192" s="827"/>
      <c r="C192" s="830"/>
      <c r="D192" s="175" t="s">
        <v>358</v>
      </c>
      <c r="E192" s="836"/>
      <c r="F192" s="836"/>
      <c r="G192" s="836"/>
      <c r="H192" s="836"/>
      <c r="I192" s="836"/>
    </row>
    <row r="193" spans="2:9" ht="15">
      <c r="B193" s="827"/>
      <c r="C193" s="830"/>
      <c r="D193" s="176" t="s">
        <v>192</v>
      </c>
      <c r="E193" s="836"/>
      <c r="F193" s="836"/>
      <c r="G193" s="836"/>
      <c r="H193" s="836"/>
      <c r="I193" s="836"/>
    </row>
    <row r="194" spans="2:9" ht="45">
      <c r="B194" s="827"/>
      <c r="C194" s="830"/>
      <c r="D194" s="175" t="s">
        <v>358</v>
      </c>
      <c r="E194" s="836"/>
      <c r="F194" s="836"/>
      <c r="G194" s="836"/>
      <c r="H194" s="836"/>
      <c r="I194" s="836"/>
    </row>
    <row r="195" spans="2:9" ht="15">
      <c r="B195" s="827"/>
      <c r="C195" s="830"/>
      <c r="D195" s="176" t="s">
        <v>211</v>
      </c>
      <c r="E195" s="836"/>
      <c r="F195" s="836"/>
      <c r="G195" s="836"/>
      <c r="H195" s="836"/>
      <c r="I195" s="836"/>
    </row>
    <row r="196" spans="2:9" ht="15">
      <c r="B196" s="828"/>
      <c r="C196" s="831"/>
      <c r="D196" s="175" t="s">
        <v>194</v>
      </c>
      <c r="E196" s="837"/>
      <c r="F196" s="837"/>
      <c r="G196" s="837"/>
      <c r="H196" s="837"/>
      <c r="I196" s="837"/>
    </row>
    <row r="197" spans="2:9" ht="16.5">
      <c r="B197" s="22" t="s">
        <v>4</v>
      </c>
      <c r="C197" s="23"/>
      <c r="D197" s="180"/>
      <c r="E197" s="531"/>
      <c r="F197" s="531"/>
      <c r="G197" s="531"/>
      <c r="H197" s="531"/>
      <c r="I197" s="531"/>
    </row>
    <row r="198" spans="2:9" ht="15" customHeight="1">
      <c r="B198" s="840" t="s">
        <v>231</v>
      </c>
      <c r="C198" s="826"/>
      <c r="D198" s="175" t="s">
        <v>221</v>
      </c>
      <c r="E198" s="835">
        <f>+SUM(E206:E224)</f>
        <v>28023.4</v>
      </c>
      <c r="F198" s="835">
        <f t="shared" ref="F198:I198" si="2">+SUM(F206:F224)</f>
        <v>1030803.4</v>
      </c>
      <c r="G198" s="835">
        <f t="shared" si="2"/>
        <v>1715123.4</v>
      </c>
      <c r="H198" s="835">
        <f t="shared" si="2"/>
        <v>4236923.4000000004</v>
      </c>
      <c r="I198" s="835">
        <f t="shared" si="2"/>
        <v>7878123.4000000004</v>
      </c>
    </row>
    <row r="199" spans="2:9" ht="30">
      <c r="B199" s="841"/>
      <c r="C199" s="827"/>
      <c r="D199" s="175" t="s">
        <v>232</v>
      </c>
      <c r="E199" s="836"/>
      <c r="F199" s="836"/>
      <c r="G199" s="836"/>
      <c r="H199" s="836"/>
      <c r="I199" s="836"/>
    </row>
    <row r="200" spans="2:9" ht="15" customHeight="1">
      <c r="B200" s="841"/>
      <c r="C200" s="827"/>
      <c r="D200" s="175" t="s">
        <v>214</v>
      </c>
      <c r="E200" s="836"/>
      <c r="F200" s="836"/>
      <c r="G200" s="836"/>
      <c r="H200" s="836"/>
      <c r="I200" s="836"/>
    </row>
    <row r="201" spans="2:9" ht="60">
      <c r="B201" s="841"/>
      <c r="C201" s="827"/>
      <c r="D201" s="175" t="s">
        <v>233</v>
      </c>
      <c r="E201" s="836"/>
      <c r="F201" s="836"/>
      <c r="G201" s="836"/>
      <c r="H201" s="836"/>
      <c r="I201" s="836"/>
    </row>
    <row r="202" spans="2:9" ht="15" customHeight="1">
      <c r="B202" s="841"/>
      <c r="C202" s="827"/>
      <c r="D202" s="175" t="s">
        <v>215</v>
      </c>
      <c r="E202" s="836"/>
      <c r="F202" s="836"/>
      <c r="G202" s="836"/>
      <c r="H202" s="836"/>
      <c r="I202" s="836"/>
    </row>
    <row r="203" spans="2:9" ht="75">
      <c r="B203" s="842"/>
      <c r="C203" s="828"/>
      <c r="D203" s="175" t="s">
        <v>234</v>
      </c>
      <c r="E203" s="837"/>
      <c r="F203" s="837"/>
      <c r="G203" s="837"/>
      <c r="H203" s="837"/>
      <c r="I203" s="837"/>
    </row>
    <row r="204" spans="2:9" ht="16.5">
      <c r="B204" s="24" t="s">
        <v>126</v>
      </c>
      <c r="C204" s="25"/>
      <c r="D204" s="181"/>
      <c r="E204" s="530"/>
      <c r="F204" s="530"/>
      <c r="G204" s="530"/>
      <c r="H204" s="530"/>
      <c r="I204" s="530"/>
    </row>
    <row r="205" spans="2:9" ht="16.5">
      <c r="B205" s="27"/>
      <c r="C205" s="28" t="s">
        <v>188</v>
      </c>
      <c r="D205" s="181"/>
      <c r="E205" s="531"/>
      <c r="F205" s="531"/>
      <c r="G205" s="531"/>
      <c r="H205" s="531"/>
      <c r="I205" s="531"/>
    </row>
    <row r="206" spans="2:9" ht="15">
      <c r="B206" s="826" t="s">
        <v>62</v>
      </c>
      <c r="C206" s="829">
        <v>11001</v>
      </c>
      <c r="D206" s="177" t="s">
        <v>190</v>
      </c>
      <c r="E206" s="835">
        <v>14123.4</v>
      </c>
      <c r="F206" s="835">
        <v>14123.4</v>
      </c>
      <c r="G206" s="835">
        <v>14123.4</v>
      </c>
      <c r="H206" s="835">
        <v>14123.4</v>
      </c>
      <c r="I206" s="835">
        <v>14123.4</v>
      </c>
    </row>
    <row r="207" spans="2:9" ht="15">
      <c r="B207" s="827"/>
      <c r="C207" s="830"/>
      <c r="D207" s="175" t="s">
        <v>235</v>
      </c>
      <c r="E207" s="836"/>
      <c r="F207" s="836"/>
      <c r="G207" s="836"/>
      <c r="H207" s="836"/>
      <c r="I207" s="836"/>
    </row>
    <row r="208" spans="2:9" ht="15">
      <c r="B208" s="827"/>
      <c r="C208" s="830"/>
      <c r="D208" s="177" t="s">
        <v>192</v>
      </c>
      <c r="E208" s="836"/>
      <c r="F208" s="836"/>
      <c r="G208" s="836"/>
      <c r="H208" s="836"/>
      <c r="I208" s="836"/>
    </row>
    <row r="209" spans="2:9" ht="90">
      <c r="B209" s="827"/>
      <c r="C209" s="830"/>
      <c r="D209" s="175" t="s">
        <v>236</v>
      </c>
      <c r="E209" s="836"/>
      <c r="F209" s="836"/>
      <c r="G209" s="836"/>
      <c r="H209" s="836"/>
      <c r="I209" s="836"/>
    </row>
    <row r="210" spans="2:9" ht="15">
      <c r="B210" s="827"/>
      <c r="C210" s="830"/>
      <c r="D210" s="177" t="s">
        <v>211</v>
      </c>
      <c r="E210" s="836"/>
      <c r="F210" s="836"/>
      <c r="G210" s="836"/>
      <c r="H210" s="836"/>
      <c r="I210" s="836"/>
    </row>
    <row r="211" spans="2:9" ht="15">
      <c r="B211" s="828"/>
      <c r="C211" s="831"/>
      <c r="D211" s="175" t="s">
        <v>194</v>
      </c>
      <c r="E211" s="837"/>
      <c r="F211" s="837"/>
      <c r="G211" s="837"/>
      <c r="H211" s="837"/>
      <c r="I211" s="837"/>
    </row>
    <row r="212" spans="2:9" ht="15">
      <c r="B212" s="826" t="s">
        <v>62</v>
      </c>
      <c r="C212" s="829">
        <v>11002</v>
      </c>
      <c r="D212" s="177" t="s">
        <v>190</v>
      </c>
      <c r="E212" s="835">
        <v>13900</v>
      </c>
      <c r="F212" s="835">
        <v>16680</v>
      </c>
      <c r="G212" s="835">
        <v>114000</v>
      </c>
      <c r="H212" s="835">
        <v>114000</v>
      </c>
      <c r="I212" s="835">
        <v>114000</v>
      </c>
    </row>
    <row r="213" spans="2:9" ht="15">
      <c r="B213" s="827"/>
      <c r="C213" s="830"/>
      <c r="D213" s="175" t="s">
        <v>237</v>
      </c>
      <c r="E213" s="836"/>
      <c r="F213" s="836"/>
      <c r="G213" s="836"/>
      <c r="H213" s="836"/>
      <c r="I213" s="836"/>
    </row>
    <row r="214" spans="2:9" ht="15">
      <c r="B214" s="827"/>
      <c r="C214" s="830"/>
      <c r="D214" s="177" t="s">
        <v>192</v>
      </c>
      <c r="E214" s="836"/>
      <c r="F214" s="836"/>
      <c r="G214" s="836"/>
      <c r="H214" s="836"/>
      <c r="I214" s="836"/>
    </row>
    <row r="215" spans="2:9" ht="90">
      <c r="B215" s="827"/>
      <c r="C215" s="830"/>
      <c r="D215" s="175" t="s">
        <v>238</v>
      </c>
      <c r="E215" s="836"/>
      <c r="F215" s="836"/>
      <c r="G215" s="836"/>
      <c r="H215" s="836"/>
      <c r="I215" s="836"/>
    </row>
    <row r="216" spans="2:9" ht="15">
      <c r="B216" s="827"/>
      <c r="C216" s="830"/>
      <c r="D216" s="177" t="s">
        <v>211</v>
      </c>
      <c r="E216" s="836"/>
      <c r="F216" s="836"/>
      <c r="G216" s="836"/>
      <c r="H216" s="836"/>
      <c r="I216" s="836"/>
    </row>
    <row r="217" spans="2:9" ht="15">
      <c r="B217" s="828"/>
      <c r="C217" s="831"/>
      <c r="D217" s="175" t="s">
        <v>194</v>
      </c>
      <c r="E217" s="837"/>
      <c r="F217" s="837"/>
      <c r="G217" s="837"/>
      <c r="H217" s="837"/>
      <c r="I217" s="837"/>
    </row>
    <row r="218" spans="2:9" ht="16.5">
      <c r="B218" s="27"/>
      <c r="C218" s="28" t="s">
        <v>210</v>
      </c>
      <c r="D218" s="176"/>
      <c r="E218" s="531"/>
      <c r="F218" s="531"/>
      <c r="G218" s="531"/>
      <c r="H218" s="531"/>
      <c r="I218" s="531"/>
    </row>
    <row r="219" spans="2:9" ht="15">
      <c r="B219" s="826" t="s">
        <v>62</v>
      </c>
      <c r="C219" s="829" t="s">
        <v>239</v>
      </c>
      <c r="D219" s="177" t="s">
        <v>6</v>
      </c>
      <c r="E219" s="835"/>
      <c r="F219" s="835">
        <v>1000000</v>
      </c>
      <c r="G219" s="835">
        <v>1587000</v>
      </c>
      <c r="H219" s="835">
        <v>4108800</v>
      </c>
      <c r="I219" s="835">
        <v>7750000</v>
      </c>
    </row>
    <row r="220" spans="2:9" ht="30">
      <c r="B220" s="827"/>
      <c r="C220" s="830"/>
      <c r="D220" s="175" t="s">
        <v>240</v>
      </c>
      <c r="E220" s="836"/>
      <c r="F220" s="836"/>
      <c r="G220" s="836"/>
      <c r="H220" s="836"/>
      <c r="I220" s="836"/>
    </row>
    <row r="221" spans="2:9" ht="15">
      <c r="B221" s="827"/>
      <c r="C221" s="830"/>
      <c r="D221" s="177" t="s">
        <v>7</v>
      </c>
      <c r="E221" s="836"/>
      <c r="F221" s="836"/>
      <c r="G221" s="836"/>
      <c r="H221" s="836"/>
      <c r="I221" s="836"/>
    </row>
    <row r="222" spans="2:9" ht="60">
      <c r="B222" s="827"/>
      <c r="C222" s="830"/>
      <c r="D222" s="175" t="s">
        <v>241</v>
      </c>
      <c r="E222" s="836"/>
      <c r="F222" s="836"/>
      <c r="G222" s="836"/>
      <c r="H222" s="836"/>
      <c r="I222" s="836"/>
    </row>
    <row r="223" spans="2:9" ht="15">
      <c r="B223" s="827"/>
      <c r="C223" s="830"/>
      <c r="D223" s="177" t="s">
        <v>211</v>
      </c>
      <c r="E223" s="836"/>
      <c r="F223" s="836"/>
      <c r="G223" s="836"/>
      <c r="H223" s="836"/>
      <c r="I223" s="836"/>
    </row>
    <row r="224" spans="2:9" ht="45">
      <c r="B224" s="828"/>
      <c r="C224" s="831"/>
      <c r="D224" s="175" t="s">
        <v>212</v>
      </c>
      <c r="E224" s="837"/>
      <c r="F224" s="837"/>
      <c r="G224" s="837"/>
      <c r="H224" s="837"/>
      <c r="I224" s="837"/>
    </row>
    <row r="225" spans="2:9" ht="16.5">
      <c r="B225" s="22" t="s">
        <v>4</v>
      </c>
      <c r="C225" s="23"/>
      <c r="D225" s="181"/>
      <c r="E225" s="531"/>
      <c r="F225" s="531"/>
      <c r="G225" s="531"/>
      <c r="H225" s="531"/>
      <c r="I225" s="531"/>
    </row>
    <row r="226" spans="2:9" ht="15" customHeight="1">
      <c r="B226" s="840" t="s">
        <v>242</v>
      </c>
      <c r="C226" s="826"/>
      <c r="D226" s="175" t="s">
        <v>221</v>
      </c>
      <c r="E226" s="835">
        <f>+SUM(E234:E264)</f>
        <v>66523.55</v>
      </c>
      <c r="F226" s="835">
        <f t="shared" ref="F226:I226" si="3">+SUM(F234:F264)</f>
        <v>528418.9</v>
      </c>
      <c r="G226" s="835">
        <f t="shared" si="3"/>
        <v>1999321.2000000002</v>
      </c>
      <c r="H226" s="835">
        <f t="shared" si="3"/>
        <v>1880123.9699999997</v>
      </c>
      <c r="I226" s="835">
        <f t="shared" si="3"/>
        <v>0</v>
      </c>
    </row>
    <row r="227" spans="2:9" ht="30">
      <c r="B227" s="841"/>
      <c r="C227" s="827"/>
      <c r="D227" s="175" t="s">
        <v>243</v>
      </c>
      <c r="E227" s="836"/>
      <c r="F227" s="836"/>
      <c r="G227" s="836"/>
      <c r="H227" s="836"/>
      <c r="I227" s="836"/>
    </row>
    <row r="228" spans="2:9" ht="15" customHeight="1">
      <c r="B228" s="841"/>
      <c r="C228" s="827"/>
      <c r="D228" s="175" t="s">
        <v>214</v>
      </c>
      <c r="E228" s="836"/>
      <c r="F228" s="836"/>
      <c r="G228" s="836"/>
      <c r="H228" s="836"/>
      <c r="I228" s="836"/>
    </row>
    <row r="229" spans="2:9" ht="15" customHeight="1">
      <c r="B229" s="841"/>
      <c r="C229" s="827"/>
      <c r="D229" s="175" t="s">
        <v>244</v>
      </c>
      <c r="E229" s="836"/>
      <c r="F229" s="836"/>
      <c r="G229" s="836"/>
      <c r="H229" s="836"/>
      <c r="I229" s="836"/>
    </row>
    <row r="230" spans="2:9" ht="15" customHeight="1">
      <c r="B230" s="841"/>
      <c r="C230" s="827"/>
      <c r="D230" s="175" t="s">
        <v>215</v>
      </c>
      <c r="E230" s="836"/>
      <c r="F230" s="836"/>
      <c r="G230" s="836"/>
      <c r="H230" s="836"/>
      <c r="I230" s="836"/>
    </row>
    <row r="231" spans="2:9" ht="30">
      <c r="B231" s="842"/>
      <c r="C231" s="828"/>
      <c r="D231" s="175" t="s">
        <v>245</v>
      </c>
      <c r="E231" s="837"/>
      <c r="F231" s="837"/>
      <c r="G231" s="837"/>
      <c r="H231" s="837"/>
      <c r="I231" s="837"/>
    </row>
    <row r="232" spans="2:9" ht="16.5">
      <c r="B232" s="24" t="s">
        <v>126</v>
      </c>
      <c r="C232" s="25"/>
      <c r="D232" s="181"/>
      <c r="E232" s="530"/>
      <c r="F232" s="530"/>
      <c r="G232" s="530"/>
      <c r="H232" s="530"/>
      <c r="I232" s="530"/>
    </row>
    <row r="233" spans="2:9" ht="16.5">
      <c r="B233" s="27"/>
      <c r="C233" s="28" t="s">
        <v>188</v>
      </c>
      <c r="D233" s="181"/>
      <c r="E233" s="531"/>
      <c r="F233" s="531"/>
      <c r="G233" s="531"/>
      <c r="H233" s="531"/>
      <c r="I233" s="531"/>
    </row>
    <row r="234" spans="2:9" ht="15">
      <c r="B234" s="826" t="s">
        <v>62</v>
      </c>
      <c r="C234" s="829" t="s">
        <v>359</v>
      </c>
      <c r="D234" s="177" t="s">
        <v>190</v>
      </c>
      <c r="E234" s="835">
        <v>6000</v>
      </c>
      <c r="F234" s="835"/>
      <c r="G234" s="835"/>
      <c r="H234" s="835"/>
      <c r="I234" s="835"/>
    </row>
    <row r="235" spans="2:9" ht="60">
      <c r="B235" s="827"/>
      <c r="C235" s="830"/>
      <c r="D235" s="175" t="s">
        <v>360</v>
      </c>
      <c r="E235" s="836"/>
      <c r="F235" s="836"/>
      <c r="G235" s="836"/>
      <c r="H235" s="836"/>
      <c r="I235" s="836"/>
    </row>
    <row r="236" spans="2:9" ht="15">
      <c r="B236" s="827"/>
      <c r="C236" s="830"/>
      <c r="D236" s="177" t="s">
        <v>192</v>
      </c>
      <c r="E236" s="836"/>
      <c r="F236" s="836"/>
      <c r="G236" s="836"/>
      <c r="H236" s="836"/>
      <c r="I236" s="836"/>
    </row>
    <row r="237" spans="2:9" ht="60">
      <c r="B237" s="827"/>
      <c r="C237" s="830"/>
      <c r="D237" s="175" t="s">
        <v>360</v>
      </c>
      <c r="E237" s="836"/>
      <c r="F237" s="836"/>
      <c r="G237" s="836"/>
      <c r="H237" s="836"/>
      <c r="I237" s="836"/>
    </row>
    <row r="238" spans="2:9" ht="15">
      <c r="B238" s="827"/>
      <c r="C238" s="830"/>
      <c r="D238" s="177" t="s">
        <v>211</v>
      </c>
      <c r="E238" s="836"/>
      <c r="F238" s="836"/>
      <c r="G238" s="836"/>
      <c r="H238" s="836"/>
      <c r="I238" s="836"/>
    </row>
    <row r="239" spans="2:9" ht="15">
      <c r="B239" s="828"/>
      <c r="C239" s="831"/>
      <c r="D239" s="175" t="s">
        <v>194</v>
      </c>
      <c r="E239" s="837"/>
      <c r="F239" s="837"/>
      <c r="G239" s="837"/>
      <c r="H239" s="837"/>
      <c r="I239" s="837"/>
    </row>
    <row r="240" spans="2:9" ht="15">
      <c r="B240" s="826" t="s">
        <v>62</v>
      </c>
      <c r="C240" s="829" t="s">
        <v>257</v>
      </c>
      <c r="D240" s="177" t="s">
        <v>190</v>
      </c>
      <c r="E240" s="835">
        <v>35000</v>
      </c>
      <c r="F240" s="835"/>
      <c r="G240" s="835"/>
      <c r="H240" s="835"/>
      <c r="I240" s="835"/>
    </row>
    <row r="241" spans="2:9" ht="60">
      <c r="B241" s="827"/>
      <c r="C241" s="830"/>
      <c r="D241" s="175" t="s">
        <v>361</v>
      </c>
      <c r="E241" s="836"/>
      <c r="F241" s="836"/>
      <c r="G241" s="836"/>
      <c r="H241" s="836"/>
      <c r="I241" s="836"/>
    </row>
    <row r="242" spans="2:9" ht="15">
      <c r="B242" s="827"/>
      <c r="C242" s="830"/>
      <c r="D242" s="177" t="s">
        <v>192</v>
      </c>
      <c r="E242" s="836"/>
      <c r="F242" s="836"/>
      <c r="G242" s="836"/>
      <c r="H242" s="836"/>
      <c r="I242" s="836"/>
    </row>
    <row r="243" spans="2:9" ht="60">
      <c r="B243" s="827"/>
      <c r="C243" s="830"/>
      <c r="D243" s="175" t="s">
        <v>361</v>
      </c>
      <c r="E243" s="836"/>
      <c r="F243" s="836"/>
      <c r="G243" s="836"/>
      <c r="H243" s="836"/>
      <c r="I243" s="836"/>
    </row>
    <row r="244" spans="2:9" ht="15">
      <c r="B244" s="827"/>
      <c r="C244" s="830"/>
      <c r="D244" s="177" t="s">
        <v>211</v>
      </c>
      <c r="E244" s="836"/>
      <c r="F244" s="836"/>
      <c r="G244" s="836"/>
      <c r="H244" s="836"/>
      <c r="I244" s="836"/>
    </row>
    <row r="245" spans="2:9" ht="15">
      <c r="B245" s="828"/>
      <c r="C245" s="831"/>
      <c r="D245" s="175" t="s">
        <v>194</v>
      </c>
      <c r="E245" s="837"/>
      <c r="F245" s="837"/>
      <c r="G245" s="837"/>
      <c r="H245" s="837"/>
      <c r="I245" s="837"/>
    </row>
    <row r="246" spans="2:9" ht="15">
      <c r="B246" s="826" t="s">
        <v>62</v>
      </c>
      <c r="C246" s="829">
        <v>11004</v>
      </c>
      <c r="D246" s="177" t="s">
        <v>190</v>
      </c>
      <c r="E246" s="835">
        <v>23184.16</v>
      </c>
      <c r="F246" s="835">
        <v>200000</v>
      </c>
      <c r="G246" s="835">
        <v>656655.17000000004</v>
      </c>
      <c r="H246" s="835">
        <v>626383.57999999996</v>
      </c>
      <c r="I246" s="835"/>
    </row>
    <row r="247" spans="2:9" ht="75">
      <c r="B247" s="827"/>
      <c r="C247" s="830"/>
      <c r="D247" s="175" t="s">
        <v>246</v>
      </c>
      <c r="E247" s="836"/>
      <c r="F247" s="836"/>
      <c r="G247" s="836"/>
      <c r="H247" s="836"/>
      <c r="I247" s="836"/>
    </row>
    <row r="248" spans="2:9" ht="15">
      <c r="B248" s="827"/>
      <c r="C248" s="830"/>
      <c r="D248" s="177" t="s">
        <v>192</v>
      </c>
      <c r="E248" s="836"/>
      <c r="F248" s="836"/>
      <c r="G248" s="836"/>
      <c r="H248" s="836"/>
      <c r="I248" s="836"/>
    </row>
    <row r="249" spans="2:9" ht="75">
      <c r="B249" s="827"/>
      <c r="C249" s="830"/>
      <c r="D249" s="175" t="s">
        <v>247</v>
      </c>
      <c r="E249" s="836"/>
      <c r="F249" s="836"/>
      <c r="G249" s="836"/>
      <c r="H249" s="836"/>
      <c r="I249" s="836"/>
    </row>
    <row r="250" spans="2:9" ht="15">
      <c r="B250" s="827"/>
      <c r="C250" s="830"/>
      <c r="D250" s="177" t="s">
        <v>211</v>
      </c>
      <c r="E250" s="836"/>
      <c r="F250" s="836"/>
      <c r="G250" s="836"/>
      <c r="H250" s="836"/>
      <c r="I250" s="836"/>
    </row>
    <row r="251" spans="2:9" ht="15">
      <c r="B251" s="828"/>
      <c r="C251" s="831"/>
      <c r="D251" s="175" t="s">
        <v>194</v>
      </c>
      <c r="E251" s="837"/>
      <c r="F251" s="837"/>
      <c r="G251" s="837"/>
      <c r="H251" s="837"/>
      <c r="I251" s="837"/>
    </row>
    <row r="252" spans="2:9" ht="15">
      <c r="B252" s="826" t="s">
        <v>62</v>
      </c>
      <c r="C252" s="829">
        <v>12003</v>
      </c>
      <c r="D252" s="177" t="s">
        <v>190</v>
      </c>
      <c r="E252" s="835">
        <v>0</v>
      </c>
      <c r="F252" s="835">
        <v>300000</v>
      </c>
      <c r="G252" s="835">
        <v>1232852.2</v>
      </c>
      <c r="H252" s="835">
        <v>1232852.2</v>
      </c>
      <c r="I252" s="835"/>
    </row>
    <row r="253" spans="2:9" ht="75">
      <c r="B253" s="827"/>
      <c r="C253" s="830"/>
      <c r="D253" s="175" t="s">
        <v>248</v>
      </c>
      <c r="E253" s="836"/>
      <c r="F253" s="836"/>
      <c r="G253" s="836"/>
      <c r="H253" s="836"/>
      <c r="I253" s="836"/>
    </row>
    <row r="254" spans="2:9" ht="15">
      <c r="B254" s="827"/>
      <c r="C254" s="830"/>
      <c r="D254" s="177" t="s">
        <v>192</v>
      </c>
      <c r="E254" s="836"/>
      <c r="F254" s="836"/>
      <c r="G254" s="836"/>
      <c r="H254" s="836"/>
      <c r="I254" s="836"/>
    </row>
    <row r="255" spans="2:9" ht="45">
      <c r="B255" s="827"/>
      <c r="C255" s="830"/>
      <c r="D255" s="175" t="s">
        <v>249</v>
      </c>
      <c r="E255" s="836"/>
      <c r="F255" s="836"/>
      <c r="G255" s="836"/>
      <c r="H255" s="836"/>
      <c r="I255" s="836"/>
    </row>
    <row r="256" spans="2:9" ht="15">
      <c r="B256" s="827"/>
      <c r="C256" s="830"/>
      <c r="D256" s="177" t="s">
        <v>211</v>
      </c>
      <c r="E256" s="836"/>
      <c r="F256" s="836"/>
      <c r="G256" s="836"/>
      <c r="H256" s="836"/>
      <c r="I256" s="836"/>
    </row>
    <row r="257" spans="2:9" ht="15">
      <c r="B257" s="828"/>
      <c r="C257" s="831"/>
      <c r="D257" s="175" t="s">
        <v>200</v>
      </c>
      <c r="E257" s="837"/>
      <c r="F257" s="837"/>
      <c r="G257" s="837"/>
      <c r="H257" s="837"/>
      <c r="I257" s="837"/>
    </row>
    <row r="258" spans="2:9" ht="16.5">
      <c r="B258" s="27"/>
      <c r="C258" s="28" t="s">
        <v>210</v>
      </c>
      <c r="D258" s="180"/>
      <c r="E258" s="531"/>
      <c r="F258" s="531"/>
      <c r="G258" s="531"/>
      <c r="H258" s="531"/>
      <c r="I258" s="531"/>
    </row>
    <row r="259" spans="2:9" ht="15">
      <c r="B259" s="826" t="s">
        <v>62</v>
      </c>
      <c r="C259" s="829">
        <v>31001</v>
      </c>
      <c r="D259" s="177" t="s">
        <v>190</v>
      </c>
      <c r="E259" s="835">
        <v>2339.39</v>
      </c>
      <c r="F259" s="835">
        <v>28418.9</v>
      </c>
      <c r="G259" s="835">
        <v>109813.83</v>
      </c>
      <c r="H259" s="835">
        <v>20888.189999999999</v>
      </c>
      <c r="I259" s="835"/>
    </row>
    <row r="260" spans="2:9" ht="60">
      <c r="B260" s="827"/>
      <c r="C260" s="830"/>
      <c r="D260" s="175" t="s">
        <v>250</v>
      </c>
      <c r="E260" s="836"/>
      <c r="F260" s="836"/>
      <c r="G260" s="836"/>
      <c r="H260" s="836"/>
      <c r="I260" s="836"/>
    </row>
    <row r="261" spans="2:9" ht="15">
      <c r="B261" s="827"/>
      <c r="C261" s="830"/>
      <c r="D261" s="177" t="s">
        <v>192</v>
      </c>
      <c r="E261" s="836"/>
      <c r="F261" s="836"/>
      <c r="G261" s="836"/>
      <c r="H261" s="836"/>
      <c r="I261" s="836"/>
    </row>
    <row r="262" spans="2:9" ht="45">
      <c r="B262" s="827"/>
      <c r="C262" s="830"/>
      <c r="D262" s="175" t="s">
        <v>251</v>
      </c>
      <c r="E262" s="836"/>
      <c r="F262" s="836"/>
      <c r="G262" s="836"/>
      <c r="H262" s="836"/>
      <c r="I262" s="836"/>
    </row>
    <row r="263" spans="2:9" ht="15">
      <c r="B263" s="827"/>
      <c r="C263" s="830"/>
      <c r="D263" s="177" t="s">
        <v>211</v>
      </c>
      <c r="E263" s="836"/>
      <c r="F263" s="836"/>
      <c r="G263" s="836"/>
      <c r="H263" s="836"/>
      <c r="I263" s="836"/>
    </row>
    <row r="264" spans="2:9" ht="30">
      <c r="B264" s="828"/>
      <c r="C264" s="831"/>
      <c r="D264" s="175" t="s">
        <v>219</v>
      </c>
      <c r="E264" s="837"/>
      <c r="F264" s="837"/>
      <c r="G264" s="837"/>
      <c r="H264" s="837"/>
      <c r="I264" s="837"/>
    </row>
    <row r="265" spans="2:9" ht="16.5">
      <c r="B265" s="22" t="s">
        <v>4</v>
      </c>
      <c r="C265" s="23"/>
      <c r="D265" s="181"/>
      <c r="E265" s="531"/>
      <c r="F265" s="531"/>
      <c r="G265" s="531"/>
      <c r="H265" s="531"/>
      <c r="I265" s="531"/>
    </row>
    <row r="266" spans="2:9" ht="15" customHeight="1">
      <c r="B266" s="840" t="s">
        <v>252</v>
      </c>
      <c r="C266" s="826"/>
      <c r="D266" s="175" t="s">
        <v>221</v>
      </c>
      <c r="E266" s="835">
        <f>+SUM(E274:E321)</f>
        <v>8733840.5624000002</v>
      </c>
      <c r="F266" s="835">
        <f t="shared" ref="F266:I266" si="4">+SUM(F274:F321)</f>
        <v>20433233</v>
      </c>
      <c r="G266" s="835">
        <f>+SUM(G274:G321)</f>
        <v>25118467.73</v>
      </c>
      <c r="H266" s="835">
        <f t="shared" si="4"/>
        <v>25499967.73</v>
      </c>
      <c r="I266" s="835">
        <f t="shared" si="4"/>
        <v>26455467.73</v>
      </c>
    </row>
    <row r="267" spans="2:9" ht="30">
      <c r="B267" s="841"/>
      <c r="C267" s="827"/>
      <c r="D267" s="175" t="s">
        <v>253</v>
      </c>
      <c r="E267" s="836"/>
      <c r="F267" s="836"/>
      <c r="G267" s="836"/>
      <c r="H267" s="836"/>
      <c r="I267" s="836"/>
    </row>
    <row r="268" spans="2:9" ht="15" customHeight="1">
      <c r="B268" s="841"/>
      <c r="C268" s="827"/>
      <c r="D268" s="175" t="s">
        <v>214</v>
      </c>
      <c r="E268" s="836"/>
      <c r="F268" s="836"/>
      <c r="G268" s="836"/>
      <c r="H268" s="836"/>
      <c r="I268" s="836"/>
    </row>
    <row r="269" spans="2:9" ht="75">
      <c r="B269" s="841"/>
      <c r="C269" s="827"/>
      <c r="D269" s="175" t="s">
        <v>254</v>
      </c>
      <c r="E269" s="836"/>
      <c r="F269" s="836"/>
      <c r="G269" s="836"/>
      <c r="H269" s="836"/>
      <c r="I269" s="836"/>
    </row>
    <row r="270" spans="2:9" ht="15" customHeight="1">
      <c r="B270" s="841"/>
      <c r="C270" s="827"/>
      <c r="D270" s="175" t="s">
        <v>215</v>
      </c>
      <c r="E270" s="836"/>
      <c r="F270" s="836"/>
      <c r="G270" s="836"/>
      <c r="H270" s="836"/>
      <c r="I270" s="836"/>
    </row>
    <row r="271" spans="2:9" ht="45">
      <c r="B271" s="842"/>
      <c r="C271" s="828"/>
      <c r="D271" s="175" t="s">
        <v>255</v>
      </c>
      <c r="E271" s="837"/>
      <c r="F271" s="837"/>
      <c r="G271" s="837"/>
      <c r="H271" s="837"/>
      <c r="I271" s="837"/>
    </row>
    <row r="272" spans="2:9" ht="16.5">
      <c r="B272" s="24" t="s">
        <v>126</v>
      </c>
      <c r="C272" s="25"/>
      <c r="D272" s="181"/>
      <c r="E272" s="530"/>
      <c r="F272" s="530"/>
      <c r="G272" s="530"/>
      <c r="H272" s="530"/>
      <c r="I272" s="530"/>
    </row>
    <row r="273" spans="2:9" ht="16.5">
      <c r="B273" s="27"/>
      <c r="C273" s="28" t="s">
        <v>188</v>
      </c>
      <c r="D273" s="181"/>
      <c r="E273" s="531"/>
      <c r="F273" s="531"/>
      <c r="G273" s="531"/>
      <c r="H273" s="531"/>
      <c r="I273" s="531"/>
    </row>
    <row r="274" spans="2:9" ht="15">
      <c r="B274" s="826" t="s">
        <v>62</v>
      </c>
      <c r="C274" s="829">
        <v>11001</v>
      </c>
      <c r="D274" s="177" t="s">
        <v>962</v>
      </c>
      <c r="E274" s="835">
        <v>0</v>
      </c>
      <c r="F274" s="835">
        <v>1566684.4</v>
      </c>
      <c r="G274" s="835">
        <v>1340000</v>
      </c>
      <c r="H274" s="835">
        <v>1395000</v>
      </c>
      <c r="I274" s="835">
        <v>1402500</v>
      </c>
    </row>
    <row r="275" spans="2:9" ht="30">
      <c r="B275" s="827"/>
      <c r="C275" s="830"/>
      <c r="D275" s="175" t="s">
        <v>939</v>
      </c>
      <c r="E275" s="836"/>
      <c r="F275" s="836"/>
      <c r="G275" s="836"/>
      <c r="H275" s="836"/>
      <c r="I275" s="836"/>
    </row>
    <row r="276" spans="2:9" ht="15">
      <c r="B276" s="827"/>
      <c r="C276" s="830"/>
      <c r="D276" s="177" t="s">
        <v>776</v>
      </c>
      <c r="E276" s="836"/>
      <c r="F276" s="836"/>
      <c r="G276" s="836"/>
      <c r="H276" s="836"/>
      <c r="I276" s="836"/>
    </row>
    <row r="277" spans="2:9" ht="60" customHeight="1">
      <c r="B277" s="827"/>
      <c r="C277" s="830"/>
      <c r="D277" s="175" t="s">
        <v>963</v>
      </c>
      <c r="E277" s="836"/>
      <c r="F277" s="836"/>
      <c r="G277" s="836"/>
      <c r="H277" s="836"/>
      <c r="I277" s="836"/>
    </row>
    <row r="278" spans="2:9" ht="15">
      <c r="B278" s="827"/>
      <c r="C278" s="830"/>
      <c r="D278" s="177" t="s">
        <v>778</v>
      </c>
      <c r="E278" s="836"/>
      <c r="F278" s="836"/>
      <c r="G278" s="836"/>
      <c r="H278" s="836"/>
      <c r="I278" s="836"/>
    </row>
    <row r="279" spans="2:9" ht="31.5" customHeight="1">
      <c r="B279" s="828"/>
      <c r="C279" s="831"/>
      <c r="D279" s="175" t="s">
        <v>779</v>
      </c>
      <c r="E279" s="837"/>
      <c r="F279" s="837"/>
      <c r="G279" s="837"/>
      <c r="H279" s="837"/>
      <c r="I279" s="837"/>
    </row>
    <row r="280" spans="2:9" ht="15">
      <c r="B280" s="826" t="s">
        <v>62</v>
      </c>
      <c r="C280" s="829">
        <v>11002</v>
      </c>
      <c r="D280" s="177" t="s">
        <v>774</v>
      </c>
      <c r="E280" s="835">
        <v>790922.64099999995</v>
      </c>
      <c r="F280" s="835">
        <v>1573200</v>
      </c>
      <c r="G280" s="835">
        <v>2568780</v>
      </c>
      <c r="H280" s="835">
        <v>2295280</v>
      </c>
      <c r="I280" s="835">
        <v>2043280</v>
      </c>
    </row>
    <row r="281" spans="2:9" ht="45">
      <c r="B281" s="827"/>
      <c r="C281" s="830"/>
      <c r="D281" s="175" t="s">
        <v>948</v>
      </c>
      <c r="E281" s="836"/>
      <c r="F281" s="836"/>
      <c r="G281" s="836"/>
      <c r="H281" s="836"/>
      <c r="I281" s="836"/>
    </row>
    <row r="282" spans="2:9" ht="15">
      <c r="B282" s="827"/>
      <c r="C282" s="830"/>
      <c r="D282" s="177" t="s">
        <v>776</v>
      </c>
      <c r="E282" s="836"/>
      <c r="F282" s="836"/>
      <c r="G282" s="836"/>
      <c r="H282" s="836"/>
      <c r="I282" s="836"/>
    </row>
    <row r="283" spans="2:9" ht="90" customHeight="1">
      <c r="B283" s="827"/>
      <c r="C283" s="830"/>
      <c r="D283" s="175" t="s">
        <v>949</v>
      </c>
      <c r="E283" s="836"/>
      <c r="F283" s="836"/>
      <c r="G283" s="836"/>
      <c r="H283" s="836"/>
      <c r="I283" s="836"/>
    </row>
    <row r="284" spans="2:9" ht="15">
      <c r="B284" s="827"/>
      <c r="C284" s="830"/>
      <c r="D284" s="177" t="s">
        <v>778</v>
      </c>
      <c r="E284" s="836"/>
      <c r="F284" s="836"/>
      <c r="G284" s="836"/>
      <c r="H284" s="836"/>
      <c r="I284" s="836"/>
    </row>
    <row r="285" spans="2:9" ht="26.25" customHeight="1">
      <c r="B285" s="828"/>
      <c r="C285" s="831"/>
      <c r="D285" s="175" t="s">
        <v>779</v>
      </c>
      <c r="E285" s="837"/>
      <c r="F285" s="837"/>
      <c r="G285" s="837"/>
      <c r="H285" s="837"/>
      <c r="I285" s="837"/>
    </row>
    <row r="286" spans="2:9" ht="42" customHeight="1">
      <c r="B286" s="826" t="s">
        <v>62</v>
      </c>
      <c r="C286" s="829" t="s">
        <v>257</v>
      </c>
      <c r="D286" s="177" t="s">
        <v>774</v>
      </c>
      <c r="E286" s="835"/>
      <c r="F286" s="835">
        <v>100000</v>
      </c>
      <c r="G286" s="835">
        <v>100000</v>
      </c>
      <c r="H286" s="835">
        <v>100000</v>
      </c>
      <c r="I286" s="835">
        <v>100000</v>
      </c>
    </row>
    <row r="287" spans="2:9" ht="60" customHeight="1">
      <c r="B287" s="827"/>
      <c r="C287" s="830"/>
      <c r="D287" s="175" t="s">
        <v>964</v>
      </c>
      <c r="E287" s="836"/>
      <c r="F287" s="836"/>
      <c r="G287" s="836"/>
      <c r="H287" s="836"/>
      <c r="I287" s="836"/>
    </row>
    <row r="288" spans="2:9" ht="15" customHeight="1">
      <c r="B288" s="827"/>
      <c r="C288" s="830"/>
      <c r="D288" s="177" t="s">
        <v>776</v>
      </c>
      <c r="E288" s="836"/>
      <c r="F288" s="836"/>
      <c r="G288" s="836"/>
      <c r="H288" s="836"/>
      <c r="I288" s="836"/>
    </row>
    <row r="289" spans="2:9" ht="105" customHeight="1">
      <c r="B289" s="827"/>
      <c r="C289" s="830"/>
      <c r="D289" s="175" t="s">
        <v>965</v>
      </c>
      <c r="E289" s="836"/>
      <c r="F289" s="836"/>
      <c r="G289" s="836"/>
      <c r="H289" s="836"/>
      <c r="I289" s="836"/>
    </row>
    <row r="290" spans="2:9" ht="15" customHeight="1">
      <c r="B290" s="827"/>
      <c r="C290" s="830"/>
      <c r="D290" s="177" t="s">
        <v>778</v>
      </c>
      <c r="E290" s="836"/>
      <c r="F290" s="836"/>
      <c r="G290" s="836"/>
      <c r="H290" s="836"/>
      <c r="I290" s="836"/>
    </row>
    <row r="291" spans="2:9" ht="15" customHeight="1">
      <c r="B291" s="828"/>
      <c r="C291" s="831"/>
      <c r="D291" s="175" t="s">
        <v>779</v>
      </c>
      <c r="E291" s="837"/>
      <c r="F291" s="837"/>
      <c r="G291" s="837"/>
      <c r="H291" s="837"/>
      <c r="I291" s="837"/>
    </row>
    <row r="292" spans="2:9" ht="15" customHeight="1">
      <c r="B292" s="826" t="s">
        <v>62</v>
      </c>
      <c r="C292" s="829" t="s">
        <v>258</v>
      </c>
      <c r="D292" s="174" t="s">
        <v>774</v>
      </c>
      <c r="E292" s="835"/>
      <c r="F292" s="835">
        <v>50000</v>
      </c>
      <c r="G292" s="835">
        <v>50000</v>
      </c>
      <c r="H292" s="835">
        <v>50000</v>
      </c>
      <c r="I292" s="835">
        <v>50000</v>
      </c>
    </row>
    <row r="293" spans="2:9" ht="24" customHeight="1">
      <c r="B293" s="827"/>
      <c r="C293" s="830"/>
      <c r="D293" s="176" t="s">
        <v>966</v>
      </c>
      <c r="E293" s="836"/>
      <c r="F293" s="836"/>
      <c r="G293" s="836"/>
      <c r="H293" s="836"/>
      <c r="I293" s="836"/>
    </row>
    <row r="294" spans="2:9" ht="15">
      <c r="B294" s="827"/>
      <c r="C294" s="830"/>
      <c r="D294" s="182" t="s">
        <v>776</v>
      </c>
      <c r="E294" s="836"/>
      <c r="F294" s="836"/>
      <c r="G294" s="836"/>
      <c r="H294" s="836"/>
      <c r="I294" s="836"/>
    </row>
    <row r="295" spans="2:9" ht="32.25" customHeight="1">
      <c r="B295" s="827"/>
      <c r="C295" s="830"/>
      <c r="D295" s="176" t="s">
        <v>966</v>
      </c>
      <c r="E295" s="836"/>
      <c r="F295" s="836"/>
      <c r="G295" s="836"/>
      <c r="H295" s="836"/>
      <c r="I295" s="836"/>
    </row>
    <row r="296" spans="2:9" ht="15">
      <c r="B296" s="827"/>
      <c r="C296" s="830"/>
      <c r="D296" s="182" t="s">
        <v>778</v>
      </c>
      <c r="E296" s="836"/>
      <c r="F296" s="836"/>
      <c r="G296" s="836"/>
      <c r="H296" s="836"/>
      <c r="I296" s="836"/>
    </row>
    <row r="297" spans="2:9" ht="26.25" customHeight="1">
      <c r="B297" s="828"/>
      <c r="C297" s="831"/>
      <c r="D297" s="183" t="s">
        <v>779</v>
      </c>
      <c r="E297" s="837"/>
      <c r="F297" s="837"/>
      <c r="G297" s="837"/>
      <c r="H297" s="837"/>
      <c r="I297" s="837"/>
    </row>
    <row r="298" spans="2:9" ht="15" customHeight="1">
      <c r="B298" s="826" t="s">
        <v>62</v>
      </c>
      <c r="C298" s="829" t="s">
        <v>260</v>
      </c>
      <c r="D298" s="174" t="s">
        <v>774</v>
      </c>
      <c r="E298" s="835"/>
      <c r="F298" s="835">
        <v>500000</v>
      </c>
      <c r="G298" s="835">
        <v>700000</v>
      </c>
      <c r="H298" s="835">
        <v>800000</v>
      </c>
      <c r="I298" s="835">
        <v>1000000</v>
      </c>
    </row>
    <row r="299" spans="2:9" ht="45" customHeight="1">
      <c r="B299" s="827"/>
      <c r="C299" s="830"/>
      <c r="D299" s="176" t="s">
        <v>951</v>
      </c>
      <c r="E299" s="836"/>
      <c r="F299" s="836"/>
      <c r="G299" s="836"/>
      <c r="H299" s="836"/>
      <c r="I299" s="836"/>
    </row>
    <row r="300" spans="2:9" ht="15">
      <c r="B300" s="827"/>
      <c r="C300" s="830"/>
      <c r="D300" s="182" t="s">
        <v>776</v>
      </c>
      <c r="E300" s="836"/>
      <c r="F300" s="836"/>
      <c r="G300" s="836"/>
      <c r="H300" s="836"/>
      <c r="I300" s="836"/>
    </row>
    <row r="301" spans="2:9" ht="75" customHeight="1">
      <c r="B301" s="827"/>
      <c r="C301" s="830"/>
      <c r="D301" s="176" t="s">
        <v>952</v>
      </c>
      <c r="E301" s="836"/>
      <c r="F301" s="836"/>
      <c r="G301" s="836"/>
      <c r="H301" s="836"/>
      <c r="I301" s="836"/>
    </row>
    <row r="302" spans="2:9" ht="15">
      <c r="B302" s="827"/>
      <c r="C302" s="830"/>
      <c r="D302" s="182" t="s">
        <v>778</v>
      </c>
      <c r="E302" s="836"/>
      <c r="F302" s="836"/>
      <c r="G302" s="836"/>
      <c r="H302" s="836"/>
      <c r="I302" s="836"/>
    </row>
    <row r="303" spans="2:9" ht="15">
      <c r="B303" s="828"/>
      <c r="C303" s="831"/>
      <c r="D303" s="183" t="s">
        <v>779</v>
      </c>
      <c r="E303" s="837"/>
      <c r="F303" s="837"/>
      <c r="G303" s="837"/>
      <c r="H303" s="837"/>
      <c r="I303" s="837"/>
    </row>
    <row r="304" spans="2:9" ht="15" customHeight="1">
      <c r="B304" s="826" t="s">
        <v>62</v>
      </c>
      <c r="C304" s="829" t="s">
        <v>961</v>
      </c>
      <c r="D304" s="177" t="s">
        <v>774</v>
      </c>
      <c r="E304" s="835">
        <v>7879711.9154000003</v>
      </c>
      <c r="F304" s="835">
        <v>16343348.6</v>
      </c>
      <c r="G304" s="858">
        <v>19359687.73</v>
      </c>
      <c r="H304" s="858">
        <v>19359687.73</v>
      </c>
      <c r="I304" s="858">
        <v>19359687.73</v>
      </c>
    </row>
    <row r="305" spans="2:9" ht="30">
      <c r="B305" s="827"/>
      <c r="C305" s="830"/>
      <c r="D305" s="175" t="s">
        <v>967</v>
      </c>
      <c r="E305" s="836"/>
      <c r="F305" s="836"/>
      <c r="G305" s="859"/>
      <c r="H305" s="859"/>
      <c r="I305" s="859"/>
    </row>
    <row r="306" spans="2:9" ht="15" customHeight="1">
      <c r="B306" s="827"/>
      <c r="C306" s="830"/>
      <c r="D306" s="177" t="s">
        <v>776</v>
      </c>
      <c r="E306" s="836"/>
      <c r="F306" s="836"/>
      <c r="G306" s="859"/>
      <c r="H306" s="859"/>
      <c r="I306" s="859"/>
    </row>
    <row r="307" spans="2:9" ht="60">
      <c r="B307" s="827"/>
      <c r="C307" s="830"/>
      <c r="D307" s="175" t="s">
        <v>955</v>
      </c>
      <c r="E307" s="836"/>
      <c r="F307" s="836"/>
      <c r="G307" s="859"/>
      <c r="H307" s="859"/>
      <c r="I307" s="859"/>
    </row>
    <row r="308" spans="2:9" ht="15">
      <c r="B308" s="827"/>
      <c r="C308" s="830"/>
      <c r="D308" s="177" t="s">
        <v>778</v>
      </c>
      <c r="E308" s="836"/>
      <c r="F308" s="836"/>
      <c r="G308" s="859"/>
      <c r="H308" s="859"/>
      <c r="I308" s="859"/>
    </row>
    <row r="309" spans="2:9" ht="15">
      <c r="B309" s="828"/>
      <c r="C309" s="831"/>
      <c r="D309" s="175" t="s">
        <v>786</v>
      </c>
      <c r="E309" s="837"/>
      <c r="F309" s="837"/>
      <c r="G309" s="860"/>
      <c r="H309" s="860"/>
      <c r="I309" s="860"/>
    </row>
    <row r="310" spans="2:9" ht="15" customHeight="1">
      <c r="B310" s="826" t="s">
        <v>62</v>
      </c>
      <c r="C310" s="829" t="s">
        <v>352</v>
      </c>
      <c r="D310" s="182" t="s">
        <v>774</v>
      </c>
      <c r="E310" s="835">
        <v>63206.006000000001</v>
      </c>
      <c r="F310" s="835"/>
      <c r="G310" s="835"/>
      <c r="H310" s="835"/>
      <c r="I310" s="835"/>
    </row>
    <row r="311" spans="2:9" ht="60" customHeight="1">
      <c r="B311" s="827"/>
      <c r="C311" s="830"/>
      <c r="D311" s="176" t="s">
        <v>968</v>
      </c>
      <c r="E311" s="836"/>
      <c r="F311" s="836"/>
      <c r="G311" s="836"/>
      <c r="H311" s="836"/>
      <c r="I311" s="836"/>
    </row>
    <row r="312" spans="2:9" ht="15">
      <c r="B312" s="827"/>
      <c r="C312" s="830"/>
      <c r="D312" s="182" t="s">
        <v>776</v>
      </c>
      <c r="E312" s="836"/>
      <c r="F312" s="836"/>
      <c r="G312" s="836"/>
      <c r="H312" s="836"/>
      <c r="I312" s="836"/>
    </row>
    <row r="313" spans="2:9" ht="60" customHeight="1">
      <c r="B313" s="827"/>
      <c r="C313" s="830"/>
      <c r="D313" s="176" t="s">
        <v>968</v>
      </c>
      <c r="E313" s="836"/>
      <c r="F313" s="836"/>
      <c r="G313" s="836"/>
      <c r="H313" s="836"/>
      <c r="I313" s="836"/>
    </row>
    <row r="314" spans="2:9" ht="15">
      <c r="B314" s="827"/>
      <c r="C314" s="830"/>
      <c r="D314" s="182" t="s">
        <v>778</v>
      </c>
      <c r="E314" s="836"/>
      <c r="F314" s="836"/>
      <c r="G314" s="836"/>
      <c r="H314" s="836"/>
      <c r="I314" s="836"/>
    </row>
    <row r="315" spans="2:9" ht="15">
      <c r="B315" s="828"/>
      <c r="C315" s="831"/>
      <c r="D315" s="176" t="s">
        <v>786</v>
      </c>
      <c r="E315" s="837"/>
      <c r="F315" s="837"/>
      <c r="G315" s="837"/>
      <c r="H315" s="837"/>
      <c r="I315" s="837"/>
    </row>
    <row r="316" spans="2:9" ht="15" customHeight="1">
      <c r="B316" s="826" t="s">
        <v>62</v>
      </c>
      <c r="C316" s="829" t="s">
        <v>261</v>
      </c>
      <c r="D316" s="182" t="s">
        <v>774</v>
      </c>
      <c r="E316" s="835"/>
      <c r="F316" s="835">
        <v>300000</v>
      </c>
      <c r="G316" s="835">
        <v>1000000</v>
      </c>
      <c r="H316" s="835">
        <v>1500000</v>
      </c>
      <c r="I316" s="835">
        <v>2500000</v>
      </c>
    </row>
    <row r="317" spans="2:9" ht="30">
      <c r="B317" s="827"/>
      <c r="C317" s="830"/>
      <c r="D317" s="176" t="s">
        <v>959</v>
      </c>
      <c r="E317" s="836"/>
      <c r="F317" s="836"/>
      <c r="G317" s="836"/>
      <c r="H317" s="836"/>
      <c r="I317" s="836"/>
    </row>
    <row r="318" spans="2:9" ht="15">
      <c r="B318" s="827"/>
      <c r="C318" s="830"/>
      <c r="D318" s="182" t="s">
        <v>776</v>
      </c>
      <c r="E318" s="836"/>
      <c r="F318" s="836"/>
      <c r="G318" s="836"/>
      <c r="H318" s="836"/>
      <c r="I318" s="836"/>
    </row>
    <row r="319" spans="2:9" ht="60" customHeight="1">
      <c r="B319" s="827"/>
      <c r="C319" s="830"/>
      <c r="D319" s="176" t="s">
        <v>960</v>
      </c>
      <c r="E319" s="836"/>
      <c r="F319" s="836"/>
      <c r="G319" s="836"/>
      <c r="H319" s="836"/>
      <c r="I319" s="836"/>
    </row>
    <row r="320" spans="2:9" ht="15">
      <c r="B320" s="827"/>
      <c r="C320" s="830"/>
      <c r="D320" s="182" t="s">
        <v>778</v>
      </c>
      <c r="E320" s="836"/>
      <c r="F320" s="836"/>
      <c r="G320" s="836"/>
      <c r="H320" s="836"/>
      <c r="I320" s="836"/>
    </row>
    <row r="321" spans="2:9" ht="15">
      <c r="B321" s="828"/>
      <c r="C321" s="831"/>
      <c r="D321" s="176" t="s">
        <v>786</v>
      </c>
      <c r="E321" s="837"/>
      <c r="F321" s="837"/>
      <c r="G321" s="837"/>
      <c r="H321" s="837"/>
      <c r="I321" s="837"/>
    </row>
    <row r="322" spans="2:9">
      <c r="B322" s="93"/>
      <c r="C322" s="93"/>
      <c r="D322" s="184"/>
      <c r="E322" s="532"/>
      <c r="F322" s="532"/>
      <c r="G322" s="532"/>
      <c r="H322" s="532"/>
      <c r="I322" s="532"/>
    </row>
    <row r="323" spans="2:9" ht="16.5">
      <c r="B323" s="22" t="s">
        <v>4</v>
      </c>
      <c r="C323" s="23"/>
      <c r="D323" s="181"/>
      <c r="E323" s="531"/>
      <c r="F323" s="531"/>
      <c r="G323" s="531"/>
      <c r="H323" s="531"/>
      <c r="I323" s="531"/>
    </row>
    <row r="324" spans="2:9" ht="15">
      <c r="B324" s="840" t="s">
        <v>262</v>
      </c>
      <c r="C324" s="826"/>
      <c r="D324" s="175" t="s">
        <v>221</v>
      </c>
      <c r="E324" s="835">
        <f>+E332+E338+E344</f>
        <v>2454196.6</v>
      </c>
      <c r="F324" s="835">
        <f t="shared" ref="F324:I324" si="5">+F332+F338+F344</f>
        <v>1955434.4</v>
      </c>
      <c r="G324" s="835">
        <f t="shared" si="5"/>
        <v>3038604.65</v>
      </c>
      <c r="H324" s="835">
        <f t="shared" si="5"/>
        <v>3158004.65</v>
      </c>
      <c r="I324" s="835">
        <f t="shared" si="5"/>
        <v>3393004.65</v>
      </c>
    </row>
    <row r="325" spans="2:9" ht="15">
      <c r="B325" s="841"/>
      <c r="C325" s="827"/>
      <c r="D325" s="175" t="s">
        <v>263</v>
      </c>
      <c r="E325" s="836"/>
      <c r="F325" s="836"/>
      <c r="G325" s="836"/>
      <c r="H325" s="836"/>
      <c r="I325" s="836"/>
    </row>
    <row r="326" spans="2:9" ht="15">
      <c r="B326" s="841"/>
      <c r="C326" s="827"/>
      <c r="D326" s="175" t="s">
        <v>214</v>
      </c>
      <c r="E326" s="836"/>
      <c r="F326" s="836"/>
      <c r="G326" s="836"/>
      <c r="H326" s="836"/>
      <c r="I326" s="836"/>
    </row>
    <row r="327" spans="2:9" ht="15">
      <c r="B327" s="841"/>
      <c r="C327" s="827"/>
      <c r="D327" s="175" t="s">
        <v>264</v>
      </c>
      <c r="E327" s="836"/>
      <c r="F327" s="836"/>
      <c r="G327" s="836"/>
      <c r="H327" s="836"/>
      <c r="I327" s="836"/>
    </row>
    <row r="328" spans="2:9" ht="15">
      <c r="B328" s="841"/>
      <c r="C328" s="827"/>
      <c r="D328" s="175" t="s">
        <v>215</v>
      </c>
      <c r="E328" s="836"/>
      <c r="F328" s="836"/>
      <c r="G328" s="836"/>
      <c r="H328" s="836"/>
      <c r="I328" s="836"/>
    </row>
    <row r="329" spans="2:9" ht="30">
      <c r="B329" s="842"/>
      <c r="C329" s="828"/>
      <c r="D329" s="175" t="s">
        <v>265</v>
      </c>
      <c r="E329" s="837"/>
      <c r="F329" s="837"/>
      <c r="G329" s="837"/>
      <c r="H329" s="837"/>
      <c r="I329" s="837"/>
    </row>
    <row r="330" spans="2:9" ht="16.5">
      <c r="B330" s="24" t="s">
        <v>126</v>
      </c>
      <c r="C330" s="25"/>
      <c r="D330" s="181"/>
      <c r="E330" s="530"/>
      <c r="F330" s="530"/>
      <c r="G330" s="530"/>
      <c r="H330" s="530"/>
      <c r="I330" s="530"/>
    </row>
    <row r="331" spans="2:9" ht="16.5">
      <c r="B331" s="27"/>
      <c r="C331" s="28" t="s">
        <v>188</v>
      </c>
      <c r="D331" s="181"/>
      <c r="E331" s="531"/>
      <c r="F331" s="531"/>
      <c r="G331" s="531"/>
      <c r="H331" s="531"/>
      <c r="I331" s="531"/>
    </row>
    <row r="332" spans="2:9" ht="15">
      <c r="B332" s="826" t="s">
        <v>62</v>
      </c>
      <c r="C332" s="829">
        <v>11001</v>
      </c>
      <c r="D332" s="177" t="s">
        <v>190</v>
      </c>
      <c r="E332" s="846">
        <v>2147650.1</v>
      </c>
      <c r="F332" s="846">
        <v>1300000</v>
      </c>
      <c r="G332" s="846">
        <v>2506218.25</v>
      </c>
      <c r="H332" s="846">
        <v>2506218.25</v>
      </c>
      <c r="I332" s="846">
        <v>2506218.25</v>
      </c>
    </row>
    <row r="333" spans="2:9" ht="15">
      <c r="B333" s="827"/>
      <c r="C333" s="830"/>
      <c r="D333" s="175" t="s">
        <v>266</v>
      </c>
      <c r="E333" s="847"/>
      <c r="F333" s="847"/>
      <c r="G333" s="847"/>
      <c r="H333" s="847"/>
      <c r="I333" s="847"/>
    </row>
    <row r="334" spans="2:9" ht="15">
      <c r="B334" s="827"/>
      <c r="C334" s="830"/>
      <c r="D334" s="177" t="s">
        <v>192</v>
      </c>
      <c r="E334" s="847"/>
      <c r="F334" s="847"/>
      <c r="G334" s="847"/>
      <c r="H334" s="847"/>
      <c r="I334" s="847"/>
    </row>
    <row r="335" spans="2:9" ht="75">
      <c r="B335" s="827"/>
      <c r="C335" s="830"/>
      <c r="D335" s="175" t="s">
        <v>267</v>
      </c>
      <c r="E335" s="847"/>
      <c r="F335" s="847"/>
      <c r="G335" s="847"/>
      <c r="H335" s="847"/>
      <c r="I335" s="847"/>
    </row>
    <row r="336" spans="2:9" ht="15">
      <c r="B336" s="827"/>
      <c r="C336" s="830"/>
      <c r="D336" s="177" t="s">
        <v>193</v>
      </c>
      <c r="E336" s="847"/>
      <c r="F336" s="847"/>
      <c r="G336" s="847"/>
      <c r="H336" s="847"/>
      <c r="I336" s="847"/>
    </row>
    <row r="337" spans="2:9" ht="15">
      <c r="B337" s="828"/>
      <c r="C337" s="831"/>
      <c r="D337" s="175" t="s">
        <v>194</v>
      </c>
      <c r="E337" s="847"/>
      <c r="F337" s="847"/>
      <c r="G337" s="848"/>
      <c r="H337" s="848"/>
      <c r="I337" s="848"/>
    </row>
    <row r="338" spans="2:9" ht="15">
      <c r="B338" s="826" t="s">
        <v>62</v>
      </c>
      <c r="C338" s="829">
        <v>11005</v>
      </c>
      <c r="D338" s="177" t="s">
        <v>190</v>
      </c>
      <c r="E338" s="835">
        <v>306546.5</v>
      </c>
      <c r="F338" s="835">
        <v>155434.4</v>
      </c>
      <c r="G338" s="835">
        <v>132386.4</v>
      </c>
      <c r="H338" s="835">
        <v>151786.4</v>
      </c>
      <c r="I338" s="835">
        <v>136786.4</v>
      </c>
    </row>
    <row r="339" spans="2:9" ht="30">
      <c r="B339" s="827"/>
      <c r="C339" s="830"/>
      <c r="D339" s="175" t="s">
        <v>268</v>
      </c>
      <c r="E339" s="836"/>
      <c r="F339" s="836"/>
      <c r="G339" s="836"/>
      <c r="H339" s="836"/>
      <c r="I339" s="836"/>
    </row>
    <row r="340" spans="2:9" ht="15">
      <c r="B340" s="827"/>
      <c r="C340" s="830"/>
      <c r="D340" s="177" t="s">
        <v>192</v>
      </c>
      <c r="E340" s="836"/>
      <c r="F340" s="836"/>
      <c r="G340" s="836"/>
      <c r="H340" s="836"/>
      <c r="I340" s="836"/>
    </row>
    <row r="341" spans="2:9" ht="45">
      <c r="B341" s="827"/>
      <c r="C341" s="830"/>
      <c r="D341" s="175" t="s">
        <v>269</v>
      </c>
      <c r="E341" s="836"/>
      <c r="F341" s="836"/>
      <c r="G341" s="836"/>
      <c r="H341" s="836"/>
      <c r="I341" s="836"/>
    </row>
    <row r="342" spans="2:9" ht="15">
      <c r="B342" s="827"/>
      <c r="C342" s="830"/>
      <c r="D342" s="177" t="s">
        <v>193</v>
      </c>
      <c r="E342" s="836"/>
      <c r="F342" s="836"/>
      <c r="G342" s="836"/>
      <c r="H342" s="836"/>
      <c r="I342" s="836"/>
    </row>
    <row r="343" spans="2:9" ht="15">
      <c r="B343" s="828"/>
      <c r="C343" s="831"/>
      <c r="D343" s="175" t="s">
        <v>194</v>
      </c>
      <c r="E343" s="837"/>
      <c r="F343" s="837"/>
      <c r="G343" s="837"/>
      <c r="H343" s="837"/>
      <c r="I343" s="837"/>
    </row>
    <row r="344" spans="2:9" ht="15" customHeight="1">
      <c r="B344" s="826" t="s">
        <v>62</v>
      </c>
      <c r="C344" s="829" t="s">
        <v>270</v>
      </c>
      <c r="D344" s="177" t="s">
        <v>190</v>
      </c>
      <c r="E344" s="835"/>
      <c r="F344" s="835">
        <v>500000</v>
      </c>
      <c r="G344" s="835">
        <v>400000</v>
      </c>
      <c r="H344" s="835">
        <v>500000</v>
      </c>
      <c r="I344" s="835">
        <v>750000</v>
      </c>
    </row>
    <row r="345" spans="2:9" ht="30">
      <c r="B345" s="827"/>
      <c r="C345" s="830"/>
      <c r="D345" s="175" t="s">
        <v>271</v>
      </c>
      <c r="E345" s="836"/>
      <c r="F345" s="836"/>
      <c r="G345" s="836"/>
      <c r="H345" s="836"/>
      <c r="I345" s="836"/>
    </row>
    <row r="346" spans="2:9" ht="15">
      <c r="B346" s="827"/>
      <c r="C346" s="830"/>
      <c r="D346" s="177" t="s">
        <v>192</v>
      </c>
      <c r="E346" s="836"/>
      <c r="F346" s="836"/>
      <c r="G346" s="836"/>
      <c r="H346" s="836"/>
      <c r="I346" s="836"/>
    </row>
    <row r="347" spans="2:9" ht="45">
      <c r="B347" s="827"/>
      <c r="C347" s="830"/>
      <c r="D347" s="175" t="s">
        <v>272</v>
      </c>
      <c r="E347" s="836"/>
      <c r="F347" s="836"/>
      <c r="G347" s="836"/>
      <c r="H347" s="836"/>
      <c r="I347" s="836"/>
    </row>
    <row r="348" spans="2:9" ht="15">
      <c r="B348" s="827"/>
      <c r="C348" s="830"/>
      <c r="D348" s="177" t="s">
        <v>193</v>
      </c>
      <c r="E348" s="836"/>
      <c r="F348" s="836"/>
      <c r="G348" s="836"/>
      <c r="H348" s="836"/>
      <c r="I348" s="836"/>
    </row>
    <row r="349" spans="2:9" ht="15">
      <c r="B349" s="828"/>
      <c r="C349" s="831"/>
      <c r="D349" s="175" t="s">
        <v>194</v>
      </c>
      <c r="E349" s="837"/>
      <c r="F349" s="837"/>
      <c r="G349" s="837"/>
      <c r="H349" s="837"/>
      <c r="I349" s="837"/>
    </row>
    <row r="350" spans="2:9" ht="16.5">
      <c r="B350" s="22" t="s">
        <v>4</v>
      </c>
      <c r="C350" s="23"/>
      <c r="D350" s="181"/>
      <c r="E350" s="531"/>
      <c r="F350" s="531"/>
      <c r="G350" s="531"/>
      <c r="H350" s="531"/>
      <c r="I350" s="531"/>
    </row>
    <row r="351" spans="2:9" ht="15">
      <c r="B351" s="840" t="s">
        <v>363</v>
      </c>
      <c r="C351" s="826"/>
      <c r="D351" s="175" t="s">
        <v>221</v>
      </c>
      <c r="E351" s="835">
        <f>+SUM(E359:E376)</f>
        <v>467732</v>
      </c>
      <c r="F351" s="835">
        <f>+SUM(F359:F376)</f>
        <v>0</v>
      </c>
      <c r="G351" s="835">
        <f>+SUM(G359:G376)</f>
        <v>0</v>
      </c>
      <c r="H351" s="835">
        <f>+SUM(H359:H376)</f>
        <v>0</v>
      </c>
      <c r="I351" s="835">
        <f>+SUM(I359:I376)</f>
        <v>0</v>
      </c>
    </row>
    <row r="352" spans="2:9" ht="30">
      <c r="B352" s="841"/>
      <c r="C352" s="827"/>
      <c r="D352" s="175" t="s">
        <v>364</v>
      </c>
      <c r="E352" s="836"/>
      <c r="F352" s="836"/>
      <c r="G352" s="836"/>
      <c r="H352" s="836"/>
      <c r="I352" s="836"/>
    </row>
    <row r="353" spans="2:9" ht="15">
      <c r="B353" s="841"/>
      <c r="C353" s="827"/>
      <c r="D353" s="175" t="s">
        <v>214</v>
      </c>
      <c r="E353" s="836"/>
      <c r="F353" s="836"/>
      <c r="G353" s="836"/>
      <c r="H353" s="836"/>
      <c r="I353" s="836"/>
    </row>
    <row r="354" spans="2:9" ht="90">
      <c r="B354" s="841"/>
      <c r="C354" s="827"/>
      <c r="D354" s="175" t="s">
        <v>365</v>
      </c>
      <c r="E354" s="836"/>
      <c r="F354" s="836"/>
      <c r="G354" s="836"/>
      <c r="H354" s="836"/>
      <c r="I354" s="836"/>
    </row>
    <row r="355" spans="2:9" ht="15">
      <c r="B355" s="841"/>
      <c r="C355" s="827"/>
      <c r="D355" s="175" t="s">
        <v>215</v>
      </c>
      <c r="E355" s="836"/>
      <c r="F355" s="836"/>
      <c r="G355" s="836"/>
      <c r="H355" s="836"/>
      <c r="I355" s="836"/>
    </row>
    <row r="356" spans="2:9" ht="30">
      <c r="B356" s="842"/>
      <c r="C356" s="828"/>
      <c r="D356" s="175" t="s">
        <v>366</v>
      </c>
      <c r="E356" s="837"/>
      <c r="F356" s="837"/>
      <c r="G356" s="837"/>
      <c r="H356" s="837"/>
      <c r="I356" s="837"/>
    </row>
    <row r="357" spans="2:9" ht="16.5">
      <c r="B357" s="24" t="s">
        <v>126</v>
      </c>
      <c r="C357" s="25"/>
      <c r="D357" s="181"/>
      <c r="E357" s="530"/>
      <c r="F357" s="530"/>
      <c r="G357" s="530"/>
      <c r="H357" s="530"/>
      <c r="I357" s="530"/>
    </row>
    <row r="358" spans="2:9" ht="16.5">
      <c r="B358" s="27"/>
      <c r="C358" s="28" t="s">
        <v>188</v>
      </c>
      <c r="D358" s="181"/>
      <c r="E358" s="531"/>
      <c r="F358" s="531"/>
      <c r="G358" s="531"/>
      <c r="H358" s="531"/>
      <c r="I358" s="531"/>
    </row>
    <row r="359" spans="2:9" ht="15">
      <c r="B359" s="826" t="s">
        <v>62</v>
      </c>
      <c r="C359" s="829" t="s">
        <v>359</v>
      </c>
      <c r="D359" s="177" t="s">
        <v>190</v>
      </c>
      <c r="E359" s="835">
        <v>50816.13</v>
      </c>
      <c r="F359" s="835"/>
      <c r="G359" s="835"/>
      <c r="H359" s="835"/>
      <c r="I359" s="835"/>
    </row>
    <row r="360" spans="2:9" ht="60">
      <c r="B360" s="827"/>
      <c r="C360" s="830"/>
      <c r="D360" s="175" t="s">
        <v>367</v>
      </c>
      <c r="E360" s="836"/>
      <c r="F360" s="836"/>
      <c r="G360" s="836"/>
      <c r="H360" s="836"/>
      <c r="I360" s="836"/>
    </row>
    <row r="361" spans="2:9" ht="15">
      <c r="B361" s="827"/>
      <c r="C361" s="830"/>
      <c r="D361" s="177" t="s">
        <v>192</v>
      </c>
      <c r="E361" s="836"/>
      <c r="F361" s="836"/>
      <c r="G361" s="836"/>
      <c r="H361" s="836"/>
      <c r="I361" s="836"/>
    </row>
    <row r="362" spans="2:9" ht="75">
      <c r="B362" s="827"/>
      <c r="C362" s="830"/>
      <c r="D362" s="175" t="s">
        <v>368</v>
      </c>
      <c r="E362" s="836"/>
      <c r="F362" s="836"/>
      <c r="G362" s="836"/>
      <c r="H362" s="836"/>
      <c r="I362" s="836"/>
    </row>
    <row r="363" spans="2:9" ht="15">
      <c r="B363" s="827"/>
      <c r="C363" s="830"/>
      <c r="D363" s="177" t="s">
        <v>193</v>
      </c>
      <c r="E363" s="836"/>
      <c r="F363" s="836"/>
      <c r="G363" s="836"/>
      <c r="H363" s="836"/>
      <c r="I363" s="836"/>
    </row>
    <row r="364" spans="2:9" ht="15">
      <c r="B364" s="828"/>
      <c r="C364" s="831"/>
      <c r="D364" s="175" t="s">
        <v>194</v>
      </c>
      <c r="E364" s="837"/>
      <c r="F364" s="837"/>
      <c r="G364" s="837"/>
      <c r="H364" s="837"/>
      <c r="I364" s="837"/>
    </row>
    <row r="365" spans="2:9" ht="15">
      <c r="B365" s="826" t="s">
        <v>62</v>
      </c>
      <c r="C365" s="829" t="s">
        <v>369</v>
      </c>
      <c r="D365" s="177" t="s">
        <v>190</v>
      </c>
      <c r="E365" s="835">
        <v>19592.099999999999</v>
      </c>
      <c r="F365" s="835"/>
      <c r="G365" s="835"/>
      <c r="H365" s="835"/>
      <c r="I365" s="835"/>
    </row>
    <row r="366" spans="2:9" ht="90">
      <c r="B366" s="827"/>
      <c r="C366" s="830"/>
      <c r="D366" s="175" t="s">
        <v>370</v>
      </c>
      <c r="E366" s="836"/>
      <c r="F366" s="836"/>
      <c r="G366" s="836"/>
      <c r="H366" s="836"/>
      <c r="I366" s="836"/>
    </row>
    <row r="367" spans="2:9" ht="15">
      <c r="B367" s="827"/>
      <c r="C367" s="830"/>
      <c r="D367" s="177" t="s">
        <v>192</v>
      </c>
      <c r="E367" s="836"/>
      <c r="F367" s="836"/>
      <c r="G367" s="836"/>
      <c r="H367" s="836"/>
      <c r="I367" s="836"/>
    </row>
    <row r="368" spans="2:9" ht="60">
      <c r="B368" s="827"/>
      <c r="C368" s="830"/>
      <c r="D368" s="175" t="s">
        <v>371</v>
      </c>
      <c r="E368" s="836"/>
      <c r="F368" s="836"/>
      <c r="G368" s="836"/>
      <c r="H368" s="836"/>
      <c r="I368" s="836"/>
    </row>
    <row r="369" spans="2:9" ht="15">
      <c r="B369" s="827"/>
      <c r="C369" s="830"/>
      <c r="D369" s="177" t="s">
        <v>193</v>
      </c>
      <c r="E369" s="836"/>
      <c r="F369" s="836"/>
      <c r="G369" s="836"/>
      <c r="H369" s="836"/>
      <c r="I369" s="836"/>
    </row>
    <row r="370" spans="2:9" ht="15">
      <c r="B370" s="828"/>
      <c r="C370" s="831"/>
      <c r="D370" s="175" t="s">
        <v>200</v>
      </c>
      <c r="E370" s="837"/>
      <c r="F370" s="837"/>
      <c r="G370" s="837"/>
      <c r="H370" s="837"/>
      <c r="I370" s="837"/>
    </row>
    <row r="371" spans="2:9" ht="15">
      <c r="B371" s="826" t="s">
        <v>62</v>
      </c>
      <c r="C371" s="829" t="s">
        <v>258</v>
      </c>
      <c r="D371" s="177" t="s">
        <v>190</v>
      </c>
      <c r="E371" s="835">
        <v>397323.77</v>
      </c>
      <c r="F371" s="835"/>
      <c r="G371" s="835"/>
      <c r="H371" s="835"/>
      <c r="I371" s="835"/>
    </row>
    <row r="372" spans="2:9" ht="60">
      <c r="B372" s="827"/>
      <c r="C372" s="830"/>
      <c r="D372" s="175" t="s">
        <v>372</v>
      </c>
      <c r="E372" s="836"/>
      <c r="F372" s="836"/>
      <c r="G372" s="836"/>
      <c r="H372" s="836"/>
      <c r="I372" s="836"/>
    </row>
    <row r="373" spans="2:9" ht="15">
      <c r="B373" s="827"/>
      <c r="C373" s="830"/>
      <c r="D373" s="177" t="s">
        <v>192</v>
      </c>
      <c r="E373" s="836"/>
      <c r="F373" s="836"/>
      <c r="G373" s="836"/>
      <c r="H373" s="836"/>
      <c r="I373" s="836"/>
    </row>
    <row r="374" spans="2:9" ht="60">
      <c r="B374" s="827"/>
      <c r="C374" s="830"/>
      <c r="D374" s="175" t="s">
        <v>373</v>
      </c>
      <c r="E374" s="836"/>
      <c r="F374" s="836"/>
      <c r="G374" s="836"/>
      <c r="H374" s="836"/>
      <c r="I374" s="836"/>
    </row>
    <row r="375" spans="2:9" ht="15">
      <c r="B375" s="827"/>
      <c r="C375" s="830"/>
      <c r="D375" s="177" t="s">
        <v>193</v>
      </c>
      <c r="E375" s="836"/>
      <c r="F375" s="836"/>
      <c r="G375" s="836"/>
      <c r="H375" s="836"/>
      <c r="I375" s="836"/>
    </row>
    <row r="376" spans="2:9" ht="15">
      <c r="B376" s="828"/>
      <c r="C376" s="831"/>
      <c r="D376" s="175" t="s">
        <v>200</v>
      </c>
      <c r="E376" s="837"/>
      <c r="F376" s="837"/>
      <c r="G376" s="837"/>
      <c r="H376" s="837"/>
      <c r="I376" s="837"/>
    </row>
    <row r="377" spans="2:9" ht="16.5">
      <c r="B377" s="22" t="s">
        <v>4</v>
      </c>
      <c r="C377" s="23"/>
      <c r="D377" s="181"/>
      <c r="E377" s="531"/>
      <c r="F377" s="531"/>
      <c r="G377" s="531"/>
      <c r="H377" s="531"/>
      <c r="I377" s="531"/>
    </row>
    <row r="378" spans="2:9" ht="15" customHeight="1">
      <c r="B378" s="840" t="s">
        <v>273</v>
      </c>
      <c r="C378" s="826"/>
      <c r="D378" s="175" t="s">
        <v>221</v>
      </c>
      <c r="E378" s="835">
        <f>+SUM(E386:E458)</f>
        <v>3325185.0609999998</v>
      </c>
      <c r="F378" s="835">
        <f t="shared" ref="F378:I378" si="6">+SUM(F386:F458)</f>
        <v>8137797</v>
      </c>
      <c r="G378" s="835">
        <f>+SUM(G386:G458)</f>
        <v>10649904.35</v>
      </c>
      <c r="H378" s="835">
        <f t="shared" si="6"/>
        <v>10898720</v>
      </c>
      <c r="I378" s="835">
        <f t="shared" si="6"/>
        <v>6248380</v>
      </c>
    </row>
    <row r="379" spans="2:9" ht="15" customHeight="1">
      <c r="B379" s="841"/>
      <c r="C379" s="827"/>
      <c r="D379" s="175" t="s">
        <v>274</v>
      </c>
      <c r="E379" s="836"/>
      <c r="F379" s="836"/>
      <c r="G379" s="836"/>
      <c r="H379" s="836"/>
      <c r="I379" s="836"/>
    </row>
    <row r="380" spans="2:9" ht="15" customHeight="1">
      <c r="B380" s="841"/>
      <c r="C380" s="827"/>
      <c r="D380" s="175" t="s">
        <v>214</v>
      </c>
      <c r="E380" s="836"/>
      <c r="F380" s="836"/>
      <c r="G380" s="836"/>
      <c r="H380" s="836"/>
      <c r="I380" s="836"/>
    </row>
    <row r="381" spans="2:9" ht="30">
      <c r="B381" s="841"/>
      <c r="C381" s="827"/>
      <c r="D381" s="175" t="s">
        <v>275</v>
      </c>
      <c r="E381" s="836"/>
      <c r="F381" s="836"/>
      <c r="G381" s="836"/>
      <c r="H381" s="836"/>
      <c r="I381" s="836"/>
    </row>
    <row r="382" spans="2:9" ht="15" customHeight="1">
      <c r="B382" s="841"/>
      <c r="C382" s="827"/>
      <c r="D382" s="175" t="s">
        <v>215</v>
      </c>
      <c r="E382" s="836"/>
      <c r="F382" s="836"/>
      <c r="G382" s="836"/>
      <c r="H382" s="836"/>
      <c r="I382" s="836"/>
    </row>
    <row r="383" spans="2:9" ht="30">
      <c r="B383" s="842"/>
      <c r="C383" s="828"/>
      <c r="D383" s="175" t="s">
        <v>276</v>
      </c>
      <c r="E383" s="837"/>
      <c r="F383" s="837"/>
      <c r="G383" s="837"/>
      <c r="H383" s="837"/>
      <c r="I383" s="837"/>
    </row>
    <row r="384" spans="2:9" ht="16.5">
      <c r="B384" s="24" t="s">
        <v>126</v>
      </c>
      <c r="C384" s="25"/>
      <c r="D384" s="181"/>
      <c r="E384" s="530"/>
      <c r="F384" s="530"/>
      <c r="G384" s="530"/>
      <c r="H384" s="530"/>
      <c r="I384" s="530"/>
    </row>
    <row r="385" spans="2:9" ht="16.5">
      <c r="B385" s="27"/>
      <c r="C385" s="28" t="s">
        <v>188</v>
      </c>
      <c r="D385" s="181"/>
      <c r="E385" s="531"/>
      <c r="F385" s="531"/>
      <c r="G385" s="531"/>
      <c r="H385" s="531"/>
      <c r="I385" s="531"/>
    </row>
    <row r="386" spans="2:9" ht="15">
      <c r="B386" s="826" t="s">
        <v>62</v>
      </c>
      <c r="C386" s="829" t="s">
        <v>195</v>
      </c>
      <c r="D386" s="177" t="s">
        <v>190</v>
      </c>
      <c r="E386" s="835">
        <v>307897.45299999998</v>
      </c>
      <c r="F386" s="835">
        <v>577000</v>
      </c>
      <c r="G386" s="835">
        <v>727000</v>
      </c>
      <c r="H386" s="835">
        <v>877000</v>
      </c>
      <c r="I386" s="835">
        <v>1027000</v>
      </c>
    </row>
    <row r="387" spans="2:9" ht="45">
      <c r="B387" s="827"/>
      <c r="C387" s="830"/>
      <c r="D387" s="175" t="s">
        <v>277</v>
      </c>
      <c r="E387" s="836"/>
      <c r="F387" s="836"/>
      <c r="G387" s="836"/>
      <c r="H387" s="836"/>
      <c r="I387" s="836"/>
    </row>
    <row r="388" spans="2:9" ht="15">
      <c r="B388" s="827"/>
      <c r="C388" s="830"/>
      <c r="D388" s="177" t="s">
        <v>192</v>
      </c>
      <c r="E388" s="836"/>
      <c r="F388" s="836"/>
      <c r="G388" s="836"/>
      <c r="H388" s="836"/>
      <c r="I388" s="836"/>
    </row>
    <row r="389" spans="2:9" ht="90">
      <c r="B389" s="827"/>
      <c r="C389" s="830"/>
      <c r="D389" s="175" t="s">
        <v>278</v>
      </c>
      <c r="E389" s="836"/>
      <c r="F389" s="836"/>
      <c r="G389" s="836"/>
      <c r="H389" s="836"/>
      <c r="I389" s="836"/>
    </row>
    <row r="390" spans="2:9" ht="15">
      <c r="B390" s="827"/>
      <c r="C390" s="830"/>
      <c r="D390" s="177" t="s">
        <v>193</v>
      </c>
      <c r="E390" s="836"/>
      <c r="F390" s="836"/>
      <c r="G390" s="836"/>
      <c r="H390" s="836"/>
      <c r="I390" s="836"/>
    </row>
    <row r="391" spans="2:9" ht="15">
      <c r="B391" s="828"/>
      <c r="C391" s="831"/>
      <c r="D391" s="175" t="s">
        <v>194</v>
      </c>
      <c r="E391" s="837"/>
      <c r="F391" s="837"/>
      <c r="G391" s="837"/>
      <c r="H391" s="837"/>
      <c r="I391" s="837"/>
    </row>
    <row r="392" spans="2:9" ht="15">
      <c r="B392" s="826" t="s">
        <v>62</v>
      </c>
      <c r="C392" s="829" t="s">
        <v>257</v>
      </c>
      <c r="D392" s="177" t="s">
        <v>190</v>
      </c>
      <c r="E392" s="835">
        <v>1800000</v>
      </c>
      <c r="F392" s="835"/>
      <c r="G392" s="835"/>
      <c r="H392" s="835"/>
      <c r="I392" s="835"/>
    </row>
    <row r="393" spans="2:9" ht="60">
      <c r="B393" s="827"/>
      <c r="C393" s="830"/>
      <c r="D393" s="175" t="s">
        <v>374</v>
      </c>
      <c r="E393" s="836"/>
      <c r="F393" s="836"/>
      <c r="G393" s="836"/>
      <c r="H393" s="836"/>
      <c r="I393" s="836"/>
    </row>
    <row r="394" spans="2:9" ht="15">
      <c r="B394" s="827"/>
      <c r="C394" s="830"/>
      <c r="D394" s="177" t="s">
        <v>192</v>
      </c>
      <c r="E394" s="836"/>
      <c r="F394" s="836"/>
      <c r="G394" s="836"/>
      <c r="H394" s="836"/>
      <c r="I394" s="836"/>
    </row>
    <row r="395" spans="2:9" ht="60">
      <c r="B395" s="827"/>
      <c r="C395" s="830"/>
      <c r="D395" s="175" t="s">
        <v>375</v>
      </c>
      <c r="E395" s="836"/>
      <c r="F395" s="836"/>
      <c r="G395" s="836"/>
      <c r="H395" s="836"/>
      <c r="I395" s="836"/>
    </row>
    <row r="396" spans="2:9" ht="15">
      <c r="B396" s="827"/>
      <c r="C396" s="830"/>
      <c r="D396" s="177" t="s">
        <v>193</v>
      </c>
      <c r="E396" s="836"/>
      <c r="F396" s="836"/>
      <c r="G396" s="836"/>
      <c r="H396" s="836"/>
      <c r="I396" s="836"/>
    </row>
    <row r="397" spans="2:9" ht="15">
      <c r="B397" s="828"/>
      <c r="C397" s="831"/>
      <c r="D397" s="175" t="s">
        <v>194</v>
      </c>
      <c r="E397" s="837"/>
      <c r="F397" s="837"/>
      <c r="G397" s="837"/>
      <c r="H397" s="837"/>
      <c r="I397" s="837"/>
    </row>
    <row r="398" spans="2:9" ht="15">
      <c r="B398" s="826" t="s">
        <v>62</v>
      </c>
      <c r="C398" s="829" t="s">
        <v>197</v>
      </c>
      <c r="D398" s="177" t="s">
        <v>190</v>
      </c>
      <c r="E398" s="835">
        <v>300000</v>
      </c>
      <c r="F398" s="835">
        <v>300000</v>
      </c>
      <c r="G398" s="835">
        <v>300000</v>
      </c>
      <c r="H398" s="835">
        <v>300000</v>
      </c>
      <c r="I398" s="835">
        <v>300000</v>
      </c>
    </row>
    <row r="399" spans="2:9" ht="60">
      <c r="B399" s="827"/>
      <c r="C399" s="830"/>
      <c r="D399" s="175" t="s">
        <v>279</v>
      </c>
      <c r="E399" s="836"/>
      <c r="F399" s="836"/>
      <c r="G399" s="836"/>
      <c r="H399" s="836"/>
      <c r="I399" s="836"/>
    </row>
    <row r="400" spans="2:9" ht="15">
      <c r="B400" s="827"/>
      <c r="C400" s="830"/>
      <c r="D400" s="177" t="s">
        <v>192</v>
      </c>
      <c r="E400" s="836"/>
      <c r="F400" s="836"/>
      <c r="G400" s="836"/>
      <c r="H400" s="836"/>
      <c r="I400" s="836"/>
    </row>
    <row r="401" spans="2:18" ht="105">
      <c r="B401" s="827"/>
      <c r="C401" s="830"/>
      <c r="D401" s="175" t="s">
        <v>280</v>
      </c>
      <c r="E401" s="836"/>
      <c r="F401" s="836"/>
      <c r="G401" s="836"/>
      <c r="H401" s="836"/>
      <c r="I401" s="836"/>
    </row>
    <row r="402" spans="2:18" ht="15">
      <c r="B402" s="827"/>
      <c r="C402" s="830"/>
      <c r="D402" s="177" t="s">
        <v>193</v>
      </c>
      <c r="E402" s="836"/>
      <c r="F402" s="836"/>
      <c r="G402" s="836"/>
      <c r="H402" s="836"/>
      <c r="I402" s="836"/>
    </row>
    <row r="403" spans="2:18" ht="15">
      <c r="B403" s="828"/>
      <c r="C403" s="831"/>
      <c r="D403" s="175" t="s">
        <v>194</v>
      </c>
      <c r="E403" s="837"/>
      <c r="F403" s="837"/>
      <c r="G403" s="837"/>
      <c r="H403" s="837"/>
      <c r="I403" s="837"/>
    </row>
    <row r="404" spans="2:18" ht="15">
      <c r="B404" s="826" t="s">
        <v>62</v>
      </c>
      <c r="C404" s="829" t="s">
        <v>281</v>
      </c>
      <c r="D404" s="177" t="s">
        <v>190</v>
      </c>
      <c r="E404" s="835">
        <v>470908.36499999999</v>
      </c>
      <c r="F404" s="835">
        <v>500000</v>
      </c>
      <c r="G404" s="835"/>
      <c r="H404" s="835"/>
      <c r="I404" s="835"/>
    </row>
    <row r="405" spans="2:18" ht="45">
      <c r="B405" s="827"/>
      <c r="C405" s="830"/>
      <c r="D405" s="175" t="s">
        <v>282</v>
      </c>
      <c r="E405" s="836"/>
      <c r="F405" s="836"/>
      <c r="G405" s="836"/>
      <c r="H405" s="836"/>
      <c r="I405" s="836"/>
    </row>
    <row r="406" spans="2:18" ht="15">
      <c r="B406" s="827"/>
      <c r="C406" s="830"/>
      <c r="D406" s="177" t="s">
        <v>192</v>
      </c>
      <c r="E406" s="836"/>
      <c r="F406" s="836"/>
      <c r="G406" s="836"/>
      <c r="H406" s="836"/>
      <c r="I406" s="836"/>
    </row>
    <row r="407" spans="2:18" ht="45">
      <c r="B407" s="827"/>
      <c r="C407" s="830"/>
      <c r="D407" s="175" t="s">
        <v>283</v>
      </c>
      <c r="E407" s="836"/>
      <c r="F407" s="836"/>
      <c r="G407" s="836"/>
      <c r="H407" s="836"/>
      <c r="I407" s="836"/>
    </row>
    <row r="408" spans="2:18" ht="15">
      <c r="B408" s="827"/>
      <c r="C408" s="830"/>
      <c r="D408" s="177" t="s">
        <v>193</v>
      </c>
      <c r="E408" s="836"/>
      <c r="F408" s="836"/>
      <c r="G408" s="836"/>
      <c r="H408" s="836"/>
      <c r="I408" s="836"/>
    </row>
    <row r="409" spans="2:18" ht="15">
      <c r="B409" s="828"/>
      <c r="C409" s="831"/>
      <c r="D409" s="175" t="s">
        <v>194</v>
      </c>
      <c r="E409" s="837"/>
      <c r="F409" s="837"/>
      <c r="G409" s="837"/>
      <c r="H409" s="837"/>
      <c r="I409" s="837"/>
    </row>
    <row r="410" spans="2:18" s="189" customFormat="1" ht="15">
      <c r="B410" s="861" t="s">
        <v>62</v>
      </c>
      <c r="C410" s="864" t="s">
        <v>284</v>
      </c>
      <c r="D410" s="524" t="s">
        <v>190</v>
      </c>
      <c r="E410" s="858">
        <v>248722.99299999999</v>
      </c>
      <c r="F410" s="835">
        <v>250000</v>
      </c>
      <c r="G410" s="835">
        <v>250000</v>
      </c>
      <c r="H410" s="835">
        <v>250000</v>
      </c>
      <c r="I410" s="835">
        <v>250000</v>
      </c>
    </row>
    <row r="411" spans="2:18" s="189" customFormat="1" ht="69.75" customHeight="1">
      <c r="B411" s="862"/>
      <c r="C411" s="865"/>
      <c r="D411" s="525" t="s">
        <v>980</v>
      </c>
      <c r="E411" s="859"/>
      <c r="F411" s="836"/>
      <c r="G411" s="836"/>
      <c r="H411" s="836"/>
      <c r="I411" s="836"/>
    </row>
    <row r="412" spans="2:18" s="189" customFormat="1" ht="15">
      <c r="B412" s="862"/>
      <c r="C412" s="865"/>
      <c r="D412" s="524" t="s">
        <v>192</v>
      </c>
      <c r="E412" s="859"/>
      <c r="F412" s="836"/>
      <c r="G412" s="836"/>
      <c r="H412" s="836"/>
      <c r="I412" s="836"/>
    </row>
    <row r="413" spans="2:18" s="189" customFormat="1" ht="60">
      <c r="B413" s="862"/>
      <c r="C413" s="865"/>
      <c r="D413" s="525" t="s">
        <v>285</v>
      </c>
      <c r="E413" s="859"/>
      <c r="F413" s="836"/>
      <c r="G413" s="836"/>
      <c r="H413" s="836"/>
      <c r="I413" s="836"/>
    </row>
    <row r="414" spans="2:18" s="189" customFormat="1" ht="15">
      <c r="B414" s="862"/>
      <c r="C414" s="865"/>
      <c r="D414" s="524" t="s">
        <v>193</v>
      </c>
      <c r="E414" s="859"/>
      <c r="F414" s="836"/>
      <c r="G414" s="836"/>
      <c r="H414" s="836"/>
      <c r="I414" s="836"/>
    </row>
    <row r="415" spans="2:18" s="189" customFormat="1" ht="15">
      <c r="B415" s="863"/>
      <c r="C415" s="866"/>
      <c r="D415" s="525" t="s">
        <v>194</v>
      </c>
      <c r="E415" s="860"/>
      <c r="F415" s="837"/>
      <c r="G415" s="837"/>
      <c r="H415" s="837"/>
      <c r="I415" s="837"/>
      <c r="K415"/>
      <c r="L415"/>
      <c r="M415" s="1062"/>
      <c r="N415" s="1063"/>
      <c r="O415" s="1063"/>
      <c r="P415" s="1063"/>
      <c r="Q415" s="1063"/>
      <c r="R415" s="1063"/>
    </row>
    <row r="416" spans="2:18" ht="15" customHeight="1">
      <c r="B416" s="826" t="s">
        <v>62</v>
      </c>
      <c r="C416" s="829" t="s">
        <v>286</v>
      </c>
      <c r="D416" s="177" t="s">
        <v>190</v>
      </c>
      <c r="E416" s="835"/>
      <c r="F416" s="835">
        <v>138850</v>
      </c>
      <c r="G416" s="835">
        <v>140180</v>
      </c>
      <c r="H416" s="835">
        <v>134500</v>
      </c>
      <c r="I416" s="835">
        <v>134500</v>
      </c>
    </row>
    <row r="417" spans="2:9" ht="60">
      <c r="B417" s="827"/>
      <c r="C417" s="830"/>
      <c r="D417" s="175" t="s">
        <v>287</v>
      </c>
      <c r="E417" s="836"/>
      <c r="F417" s="836"/>
      <c r="G417" s="836"/>
      <c r="H417" s="836"/>
      <c r="I417" s="836"/>
    </row>
    <row r="418" spans="2:9" ht="15">
      <c r="B418" s="827"/>
      <c r="C418" s="830"/>
      <c r="D418" s="177" t="s">
        <v>192</v>
      </c>
      <c r="E418" s="836"/>
      <c r="F418" s="836"/>
      <c r="G418" s="836"/>
      <c r="H418" s="836"/>
      <c r="I418" s="836"/>
    </row>
    <row r="419" spans="2:9" ht="45">
      <c r="B419" s="827"/>
      <c r="C419" s="830"/>
      <c r="D419" s="175" t="s">
        <v>288</v>
      </c>
      <c r="E419" s="836"/>
      <c r="F419" s="836"/>
      <c r="G419" s="836"/>
      <c r="H419" s="836"/>
      <c r="I419" s="836"/>
    </row>
    <row r="420" spans="2:9" ht="15">
      <c r="B420" s="827"/>
      <c r="C420" s="830"/>
      <c r="D420" s="177" t="s">
        <v>193</v>
      </c>
      <c r="E420" s="836"/>
      <c r="F420" s="836"/>
      <c r="G420" s="836"/>
      <c r="H420" s="836"/>
      <c r="I420" s="836"/>
    </row>
    <row r="421" spans="2:9" ht="15">
      <c r="B421" s="828"/>
      <c r="C421" s="831"/>
      <c r="D421" s="175" t="s">
        <v>194</v>
      </c>
      <c r="E421" s="837"/>
      <c r="F421" s="837"/>
      <c r="G421" s="837"/>
      <c r="H421" s="837"/>
      <c r="I421" s="837"/>
    </row>
    <row r="422" spans="2:9" ht="15" customHeight="1">
      <c r="B422" s="826" t="s">
        <v>62</v>
      </c>
      <c r="C422" s="829" t="s">
        <v>290</v>
      </c>
      <c r="D422" s="177" t="s">
        <v>190</v>
      </c>
      <c r="E422" s="835">
        <v>197656.25</v>
      </c>
      <c r="F422" s="835">
        <v>1574887</v>
      </c>
      <c r="G422" s="835">
        <v>1148474.3500000001</v>
      </c>
      <c r="H422" s="835"/>
      <c r="I422" s="835">
        <v>0</v>
      </c>
    </row>
    <row r="423" spans="2:9" ht="45">
      <c r="B423" s="827"/>
      <c r="C423" s="830"/>
      <c r="D423" s="175" t="s">
        <v>291</v>
      </c>
      <c r="E423" s="836"/>
      <c r="F423" s="836"/>
      <c r="G423" s="836"/>
      <c r="H423" s="836"/>
      <c r="I423" s="836"/>
    </row>
    <row r="424" spans="2:9" ht="15">
      <c r="B424" s="827"/>
      <c r="C424" s="830"/>
      <c r="D424" s="177" t="s">
        <v>192</v>
      </c>
      <c r="E424" s="836"/>
      <c r="F424" s="836"/>
      <c r="G424" s="836"/>
      <c r="H424" s="836"/>
      <c r="I424" s="836"/>
    </row>
    <row r="425" spans="2:9" ht="60">
      <c r="B425" s="827"/>
      <c r="C425" s="830"/>
      <c r="D425" s="175" t="s">
        <v>292</v>
      </c>
      <c r="E425" s="836"/>
      <c r="F425" s="836"/>
      <c r="G425" s="836"/>
      <c r="H425" s="836"/>
      <c r="I425" s="836"/>
    </row>
    <row r="426" spans="2:9" ht="15">
      <c r="B426" s="827"/>
      <c r="C426" s="830"/>
      <c r="D426" s="177" t="s">
        <v>193</v>
      </c>
      <c r="E426" s="836"/>
      <c r="F426" s="836"/>
      <c r="G426" s="836"/>
      <c r="H426" s="836"/>
      <c r="I426" s="836"/>
    </row>
    <row r="427" spans="2:9" ht="15">
      <c r="B427" s="828"/>
      <c r="C427" s="831"/>
      <c r="D427" s="175" t="s">
        <v>194</v>
      </c>
      <c r="E427" s="837"/>
      <c r="F427" s="837"/>
      <c r="G427" s="837"/>
      <c r="H427" s="837"/>
      <c r="I427" s="837"/>
    </row>
    <row r="428" spans="2:9" ht="15" customHeight="1">
      <c r="B428" s="826" t="s">
        <v>62</v>
      </c>
      <c r="C428" s="829" t="s">
        <v>198</v>
      </c>
      <c r="D428" s="177" t="s">
        <v>190</v>
      </c>
      <c r="E428" s="835"/>
      <c r="F428" s="835">
        <v>35060</v>
      </c>
      <c r="G428" s="835">
        <v>36850</v>
      </c>
      <c r="H428" s="835">
        <v>50340</v>
      </c>
      <c r="I428" s="835">
        <v>0</v>
      </c>
    </row>
    <row r="429" spans="2:9" ht="45">
      <c r="B429" s="827"/>
      <c r="C429" s="830"/>
      <c r="D429" s="175" t="s">
        <v>293</v>
      </c>
      <c r="E429" s="836"/>
      <c r="F429" s="836"/>
      <c r="G429" s="836"/>
      <c r="H429" s="836"/>
      <c r="I429" s="836"/>
    </row>
    <row r="430" spans="2:9" ht="15">
      <c r="B430" s="827"/>
      <c r="C430" s="830"/>
      <c r="D430" s="177" t="s">
        <v>192</v>
      </c>
      <c r="E430" s="836"/>
      <c r="F430" s="836"/>
      <c r="G430" s="836"/>
      <c r="H430" s="836"/>
      <c r="I430" s="836"/>
    </row>
    <row r="431" spans="2:9" ht="60">
      <c r="B431" s="827"/>
      <c r="C431" s="830"/>
      <c r="D431" s="175" t="s">
        <v>294</v>
      </c>
      <c r="E431" s="836"/>
      <c r="F431" s="836"/>
      <c r="G431" s="836"/>
      <c r="H431" s="836"/>
      <c r="I431" s="836"/>
    </row>
    <row r="432" spans="2:9" ht="15">
      <c r="B432" s="827"/>
      <c r="C432" s="830"/>
      <c r="D432" s="177" t="s">
        <v>193</v>
      </c>
      <c r="E432" s="836"/>
      <c r="F432" s="836"/>
      <c r="G432" s="836"/>
      <c r="H432" s="836"/>
      <c r="I432" s="836"/>
    </row>
    <row r="433" spans="2:9" ht="15">
      <c r="B433" s="828"/>
      <c r="C433" s="831"/>
      <c r="D433" s="175" t="s">
        <v>200</v>
      </c>
      <c r="E433" s="837"/>
      <c r="F433" s="837"/>
      <c r="G433" s="837"/>
      <c r="H433" s="837"/>
      <c r="I433" s="837"/>
    </row>
    <row r="434" spans="2:9" ht="15" customHeight="1">
      <c r="B434" s="826" t="s">
        <v>62</v>
      </c>
      <c r="C434" s="829" t="s">
        <v>295</v>
      </c>
      <c r="D434" s="177" t="s">
        <v>190</v>
      </c>
      <c r="E434" s="835"/>
      <c r="F434" s="835">
        <v>132000</v>
      </c>
      <c r="G434" s="835">
        <v>167400</v>
      </c>
      <c r="H434" s="835">
        <v>206880</v>
      </c>
      <c r="I434" s="835">
        <v>206880</v>
      </c>
    </row>
    <row r="435" spans="2:9" ht="45">
      <c r="B435" s="827"/>
      <c r="C435" s="830"/>
      <c r="D435" s="175" t="s">
        <v>296</v>
      </c>
      <c r="E435" s="836"/>
      <c r="F435" s="836"/>
      <c r="G435" s="836"/>
      <c r="H435" s="836"/>
      <c r="I435" s="836"/>
    </row>
    <row r="436" spans="2:9" ht="15">
      <c r="B436" s="827"/>
      <c r="C436" s="830"/>
      <c r="D436" s="177" t="s">
        <v>192</v>
      </c>
      <c r="E436" s="836"/>
      <c r="F436" s="836"/>
      <c r="G436" s="836"/>
      <c r="H436" s="836"/>
      <c r="I436" s="836"/>
    </row>
    <row r="437" spans="2:9" ht="60">
      <c r="B437" s="827"/>
      <c r="C437" s="830"/>
      <c r="D437" s="175" t="s">
        <v>297</v>
      </c>
      <c r="E437" s="836"/>
      <c r="F437" s="836"/>
      <c r="G437" s="836"/>
      <c r="H437" s="836"/>
      <c r="I437" s="836"/>
    </row>
    <row r="438" spans="2:9" ht="15">
      <c r="B438" s="827"/>
      <c r="C438" s="830"/>
      <c r="D438" s="177" t="s">
        <v>193</v>
      </c>
      <c r="E438" s="836"/>
      <c r="F438" s="836"/>
      <c r="G438" s="836"/>
      <c r="H438" s="836"/>
      <c r="I438" s="836"/>
    </row>
    <row r="439" spans="2:9" ht="15">
      <c r="B439" s="828"/>
      <c r="C439" s="831"/>
      <c r="D439" s="175" t="s">
        <v>200</v>
      </c>
      <c r="E439" s="837"/>
      <c r="F439" s="837"/>
      <c r="G439" s="837"/>
      <c r="H439" s="837"/>
      <c r="I439" s="837"/>
    </row>
    <row r="440" spans="2:9" ht="15" customHeight="1">
      <c r="B440" s="826" t="s">
        <v>62</v>
      </c>
      <c r="C440" s="829" t="s">
        <v>298</v>
      </c>
      <c r="D440" s="177" t="s">
        <v>190</v>
      </c>
      <c r="E440" s="835"/>
      <c r="F440" s="835">
        <v>330000</v>
      </c>
      <c r="G440" s="835">
        <v>330000</v>
      </c>
      <c r="H440" s="835">
        <v>330000</v>
      </c>
      <c r="I440" s="835">
        <v>330000</v>
      </c>
    </row>
    <row r="441" spans="2:9" ht="30">
      <c r="B441" s="827"/>
      <c r="C441" s="830"/>
      <c r="D441" s="175" t="s">
        <v>299</v>
      </c>
      <c r="E441" s="836"/>
      <c r="F441" s="836"/>
      <c r="G441" s="836"/>
      <c r="H441" s="836"/>
      <c r="I441" s="836"/>
    </row>
    <row r="442" spans="2:9" ht="15">
      <c r="B442" s="827"/>
      <c r="C442" s="830"/>
      <c r="D442" s="177" t="s">
        <v>192</v>
      </c>
      <c r="E442" s="836"/>
      <c r="F442" s="836"/>
      <c r="G442" s="836"/>
      <c r="H442" s="836"/>
      <c r="I442" s="836"/>
    </row>
    <row r="443" spans="2:9" ht="45">
      <c r="B443" s="827"/>
      <c r="C443" s="830"/>
      <c r="D443" s="175" t="s">
        <v>300</v>
      </c>
      <c r="E443" s="836"/>
      <c r="F443" s="836"/>
      <c r="G443" s="836"/>
      <c r="H443" s="836"/>
      <c r="I443" s="836"/>
    </row>
    <row r="444" spans="2:9" ht="15">
      <c r="B444" s="827"/>
      <c r="C444" s="830"/>
      <c r="D444" s="177" t="s">
        <v>193</v>
      </c>
      <c r="E444" s="836"/>
      <c r="F444" s="836"/>
      <c r="G444" s="836"/>
      <c r="H444" s="836"/>
      <c r="I444" s="836"/>
    </row>
    <row r="445" spans="2:9" ht="15">
      <c r="B445" s="828"/>
      <c r="C445" s="831"/>
      <c r="D445" s="175" t="s">
        <v>200</v>
      </c>
      <c r="E445" s="837"/>
      <c r="F445" s="837"/>
      <c r="G445" s="837"/>
      <c r="H445" s="837"/>
      <c r="I445" s="837"/>
    </row>
    <row r="446" spans="2:9" ht="15" customHeight="1">
      <c r="B446" s="826" t="s">
        <v>62</v>
      </c>
      <c r="C446" s="829" t="s">
        <v>376</v>
      </c>
      <c r="D446" s="177" t="s">
        <v>190</v>
      </c>
      <c r="E446" s="835"/>
      <c r="F446" s="835">
        <v>300000</v>
      </c>
      <c r="G446" s="835">
        <v>3550000</v>
      </c>
      <c r="H446" s="835">
        <v>4750000</v>
      </c>
      <c r="I446" s="835">
        <v>0</v>
      </c>
    </row>
    <row r="447" spans="2:9" ht="30">
      <c r="B447" s="827"/>
      <c r="C447" s="830"/>
      <c r="D447" s="175" t="s">
        <v>289</v>
      </c>
      <c r="E447" s="836"/>
      <c r="F447" s="836"/>
      <c r="G447" s="836"/>
      <c r="H447" s="836"/>
      <c r="I447" s="836"/>
    </row>
    <row r="448" spans="2:9" ht="15">
      <c r="B448" s="827"/>
      <c r="C448" s="830"/>
      <c r="D448" s="177" t="s">
        <v>192</v>
      </c>
      <c r="E448" s="836"/>
      <c r="F448" s="836"/>
      <c r="G448" s="836"/>
      <c r="H448" s="836"/>
      <c r="I448" s="836"/>
    </row>
    <row r="449" spans="2:9" ht="30">
      <c r="B449" s="827"/>
      <c r="C449" s="830"/>
      <c r="D449" s="175" t="s">
        <v>289</v>
      </c>
      <c r="E449" s="836"/>
      <c r="F449" s="836"/>
      <c r="G449" s="836"/>
      <c r="H449" s="836"/>
      <c r="I449" s="836"/>
    </row>
    <row r="450" spans="2:9" ht="15">
      <c r="B450" s="827"/>
      <c r="C450" s="830"/>
      <c r="D450" s="177" t="s">
        <v>193</v>
      </c>
      <c r="E450" s="836"/>
      <c r="F450" s="836"/>
      <c r="G450" s="836"/>
      <c r="H450" s="836"/>
      <c r="I450" s="836"/>
    </row>
    <row r="451" spans="2:9" ht="15">
      <c r="B451" s="828"/>
      <c r="C451" s="831"/>
      <c r="D451" s="175" t="s">
        <v>200</v>
      </c>
      <c r="E451" s="837"/>
      <c r="F451" s="837"/>
      <c r="G451" s="837"/>
      <c r="H451" s="837"/>
      <c r="I451" s="837"/>
    </row>
    <row r="452" spans="2:9" ht="16.5">
      <c r="B452" s="27"/>
      <c r="C452" s="27" t="s">
        <v>210</v>
      </c>
      <c r="D452" s="178"/>
      <c r="E452" s="533"/>
      <c r="F452" s="533"/>
      <c r="G452" s="531"/>
      <c r="H452" s="531"/>
      <c r="I452" s="531"/>
    </row>
    <row r="453" spans="2:9" ht="15">
      <c r="B453" s="826" t="s">
        <v>62</v>
      </c>
      <c r="C453" s="829">
        <v>31003</v>
      </c>
      <c r="D453" s="177" t="s">
        <v>190</v>
      </c>
      <c r="E453" s="835">
        <v>0</v>
      </c>
      <c r="F453" s="835">
        <v>4000000</v>
      </c>
      <c r="G453" s="835">
        <v>4000000</v>
      </c>
      <c r="H453" s="835">
        <v>4000000</v>
      </c>
      <c r="I453" s="835">
        <v>4000000</v>
      </c>
    </row>
    <row r="454" spans="2:9" ht="15">
      <c r="B454" s="827"/>
      <c r="C454" s="830"/>
      <c r="D454" s="175" t="s">
        <v>301</v>
      </c>
      <c r="E454" s="836"/>
      <c r="F454" s="836"/>
      <c r="G454" s="836"/>
      <c r="H454" s="836"/>
      <c r="I454" s="836"/>
    </row>
    <row r="455" spans="2:9" ht="15">
      <c r="B455" s="827"/>
      <c r="C455" s="830"/>
      <c r="D455" s="177" t="s">
        <v>192</v>
      </c>
      <c r="E455" s="836"/>
      <c r="F455" s="836"/>
      <c r="G455" s="836"/>
      <c r="H455" s="836"/>
      <c r="I455" s="836"/>
    </row>
    <row r="456" spans="2:9" ht="218.25" customHeight="1">
      <c r="B456" s="827"/>
      <c r="C456" s="830"/>
      <c r="D456" s="175" t="s">
        <v>1531</v>
      </c>
      <c r="E456" s="836"/>
      <c r="F456" s="836"/>
      <c r="G456" s="836"/>
      <c r="H456" s="836"/>
      <c r="I456" s="836"/>
    </row>
    <row r="457" spans="2:9" ht="15">
      <c r="B457" s="827"/>
      <c r="C457" s="830"/>
      <c r="D457" s="177" t="s">
        <v>193</v>
      </c>
      <c r="E457" s="836"/>
      <c r="F457" s="836"/>
      <c r="G457" s="836"/>
      <c r="H457" s="836"/>
      <c r="I457" s="836"/>
    </row>
    <row r="458" spans="2:9" ht="30">
      <c r="B458" s="828"/>
      <c r="C458" s="831"/>
      <c r="D458" s="175" t="s">
        <v>219</v>
      </c>
      <c r="E458" s="837"/>
      <c r="F458" s="837"/>
      <c r="G458" s="837"/>
      <c r="H458" s="837"/>
      <c r="I458" s="837"/>
    </row>
    <row r="459" spans="2:9" ht="16.5">
      <c r="B459" s="22" t="s">
        <v>4</v>
      </c>
      <c r="C459" s="23"/>
      <c r="D459" s="181"/>
      <c r="E459" s="531"/>
      <c r="F459" s="531"/>
      <c r="G459" s="531"/>
      <c r="H459" s="531"/>
      <c r="I459" s="531"/>
    </row>
    <row r="460" spans="2:9" ht="15">
      <c r="B460" s="840" t="s">
        <v>302</v>
      </c>
      <c r="C460" s="826"/>
      <c r="D460" s="175" t="s">
        <v>221</v>
      </c>
      <c r="E460" s="835">
        <f>+SUM(E468:E569)</f>
        <v>17521463.341600001</v>
      </c>
      <c r="F460" s="835">
        <f>+SUM(F468:F569)</f>
        <v>25480225.399999999</v>
      </c>
      <c r="G460" s="835">
        <f>+SUM(G468:G569)</f>
        <v>21461696.767000001</v>
      </c>
      <c r="H460" s="835">
        <f>+SUM(H468:H569)</f>
        <v>19364507.467999998</v>
      </c>
      <c r="I460" s="835">
        <f>+SUM(I468:I569)</f>
        <v>18440461.714000002</v>
      </c>
    </row>
    <row r="461" spans="2:9" ht="15">
      <c r="B461" s="841"/>
      <c r="C461" s="827"/>
      <c r="D461" s="175" t="s">
        <v>303</v>
      </c>
      <c r="E461" s="836"/>
      <c r="F461" s="836"/>
      <c r="G461" s="836"/>
      <c r="H461" s="836"/>
      <c r="I461" s="836"/>
    </row>
    <row r="462" spans="2:9" ht="15">
      <c r="B462" s="841"/>
      <c r="C462" s="827"/>
      <c r="D462" s="175" t="s">
        <v>214</v>
      </c>
      <c r="E462" s="836"/>
      <c r="F462" s="836"/>
      <c r="G462" s="836"/>
      <c r="H462" s="836"/>
      <c r="I462" s="836"/>
    </row>
    <row r="463" spans="2:9" ht="60">
      <c r="B463" s="841"/>
      <c r="C463" s="827"/>
      <c r="D463" s="175" t="s">
        <v>304</v>
      </c>
      <c r="E463" s="836"/>
      <c r="F463" s="836"/>
      <c r="G463" s="836"/>
      <c r="H463" s="836"/>
      <c r="I463" s="836"/>
    </row>
    <row r="464" spans="2:9" ht="15">
      <c r="B464" s="841"/>
      <c r="C464" s="827"/>
      <c r="D464" s="175" t="s">
        <v>215</v>
      </c>
      <c r="E464" s="836"/>
      <c r="F464" s="836"/>
      <c r="G464" s="836"/>
      <c r="H464" s="836"/>
      <c r="I464" s="836"/>
    </row>
    <row r="465" spans="2:9" ht="45">
      <c r="B465" s="842"/>
      <c r="C465" s="828"/>
      <c r="D465" s="175" t="s">
        <v>305</v>
      </c>
      <c r="E465" s="837"/>
      <c r="F465" s="837"/>
      <c r="G465" s="837"/>
      <c r="H465" s="837"/>
      <c r="I465" s="837"/>
    </row>
    <row r="466" spans="2:9" ht="17.25">
      <c r="B466" s="94" t="s">
        <v>306</v>
      </c>
      <c r="C466" s="25"/>
      <c r="D466" s="181"/>
      <c r="E466" s="530"/>
      <c r="F466" s="530"/>
      <c r="G466" s="530"/>
      <c r="H466" s="530"/>
      <c r="I466" s="530"/>
    </row>
    <row r="467" spans="2:9" ht="16.5">
      <c r="B467" s="27"/>
      <c r="C467" s="95" t="s">
        <v>188</v>
      </c>
      <c r="D467" s="181"/>
      <c r="E467" s="531"/>
      <c r="F467" s="531"/>
      <c r="G467" s="531"/>
      <c r="H467" s="531"/>
      <c r="I467" s="531"/>
    </row>
    <row r="468" spans="2:9" ht="15">
      <c r="B468" s="849" t="s">
        <v>62</v>
      </c>
      <c r="C468" s="829">
        <v>12002</v>
      </c>
      <c r="D468" s="176" t="s">
        <v>190</v>
      </c>
      <c r="E468" s="835">
        <v>2327820.0299999998</v>
      </c>
      <c r="F468" s="835">
        <v>2488575.2999999998</v>
      </c>
      <c r="G468" s="835">
        <v>2466914.5380000002</v>
      </c>
      <c r="H468" s="835">
        <v>2315762.7689999999</v>
      </c>
      <c r="I468" s="835">
        <v>1771136.507</v>
      </c>
    </row>
    <row r="469" spans="2:9" ht="75">
      <c r="B469" s="850"/>
      <c r="C469" s="830"/>
      <c r="D469" s="175" t="s">
        <v>307</v>
      </c>
      <c r="E469" s="836"/>
      <c r="F469" s="836"/>
      <c r="G469" s="836"/>
      <c r="H469" s="836"/>
      <c r="I469" s="836"/>
    </row>
    <row r="470" spans="2:9" ht="15">
      <c r="B470" s="850"/>
      <c r="C470" s="830"/>
      <c r="D470" s="176" t="s">
        <v>192</v>
      </c>
      <c r="E470" s="836"/>
      <c r="F470" s="836"/>
      <c r="G470" s="836"/>
      <c r="H470" s="836"/>
      <c r="I470" s="836"/>
    </row>
    <row r="471" spans="2:9" ht="90">
      <c r="B471" s="850"/>
      <c r="C471" s="830"/>
      <c r="D471" s="175" t="s">
        <v>308</v>
      </c>
      <c r="E471" s="836"/>
      <c r="F471" s="836"/>
      <c r="G471" s="836"/>
      <c r="H471" s="836"/>
      <c r="I471" s="836"/>
    </row>
    <row r="472" spans="2:9" ht="15">
      <c r="B472" s="850"/>
      <c r="C472" s="830"/>
      <c r="D472" s="176" t="s">
        <v>193</v>
      </c>
      <c r="E472" s="836"/>
      <c r="F472" s="836"/>
      <c r="G472" s="836"/>
      <c r="H472" s="836"/>
      <c r="I472" s="836"/>
    </row>
    <row r="473" spans="2:9" ht="15">
      <c r="B473" s="851"/>
      <c r="C473" s="831"/>
      <c r="D473" s="175" t="s">
        <v>200</v>
      </c>
      <c r="E473" s="837"/>
      <c r="F473" s="837"/>
      <c r="G473" s="837"/>
      <c r="H473" s="837"/>
      <c r="I473" s="837"/>
    </row>
    <row r="474" spans="2:9" ht="15">
      <c r="B474" s="849" t="s">
        <v>62</v>
      </c>
      <c r="C474" s="829">
        <v>12003</v>
      </c>
      <c r="D474" s="176" t="s">
        <v>190</v>
      </c>
      <c r="E474" s="835">
        <v>809578.39999999991</v>
      </c>
      <c r="F474" s="835">
        <v>844109.8</v>
      </c>
      <c r="G474" s="835">
        <v>1075458.801</v>
      </c>
      <c r="H474" s="835">
        <v>996993.47499999998</v>
      </c>
      <c r="I474" s="835">
        <v>878528.14899999998</v>
      </c>
    </row>
    <row r="475" spans="2:9" ht="30">
      <c r="B475" s="850"/>
      <c r="C475" s="830"/>
      <c r="D475" s="175" t="s">
        <v>309</v>
      </c>
      <c r="E475" s="836"/>
      <c r="F475" s="836"/>
      <c r="G475" s="836"/>
      <c r="H475" s="836"/>
      <c r="I475" s="836"/>
    </row>
    <row r="476" spans="2:9" ht="15">
      <c r="B476" s="850"/>
      <c r="C476" s="830"/>
      <c r="D476" s="176" t="s">
        <v>192</v>
      </c>
      <c r="E476" s="836"/>
      <c r="F476" s="836"/>
      <c r="G476" s="836"/>
      <c r="H476" s="836"/>
      <c r="I476" s="836"/>
    </row>
    <row r="477" spans="2:9" ht="30">
      <c r="B477" s="850"/>
      <c r="C477" s="830"/>
      <c r="D477" s="175" t="s">
        <v>310</v>
      </c>
      <c r="E477" s="836"/>
      <c r="F477" s="836"/>
      <c r="G477" s="836"/>
      <c r="H477" s="836"/>
      <c r="I477" s="836"/>
    </row>
    <row r="478" spans="2:9" ht="15">
      <c r="B478" s="850"/>
      <c r="C478" s="830"/>
      <c r="D478" s="176" t="s">
        <v>193</v>
      </c>
      <c r="E478" s="836"/>
      <c r="F478" s="836"/>
      <c r="G478" s="836"/>
      <c r="H478" s="836"/>
      <c r="I478" s="836"/>
    </row>
    <row r="479" spans="2:9" ht="15">
      <c r="B479" s="851"/>
      <c r="C479" s="831"/>
      <c r="D479" s="175" t="s">
        <v>200</v>
      </c>
      <c r="E479" s="837"/>
      <c r="F479" s="837"/>
      <c r="G479" s="837"/>
      <c r="H479" s="837"/>
      <c r="I479" s="837"/>
    </row>
    <row r="480" spans="2:9" ht="15">
      <c r="B480" s="849" t="s">
        <v>62</v>
      </c>
      <c r="C480" s="829">
        <v>12004</v>
      </c>
      <c r="D480" s="176" t="s">
        <v>190</v>
      </c>
      <c r="E480" s="835">
        <v>3552485.2379999999</v>
      </c>
      <c r="F480" s="835">
        <v>4140682.4</v>
      </c>
      <c r="G480" s="835">
        <v>3492845.47</v>
      </c>
      <c r="H480" s="835">
        <v>3296250.07</v>
      </c>
      <c r="I480" s="835">
        <v>3014169.2</v>
      </c>
    </row>
    <row r="481" spans="2:9" ht="45">
      <c r="B481" s="850"/>
      <c r="C481" s="830"/>
      <c r="D481" s="175" t="s">
        <v>311</v>
      </c>
      <c r="E481" s="836"/>
      <c r="F481" s="836"/>
      <c r="G481" s="836"/>
      <c r="H481" s="836"/>
      <c r="I481" s="836"/>
    </row>
    <row r="482" spans="2:9" ht="15">
      <c r="B482" s="850"/>
      <c r="C482" s="830"/>
      <c r="D482" s="176" t="s">
        <v>192</v>
      </c>
      <c r="E482" s="836"/>
      <c r="F482" s="836"/>
      <c r="G482" s="836"/>
      <c r="H482" s="836"/>
      <c r="I482" s="836"/>
    </row>
    <row r="483" spans="2:9" ht="45">
      <c r="B483" s="850"/>
      <c r="C483" s="830"/>
      <c r="D483" s="175" t="s">
        <v>312</v>
      </c>
      <c r="E483" s="836"/>
      <c r="F483" s="836"/>
      <c r="G483" s="836"/>
      <c r="H483" s="836"/>
      <c r="I483" s="836"/>
    </row>
    <row r="484" spans="2:9" ht="15">
      <c r="B484" s="850"/>
      <c r="C484" s="830"/>
      <c r="D484" s="176" t="s">
        <v>193</v>
      </c>
      <c r="E484" s="836"/>
      <c r="F484" s="836"/>
      <c r="G484" s="836"/>
      <c r="H484" s="836"/>
      <c r="I484" s="836"/>
    </row>
    <row r="485" spans="2:9" ht="15">
      <c r="B485" s="851"/>
      <c r="C485" s="831"/>
      <c r="D485" s="175" t="s">
        <v>200</v>
      </c>
      <c r="E485" s="837"/>
      <c r="F485" s="837"/>
      <c r="G485" s="837"/>
      <c r="H485" s="837"/>
      <c r="I485" s="837"/>
    </row>
    <row r="486" spans="2:9" ht="15">
      <c r="B486" s="849" t="s">
        <v>62</v>
      </c>
      <c r="C486" s="829">
        <v>12005</v>
      </c>
      <c r="D486" s="176" t="s">
        <v>190</v>
      </c>
      <c r="E486" s="835">
        <v>26383.668000000001</v>
      </c>
      <c r="F486" s="835">
        <v>45213.4</v>
      </c>
      <c r="G486" s="835"/>
      <c r="H486" s="835"/>
      <c r="I486" s="835"/>
    </row>
    <row r="487" spans="2:9" ht="45">
      <c r="B487" s="850"/>
      <c r="C487" s="830"/>
      <c r="D487" s="175" t="s">
        <v>313</v>
      </c>
      <c r="E487" s="836"/>
      <c r="F487" s="836"/>
      <c r="G487" s="836"/>
      <c r="H487" s="836"/>
      <c r="I487" s="836"/>
    </row>
    <row r="488" spans="2:9" ht="15">
      <c r="B488" s="850"/>
      <c r="C488" s="830"/>
      <c r="D488" s="176" t="s">
        <v>192</v>
      </c>
      <c r="E488" s="836"/>
      <c r="F488" s="836"/>
      <c r="G488" s="836"/>
      <c r="H488" s="836"/>
      <c r="I488" s="836"/>
    </row>
    <row r="489" spans="2:9" ht="60">
      <c r="B489" s="850"/>
      <c r="C489" s="830"/>
      <c r="D489" s="175" t="s">
        <v>314</v>
      </c>
      <c r="E489" s="836"/>
      <c r="F489" s="836"/>
      <c r="G489" s="836"/>
      <c r="H489" s="836"/>
      <c r="I489" s="836"/>
    </row>
    <row r="490" spans="2:9" ht="15">
      <c r="B490" s="850"/>
      <c r="C490" s="830"/>
      <c r="D490" s="176" t="s">
        <v>193</v>
      </c>
      <c r="E490" s="836"/>
      <c r="F490" s="836"/>
      <c r="G490" s="836"/>
      <c r="H490" s="836"/>
      <c r="I490" s="836"/>
    </row>
    <row r="491" spans="2:9" ht="15">
      <c r="B491" s="851"/>
      <c r="C491" s="831"/>
      <c r="D491" s="175" t="s">
        <v>200</v>
      </c>
      <c r="E491" s="837"/>
      <c r="F491" s="837"/>
      <c r="G491" s="837"/>
      <c r="H491" s="837"/>
      <c r="I491" s="837"/>
    </row>
    <row r="492" spans="2:9" ht="15" customHeight="1">
      <c r="B492" s="849" t="s">
        <v>62</v>
      </c>
      <c r="C492" s="829">
        <v>12006</v>
      </c>
      <c r="D492" s="176" t="s">
        <v>190</v>
      </c>
      <c r="E492" s="835">
        <v>18826.053</v>
      </c>
      <c r="F492" s="835">
        <v>11914</v>
      </c>
      <c r="G492" s="835">
        <v>8029.5010000000002</v>
      </c>
      <c r="H492" s="835">
        <v>4463.58</v>
      </c>
      <c r="I492" s="835">
        <v>2469.3319999999999</v>
      </c>
    </row>
    <row r="493" spans="2:9" ht="60">
      <c r="B493" s="850"/>
      <c r="C493" s="830"/>
      <c r="D493" s="175" t="s">
        <v>315</v>
      </c>
      <c r="E493" s="836"/>
      <c r="F493" s="836"/>
      <c r="G493" s="836"/>
      <c r="H493" s="836"/>
      <c r="I493" s="836"/>
    </row>
    <row r="494" spans="2:9" ht="15" customHeight="1">
      <c r="B494" s="850"/>
      <c r="C494" s="830"/>
      <c r="D494" s="176" t="s">
        <v>192</v>
      </c>
      <c r="E494" s="836"/>
      <c r="F494" s="836"/>
      <c r="G494" s="836"/>
      <c r="H494" s="836"/>
      <c r="I494" s="836"/>
    </row>
    <row r="495" spans="2:9" ht="45">
      <c r="B495" s="850"/>
      <c r="C495" s="830"/>
      <c r="D495" s="175" t="s">
        <v>316</v>
      </c>
      <c r="E495" s="836"/>
      <c r="F495" s="836"/>
      <c r="G495" s="836"/>
      <c r="H495" s="836"/>
      <c r="I495" s="836"/>
    </row>
    <row r="496" spans="2:9" ht="15" customHeight="1">
      <c r="B496" s="850"/>
      <c r="C496" s="830"/>
      <c r="D496" s="176" t="s">
        <v>193</v>
      </c>
      <c r="E496" s="836"/>
      <c r="F496" s="836"/>
      <c r="G496" s="836"/>
      <c r="H496" s="836"/>
      <c r="I496" s="836"/>
    </row>
    <row r="497" spans="2:9" ht="15" customHeight="1">
      <c r="B497" s="851"/>
      <c r="C497" s="831"/>
      <c r="D497" s="175" t="s">
        <v>200</v>
      </c>
      <c r="E497" s="837"/>
      <c r="F497" s="837"/>
      <c r="G497" s="837"/>
      <c r="H497" s="837"/>
      <c r="I497" s="837"/>
    </row>
    <row r="498" spans="2:9" ht="15">
      <c r="B498" s="849" t="s">
        <v>62</v>
      </c>
      <c r="C498" s="829">
        <v>12007</v>
      </c>
      <c r="D498" s="176" t="s">
        <v>190</v>
      </c>
      <c r="E498" s="835">
        <v>69300</v>
      </c>
      <c r="F498" s="835">
        <v>134350</v>
      </c>
      <c r="G498" s="835"/>
      <c r="H498" s="835"/>
      <c r="I498" s="835"/>
    </row>
    <row r="499" spans="2:9" ht="45">
      <c r="B499" s="850"/>
      <c r="C499" s="830"/>
      <c r="D499" s="175" t="s">
        <v>317</v>
      </c>
      <c r="E499" s="836"/>
      <c r="F499" s="836"/>
      <c r="G499" s="836"/>
      <c r="H499" s="836"/>
      <c r="I499" s="836"/>
    </row>
    <row r="500" spans="2:9" ht="15">
      <c r="B500" s="850"/>
      <c r="C500" s="830"/>
      <c r="D500" s="176" t="s">
        <v>192</v>
      </c>
      <c r="E500" s="836"/>
      <c r="F500" s="836"/>
      <c r="G500" s="836"/>
      <c r="H500" s="836"/>
      <c r="I500" s="836"/>
    </row>
    <row r="501" spans="2:9" ht="60">
      <c r="B501" s="850"/>
      <c r="C501" s="830"/>
      <c r="D501" s="175" t="s">
        <v>318</v>
      </c>
      <c r="E501" s="836"/>
      <c r="F501" s="836"/>
      <c r="G501" s="836"/>
      <c r="H501" s="836"/>
      <c r="I501" s="836"/>
    </row>
    <row r="502" spans="2:9" ht="15">
      <c r="B502" s="850"/>
      <c r="C502" s="830"/>
      <c r="D502" s="176" t="s">
        <v>193</v>
      </c>
      <c r="E502" s="836"/>
      <c r="F502" s="836"/>
      <c r="G502" s="836"/>
      <c r="H502" s="836"/>
      <c r="I502" s="836"/>
    </row>
    <row r="503" spans="2:9" ht="15">
      <c r="B503" s="851"/>
      <c r="C503" s="831"/>
      <c r="D503" s="175" t="s">
        <v>200</v>
      </c>
      <c r="E503" s="837"/>
      <c r="F503" s="837"/>
      <c r="G503" s="837"/>
      <c r="H503" s="837"/>
      <c r="I503" s="837"/>
    </row>
    <row r="504" spans="2:9" ht="15" customHeight="1">
      <c r="B504" s="849" t="s">
        <v>62</v>
      </c>
      <c r="C504" s="829">
        <v>12008</v>
      </c>
      <c r="D504" s="183" t="s">
        <v>774</v>
      </c>
      <c r="E504" s="835">
        <v>139543.3505</v>
      </c>
      <c r="F504" s="835">
        <v>165199.70000000001</v>
      </c>
      <c r="G504" s="835">
        <v>115170.91</v>
      </c>
      <c r="H504" s="835">
        <v>69578.812999999995</v>
      </c>
      <c r="I504" s="835">
        <v>31593.542000000001</v>
      </c>
    </row>
    <row r="505" spans="2:9" ht="37.5" customHeight="1">
      <c r="B505" s="850"/>
      <c r="C505" s="830"/>
      <c r="D505" s="525" t="s">
        <v>992</v>
      </c>
      <c r="E505" s="836"/>
      <c r="F505" s="836"/>
      <c r="G505" s="836"/>
      <c r="H505" s="836"/>
      <c r="I505" s="836"/>
    </row>
    <row r="506" spans="2:9" ht="23.25" customHeight="1">
      <c r="B506" s="850"/>
      <c r="C506" s="830"/>
      <c r="D506" s="183" t="s">
        <v>776</v>
      </c>
      <c r="E506" s="836"/>
      <c r="F506" s="836"/>
      <c r="G506" s="836"/>
      <c r="H506" s="836"/>
      <c r="I506" s="836"/>
    </row>
    <row r="507" spans="2:9" ht="64.5" customHeight="1">
      <c r="B507" s="850"/>
      <c r="C507" s="830"/>
      <c r="D507" s="525" t="s">
        <v>993</v>
      </c>
      <c r="E507" s="836"/>
      <c r="F507" s="836"/>
      <c r="G507" s="836"/>
      <c r="H507" s="836"/>
      <c r="I507" s="836"/>
    </row>
    <row r="508" spans="2:9" ht="29.25" customHeight="1">
      <c r="B508" s="850"/>
      <c r="C508" s="830"/>
      <c r="D508" s="183" t="s">
        <v>778</v>
      </c>
      <c r="E508" s="836"/>
      <c r="F508" s="836"/>
      <c r="G508" s="836"/>
      <c r="H508" s="836"/>
      <c r="I508" s="836"/>
    </row>
    <row r="509" spans="2:9" ht="26.25" customHeight="1">
      <c r="B509" s="851"/>
      <c r="C509" s="831"/>
      <c r="D509" s="525" t="s">
        <v>786</v>
      </c>
      <c r="E509" s="837"/>
      <c r="F509" s="837"/>
      <c r="G509" s="837"/>
      <c r="H509" s="837"/>
      <c r="I509" s="837"/>
    </row>
    <row r="510" spans="2:9" ht="26.25" customHeight="1">
      <c r="B510" s="849" t="s">
        <v>62</v>
      </c>
      <c r="C510" s="829">
        <v>12009</v>
      </c>
      <c r="D510" s="176" t="s">
        <v>190</v>
      </c>
      <c r="E510" s="835">
        <v>2561.65</v>
      </c>
      <c r="F510" s="835">
        <v>239036</v>
      </c>
      <c r="G510" s="835"/>
      <c r="H510" s="835"/>
      <c r="I510" s="835"/>
    </row>
    <row r="511" spans="2:9" ht="60">
      <c r="B511" s="850"/>
      <c r="C511" s="830"/>
      <c r="D511" s="175" t="s">
        <v>319</v>
      </c>
      <c r="E511" s="836"/>
      <c r="F511" s="836"/>
      <c r="G511" s="836"/>
      <c r="H511" s="836"/>
      <c r="I511" s="836"/>
    </row>
    <row r="512" spans="2:9" ht="15">
      <c r="B512" s="850"/>
      <c r="C512" s="830"/>
      <c r="D512" s="176" t="s">
        <v>192</v>
      </c>
      <c r="E512" s="836"/>
      <c r="F512" s="836"/>
      <c r="G512" s="836"/>
      <c r="H512" s="836"/>
      <c r="I512" s="836"/>
    </row>
    <row r="513" spans="2:9" ht="75">
      <c r="B513" s="850"/>
      <c r="C513" s="830"/>
      <c r="D513" s="175" t="s">
        <v>320</v>
      </c>
      <c r="E513" s="836"/>
      <c r="F513" s="836"/>
      <c r="G513" s="836"/>
      <c r="H513" s="836"/>
      <c r="I513" s="836"/>
    </row>
    <row r="514" spans="2:9" ht="15">
      <c r="B514" s="850"/>
      <c r="C514" s="830"/>
      <c r="D514" s="176" t="s">
        <v>193</v>
      </c>
      <c r="E514" s="836"/>
      <c r="F514" s="836"/>
      <c r="G514" s="836"/>
      <c r="H514" s="836"/>
      <c r="I514" s="836"/>
    </row>
    <row r="515" spans="2:9" ht="15">
      <c r="B515" s="851"/>
      <c r="C515" s="831"/>
      <c r="D515" s="175" t="s">
        <v>200</v>
      </c>
      <c r="E515" s="837"/>
      <c r="F515" s="837"/>
      <c r="G515" s="837"/>
      <c r="H515" s="837"/>
      <c r="I515" s="837"/>
    </row>
    <row r="516" spans="2:9" ht="15">
      <c r="B516" s="849" t="s">
        <v>62</v>
      </c>
      <c r="C516" s="829" t="s">
        <v>321</v>
      </c>
      <c r="D516" s="176" t="s">
        <v>190</v>
      </c>
      <c r="E516" s="835">
        <v>327102.43</v>
      </c>
      <c r="F516" s="835">
        <v>298795</v>
      </c>
      <c r="G516" s="835"/>
      <c r="H516" s="835"/>
      <c r="I516" s="835"/>
    </row>
    <row r="517" spans="2:9" ht="30">
      <c r="B517" s="850"/>
      <c r="C517" s="830"/>
      <c r="D517" s="175" t="s">
        <v>322</v>
      </c>
      <c r="E517" s="836"/>
      <c r="F517" s="836"/>
      <c r="G517" s="836"/>
      <c r="H517" s="836"/>
      <c r="I517" s="836"/>
    </row>
    <row r="518" spans="2:9" ht="15">
      <c r="B518" s="850"/>
      <c r="C518" s="830"/>
      <c r="D518" s="176" t="s">
        <v>192</v>
      </c>
      <c r="E518" s="836"/>
      <c r="F518" s="836"/>
      <c r="G518" s="836"/>
      <c r="H518" s="836"/>
      <c r="I518" s="836"/>
    </row>
    <row r="519" spans="2:9" ht="30">
      <c r="B519" s="850"/>
      <c r="C519" s="830"/>
      <c r="D519" s="175" t="s">
        <v>323</v>
      </c>
      <c r="E519" s="836"/>
      <c r="F519" s="836"/>
      <c r="G519" s="836"/>
      <c r="H519" s="836"/>
      <c r="I519" s="836"/>
    </row>
    <row r="520" spans="2:9" ht="15">
      <c r="B520" s="850"/>
      <c r="C520" s="830"/>
      <c r="D520" s="176" t="s">
        <v>193</v>
      </c>
      <c r="E520" s="836"/>
      <c r="F520" s="836"/>
      <c r="G520" s="836"/>
      <c r="H520" s="836"/>
      <c r="I520" s="836"/>
    </row>
    <row r="521" spans="2:9" ht="15">
      <c r="B521" s="851"/>
      <c r="C521" s="831"/>
      <c r="D521" s="175" t="s">
        <v>200</v>
      </c>
      <c r="E521" s="837"/>
      <c r="F521" s="837"/>
      <c r="G521" s="837"/>
      <c r="H521" s="837"/>
      <c r="I521" s="837"/>
    </row>
    <row r="522" spans="2:9" ht="15">
      <c r="B522" s="849" t="s">
        <v>62</v>
      </c>
      <c r="C522" s="829">
        <v>12012</v>
      </c>
      <c r="D522" s="176" t="s">
        <v>190</v>
      </c>
      <c r="E522" s="835">
        <v>15719.5481</v>
      </c>
      <c r="F522" s="835">
        <v>50612.6</v>
      </c>
      <c r="G522" s="835">
        <v>3136.6669999999999</v>
      </c>
      <c r="H522" s="835">
        <v>948.33299999999997</v>
      </c>
      <c r="I522" s="835">
        <v>260</v>
      </c>
    </row>
    <row r="523" spans="2:9" ht="45">
      <c r="B523" s="850"/>
      <c r="C523" s="830"/>
      <c r="D523" s="175" t="s">
        <v>324</v>
      </c>
      <c r="E523" s="836"/>
      <c r="F523" s="836"/>
      <c r="G523" s="836"/>
      <c r="H523" s="836"/>
      <c r="I523" s="836"/>
    </row>
    <row r="524" spans="2:9" ht="15">
      <c r="B524" s="850"/>
      <c r="C524" s="830"/>
      <c r="D524" s="176" t="s">
        <v>192</v>
      </c>
      <c r="E524" s="836"/>
      <c r="F524" s="836"/>
      <c r="G524" s="836"/>
      <c r="H524" s="836"/>
      <c r="I524" s="836"/>
    </row>
    <row r="525" spans="2:9" ht="60">
      <c r="B525" s="850"/>
      <c r="C525" s="830"/>
      <c r="D525" s="175" t="s">
        <v>325</v>
      </c>
      <c r="E525" s="836"/>
      <c r="F525" s="836"/>
      <c r="G525" s="836"/>
      <c r="H525" s="836"/>
      <c r="I525" s="836"/>
    </row>
    <row r="526" spans="2:9" ht="15">
      <c r="B526" s="850"/>
      <c r="C526" s="830"/>
      <c r="D526" s="176" t="s">
        <v>193</v>
      </c>
      <c r="E526" s="836"/>
      <c r="F526" s="836"/>
      <c r="G526" s="836"/>
      <c r="H526" s="836"/>
      <c r="I526" s="836"/>
    </row>
    <row r="527" spans="2:9" ht="15">
      <c r="B527" s="851"/>
      <c r="C527" s="831"/>
      <c r="D527" s="175" t="s">
        <v>200</v>
      </c>
      <c r="E527" s="837"/>
      <c r="F527" s="837"/>
      <c r="G527" s="837"/>
      <c r="H527" s="837"/>
      <c r="I527" s="837"/>
    </row>
    <row r="528" spans="2:9" ht="15">
      <c r="B528" s="849" t="s">
        <v>62</v>
      </c>
      <c r="C528" s="829">
        <v>12013</v>
      </c>
      <c r="D528" s="176" t="s">
        <v>190</v>
      </c>
      <c r="E528" s="835">
        <v>12766.544</v>
      </c>
      <c r="F528" s="835">
        <v>7141</v>
      </c>
      <c r="G528" s="835"/>
      <c r="H528" s="835"/>
      <c r="I528" s="835"/>
    </row>
    <row r="529" spans="2:9" ht="30">
      <c r="B529" s="850"/>
      <c r="C529" s="830"/>
      <c r="D529" s="175" t="s">
        <v>326</v>
      </c>
      <c r="E529" s="836"/>
      <c r="F529" s="836"/>
      <c r="G529" s="836"/>
      <c r="H529" s="836"/>
      <c r="I529" s="836"/>
    </row>
    <row r="530" spans="2:9" ht="15">
      <c r="B530" s="850"/>
      <c r="C530" s="830"/>
      <c r="D530" s="176" t="s">
        <v>192</v>
      </c>
      <c r="E530" s="836"/>
      <c r="F530" s="836"/>
      <c r="G530" s="836"/>
      <c r="H530" s="836"/>
      <c r="I530" s="836"/>
    </row>
    <row r="531" spans="2:9" ht="45">
      <c r="B531" s="850"/>
      <c r="C531" s="830"/>
      <c r="D531" s="175" t="s">
        <v>327</v>
      </c>
      <c r="E531" s="836"/>
      <c r="F531" s="836"/>
      <c r="G531" s="836"/>
      <c r="H531" s="836"/>
      <c r="I531" s="836"/>
    </row>
    <row r="532" spans="2:9" ht="15">
      <c r="B532" s="850"/>
      <c r="C532" s="830"/>
      <c r="D532" s="176" t="s">
        <v>193</v>
      </c>
      <c r="E532" s="836"/>
      <c r="F532" s="836"/>
      <c r="G532" s="836"/>
      <c r="H532" s="836"/>
      <c r="I532" s="836"/>
    </row>
    <row r="533" spans="2:9" ht="15">
      <c r="B533" s="851"/>
      <c r="C533" s="831"/>
      <c r="D533" s="175" t="s">
        <v>200</v>
      </c>
      <c r="E533" s="837"/>
      <c r="F533" s="837"/>
      <c r="G533" s="837"/>
      <c r="H533" s="837"/>
      <c r="I533" s="837"/>
    </row>
    <row r="534" spans="2:9" ht="15">
      <c r="B534" s="849" t="s">
        <v>62</v>
      </c>
      <c r="C534" s="829">
        <v>12014</v>
      </c>
      <c r="D534" s="176" t="s">
        <v>190</v>
      </c>
      <c r="E534" s="835">
        <v>8948050.5899999999</v>
      </c>
      <c r="F534" s="835">
        <v>13720218.699999999</v>
      </c>
      <c r="G534" s="835">
        <v>12149433.380000001</v>
      </c>
      <c r="H534" s="835">
        <v>12118010.427999999</v>
      </c>
      <c r="I534" s="835">
        <v>12067304.983999999</v>
      </c>
    </row>
    <row r="535" spans="2:9" ht="45">
      <c r="B535" s="850"/>
      <c r="C535" s="830"/>
      <c r="D535" s="175" t="s">
        <v>328</v>
      </c>
      <c r="E535" s="836"/>
      <c r="F535" s="836"/>
      <c r="G535" s="836"/>
      <c r="H535" s="836"/>
      <c r="I535" s="836"/>
    </row>
    <row r="536" spans="2:9" ht="15">
      <c r="B536" s="850"/>
      <c r="C536" s="830"/>
      <c r="D536" s="176" t="s">
        <v>192</v>
      </c>
      <c r="E536" s="836"/>
      <c r="F536" s="836"/>
      <c r="G536" s="836"/>
      <c r="H536" s="836"/>
      <c r="I536" s="836"/>
    </row>
    <row r="537" spans="2:9" ht="45">
      <c r="B537" s="850"/>
      <c r="C537" s="830"/>
      <c r="D537" s="175" t="s">
        <v>329</v>
      </c>
      <c r="E537" s="836"/>
      <c r="F537" s="836"/>
      <c r="G537" s="836"/>
      <c r="H537" s="836"/>
      <c r="I537" s="836"/>
    </row>
    <row r="538" spans="2:9" ht="15">
      <c r="B538" s="850"/>
      <c r="C538" s="830"/>
      <c r="D538" s="176" t="s">
        <v>193</v>
      </c>
      <c r="E538" s="836"/>
      <c r="F538" s="836"/>
      <c r="G538" s="836"/>
      <c r="H538" s="836"/>
      <c r="I538" s="836"/>
    </row>
    <row r="539" spans="2:9" ht="15">
      <c r="B539" s="851"/>
      <c r="C539" s="831"/>
      <c r="D539" s="175" t="s">
        <v>200</v>
      </c>
      <c r="E539" s="837"/>
      <c r="F539" s="837"/>
      <c r="G539" s="837"/>
      <c r="H539" s="837"/>
      <c r="I539" s="837"/>
    </row>
    <row r="540" spans="2:9" ht="15">
      <c r="B540" s="849" t="s">
        <v>62</v>
      </c>
      <c r="C540" s="829">
        <v>12015</v>
      </c>
      <c r="D540" s="176" t="s">
        <v>190</v>
      </c>
      <c r="E540" s="835">
        <v>1271325.8400000001</v>
      </c>
      <c r="F540" s="835">
        <v>1000000</v>
      </c>
      <c r="G540" s="835"/>
      <c r="H540" s="835"/>
      <c r="I540" s="835"/>
    </row>
    <row r="541" spans="2:9" ht="45">
      <c r="B541" s="850"/>
      <c r="C541" s="830"/>
      <c r="D541" s="175" t="s">
        <v>330</v>
      </c>
      <c r="E541" s="836"/>
      <c r="F541" s="836"/>
      <c r="G541" s="836"/>
      <c r="H541" s="836"/>
      <c r="I541" s="836"/>
    </row>
    <row r="542" spans="2:9" ht="15">
      <c r="B542" s="850"/>
      <c r="C542" s="830"/>
      <c r="D542" s="176" t="s">
        <v>192</v>
      </c>
      <c r="E542" s="836"/>
      <c r="F542" s="836"/>
      <c r="G542" s="836"/>
      <c r="H542" s="836"/>
      <c r="I542" s="836"/>
    </row>
    <row r="543" spans="2:9" ht="45">
      <c r="B543" s="850"/>
      <c r="C543" s="830"/>
      <c r="D543" s="175" t="s">
        <v>331</v>
      </c>
      <c r="E543" s="836"/>
      <c r="F543" s="836"/>
      <c r="G543" s="836"/>
      <c r="H543" s="836"/>
      <c r="I543" s="836"/>
    </row>
    <row r="544" spans="2:9" ht="15">
      <c r="B544" s="850"/>
      <c r="C544" s="830"/>
      <c r="D544" s="176" t="s">
        <v>193</v>
      </c>
      <c r="E544" s="836"/>
      <c r="F544" s="836"/>
      <c r="G544" s="836"/>
      <c r="H544" s="836"/>
      <c r="I544" s="836"/>
    </row>
    <row r="545" spans="2:9" ht="15">
      <c r="B545" s="851"/>
      <c r="C545" s="831"/>
      <c r="D545" s="175" t="s">
        <v>200</v>
      </c>
      <c r="E545" s="837"/>
      <c r="F545" s="837"/>
      <c r="G545" s="837"/>
      <c r="H545" s="837"/>
      <c r="I545" s="837"/>
    </row>
    <row r="546" spans="2:9" ht="16.5" customHeight="1">
      <c r="B546" s="849" t="s">
        <v>62</v>
      </c>
      <c r="C546" s="829" t="s">
        <v>332</v>
      </c>
      <c r="D546" s="176" t="s">
        <v>190</v>
      </c>
      <c r="E546" s="835"/>
      <c r="F546" s="835">
        <v>500000</v>
      </c>
      <c r="G546" s="835"/>
      <c r="H546" s="835"/>
      <c r="I546" s="835"/>
    </row>
    <row r="547" spans="2:9" ht="45">
      <c r="B547" s="850"/>
      <c r="C547" s="830"/>
      <c r="D547" s="175" t="s">
        <v>333</v>
      </c>
      <c r="E547" s="836"/>
      <c r="F547" s="836"/>
      <c r="G547" s="836"/>
      <c r="H547" s="836"/>
      <c r="I547" s="836"/>
    </row>
    <row r="548" spans="2:9" ht="15">
      <c r="B548" s="850"/>
      <c r="C548" s="830"/>
      <c r="D548" s="176" t="s">
        <v>192</v>
      </c>
      <c r="E548" s="836"/>
      <c r="F548" s="836"/>
      <c r="G548" s="836"/>
      <c r="H548" s="836"/>
      <c r="I548" s="836"/>
    </row>
    <row r="549" spans="2:9" ht="45">
      <c r="B549" s="850"/>
      <c r="C549" s="830"/>
      <c r="D549" s="175" t="s">
        <v>334</v>
      </c>
      <c r="E549" s="836"/>
      <c r="F549" s="836"/>
      <c r="G549" s="836"/>
      <c r="H549" s="836"/>
      <c r="I549" s="836"/>
    </row>
    <row r="550" spans="2:9" ht="15">
      <c r="B550" s="850"/>
      <c r="C550" s="830"/>
      <c r="D550" s="176" t="s">
        <v>193</v>
      </c>
      <c r="E550" s="836"/>
      <c r="F550" s="836"/>
      <c r="G550" s="836"/>
      <c r="H550" s="836"/>
      <c r="I550" s="836"/>
    </row>
    <row r="551" spans="2:9" ht="15">
      <c r="B551" s="851"/>
      <c r="C551" s="831"/>
      <c r="D551" s="175" t="s">
        <v>200</v>
      </c>
      <c r="E551" s="837"/>
      <c r="F551" s="837"/>
      <c r="G551" s="837"/>
      <c r="H551" s="837"/>
      <c r="I551" s="837"/>
    </row>
    <row r="552" spans="2:9" ht="15" customHeight="1">
      <c r="B552" s="849"/>
      <c r="C552" s="829" t="s">
        <v>335</v>
      </c>
      <c r="D552" s="176" t="s">
        <v>190</v>
      </c>
      <c r="E552" s="835"/>
      <c r="F552" s="835">
        <v>1700707.5</v>
      </c>
      <c r="G552" s="835">
        <v>1700707.5</v>
      </c>
      <c r="H552" s="835"/>
      <c r="I552" s="835"/>
    </row>
    <row r="553" spans="2:9" ht="45">
      <c r="B553" s="850"/>
      <c r="C553" s="830"/>
      <c r="D553" s="175" t="s">
        <v>336</v>
      </c>
      <c r="E553" s="836"/>
      <c r="F553" s="836"/>
      <c r="G553" s="836"/>
      <c r="H553" s="836"/>
      <c r="I553" s="836"/>
    </row>
    <row r="554" spans="2:9" ht="15" customHeight="1">
      <c r="B554" s="850"/>
      <c r="C554" s="830"/>
      <c r="D554" s="176" t="s">
        <v>192</v>
      </c>
      <c r="E554" s="836"/>
      <c r="F554" s="836"/>
      <c r="G554" s="836"/>
      <c r="H554" s="836"/>
      <c r="I554" s="836"/>
    </row>
    <row r="555" spans="2:9" ht="60">
      <c r="B555" s="850"/>
      <c r="C555" s="830"/>
      <c r="D555" s="175" t="s">
        <v>337</v>
      </c>
      <c r="E555" s="836"/>
      <c r="F555" s="836"/>
      <c r="G555" s="836"/>
      <c r="H555" s="836"/>
      <c r="I555" s="836"/>
    </row>
    <row r="556" spans="2:9" ht="15" customHeight="1">
      <c r="B556" s="850"/>
      <c r="C556" s="830"/>
      <c r="D556" s="176" t="s">
        <v>193</v>
      </c>
      <c r="E556" s="836"/>
      <c r="F556" s="836"/>
      <c r="G556" s="836"/>
      <c r="H556" s="836"/>
      <c r="I556" s="836"/>
    </row>
    <row r="557" spans="2:9" ht="15" customHeight="1">
      <c r="B557" s="851"/>
      <c r="C557" s="831"/>
      <c r="D557" s="175" t="s">
        <v>200</v>
      </c>
      <c r="E557" s="837"/>
      <c r="F557" s="837"/>
      <c r="G557" s="837"/>
      <c r="H557" s="837"/>
      <c r="I557" s="837"/>
    </row>
    <row r="558" spans="2:9" ht="15">
      <c r="B558" s="849"/>
      <c r="C558" s="829" t="s">
        <v>338</v>
      </c>
      <c r="D558" s="176" t="s">
        <v>190</v>
      </c>
      <c r="E558" s="835"/>
      <c r="F558" s="835">
        <v>100000</v>
      </c>
      <c r="G558" s="835">
        <v>450000</v>
      </c>
      <c r="H558" s="835">
        <v>562500</v>
      </c>
      <c r="I558" s="835">
        <v>675000</v>
      </c>
    </row>
    <row r="559" spans="2:9" ht="45">
      <c r="B559" s="850"/>
      <c r="C559" s="830"/>
      <c r="D559" s="175" t="s">
        <v>339</v>
      </c>
      <c r="E559" s="836"/>
      <c r="F559" s="836"/>
      <c r="G559" s="836"/>
      <c r="H559" s="836"/>
      <c r="I559" s="836"/>
    </row>
    <row r="560" spans="2:9" ht="15">
      <c r="B560" s="850"/>
      <c r="C560" s="830"/>
      <c r="D560" s="176" t="s">
        <v>192</v>
      </c>
      <c r="E560" s="836"/>
      <c r="F560" s="836"/>
      <c r="G560" s="836"/>
      <c r="H560" s="836"/>
      <c r="I560" s="836"/>
    </row>
    <row r="561" spans="2:9" ht="60">
      <c r="B561" s="850"/>
      <c r="C561" s="830"/>
      <c r="D561" s="175" t="s">
        <v>340</v>
      </c>
      <c r="E561" s="836"/>
      <c r="F561" s="836"/>
      <c r="G561" s="836"/>
      <c r="H561" s="836"/>
      <c r="I561" s="836"/>
    </row>
    <row r="562" spans="2:9" ht="15">
      <c r="B562" s="850"/>
      <c r="C562" s="830"/>
      <c r="D562" s="176" t="s">
        <v>193</v>
      </c>
      <c r="E562" s="836"/>
      <c r="F562" s="836"/>
      <c r="G562" s="836"/>
      <c r="H562" s="836"/>
      <c r="I562" s="836"/>
    </row>
    <row r="563" spans="2:9" ht="15">
      <c r="B563" s="851"/>
      <c r="C563" s="831"/>
      <c r="D563" s="175" t="s">
        <v>200</v>
      </c>
      <c r="E563" s="837"/>
      <c r="F563" s="837"/>
      <c r="G563" s="837"/>
      <c r="H563" s="837"/>
      <c r="I563" s="837"/>
    </row>
    <row r="564" spans="2:9" ht="15" hidden="1">
      <c r="B564" s="849"/>
      <c r="C564" s="829" t="s">
        <v>377</v>
      </c>
      <c r="D564" s="176" t="s">
        <v>190</v>
      </c>
      <c r="E564" s="835">
        <v>0</v>
      </c>
      <c r="F564" s="835">
        <v>33670</v>
      </c>
      <c r="G564" s="835">
        <v>0</v>
      </c>
      <c r="H564" s="835">
        <v>0</v>
      </c>
      <c r="I564" s="835">
        <v>0</v>
      </c>
    </row>
    <row r="565" spans="2:9" ht="30" hidden="1">
      <c r="B565" s="850"/>
      <c r="C565" s="830"/>
      <c r="D565" s="175" t="s">
        <v>378</v>
      </c>
      <c r="E565" s="836"/>
      <c r="F565" s="836"/>
      <c r="G565" s="836"/>
      <c r="H565" s="836"/>
      <c r="I565" s="836"/>
    </row>
    <row r="566" spans="2:9" ht="15" hidden="1">
      <c r="B566" s="850"/>
      <c r="C566" s="830"/>
      <c r="D566" s="176" t="s">
        <v>192</v>
      </c>
      <c r="E566" s="836"/>
      <c r="F566" s="836"/>
      <c r="G566" s="836"/>
      <c r="H566" s="836"/>
      <c r="I566" s="836"/>
    </row>
    <row r="567" spans="2:9" ht="30" hidden="1">
      <c r="B567" s="850"/>
      <c r="C567" s="830"/>
      <c r="D567" s="175" t="s">
        <v>378</v>
      </c>
      <c r="E567" s="836"/>
      <c r="F567" s="836"/>
      <c r="G567" s="836"/>
      <c r="H567" s="836"/>
      <c r="I567" s="836"/>
    </row>
    <row r="568" spans="2:9" ht="15" hidden="1">
      <c r="B568" s="850"/>
      <c r="C568" s="830"/>
      <c r="D568" s="176" t="s">
        <v>193</v>
      </c>
      <c r="E568" s="836"/>
      <c r="F568" s="836"/>
      <c r="G568" s="836"/>
      <c r="H568" s="836"/>
      <c r="I568" s="836"/>
    </row>
    <row r="569" spans="2:9" ht="15" hidden="1">
      <c r="B569" s="851"/>
      <c r="C569" s="831"/>
      <c r="D569" s="175" t="s">
        <v>200</v>
      </c>
      <c r="E569" s="837"/>
      <c r="F569" s="837"/>
      <c r="G569" s="837"/>
      <c r="H569" s="837"/>
      <c r="I569" s="837"/>
    </row>
    <row r="570" spans="2:9">
      <c r="B570" s="856" t="s">
        <v>4</v>
      </c>
      <c r="C570" s="857"/>
      <c r="D570" s="857"/>
      <c r="E570" s="857"/>
      <c r="F570" s="857"/>
      <c r="G570" s="857"/>
    </row>
    <row r="571" spans="2:9" ht="15" customHeight="1">
      <c r="B571" s="840" t="s">
        <v>341</v>
      </c>
      <c r="C571" s="826"/>
      <c r="D571" s="175" t="s">
        <v>221</v>
      </c>
      <c r="E571" s="853">
        <f>+SUM(E579:E614)</f>
        <v>6380981.0938000008</v>
      </c>
      <c r="F571" s="853">
        <f t="shared" ref="F571:I571" si="7">+SUM(F579:F614)</f>
        <v>13188165.4</v>
      </c>
      <c r="G571" s="853">
        <f t="shared" si="7"/>
        <v>23047396.076447248</v>
      </c>
      <c r="H571" s="853">
        <f t="shared" si="7"/>
        <v>14152489.226933334</v>
      </c>
      <c r="I571" s="853">
        <f t="shared" si="7"/>
        <v>23653574.720693335</v>
      </c>
    </row>
    <row r="572" spans="2:9" ht="15" customHeight="1">
      <c r="B572" s="841"/>
      <c r="C572" s="827"/>
      <c r="D572" s="175" t="s">
        <v>342</v>
      </c>
      <c r="E572" s="854"/>
      <c r="F572" s="854"/>
      <c r="G572" s="854"/>
      <c r="H572" s="854"/>
      <c r="I572" s="854"/>
    </row>
    <row r="573" spans="2:9" ht="15" customHeight="1">
      <c r="B573" s="841"/>
      <c r="C573" s="827"/>
      <c r="D573" s="175" t="s">
        <v>214</v>
      </c>
      <c r="E573" s="854"/>
      <c r="F573" s="854"/>
      <c r="G573" s="854"/>
      <c r="H573" s="854"/>
      <c r="I573" s="854"/>
    </row>
    <row r="574" spans="2:9" ht="30">
      <c r="B574" s="841"/>
      <c r="C574" s="827"/>
      <c r="D574" s="175" t="s">
        <v>343</v>
      </c>
      <c r="E574" s="854"/>
      <c r="F574" s="854"/>
      <c r="G574" s="854"/>
      <c r="H574" s="854"/>
      <c r="I574" s="854"/>
    </row>
    <row r="575" spans="2:9" ht="15" customHeight="1">
      <c r="B575" s="841"/>
      <c r="C575" s="827"/>
      <c r="D575" s="175" t="s">
        <v>215</v>
      </c>
      <c r="E575" s="854"/>
      <c r="F575" s="854"/>
      <c r="G575" s="854"/>
      <c r="H575" s="854"/>
      <c r="I575" s="854"/>
    </row>
    <row r="576" spans="2:9" ht="15" customHeight="1">
      <c r="B576" s="842"/>
      <c r="C576" s="828"/>
      <c r="D576" s="175" t="s">
        <v>344</v>
      </c>
      <c r="E576" s="855"/>
      <c r="F576" s="855"/>
      <c r="G576" s="855"/>
      <c r="H576" s="855"/>
      <c r="I576" s="855"/>
    </row>
    <row r="577" spans="2:9">
      <c r="B577" s="852" t="s">
        <v>126</v>
      </c>
      <c r="C577" s="852"/>
      <c r="D577" s="852"/>
      <c r="E577" s="852"/>
      <c r="F577" s="852"/>
      <c r="G577" s="852"/>
      <c r="H577" s="534"/>
      <c r="I577" s="534"/>
    </row>
    <row r="578" spans="2:9">
      <c r="B578" s="852" t="s">
        <v>188</v>
      </c>
      <c r="C578" s="852"/>
      <c r="D578" s="852"/>
      <c r="E578" s="852"/>
      <c r="F578" s="852"/>
      <c r="G578" s="852"/>
      <c r="H578" s="534"/>
      <c r="I578" s="534"/>
    </row>
    <row r="579" spans="2:9" ht="15">
      <c r="B579" s="826" t="s">
        <v>62</v>
      </c>
      <c r="C579" s="829">
        <v>11001</v>
      </c>
      <c r="D579" s="177" t="s">
        <v>190</v>
      </c>
      <c r="E579" s="853">
        <v>165073.09</v>
      </c>
      <c r="F579" s="853">
        <v>161332</v>
      </c>
      <c r="G579" s="853">
        <v>151459.39952000001</v>
      </c>
      <c r="H579" s="853">
        <v>152489.226933333</v>
      </c>
      <c r="I579" s="853">
        <v>153574.72069333299</v>
      </c>
    </row>
    <row r="580" spans="2:9" ht="75">
      <c r="B580" s="827"/>
      <c r="C580" s="830"/>
      <c r="D580" s="175" t="s">
        <v>345</v>
      </c>
      <c r="E580" s="854"/>
      <c r="F580" s="854"/>
      <c r="G580" s="854"/>
      <c r="H580" s="854"/>
      <c r="I580" s="854"/>
    </row>
    <row r="581" spans="2:9" ht="15">
      <c r="B581" s="827"/>
      <c r="C581" s="830"/>
      <c r="D581" s="177" t="s">
        <v>192</v>
      </c>
      <c r="E581" s="854"/>
      <c r="F581" s="854"/>
      <c r="G581" s="854"/>
      <c r="H581" s="854"/>
      <c r="I581" s="854"/>
    </row>
    <row r="582" spans="2:9" ht="60">
      <c r="B582" s="827"/>
      <c r="C582" s="830"/>
      <c r="D582" s="175" t="s">
        <v>216</v>
      </c>
      <c r="E582" s="854"/>
      <c r="F582" s="854"/>
      <c r="G582" s="854"/>
      <c r="H582" s="854"/>
      <c r="I582" s="854"/>
    </row>
    <row r="583" spans="2:9" ht="15">
      <c r="B583" s="827"/>
      <c r="C583" s="830"/>
      <c r="D583" s="177" t="s">
        <v>193</v>
      </c>
      <c r="E583" s="854"/>
      <c r="F583" s="854"/>
      <c r="G583" s="854"/>
      <c r="H583" s="854"/>
      <c r="I583" s="854"/>
    </row>
    <row r="584" spans="2:9" ht="15">
      <c r="B584" s="828"/>
      <c r="C584" s="831"/>
      <c r="D584" s="175" t="s">
        <v>194</v>
      </c>
      <c r="E584" s="855"/>
      <c r="F584" s="855"/>
      <c r="G584" s="855"/>
      <c r="H584" s="855"/>
      <c r="I584" s="855"/>
    </row>
    <row r="585" spans="2:9" ht="15">
      <c r="B585" s="826" t="s">
        <v>62</v>
      </c>
      <c r="C585" s="829">
        <v>11002</v>
      </c>
      <c r="D585" s="174" t="s">
        <v>190</v>
      </c>
      <c r="E585" s="853">
        <v>965576.92379999999</v>
      </c>
      <c r="F585" s="853">
        <v>1500000</v>
      </c>
      <c r="G585" s="853">
        <v>2300000</v>
      </c>
      <c r="H585" s="853">
        <v>3000000</v>
      </c>
      <c r="I585" s="853">
        <v>3500000</v>
      </c>
    </row>
    <row r="586" spans="2:9" ht="15">
      <c r="B586" s="827"/>
      <c r="C586" s="830"/>
      <c r="D586" s="176" t="s">
        <v>346</v>
      </c>
      <c r="E586" s="854"/>
      <c r="F586" s="854"/>
      <c r="G586" s="854"/>
      <c r="H586" s="854"/>
      <c r="I586" s="854"/>
    </row>
    <row r="587" spans="2:9" ht="15">
      <c r="B587" s="827"/>
      <c r="C587" s="830"/>
      <c r="D587" s="182" t="s">
        <v>192</v>
      </c>
      <c r="E587" s="854"/>
      <c r="F587" s="854"/>
      <c r="G587" s="854"/>
      <c r="H587" s="854"/>
      <c r="I587" s="854"/>
    </row>
    <row r="588" spans="2:9" ht="45">
      <c r="B588" s="827"/>
      <c r="C588" s="830"/>
      <c r="D588" s="176" t="s">
        <v>347</v>
      </c>
      <c r="E588" s="854"/>
      <c r="F588" s="854"/>
      <c r="G588" s="854"/>
      <c r="H588" s="854"/>
      <c r="I588" s="854"/>
    </row>
    <row r="589" spans="2:9" ht="15">
      <c r="B589" s="827"/>
      <c r="C589" s="830"/>
      <c r="D589" s="182" t="s">
        <v>193</v>
      </c>
      <c r="E589" s="854"/>
      <c r="F589" s="854"/>
      <c r="G589" s="854"/>
      <c r="H589" s="854"/>
      <c r="I589" s="854"/>
    </row>
    <row r="590" spans="2:9" ht="15">
      <c r="B590" s="828"/>
      <c r="C590" s="831"/>
      <c r="D590" s="176" t="s">
        <v>194</v>
      </c>
      <c r="E590" s="855"/>
      <c r="F590" s="855"/>
      <c r="G590" s="855"/>
      <c r="H590" s="855"/>
      <c r="I590" s="855"/>
    </row>
    <row r="591" spans="2:9" ht="15">
      <c r="B591" s="826" t="s">
        <v>62</v>
      </c>
      <c r="C591" s="829">
        <v>11004</v>
      </c>
      <c r="D591" s="177" t="s">
        <v>190</v>
      </c>
      <c r="E591" s="853">
        <v>61092.78</v>
      </c>
      <c r="F591" s="853">
        <v>198992.4</v>
      </c>
      <c r="G591" s="853">
        <v>0</v>
      </c>
      <c r="H591" s="853">
        <v>0</v>
      </c>
      <c r="I591" s="853">
        <v>0</v>
      </c>
    </row>
    <row r="592" spans="2:9" ht="60">
      <c r="B592" s="827"/>
      <c r="C592" s="830"/>
      <c r="D592" s="175" t="s">
        <v>348</v>
      </c>
      <c r="E592" s="854"/>
      <c r="F592" s="854"/>
      <c r="G592" s="854"/>
      <c r="H592" s="854"/>
      <c r="I592" s="854"/>
    </row>
    <row r="593" spans="2:9" ht="15">
      <c r="B593" s="827"/>
      <c r="C593" s="830"/>
      <c r="D593" s="177" t="s">
        <v>192</v>
      </c>
      <c r="E593" s="854"/>
      <c r="F593" s="854"/>
      <c r="G593" s="854"/>
      <c r="H593" s="854"/>
      <c r="I593" s="854"/>
    </row>
    <row r="594" spans="2:9" ht="60">
      <c r="B594" s="827"/>
      <c r="C594" s="830"/>
      <c r="D594" s="175" t="s">
        <v>349</v>
      </c>
      <c r="E594" s="854"/>
      <c r="F594" s="854"/>
      <c r="G594" s="854"/>
      <c r="H594" s="854"/>
      <c r="I594" s="854"/>
    </row>
    <row r="595" spans="2:9" ht="15">
      <c r="B595" s="827"/>
      <c r="C595" s="830"/>
      <c r="D595" s="177" t="s">
        <v>193</v>
      </c>
      <c r="E595" s="854"/>
      <c r="F595" s="854"/>
      <c r="G595" s="854"/>
      <c r="H595" s="854"/>
      <c r="I595" s="854"/>
    </row>
    <row r="596" spans="2:9" ht="15">
      <c r="B596" s="828"/>
      <c r="C596" s="831"/>
      <c r="D596" s="175" t="s">
        <v>194</v>
      </c>
      <c r="E596" s="855"/>
      <c r="F596" s="855"/>
      <c r="G596" s="855"/>
      <c r="H596" s="855"/>
      <c r="I596" s="855"/>
    </row>
    <row r="597" spans="2:9" ht="15">
      <c r="B597" s="826" t="s">
        <v>62</v>
      </c>
      <c r="C597" s="829" t="s">
        <v>380</v>
      </c>
      <c r="D597" s="177" t="s">
        <v>190</v>
      </c>
      <c r="E597" s="853">
        <v>107704.61</v>
      </c>
      <c r="F597" s="853">
        <v>0</v>
      </c>
      <c r="G597" s="853">
        <v>0</v>
      </c>
      <c r="H597" s="853">
        <v>0</v>
      </c>
      <c r="I597" s="853">
        <v>0</v>
      </c>
    </row>
    <row r="598" spans="2:9" ht="90">
      <c r="B598" s="827"/>
      <c r="C598" s="830"/>
      <c r="D598" s="175" t="s">
        <v>379</v>
      </c>
      <c r="E598" s="854"/>
      <c r="F598" s="854"/>
      <c r="G598" s="854"/>
      <c r="H598" s="854"/>
      <c r="I598" s="854"/>
    </row>
    <row r="599" spans="2:9" ht="15">
      <c r="B599" s="827"/>
      <c r="C599" s="830"/>
      <c r="D599" s="177" t="s">
        <v>192</v>
      </c>
      <c r="E599" s="854"/>
      <c r="F599" s="854"/>
      <c r="G599" s="854"/>
      <c r="H599" s="854"/>
      <c r="I599" s="854"/>
    </row>
    <row r="600" spans="2:9" ht="90">
      <c r="B600" s="827"/>
      <c r="C600" s="830"/>
      <c r="D600" s="175" t="s">
        <v>379</v>
      </c>
      <c r="E600" s="854"/>
      <c r="F600" s="854"/>
      <c r="G600" s="854"/>
      <c r="H600" s="854"/>
      <c r="I600" s="854"/>
    </row>
    <row r="601" spans="2:9" ht="15">
      <c r="B601" s="827"/>
      <c r="C601" s="830"/>
      <c r="D601" s="177" t="s">
        <v>193</v>
      </c>
      <c r="E601" s="854"/>
      <c r="F601" s="854"/>
      <c r="G601" s="854"/>
      <c r="H601" s="854"/>
      <c r="I601" s="854"/>
    </row>
    <row r="602" spans="2:9" ht="15">
      <c r="B602" s="828"/>
      <c r="C602" s="831"/>
      <c r="D602" s="175" t="s">
        <v>200</v>
      </c>
      <c r="E602" s="855"/>
      <c r="F602" s="855"/>
      <c r="G602" s="855"/>
      <c r="H602" s="855"/>
      <c r="I602" s="855"/>
    </row>
    <row r="603" spans="2:9" ht="15">
      <c r="B603" s="826" t="s">
        <v>62</v>
      </c>
      <c r="C603" s="829">
        <v>12001</v>
      </c>
      <c r="D603" s="177" t="s">
        <v>190</v>
      </c>
      <c r="E603" s="853">
        <v>5081533.6900000004</v>
      </c>
      <c r="F603" s="853">
        <v>6327841</v>
      </c>
      <c r="G603" s="853">
        <v>595936.67692725</v>
      </c>
      <c r="H603" s="853">
        <v>0</v>
      </c>
      <c r="I603" s="853">
        <v>0</v>
      </c>
    </row>
    <row r="604" spans="2:9" ht="90">
      <c r="B604" s="827"/>
      <c r="C604" s="830"/>
      <c r="D604" s="175" t="s">
        <v>350</v>
      </c>
      <c r="E604" s="854"/>
      <c r="F604" s="854"/>
      <c r="G604" s="854"/>
      <c r="H604" s="854"/>
      <c r="I604" s="854"/>
    </row>
    <row r="605" spans="2:9" ht="15">
      <c r="B605" s="827"/>
      <c r="C605" s="830"/>
      <c r="D605" s="177" t="s">
        <v>192</v>
      </c>
      <c r="E605" s="854"/>
      <c r="F605" s="854"/>
      <c r="G605" s="854"/>
      <c r="H605" s="854"/>
      <c r="I605" s="854"/>
    </row>
    <row r="606" spans="2:9" ht="75">
      <c r="B606" s="827"/>
      <c r="C606" s="830"/>
      <c r="D606" s="175" t="s">
        <v>351</v>
      </c>
      <c r="E606" s="854"/>
      <c r="F606" s="854"/>
      <c r="G606" s="854"/>
      <c r="H606" s="854"/>
      <c r="I606" s="854"/>
    </row>
    <row r="607" spans="2:9" ht="15">
      <c r="B607" s="827"/>
      <c r="C607" s="830"/>
      <c r="D607" s="177" t="s">
        <v>193</v>
      </c>
      <c r="E607" s="854"/>
      <c r="F607" s="854"/>
      <c r="G607" s="854"/>
      <c r="H607" s="854"/>
      <c r="I607" s="854"/>
    </row>
    <row r="608" spans="2:9" ht="15">
      <c r="B608" s="828"/>
      <c r="C608" s="831"/>
      <c r="D608" s="175" t="s">
        <v>200</v>
      </c>
      <c r="E608" s="855"/>
      <c r="F608" s="855"/>
      <c r="G608" s="855"/>
      <c r="H608" s="855"/>
      <c r="I608" s="855"/>
    </row>
    <row r="609" spans="2:9" ht="15" customHeight="1">
      <c r="B609" s="826" t="s">
        <v>62</v>
      </c>
      <c r="C609" s="829" t="s">
        <v>352</v>
      </c>
      <c r="D609" s="174" t="s">
        <v>190</v>
      </c>
      <c r="E609" s="853"/>
      <c r="F609" s="853">
        <v>5000000</v>
      </c>
      <c r="G609" s="853">
        <v>20000000</v>
      </c>
      <c r="H609" s="853">
        <v>11000000</v>
      </c>
      <c r="I609" s="853">
        <v>20000000</v>
      </c>
    </row>
    <row r="610" spans="2:9" ht="45">
      <c r="B610" s="827"/>
      <c r="C610" s="830"/>
      <c r="D610" s="183" t="s">
        <v>353</v>
      </c>
      <c r="E610" s="854"/>
      <c r="F610" s="854"/>
      <c r="G610" s="854"/>
      <c r="H610" s="854"/>
      <c r="I610" s="854"/>
    </row>
    <row r="611" spans="2:9" ht="15">
      <c r="B611" s="827"/>
      <c r="C611" s="830"/>
      <c r="D611" s="182" t="s">
        <v>192</v>
      </c>
      <c r="E611" s="854"/>
      <c r="F611" s="854"/>
      <c r="G611" s="854"/>
      <c r="H611" s="854"/>
      <c r="I611" s="854"/>
    </row>
    <row r="612" spans="2:9" ht="75">
      <c r="B612" s="827"/>
      <c r="C612" s="830"/>
      <c r="D612" s="183" t="s">
        <v>354</v>
      </c>
      <c r="E612" s="854"/>
      <c r="F612" s="854"/>
      <c r="G612" s="854"/>
      <c r="H612" s="854"/>
      <c r="I612" s="854"/>
    </row>
    <row r="613" spans="2:9" ht="15">
      <c r="B613" s="827"/>
      <c r="C613" s="830"/>
      <c r="D613" s="182" t="s">
        <v>193</v>
      </c>
      <c r="E613" s="854"/>
      <c r="F613" s="854"/>
      <c r="G613" s="854"/>
      <c r="H613" s="854"/>
      <c r="I613" s="854"/>
    </row>
    <row r="614" spans="2:9" ht="15">
      <c r="B614" s="828"/>
      <c r="C614" s="831"/>
      <c r="D614" s="183" t="s">
        <v>200</v>
      </c>
      <c r="E614" s="855"/>
      <c r="F614" s="855"/>
      <c r="G614" s="855"/>
      <c r="H614" s="855"/>
      <c r="I614" s="855"/>
    </row>
    <row r="617" spans="2:9">
      <c r="E617" s="535"/>
      <c r="F617" s="535"/>
      <c r="G617" s="535"/>
      <c r="H617" s="535"/>
      <c r="I617" s="535"/>
    </row>
    <row r="618" spans="2:9">
      <c r="E618" s="535"/>
      <c r="F618" s="535"/>
      <c r="G618" s="535"/>
      <c r="H618" s="535"/>
      <c r="I618" s="535"/>
    </row>
  </sheetData>
  <mergeCells count="660">
    <mergeCell ref="B585:B590"/>
    <mergeCell ref="C585:C590"/>
    <mergeCell ref="E585:E590"/>
    <mergeCell ref="F585:F590"/>
    <mergeCell ref="G585:G590"/>
    <mergeCell ref="E591:E596"/>
    <mergeCell ref="F591:F596"/>
    <mergeCell ref="G591:G596"/>
    <mergeCell ref="E597:E602"/>
    <mergeCell ref="F597:F602"/>
    <mergeCell ref="G597:G602"/>
    <mergeCell ref="H597:H602"/>
    <mergeCell ref="I597:I602"/>
    <mergeCell ref="H609:H614"/>
    <mergeCell ref="I609:I614"/>
    <mergeCell ref="H571:H576"/>
    <mergeCell ref="I571:I576"/>
    <mergeCell ref="H603:H608"/>
    <mergeCell ref="I603:I608"/>
    <mergeCell ref="H579:H584"/>
    <mergeCell ref="I579:I584"/>
    <mergeCell ref="H585:H590"/>
    <mergeCell ref="I585:I590"/>
    <mergeCell ref="H591:H596"/>
    <mergeCell ref="I591:I596"/>
    <mergeCell ref="E564:E569"/>
    <mergeCell ref="F564:F569"/>
    <mergeCell ref="G564:G569"/>
    <mergeCell ref="H564:H569"/>
    <mergeCell ref="I564:I569"/>
    <mergeCell ref="E552:E557"/>
    <mergeCell ref="F552:F557"/>
    <mergeCell ref="G552:G557"/>
    <mergeCell ref="E558:E563"/>
    <mergeCell ref="F558:F563"/>
    <mergeCell ref="G558:G563"/>
    <mergeCell ref="E540:E545"/>
    <mergeCell ref="F540:F545"/>
    <mergeCell ref="G540:G545"/>
    <mergeCell ref="E546:E551"/>
    <mergeCell ref="F546:F551"/>
    <mergeCell ref="G546:G551"/>
    <mergeCell ref="E528:E533"/>
    <mergeCell ref="F528:F533"/>
    <mergeCell ref="G528:G533"/>
    <mergeCell ref="E534:E539"/>
    <mergeCell ref="F534:F539"/>
    <mergeCell ref="G534:G539"/>
    <mergeCell ref="E516:E521"/>
    <mergeCell ref="F516:F521"/>
    <mergeCell ref="G516:G521"/>
    <mergeCell ref="E522:E527"/>
    <mergeCell ref="F522:F527"/>
    <mergeCell ref="G522:G527"/>
    <mergeCell ref="G498:G503"/>
    <mergeCell ref="E504:E509"/>
    <mergeCell ref="F504:F509"/>
    <mergeCell ref="G504:G509"/>
    <mergeCell ref="E510:E515"/>
    <mergeCell ref="F510:F515"/>
    <mergeCell ref="G510:G515"/>
    <mergeCell ref="B564:B569"/>
    <mergeCell ref="C564:C569"/>
    <mergeCell ref="E474:E479"/>
    <mergeCell ref="F474:F479"/>
    <mergeCell ref="G474:G479"/>
    <mergeCell ref="E480:E485"/>
    <mergeCell ref="F480:F485"/>
    <mergeCell ref="G480:G485"/>
    <mergeCell ref="E486:E491"/>
    <mergeCell ref="F486:F491"/>
    <mergeCell ref="G486:G491"/>
    <mergeCell ref="E492:E497"/>
    <mergeCell ref="F492:F497"/>
    <mergeCell ref="G492:G497"/>
    <mergeCell ref="E498:E503"/>
    <mergeCell ref="F498:F503"/>
    <mergeCell ref="B558:B563"/>
    <mergeCell ref="C558:C563"/>
    <mergeCell ref="B552:B557"/>
    <mergeCell ref="C552:C557"/>
    <mergeCell ref="B546:B551"/>
    <mergeCell ref="C546:C551"/>
    <mergeCell ref="B540:B545"/>
    <mergeCell ref="C540:C545"/>
    <mergeCell ref="H446:H451"/>
    <mergeCell ref="I446:I451"/>
    <mergeCell ref="B392:B397"/>
    <mergeCell ref="C392:C397"/>
    <mergeCell ref="E392:E397"/>
    <mergeCell ref="F392:F397"/>
    <mergeCell ref="G392:G397"/>
    <mergeCell ref="H428:H433"/>
    <mergeCell ref="I428:I433"/>
    <mergeCell ref="H434:H439"/>
    <mergeCell ref="I434:I439"/>
    <mergeCell ref="H440:H445"/>
    <mergeCell ref="I440:I445"/>
    <mergeCell ref="H416:H421"/>
    <mergeCell ref="I416:I421"/>
    <mergeCell ref="B434:B439"/>
    <mergeCell ref="C434:C439"/>
    <mergeCell ref="E434:E439"/>
    <mergeCell ref="F434:F439"/>
    <mergeCell ref="G434:G439"/>
    <mergeCell ref="B428:B433"/>
    <mergeCell ref="C428:C433"/>
    <mergeCell ref="E428:E433"/>
    <mergeCell ref="F428:F433"/>
    <mergeCell ref="G371:G376"/>
    <mergeCell ref="B365:B370"/>
    <mergeCell ref="C365:C370"/>
    <mergeCell ref="E365:E370"/>
    <mergeCell ref="F365:F370"/>
    <mergeCell ref="G365:G370"/>
    <mergeCell ref="H392:H397"/>
    <mergeCell ref="I392:I397"/>
    <mergeCell ref="H422:H427"/>
    <mergeCell ref="I422:I427"/>
    <mergeCell ref="H398:H403"/>
    <mergeCell ref="I398:I403"/>
    <mergeCell ref="H404:H409"/>
    <mergeCell ref="I404:I409"/>
    <mergeCell ref="H410:H415"/>
    <mergeCell ref="I410:I415"/>
    <mergeCell ref="B410:B415"/>
    <mergeCell ref="C410:C415"/>
    <mergeCell ref="E410:E415"/>
    <mergeCell ref="F410:F415"/>
    <mergeCell ref="G410:G415"/>
    <mergeCell ref="B404:B409"/>
    <mergeCell ref="C404:C409"/>
    <mergeCell ref="E404:E409"/>
    <mergeCell ref="F212:F217"/>
    <mergeCell ref="G212:G217"/>
    <mergeCell ref="F206:F211"/>
    <mergeCell ref="B310:B315"/>
    <mergeCell ref="C310:C315"/>
    <mergeCell ref="E310:E315"/>
    <mergeCell ref="F310:F315"/>
    <mergeCell ref="G310:G315"/>
    <mergeCell ref="B240:B245"/>
    <mergeCell ref="C240:C245"/>
    <mergeCell ref="E240:E245"/>
    <mergeCell ref="F240:F245"/>
    <mergeCell ref="G240:G245"/>
    <mergeCell ref="B304:B309"/>
    <mergeCell ref="C304:C309"/>
    <mergeCell ref="E304:E309"/>
    <mergeCell ref="F304:F309"/>
    <mergeCell ref="G304:G309"/>
    <mergeCell ref="B298:B303"/>
    <mergeCell ref="C298:C303"/>
    <mergeCell ref="E298:E303"/>
    <mergeCell ref="F298:F303"/>
    <mergeCell ref="G298:G303"/>
    <mergeCell ref="B292:B297"/>
    <mergeCell ref="B159:B164"/>
    <mergeCell ref="C159:C164"/>
    <mergeCell ref="E159:E164"/>
    <mergeCell ref="F159:F164"/>
    <mergeCell ref="G159:G164"/>
    <mergeCell ref="B152:B157"/>
    <mergeCell ref="C152:C157"/>
    <mergeCell ref="E152:E157"/>
    <mergeCell ref="F152:F157"/>
    <mergeCell ref="G152:G157"/>
    <mergeCell ref="B173:B178"/>
    <mergeCell ref="C173:C178"/>
    <mergeCell ref="E173:E178"/>
    <mergeCell ref="F173:F178"/>
    <mergeCell ref="G173:G178"/>
    <mergeCell ref="B167:B172"/>
    <mergeCell ref="C167:C172"/>
    <mergeCell ref="E167:E172"/>
    <mergeCell ref="F167:F172"/>
    <mergeCell ref="G167:G172"/>
    <mergeCell ref="H510:H515"/>
    <mergeCell ref="I510:I515"/>
    <mergeCell ref="H516:H521"/>
    <mergeCell ref="I516:I521"/>
    <mergeCell ref="H522:H527"/>
    <mergeCell ref="I522:I527"/>
    <mergeCell ref="H492:H497"/>
    <mergeCell ref="I492:I497"/>
    <mergeCell ref="H498:H503"/>
    <mergeCell ref="I498:I503"/>
    <mergeCell ref="H504:H509"/>
    <mergeCell ref="I504:I509"/>
    <mergeCell ref="H546:H551"/>
    <mergeCell ref="I546:I551"/>
    <mergeCell ref="H552:H557"/>
    <mergeCell ref="I552:I557"/>
    <mergeCell ref="H558:H563"/>
    <mergeCell ref="I558:I563"/>
    <mergeCell ref="H528:H533"/>
    <mergeCell ref="I528:I533"/>
    <mergeCell ref="H534:H539"/>
    <mergeCell ref="I534:I539"/>
    <mergeCell ref="H540:H545"/>
    <mergeCell ref="I540:I545"/>
    <mergeCell ref="H474:H479"/>
    <mergeCell ref="I474:I479"/>
    <mergeCell ref="H480:H485"/>
    <mergeCell ref="I480:I485"/>
    <mergeCell ref="H486:H491"/>
    <mergeCell ref="I486:I491"/>
    <mergeCell ref="H453:H458"/>
    <mergeCell ref="I453:I458"/>
    <mergeCell ref="H460:H465"/>
    <mergeCell ref="I460:I465"/>
    <mergeCell ref="H468:H473"/>
    <mergeCell ref="I468:I473"/>
    <mergeCell ref="H344:H349"/>
    <mergeCell ref="I344:I349"/>
    <mergeCell ref="H378:H383"/>
    <mergeCell ref="I378:I383"/>
    <mergeCell ref="H386:H391"/>
    <mergeCell ref="I386:I391"/>
    <mergeCell ref="H351:H356"/>
    <mergeCell ref="I351:I356"/>
    <mergeCell ref="H359:H364"/>
    <mergeCell ref="I359:I364"/>
    <mergeCell ref="H365:H370"/>
    <mergeCell ref="I365:I370"/>
    <mergeCell ref="H371:H376"/>
    <mergeCell ref="I371:I376"/>
    <mergeCell ref="H324:H329"/>
    <mergeCell ref="I324:I329"/>
    <mergeCell ref="H332:H337"/>
    <mergeCell ref="I332:I337"/>
    <mergeCell ref="H338:H343"/>
    <mergeCell ref="I338:I343"/>
    <mergeCell ref="H298:H303"/>
    <mergeCell ref="I298:I303"/>
    <mergeCell ref="H304:H309"/>
    <mergeCell ref="I304:I309"/>
    <mergeCell ref="H316:H321"/>
    <mergeCell ref="I316:I321"/>
    <mergeCell ref="H310:H315"/>
    <mergeCell ref="I310:I315"/>
    <mergeCell ref="H280:H285"/>
    <mergeCell ref="I280:I285"/>
    <mergeCell ref="H286:H291"/>
    <mergeCell ref="I286:I291"/>
    <mergeCell ref="H292:H297"/>
    <mergeCell ref="I292:I297"/>
    <mergeCell ref="H259:H264"/>
    <mergeCell ref="I259:I264"/>
    <mergeCell ref="H266:H271"/>
    <mergeCell ref="I266:I271"/>
    <mergeCell ref="H274:H279"/>
    <mergeCell ref="I274:I279"/>
    <mergeCell ref="H226:H231"/>
    <mergeCell ref="I226:I231"/>
    <mergeCell ref="H246:H251"/>
    <mergeCell ref="I246:I251"/>
    <mergeCell ref="H252:H257"/>
    <mergeCell ref="I252:I257"/>
    <mergeCell ref="H234:H239"/>
    <mergeCell ref="I234:I239"/>
    <mergeCell ref="H240:H245"/>
    <mergeCell ref="I240:I245"/>
    <mergeCell ref="H206:H211"/>
    <mergeCell ref="I206:I211"/>
    <mergeCell ref="H212:H217"/>
    <mergeCell ref="I212:I217"/>
    <mergeCell ref="H219:H224"/>
    <mergeCell ref="I219:I224"/>
    <mergeCell ref="H173:H178"/>
    <mergeCell ref="I173:I178"/>
    <mergeCell ref="H179:H184"/>
    <mergeCell ref="I179:I184"/>
    <mergeCell ref="H198:H203"/>
    <mergeCell ref="I198:I203"/>
    <mergeCell ref="H185:H190"/>
    <mergeCell ref="I185:I190"/>
    <mergeCell ref="H191:H196"/>
    <mergeCell ref="I191:I196"/>
    <mergeCell ref="H152:H157"/>
    <mergeCell ref="I152:I157"/>
    <mergeCell ref="H159:H164"/>
    <mergeCell ref="I159:I164"/>
    <mergeCell ref="H167:H172"/>
    <mergeCell ref="I167:I172"/>
    <mergeCell ref="H127:H132"/>
    <mergeCell ref="I127:I132"/>
    <mergeCell ref="H139:H144"/>
    <mergeCell ref="I139:I144"/>
    <mergeCell ref="H146:H151"/>
    <mergeCell ref="I146:I151"/>
    <mergeCell ref="I133:I138"/>
    <mergeCell ref="H133:H138"/>
    <mergeCell ref="H115:H120"/>
    <mergeCell ref="I115:I120"/>
    <mergeCell ref="H121:H126"/>
    <mergeCell ref="I121:I126"/>
    <mergeCell ref="H81:H86"/>
    <mergeCell ref="I81:I86"/>
    <mergeCell ref="H87:H92"/>
    <mergeCell ref="I87:I92"/>
    <mergeCell ref="H100:H105"/>
    <mergeCell ref="I100:I105"/>
    <mergeCell ref="H93:H98"/>
    <mergeCell ref="I93:I98"/>
    <mergeCell ref="I75:I80"/>
    <mergeCell ref="H39:H44"/>
    <mergeCell ref="I39:I44"/>
    <mergeCell ref="H45:H50"/>
    <mergeCell ref="I45:I50"/>
    <mergeCell ref="H51:H56"/>
    <mergeCell ref="I51:I56"/>
    <mergeCell ref="H107:H112"/>
    <mergeCell ref="I107:I112"/>
    <mergeCell ref="H63:H68"/>
    <mergeCell ref="I63:I68"/>
    <mergeCell ref="I57:I62"/>
    <mergeCell ref="B609:B614"/>
    <mergeCell ref="C609:C614"/>
    <mergeCell ref="E609:E614"/>
    <mergeCell ref="F609:F614"/>
    <mergeCell ref="G609:G614"/>
    <mergeCell ref="B597:B602"/>
    <mergeCell ref="C597:C602"/>
    <mergeCell ref="B591:B596"/>
    <mergeCell ref="C591:C596"/>
    <mergeCell ref="B603:B608"/>
    <mergeCell ref="C603:C608"/>
    <mergeCell ref="E603:E608"/>
    <mergeCell ref="F603:F608"/>
    <mergeCell ref="G603:G608"/>
    <mergeCell ref="B577:G577"/>
    <mergeCell ref="B578:G578"/>
    <mergeCell ref="B579:B584"/>
    <mergeCell ref="C579:C584"/>
    <mergeCell ref="E579:E584"/>
    <mergeCell ref="F579:F584"/>
    <mergeCell ref="G579:G584"/>
    <mergeCell ref="B570:G570"/>
    <mergeCell ref="B571:B576"/>
    <mergeCell ref="C571:C576"/>
    <mergeCell ref="E571:E576"/>
    <mergeCell ref="F571:F576"/>
    <mergeCell ref="G571:G576"/>
    <mergeCell ref="B534:B539"/>
    <mergeCell ref="C534:C539"/>
    <mergeCell ref="B528:B533"/>
    <mergeCell ref="C528:C533"/>
    <mergeCell ref="B522:B527"/>
    <mergeCell ref="C522:C527"/>
    <mergeCell ref="B516:B521"/>
    <mergeCell ref="C516:C521"/>
    <mergeCell ref="B510:B515"/>
    <mergeCell ref="C510:C515"/>
    <mergeCell ref="B504:B509"/>
    <mergeCell ref="C504:C509"/>
    <mergeCell ref="B498:B503"/>
    <mergeCell ref="C498:C503"/>
    <mergeCell ref="B492:B497"/>
    <mergeCell ref="C492:C497"/>
    <mergeCell ref="B486:B491"/>
    <mergeCell ref="C486:C491"/>
    <mergeCell ref="B480:B485"/>
    <mergeCell ref="C480:C485"/>
    <mergeCell ref="B474:B479"/>
    <mergeCell ref="C474:C479"/>
    <mergeCell ref="B468:B473"/>
    <mergeCell ref="C468:C473"/>
    <mergeCell ref="E468:E473"/>
    <mergeCell ref="F468:F473"/>
    <mergeCell ref="G468:G473"/>
    <mergeCell ref="B460:B465"/>
    <mergeCell ref="C460:C465"/>
    <mergeCell ref="E460:E465"/>
    <mergeCell ref="F460:F465"/>
    <mergeCell ref="G460:G465"/>
    <mergeCell ref="B453:B458"/>
    <mergeCell ref="C453:C458"/>
    <mergeCell ref="E453:E458"/>
    <mergeCell ref="F453:F458"/>
    <mergeCell ref="G453:G458"/>
    <mergeCell ref="B440:B445"/>
    <mergeCell ref="C440:C445"/>
    <mergeCell ref="E440:E445"/>
    <mergeCell ref="F440:F445"/>
    <mergeCell ref="G440:G445"/>
    <mergeCell ref="B446:B451"/>
    <mergeCell ref="C446:C451"/>
    <mergeCell ref="E446:E451"/>
    <mergeCell ref="F446:F451"/>
    <mergeCell ref="G446:G451"/>
    <mergeCell ref="G428:G433"/>
    <mergeCell ref="B422:B427"/>
    <mergeCell ref="C422:C427"/>
    <mergeCell ref="E422:E427"/>
    <mergeCell ref="F422:F427"/>
    <mergeCell ref="G422:G427"/>
    <mergeCell ref="B416:B421"/>
    <mergeCell ref="C416:C421"/>
    <mergeCell ref="E416:E421"/>
    <mergeCell ref="F416:F421"/>
    <mergeCell ref="G416:G421"/>
    <mergeCell ref="F404:F409"/>
    <mergeCell ref="G404:G409"/>
    <mergeCell ref="B398:B403"/>
    <mergeCell ref="C398:C403"/>
    <mergeCell ref="E398:E403"/>
    <mergeCell ref="F398:F403"/>
    <mergeCell ref="G398:G403"/>
    <mergeCell ref="B386:B391"/>
    <mergeCell ref="C386:C391"/>
    <mergeCell ref="E386:E391"/>
    <mergeCell ref="F386:F391"/>
    <mergeCell ref="G386:G391"/>
    <mergeCell ref="B378:B383"/>
    <mergeCell ref="C378:C383"/>
    <mergeCell ref="E378:E383"/>
    <mergeCell ref="F378:F383"/>
    <mergeCell ref="G378:G383"/>
    <mergeCell ref="B344:B349"/>
    <mergeCell ref="C344:C349"/>
    <mergeCell ref="E344:E349"/>
    <mergeCell ref="F344:F349"/>
    <mergeCell ref="G344:G349"/>
    <mergeCell ref="B359:B364"/>
    <mergeCell ref="C359:C364"/>
    <mergeCell ref="E359:E364"/>
    <mergeCell ref="F359:F364"/>
    <mergeCell ref="G359:G364"/>
    <mergeCell ref="B351:B356"/>
    <mergeCell ref="C351:C356"/>
    <mergeCell ref="E351:E356"/>
    <mergeCell ref="F351:F356"/>
    <mergeCell ref="G351:G356"/>
    <mergeCell ref="B371:B376"/>
    <mergeCell ref="C371:C376"/>
    <mergeCell ref="E371:E376"/>
    <mergeCell ref="F371:F376"/>
    <mergeCell ref="B338:B343"/>
    <mergeCell ref="C338:C343"/>
    <mergeCell ref="E338:E343"/>
    <mergeCell ref="F338:F343"/>
    <mergeCell ref="G338:G343"/>
    <mergeCell ref="B332:B337"/>
    <mergeCell ref="C332:C337"/>
    <mergeCell ref="E332:E337"/>
    <mergeCell ref="F332:F337"/>
    <mergeCell ref="G332:G337"/>
    <mergeCell ref="B324:B329"/>
    <mergeCell ref="C324:C329"/>
    <mergeCell ref="E324:E329"/>
    <mergeCell ref="F324:F329"/>
    <mergeCell ref="G324:G329"/>
    <mergeCell ref="B316:B321"/>
    <mergeCell ref="C316:C321"/>
    <mergeCell ref="E316:E321"/>
    <mergeCell ref="F316:F321"/>
    <mergeCell ref="G316:G321"/>
    <mergeCell ref="G292:G297"/>
    <mergeCell ref="B286:B291"/>
    <mergeCell ref="C286:C291"/>
    <mergeCell ref="E286:E291"/>
    <mergeCell ref="F286:F291"/>
    <mergeCell ref="G286:G291"/>
    <mergeCell ref="B280:B285"/>
    <mergeCell ref="C280:C285"/>
    <mergeCell ref="E280:E285"/>
    <mergeCell ref="F280:F285"/>
    <mergeCell ref="G280:G285"/>
    <mergeCell ref="F292:F297"/>
    <mergeCell ref="C292:C297"/>
    <mergeCell ref="E292:E297"/>
    <mergeCell ref="B274:B279"/>
    <mergeCell ref="C274:C279"/>
    <mergeCell ref="E274:E279"/>
    <mergeCell ref="F274:F279"/>
    <mergeCell ref="G274:G279"/>
    <mergeCell ref="B266:B271"/>
    <mergeCell ref="C266:C271"/>
    <mergeCell ref="E266:E271"/>
    <mergeCell ref="F266:F271"/>
    <mergeCell ref="G266:G271"/>
    <mergeCell ref="B259:B264"/>
    <mergeCell ref="C259:C264"/>
    <mergeCell ref="E259:E264"/>
    <mergeCell ref="F259:F264"/>
    <mergeCell ref="G259:G264"/>
    <mergeCell ref="B252:B257"/>
    <mergeCell ref="C252:C257"/>
    <mergeCell ref="E252:E257"/>
    <mergeCell ref="F252:F257"/>
    <mergeCell ref="G252:G257"/>
    <mergeCell ref="E206:E211"/>
    <mergeCell ref="B246:B251"/>
    <mergeCell ref="C246:C251"/>
    <mergeCell ref="E246:E251"/>
    <mergeCell ref="F246:F251"/>
    <mergeCell ref="G246:G251"/>
    <mergeCell ref="B226:B231"/>
    <mergeCell ref="C226:C231"/>
    <mergeCell ref="E226:E231"/>
    <mergeCell ref="F226:F231"/>
    <mergeCell ref="G226:G231"/>
    <mergeCell ref="B234:B239"/>
    <mergeCell ref="C234:C239"/>
    <mergeCell ref="E234:E239"/>
    <mergeCell ref="F234:F239"/>
    <mergeCell ref="G234:G239"/>
    <mergeCell ref="B219:B224"/>
    <mergeCell ref="C219:C224"/>
    <mergeCell ref="E219:E224"/>
    <mergeCell ref="F219:F224"/>
    <mergeCell ref="G219:G224"/>
    <mergeCell ref="B212:B217"/>
    <mergeCell ref="C212:C217"/>
    <mergeCell ref="E212:E217"/>
    <mergeCell ref="C127:C132"/>
    <mergeCell ref="G206:G211"/>
    <mergeCell ref="B198:B203"/>
    <mergeCell ref="C198:C203"/>
    <mergeCell ref="E198:E203"/>
    <mergeCell ref="F198:F203"/>
    <mergeCell ref="G198:G203"/>
    <mergeCell ref="B179:B184"/>
    <mergeCell ref="C179:C184"/>
    <mergeCell ref="E179:E184"/>
    <mergeCell ref="F179:F184"/>
    <mergeCell ref="G179:G184"/>
    <mergeCell ref="B185:B190"/>
    <mergeCell ref="C185:C190"/>
    <mergeCell ref="E185:E190"/>
    <mergeCell ref="F185:F190"/>
    <mergeCell ref="G185:G190"/>
    <mergeCell ref="B191:B196"/>
    <mergeCell ref="C191:C196"/>
    <mergeCell ref="E191:E196"/>
    <mergeCell ref="F191:F196"/>
    <mergeCell ref="G191:G196"/>
    <mergeCell ref="B206:B211"/>
    <mergeCell ref="C206:C211"/>
    <mergeCell ref="B81:B86"/>
    <mergeCell ref="F127:F132"/>
    <mergeCell ref="G127:G132"/>
    <mergeCell ref="B121:B126"/>
    <mergeCell ref="C121:C126"/>
    <mergeCell ref="E121:E126"/>
    <mergeCell ref="F121:F126"/>
    <mergeCell ref="G121:G126"/>
    <mergeCell ref="B146:B151"/>
    <mergeCell ref="C146:C151"/>
    <mergeCell ref="E146:E151"/>
    <mergeCell ref="F146:F151"/>
    <mergeCell ref="G146:G151"/>
    <mergeCell ref="B139:B144"/>
    <mergeCell ref="C139:C144"/>
    <mergeCell ref="E139:E144"/>
    <mergeCell ref="F139:F144"/>
    <mergeCell ref="G139:G144"/>
    <mergeCell ref="B133:B138"/>
    <mergeCell ref="C133:C138"/>
    <mergeCell ref="E133:E138"/>
    <mergeCell ref="F133:F138"/>
    <mergeCell ref="G133:G138"/>
    <mergeCell ref="B127:B132"/>
    <mergeCell ref="E57:E62"/>
    <mergeCell ref="E39:E44"/>
    <mergeCell ref="F39:F44"/>
    <mergeCell ref="G39:G44"/>
    <mergeCell ref="B45:B50"/>
    <mergeCell ref="B100:B105"/>
    <mergeCell ref="C100:C105"/>
    <mergeCell ref="E100:E105"/>
    <mergeCell ref="F100:F105"/>
    <mergeCell ref="G100:G105"/>
    <mergeCell ref="B87:B92"/>
    <mergeCell ref="C87:C92"/>
    <mergeCell ref="E87:E92"/>
    <mergeCell ref="F87:F92"/>
    <mergeCell ref="G87:G92"/>
    <mergeCell ref="B93:B98"/>
    <mergeCell ref="C93:C98"/>
    <mergeCell ref="E93:E98"/>
    <mergeCell ref="F93:F98"/>
    <mergeCell ref="G93:G98"/>
    <mergeCell ref="C45:C50"/>
    <mergeCell ref="E45:E50"/>
    <mergeCell ref="F45:F50"/>
    <mergeCell ref="G45:G50"/>
    <mergeCell ref="G107:G112"/>
    <mergeCell ref="E33:E38"/>
    <mergeCell ref="F33:F38"/>
    <mergeCell ref="I25:I30"/>
    <mergeCell ref="I22:I23"/>
    <mergeCell ref="B69:B74"/>
    <mergeCell ref="C69:C74"/>
    <mergeCell ref="E69:E74"/>
    <mergeCell ref="F69:F74"/>
    <mergeCell ref="G69:G74"/>
    <mergeCell ref="H69:H74"/>
    <mergeCell ref="I69:I74"/>
    <mergeCell ref="E51:E56"/>
    <mergeCell ref="F51:F56"/>
    <mergeCell ref="G51:G56"/>
    <mergeCell ref="B63:B68"/>
    <mergeCell ref="C63:C68"/>
    <mergeCell ref="E63:E68"/>
    <mergeCell ref="F63:F68"/>
    <mergeCell ref="G63:G68"/>
    <mergeCell ref="E22:E23"/>
    <mergeCell ref="F57:F62"/>
    <mergeCell ref="G57:G62"/>
    <mergeCell ref="B51:B56"/>
    <mergeCell ref="E127:E132"/>
    <mergeCell ref="B75:B80"/>
    <mergeCell ref="C75:C80"/>
    <mergeCell ref="E75:E80"/>
    <mergeCell ref="F75:F80"/>
    <mergeCell ref="G75:G80"/>
    <mergeCell ref="H75:H80"/>
    <mergeCell ref="C51:C56"/>
    <mergeCell ref="H57:H62"/>
    <mergeCell ref="B57:B62"/>
    <mergeCell ref="C57:C62"/>
    <mergeCell ref="C81:C86"/>
    <mergeCell ref="E81:E86"/>
    <mergeCell ref="F81:F86"/>
    <mergeCell ref="G81:G86"/>
    <mergeCell ref="B115:B120"/>
    <mergeCell ref="C115:C120"/>
    <mergeCell ref="E115:E120"/>
    <mergeCell ref="F115:F120"/>
    <mergeCell ref="G115:G120"/>
    <mergeCell ref="B107:B112"/>
    <mergeCell ref="C107:C112"/>
    <mergeCell ref="E107:E112"/>
    <mergeCell ref="F107:F112"/>
    <mergeCell ref="B3:C3"/>
    <mergeCell ref="B8:I8"/>
    <mergeCell ref="B11:I11"/>
    <mergeCell ref="B14:I14"/>
    <mergeCell ref="B17:I17"/>
    <mergeCell ref="D3:I3"/>
    <mergeCell ref="I33:I38"/>
    <mergeCell ref="B39:B44"/>
    <mergeCell ref="C39:C44"/>
    <mergeCell ref="H33:H38"/>
    <mergeCell ref="B22:C22"/>
    <mergeCell ref="D22:D23"/>
    <mergeCell ref="B25:B30"/>
    <mergeCell ref="C25:C30"/>
    <mergeCell ref="E25:E30"/>
    <mergeCell ref="B33:B38"/>
    <mergeCell ref="C33:C38"/>
    <mergeCell ref="F22:F23"/>
    <mergeCell ref="G22:G23"/>
    <mergeCell ref="H22:H23"/>
    <mergeCell ref="F25:F30"/>
    <mergeCell ref="G25:G30"/>
    <mergeCell ref="H25:H30"/>
    <mergeCell ref="G33:G3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9F8EA-8BFE-4907-91E1-FE9FADDB107C}">
  <dimension ref="A1:AW17"/>
  <sheetViews>
    <sheetView workbookViewId="0">
      <selection activeCell="J19" sqref="J19"/>
    </sheetView>
  </sheetViews>
  <sheetFormatPr defaultRowHeight="15"/>
  <cols>
    <col min="1" max="1" width="6.42578125" customWidth="1"/>
    <col min="2" max="2" width="10.7109375" customWidth="1"/>
    <col min="3" max="3" width="12.7109375" customWidth="1"/>
    <col min="4" max="4" width="22.42578125" customWidth="1"/>
    <col min="5" max="7" width="9.28515625" customWidth="1"/>
    <col min="8" max="8" width="15" customWidth="1"/>
    <col min="9" max="9" width="14.7109375" customWidth="1"/>
    <col min="10" max="10" width="15.7109375" customWidth="1"/>
    <col min="11" max="11" width="16.5703125" customWidth="1"/>
    <col min="12" max="12" width="16.7109375" customWidth="1"/>
    <col min="13" max="13" width="14" customWidth="1"/>
    <col min="14" max="14" width="11.7109375" customWidth="1"/>
    <col min="15" max="15" width="11.28515625" customWidth="1"/>
    <col min="16" max="16" width="11.7109375" customWidth="1"/>
    <col min="17" max="17" width="18.140625" customWidth="1"/>
    <col min="18" max="18" width="16.85546875" customWidth="1"/>
    <col min="19" max="19" width="17" customWidth="1"/>
    <col min="20" max="20" width="12.7109375" bestFit="1" customWidth="1"/>
    <col min="21" max="21" width="12.140625" bestFit="1" customWidth="1"/>
    <col min="22" max="22" width="12.85546875" bestFit="1" customWidth="1"/>
    <col min="23" max="23" width="14.140625" customWidth="1"/>
    <col min="24" max="24" width="14" customWidth="1"/>
    <col min="25" max="25" width="15.28515625" customWidth="1"/>
    <col min="26" max="26" width="14.42578125" customWidth="1"/>
    <col min="27" max="27" width="16.85546875" customWidth="1"/>
    <col min="28" max="28" width="16.5703125" customWidth="1"/>
    <col min="29" max="29" width="12.140625" customWidth="1"/>
    <col min="30" max="30" width="12" customWidth="1"/>
    <col min="31" max="31" width="14" customWidth="1"/>
    <col min="35" max="35" width="15.140625" customWidth="1"/>
    <col min="36" max="36" width="14.28515625" customWidth="1"/>
    <col min="37" max="37" width="13.28515625" customWidth="1"/>
    <col min="38" max="38" width="12" bestFit="1" customWidth="1"/>
    <col min="40" max="40" width="12" bestFit="1" customWidth="1"/>
    <col min="44" max="44" width="12.7109375" bestFit="1" customWidth="1"/>
    <col min="45" max="45" width="12.140625" bestFit="1" customWidth="1"/>
    <col min="46" max="46" width="12.85546875" bestFit="1" customWidth="1"/>
  </cols>
  <sheetData>
    <row r="1" spans="1:49" ht="17.25">
      <c r="A1" s="80" t="s">
        <v>174</v>
      </c>
      <c r="B1" s="82"/>
      <c r="C1" s="82"/>
      <c r="D1" s="82"/>
      <c r="E1" s="82"/>
      <c r="F1" s="82"/>
      <c r="G1" s="82"/>
      <c r="H1" s="82"/>
      <c r="I1" s="82"/>
      <c r="J1" s="82"/>
      <c r="K1" s="82"/>
      <c r="L1" s="82"/>
      <c r="M1" s="82"/>
      <c r="N1" s="82"/>
      <c r="O1" s="82"/>
      <c r="P1" s="82"/>
      <c r="Q1" s="82"/>
      <c r="R1" s="82"/>
      <c r="S1" s="82"/>
    </row>
    <row r="2" spans="1:49" ht="17.25">
      <c r="A2" s="80"/>
      <c r="B2" s="82"/>
      <c r="C2" s="82"/>
      <c r="D2" s="82"/>
      <c r="E2" s="82"/>
      <c r="F2" s="82"/>
      <c r="G2" s="82"/>
      <c r="H2" s="82"/>
      <c r="I2" s="82"/>
      <c r="J2" s="82"/>
      <c r="K2" s="82"/>
      <c r="L2" s="82"/>
      <c r="M2" s="82"/>
      <c r="N2" s="82"/>
      <c r="O2" s="82"/>
      <c r="P2" s="82"/>
      <c r="Q2" s="82"/>
      <c r="R2" s="82"/>
      <c r="S2" s="82"/>
    </row>
    <row r="3" spans="1:49" s="75" customFormat="1" ht="17.25">
      <c r="A3" s="80" t="s">
        <v>179</v>
      </c>
      <c r="B3" s="82"/>
      <c r="C3" s="82"/>
      <c r="D3" s="82"/>
      <c r="E3" s="82"/>
      <c r="F3" s="82"/>
      <c r="G3" s="82"/>
      <c r="H3" s="82"/>
      <c r="I3" s="82"/>
      <c r="J3" s="82"/>
      <c r="K3" s="82"/>
      <c r="L3" s="82"/>
      <c r="M3" s="82"/>
      <c r="N3" s="82"/>
      <c r="O3" s="82"/>
      <c r="P3" s="82"/>
      <c r="Q3" s="82"/>
      <c r="R3" s="82"/>
      <c r="S3" s="82"/>
    </row>
    <row r="4" spans="1:49" ht="15.75" thickBot="1">
      <c r="A4" s="999"/>
      <c r="B4" s="999"/>
      <c r="C4" s="999"/>
      <c r="D4" s="999"/>
      <c r="E4" s="999"/>
      <c r="F4" s="999"/>
      <c r="G4" s="999"/>
      <c r="H4" s="999"/>
      <c r="I4" s="999"/>
      <c r="J4" s="999"/>
      <c r="K4" s="999"/>
      <c r="L4" s="999"/>
      <c r="M4" s="999"/>
      <c r="N4" s="999"/>
      <c r="O4" s="999"/>
      <c r="P4" s="999"/>
      <c r="Q4" s="999"/>
      <c r="R4" s="999"/>
      <c r="S4" s="999"/>
    </row>
    <row r="5" spans="1:49" ht="15" customHeight="1">
      <c r="B5" s="1003" t="s">
        <v>21</v>
      </c>
      <c r="C5" s="979"/>
      <c r="D5" s="979" t="s">
        <v>72</v>
      </c>
      <c r="E5" s="979" t="s">
        <v>163</v>
      </c>
      <c r="F5" s="979"/>
      <c r="G5" s="979"/>
      <c r="H5" s="979" t="s">
        <v>156</v>
      </c>
      <c r="I5" s="979"/>
      <c r="J5" s="979"/>
      <c r="K5" s="979" t="s">
        <v>157</v>
      </c>
      <c r="L5" s="979"/>
      <c r="M5" s="979"/>
      <c r="N5" s="979" t="s">
        <v>158</v>
      </c>
      <c r="O5" s="979"/>
      <c r="P5" s="979"/>
      <c r="Q5" s="979" t="s">
        <v>37</v>
      </c>
      <c r="R5" s="979"/>
      <c r="S5" s="979"/>
      <c r="T5" s="979" t="s">
        <v>29</v>
      </c>
      <c r="U5" s="979"/>
      <c r="V5" s="979"/>
      <c r="W5" s="979"/>
      <c r="X5" s="979"/>
      <c r="Y5" s="979"/>
      <c r="Z5" s="979"/>
      <c r="AA5" s="979"/>
      <c r="AB5" s="980"/>
      <c r="AC5" s="981" t="s">
        <v>159</v>
      </c>
      <c r="AD5" s="982"/>
      <c r="AE5" s="982"/>
      <c r="AF5" s="982" t="s">
        <v>160</v>
      </c>
      <c r="AG5" s="982"/>
      <c r="AH5" s="982"/>
      <c r="AI5" s="982"/>
      <c r="AJ5" s="982"/>
      <c r="AK5" s="982"/>
      <c r="AL5" s="982"/>
      <c r="AM5" s="982"/>
      <c r="AN5" s="982"/>
      <c r="AO5" s="982"/>
      <c r="AP5" s="982"/>
      <c r="AQ5" s="982"/>
      <c r="AR5" s="982"/>
      <c r="AS5" s="982"/>
      <c r="AT5" s="984"/>
      <c r="AU5" s="988" t="s">
        <v>43</v>
      </c>
      <c r="AV5" s="990" t="s">
        <v>44</v>
      </c>
      <c r="AW5" s="975" t="s">
        <v>161</v>
      </c>
    </row>
    <row r="6" spans="1:49" ht="33" customHeight="1">
      <c r="B6" s="1004"/>
      <c r="C6" s="959"/>
      <c r="D6" s="959"/>
      <c r="E6" s="959"/>
      <c r="F6" s="959"/>
      <c r="G6" s="959"/>
      <c r="H6" s="959"/>
      <c r="I6" s="959"/>
      <c r="J6" s="959"/>
      <c r="K6" s="959"/>
      <c r="L6" s="959"/>
      <c r="M6" s="959"/>
      <c r="N6" s="959"/>
      <c r="O6" s="959"/>
      <c r="P6" s="959"/>
      <c r="Q6" s="959"/>
      <c r="R6" s="959"/>
      <c r="S6" s="959"/>
      <c r="T6" s="959" t="s">
        <v>16</v>
      </c>
      <c r="U6" s="959"/>
      <c r="V6" s="959"/>
      <c r="W6" s="959" t="s">
        <v>20</v>
      </c>
      <c r="X6" s="959"/>
      <c r="Y6" s="959"/>
      <c r="Z6" s="959" t="s">
        <v>148</v>
      </c>
      <c r="AA6" s="959"/>
      <c r="AB6" s="977"/>
      <c r="AC6" s="983"/>
      <c r="AD6" s="978"/>
      <c r="AE6" s="978"/>
      <c r="AF6" s="978" t="s">
        <v>45</v>
      </c>
      <c r="AG6" s="978"/>
      <c r="AH6" s="978"/>
      <c r="AI6" s="978" t="s">
        <v>46</v>
      </c>
      <c r="AJ6" s="978"/>
      <c r="AK6" s="978"/>
      <c r="AL6" s="978" t="s">
        <v>47</v>
      </c>
      <c r="AM6" s="978"/>
      <c r="AN6" s="978"/>
      <c r="AO6" s="978" t="s">
        <v>48</v>
      </c>
      <c r="AP6" s="978"/>
      <c r="AQ6" s="978"/>
      <c r="AR6" s="978" t="s">
        <v>49</v>
      </c>
      <c r="AS6" s="978"/>
      <c r="AT6" s="985"/>
      <c r="AU6" s="989"/>
      <c r="AV6" s="991"/>
      <c r="AW6" s="976"/>
    </row>
    <row r="7" spans="1:49" ht="124.5">
      <c r="B7" s="66" t="s">
        <v>4</v>
      </c>
      <c r="C7" s="11" t="s">
        <v>40</v>
      </c>
      <c r="D7" s="959"/>
      <c r="E7" s="12" t="s">
        <v>25</v>
      </c>
      <c r="F7" s="12" t="s">
        <v>35</v>
      </c>
      <c r="G7" s="12" t="s">
        <v>36</v>
      </c>
      <c r="H7" s="12" t="s">
        <v>25</v>
      </c>
      <c r="I7" s="12" t="s">
        <v>35</v>
      </c>
      <c r="J7" s="12" t="s">
        <v>36</v>
      </c>
      <c r="K7" s="12" t="s">
        <v>25</v>
      </c>
      <c r="L7" s="12" t="s">
        <v>35</v>
      </c>
      <c r="M7" s="12" t="s">
        <v>36</v>
      </c>
      <c r="N7" s="12" t="s">
        <v>25</v>
      </c>
      <c r="O7" s="12" t="s">
        <v>35</v>
      </c>
      <c r="P7" s="12" t="s">
        <v>36</v>
      </c>
      <c r="Q7" s="12" t="s">
        <v>25</v>
      </c>
      <c r="R7" s="12" t="s">
        <v>35</v>
      </c>
      <c r="S7" s="12" t="s">
        <v>36</v>
      </c>
      <c r="T7" s="43" t="s">
        <v>25</v>
      </c>
      <c r="U7" s="43" t="s">
        <v>35</v>
      </c>
      <c r="V7" s="43" t="s">
        <v>36</v>
      </c>
      <c r="W7" s="43" t="s">
        <v>25</v>
      </c>
      <c r="X7" s="43" t="s">
        <v>35</v>
      </c>
      <c r="Y7" s="43" t="s">
        <v>36</v>
      </c>
      <c r="Z7" s="43" t="s">
        <v>25</v>
      </c>
      <c r="AA7" s="43" t="s">
        <v>35</v>
      </c>
      <c r="AB7" s="74" t="s">
        <v>36</v>
      </c>
      <c r="AC7" s="57" t="s">
        <v>25</v>
      </c>
      <c r="AD7" s="56" t="s">
        <v>35</v>
      </c>
      <c r="AE7" s="56" t="s">
        <v>36</v>
      </c>
      <c r="AF7" s="56" t="s">
        <v>25</v>
      </c>
      <c r="AG7" s="56" t="s">
        <v>35</v>
      </c>
      <c r="AH7" s="56" t="s">
        <v>36</v>
      </c>
      <c r="AI7" s="56" t="s">
        <v>25</v>
      </c>
      <c r="AJ7" s="56" t="s">
        <v>35</v>
      </c>
      <c r="AK7" s="56" t="s">
        <v>36</v>
      </c>
      <c r="AL7" s="56" t="s">
        <v>25</v>
      </c>
      <c r="AM7" s="56" t="s">
        <v>35</v>
      </c>
      <c r="AN7" s="56" t="s">
        <v>36</v>
      </c>
      <c r="AO7" s="56" t="s">
        <v>25</v>
      </c>
      <c r="AP7" s="56" t="s">
        <v>35</v>
      </c>
      <c r="AQ7" s="56" t="s">
        <v>36</v>
      </c>
      <c r="AR7" s="56" t="s">
        <v>25</v>
      </c>
      <c r="AS7" s="56" t="s">
        <v>35</v>
      </c>
      <c r="AT7" s="58" t="s">
        <v>36</v>
      </c>
      <c r="AU7" s="989"/>
      <c r="AV7" s="991"/>
      <c r="AW7" s="976"/>
    </row>
    <row r="8" spans="1:49" ht="140.25">
      <c r="B8" s="67">
        <v>1022</v>
      </c>
      <c r="C8" s="29">
        <v>12005</v>
      </c>
      <c r="D8" s="105" t="s">
        <v>443</v>
      </c>
      <c r="E8" s="113">
        <f>F8+G8</f>
        <v>10524.1394</v>
      </c>
      <c r="F8" s="114">
        <f>'[8]Հ7 Ձև1 Եվրո'!H8</f>
        <v>5524.1394</v>
      </c>
      <c r="G8" s="114">
        <f>'[8]Հ7 Ձև1 Եվրո'!I8</f>
        <v>5000</v>
      </c>
      <c r="H8" s="113">
        <f>I8+J8</f>
        <v>375980023.21531403</v>
      </c>
      <c r="I8" s="114">
        <f>'[8]Հ7 Ձև1 Եվրո'!K8</f>
        <v>165084707.28420401</v>
      </c>
      <c r="J8" s="114">
        <f>'[8]Հ7 Ձև1 Եվրո'!L8</f>
        <v>210895315.93111002</v>
      </c>
      <c r="K8" s="113">
        <f>L8+M8</f>
        <v>479433358.23243308</v>
      </c>
      <c r="L8" s="114">
        <f>'[8]Հ7 Ձև1 Եվրո'!N8</f>
        <v>317682284.92230004</v>
      </c>
      <c r="M8" s="114">
        <f>'[8]Հ7 Ձև1 Եվրո'!O8</f>
        <v>161751073.31013301</v>
      </c>
      <c r="N8" s="113">
        <f>O8+P8</f>
        <v>663319103.26199996</v>
      </c>
      <c r="O8" s="114">
        <f>'[8]Հ7 Ձև1 Եվրո'!Q8</f>
        <v>331659551.63099998</v>
      </c>
      <c r="P8" s="114">
        <f>'[8]Հ7 Ձև1 Եվրո'!R8</f>
        <v>331659551.63099998</v>
      </c>
      <c r="Q8" s="113">
        <f>R8+S8</f>
        <v>481038466.90625298</v>
      </c>
      <c r="R8" s="114">
        <f>'[8]Հ7 Ձև1 Եվրո'!T8</f>
        <v>235256767.278496</v>
      </c>
      <c r="S8" s="114">
        <f>'[8]Հ7 Ձև1 Եվրո'!U8</f>
        <v>245781699.62775698</v>
      </c>
      <c r="T8" s="113">
        <f>U8+V8</f>
        <v>862314806.16799605</v>
      </c>
      <c r="U8" s="114">
        <f>'[8]Հ7 Ձև1 Եվրո'!W8</f>
        <v>235256767.278496</v>
      </c>
      <c r="V8" s="114">
        <f>'[8]Հ7 Ձև1 Եվրո'!X8</f>
        <v>627058038.88950002</v>
      </c>
      <c r="W8" s="113">
        <f>X8+Y8</f>
        <v>1748066949.3846002</v>
      </c>
      <c r="X8" s="35">
        <f>'[8]Հ7 Ձև1 Եվրո'!Z8</f>
        <v>627057664</v>
      </c>
      <c r="Y8" s="114">
        <f>'[8]Հ7 Ձև1 Եվրո'!AA8</f>
        <v>1121009285.3846002</v>
      </c>
      <c r="Z8" s="113">
        <f>AA8+AB8</f>
        <v>2578320709.8666143</v>
      </c>
      <c r="AA8" s="35">
        <f>'[8]Հ7 Ձև1 Եվրո'!AC8</f>
        <v>1121008640</v>
      </c>
      <c r="AB8" s="114">
        <f>'[8]Հ7 Ձև1 Եվրո'!AD8</f>
        <v>1457312069.8666141</v>
      </c>
      <c r="AC8" s="113">
        <f>AD8+AE8</f>
        <v>862314806.16799605</v>
      </c>
      <c r="AD8" s="114">
        <f>'[8]Հ7 Ձև1 Եվրո'!AF8</f>
        <v>235256767.278496</v>
      </c>
      <c r="AE8" s="114">
        <f>'[8]Հ7 Ձև1 Եվրո'!AG8</f>
        <v>627058038.88950002</v>
      </c>
      <c r="AF8" s="31">
        <f>AG8+AH8</f>
        <v>0</v>
      </c>
      <c r="AG8" s="35">
        <v>0</v>
      </c>
      <c r="AH8" s="35">
        <v>0</v>
      </c>
      <c r="AI8" s="113">
        <f>AJ8+AK8</f>
        <v>776083314.20010006</v>
      </c>
      <c r="AJ8" s="114">
        <f>'[8]Հ7 Ձև1 Եվրո'!AL8</f>
        <v>211731077.02000001</v>
      </c>
      <c r="AK8" s="114">
        <f>'[8]Հ7 Ձև1 Եվրո'!AM8</f>
        <v>564352237.18010008</v>
      </c>
      <c r="AL8" s="113">
        <f>AM8+AN8</f>
        <v>86231474.269950002</v>
      </c>
      <c r="AM8" s="35">
        <f>'[8]Հ7 Ձև1 Եվրո'!AO8</f>
        <v>23525670.381000001</v>
      </c>
      <c r="AN8" s="109">
        <f>'[8]Հ7 Ձև1 Եվրո'!AP8</f>
        <v>62705803.888950005</v>
      </c>
      <c r="AO8" s="31">
        <f>AP8+AQ8</f>
        <v>0</v>
      </c>
      <c r="AP8" s="35">
        <v>0</v>
      </c>
      <c r="AQ8" s="35">
        <v>0</v>
      </c>
      <c r="AR8" s="113">
        <f>AS8+AT8</f>
        <v>862314806.16799605</v>
      </c>
      <c r="AS8" s="109">
        <f>'[8]Հ7 Ձև1 Եվրո'!AU8</f>
        <v>235256767.278496</v>
      </c>
      <c r="AT8" s="109">
        <f>'[8]Հ7 Ձև1 Եվրո'!AV8</f>
        <v>627058038.88950002</v>
      </c>
      <c r="AU8" s="65"/>
      <c r="AV8" s="35" t="s">
        <v>444</v>
      </c>
      <c r="AW8" s="60"/>
    </row>
    <row r="9" spans="1:49">
      <c r="B9" s="67"/>
      <c r="C9" s="29"/>
      <c r="D9" s="29"/>
      <c r="E9" s="31">
        <f t="shared" ref="E9:E16" si="0">F9+G9</f>
        <v>0</v>
      </c>
      <c r="F9" s="35"/>
      <c r="G9" s="35"/>
      <c r="H9" s="31">
        <f t="shared" ref="H9:H16" si="1">I9+J9</f>
        <v>0</v>
      </c>
      <c r="I9" s="35"/>
      <c r="J9" s="35"/>
      <c r="K9" s="31">
        <f t="shared" ref="K9:K16" si="2">L9+M9</f>
        <v>0</v>
      </c>
      <c r="L9" s="35"/>
      <c r="M9" s="35"/>
      <c r="N9" s="31">
        <f t="shared" ref="N9:N16" si="3">O9+P9</f>
        <v>0</v>
      </c>
      <c r="O9" s="35"/>
      <c r="P9" s="35"/>
      <c r="Q9" s="31">
        <f t="shared" ref="Q9:Q16" si="4">R9+S9</f>
        <v>0</v>
      </c>
      <c r="R9" s="35"/>
      <c r="S9" s="35"/>
      <c r="T9" s="31">
        <f t="shared" ref="T9:T16" si="5">U9+V9</f>
        <v>0</v>
      </c>
      <c r="U9" s="35"/>
      <c r="V9" s="35"/>
      <c r="W9" s="31">
        <f t="shared" ref="W9:W16" si="6">X9+Y9</f>
        <v>0</v>
      </c>
      <c r="X9" s="35"/>
      <c r="Y9" s="35"/>
      <c r="Z9" s="31">
        <f t="shared" ref="Z9:Z16" si="7">AA9+AB9</f>
        <v>0</v>
      </c>
      <c r="AA9" s="35"/>
      <c r="AB9" s="35"/>
      <c r="AC9" s="31">
        <f t="shared" ref="AC9:AC16" si="8">AD9+AE9</f>
        <v>0</v>
      </c>
      <c r="AD9" s="35"/>
      <c r="AE9" s="35"/>
      <c r="AF9" s="31">
        <f t="shared" ref="AF9:AF16" si="9">AG9+AH9</f>
        <v>0</v>
      </c>
      <c r="AG9" s="35"/>
      <c r="AH9" s="35"/>
      <c r="AI9" s="31">
        <f t="shared" ref="AI9:AI16" si="10">AJ9+AK9</f>
        <v>0</v>
      </c>
      <c r="AJ9" s="35"/>
      <c r="AK9" s="35"/>
      <c r="AL9" s="31">
        <f t="shared" ref="AL9:AL16" si="11">AM9+AN9</f>
        <v>0</v>
      </c>
      <c r="AM9" s="35"/>
      <c r="AN9" s="35"/>
      <c r="AO9" s="31">
        <f t="shared" ref="AO9:AO16" si="12">AP9+AQ9</f>
        <v>0</v>
      </c>
      <c r="AP9" s="35"/>
      <c r="AQ9" s="35"/>
      <c r="AR9" s="31">
        <f t="shared" ref="AR9:AR16" si="13">AS9+AT9</f>
        <v>0</v>
      </c>
      <c r="AS9" s="35"/>
      <c r="AT9" s="35"/>
      <c r="AU9" s="65"/>
      <c r="AV9" s="35"/>
      <c r="AW9" s="60"/>
    </row>
    <row r="10" spans="1:49">
      <c r="B10" s="67"/>
      <c r="C10" s="29"/>
      <c r="D10" s="29"/>
      <c r="E10" s="31">
        <f t="shared" si="0"/>
        <v>0</v>
      </c>
      <c r="F10" s="35"/>
      <c r="G10" s="35"/>
      <c r="H10" s="31">
        <f t="shared" si="1"/>
        <v>0</v>
      </c>
      <c r="I10" s="35"/>
      <c r="J10" s="35"/>
      <c r="K10" s="31">
        <f t="shared" si="2"/>
        <v>0</v>
      </c>
      <c r="L10" s="35"/>
      <c r="M10" s="35"/>
      <c r="N10" s="31">
        <f t="shared" si="3"/>
        <v>0</v>
      </c>
      <c r="O10" s="35"/>
      <c r="P10" s="35"/>
      <c r="Q10" s="31">
        <f t="shared" si="4"/>
        <v>0</v>
      </c>
      <c r="R10" s="35"/>
      <c r="S10" s="35"/>
      <c r="T10" s="31">
        <f t="shared" si="5"/>
        <v>0</v>
      </c>
      <c r="U10" s="35"/>
      <c r="V10" s="35"/>
      <c r="W10" s="31">
        <f t="shared" si="6"/>
        <v>0</v>
      </c>
      <c r="X10" s="35"/>
      <c r="Y10" s="35"/>
      <c r="Z10" s="31">
        <f t="shared" si="7"/>
        <v>0</v>
      </c>
      <c r="AA10" s="35"/>
      <c r="AB10" s="35"/>
      <c r="AC10" s="31">
        <f t="shared" si="8"/>
        <v>0</v>
      </c>
      <c r="AD10" s="35"/>
      <c r="AE10" s="35"/>
      <c r="AF10" s="31">
        <f t="shared" si="9"/>
        <v>0</v>
      </c>
      <c r="AG10" s="35"/>
      <c r="AH10" s="35"/>
      <c r="AI10" s="31">
        <f t="shared" si="10"/>
        <v>0</v>
      </c>
      <c r="AJ10" s="35"/>
      <c r="AK10" s="35"/>
      <c r="AL10" s="31">
        <f t="shared" si="11"/>
        <v>0</v>
      </c>
      <c r="AM10" s="35"/>
      <c r="AN10" s="35"/>
      <c r="AO10" s="31">
        <f t="shared" si="12"/>
        <v>0</v>
      </c>
      <c r="AP10" s="35"/>
      <c r="AQ10" s="35"/>
      <c r="AR10" s="31">
        <f t="shared" si="13"/>
        <v>0</v>
      </c>
      <c r="AS10" s="35"/>
      <c r="AT10" s="35"/>
      <c r="AU10" s="65"/>
      <c r="AV10" s="35"/>
      <c r="AW10" s="60"/>
    </row>
    <row r="11" spans="1:49">
      <c r="B11" s="67"/>
      <c r="C11" s="29"/>
      <c r="D11" s="29"/>
      <c r="E11" s="31">
        <f t="shared" si="0"/>
        <v>0</v>
      </c>
      <c r="F11" s="35"/>
      <c r="G11" s="35"/>
      <c r="H11" s="31">
        <f t="shared" si="1"/>
        <v>0</v>
      </c>
      <c r="I11" s="35"/>
      <c r="J11" s="35"/>
      <c r="K11" s="31">
        <f t="shared" si="2"/>
        <v>0</v>
      </c>
      <c r="L11" s="35"/>
      <c r="M11" s="35"/>
      <c r="N11" s="31">
        <f t="shared" si="3"/>
        <v>0</v>
      </c>
      <c r="O11" s="35"/>
      <c r="P11" s="35"/>
      <c r="Q11" s="31">
        <f t="shared" si="4"/>
        <v>0</v>
      </c>
      <c r="R11" s="35"/>
      <c r="S11" s="35"/>
      <c r="T11" s="31">
        <f t="shared" si="5"/>
        <v>0</v>
      </c>
      <c r="U11" s="35"/>
      <c r="V11" s="35"/>
      <c r="W11" s="31">
        <f t="shared" si="6"/>
        <v>0</v>
      </c>
      <c r="X11" s="35"/>
      <c r="Y11" s="35"/>
      <c r="Z11" s="31">
        <f t="shared" si="7"/>
        <v>0</v>
      </c>
      <c r="AA11" s="35"/>
      <c r="AB11" s="35"/>
      <c r="AC11" s="31">
        <f t="shared" si="8"/>
        <v>0</v>
      </c>
      <c r="AD11" s="35"/>
      <c r="AE11" s="35"/>
      <c r="AF11" s="31">
        <f t="shared" si="9"/>
        <v>0</v>
      </c>
      <c r="AG11" s="35"/>
      <c r="AH11" s="35"/>
      <c r="AI11" s="31">
        <f t="shared" si="10"/>
        <v>0</v>
      </c>
      <c r="AJ11" s="35"/>
      <c r="AK11" s="35"/>
      <c r="AL11" s="31">
        <f t="shared" si="11"/>
        <v>0</v>
      </c>
      <c r="AM11" s="35"/>
      <c r="AN11" s="35"/>
      <c r="AO11" s="31">
        <f t="shared" si="12"/>
        <v>0</v>
      </c>
      <c r="AP11" s="35"/>
      <c r="AQ11" s="35"/>
      <c r="AR11" s="31">
        <f t="shared" si="13"/>
        <v>0</v>
      </c>
      <c r="AS11" s="35"/>
      <c r="AT11" s="35"/>
      <c r="AU11" s="65"/>
      <c r="AV11" s="35"/>
      <c r="AW11" s="60"/>
    </row>
    <row r="12" spans="1:49">
      <c r="B12" s="67"/>
      <c r="C12" s="29"/>
      <c r="D12" s="29"/>
      <c r="E12" s="31">
        <f t="shared" si="0"/>
        <v>0</v>
      </c>
      <c r="F12" s="35"/>
      <c r="G12" s="35"/>
      <c r="H12" s="31">
        <f t="shared" si="1"/>
        <v>0</v>
      </c>
      <c r="I12" s="35"/>
      <c r="J12" s="35"/>
      <c r="K12" s="31">
        <f t="shared" si="2"/>
        <v>0</v>
      </c>
      <c r="L12" s="35"/>
      <c r="M12" s="35"/>
      <c r="N12" s="31">
        <f t="shared" si="3"/>
        <v>0</v>
      </c>
      <c r="O12" s="35"/>
      <c r="P12" s="35"/>
      <c r="Q12" s="31">
        <f t="shared" si="4"/>
        <v>0</v>
      </c>
      <c r="R12" s="35"/>
      <c r="S12" s="35"/>
      <c r="T12" s="31">
        <f t="shared" si="5"/>
        <v>0</v>
      </c>
      <c r="U12" s="35"/>
      <c r="V12" s="35"/>
      <c r="W12" s="31">
        <f t="shared" si="6"/>
        <v>0</v>
      </c>
      <c r="X12" s="35"/>
      <c r="Y12" s="35"/>
      <c r="Z12" s="31">
        <f t="shared" si="7"/>
        <v>0</v>
      </c>
      <c r="AA12" s="35"/>
      <c r="AB12" s="35"/>
      <c r="AC12" s="31">
        <f t="shared" si="8"/>
        <v>0</v>
      </c>
      <c r="AD12" s="35"/>
      <c r="AE12" s="35"/>
      <c r="AF12" s="31">
        <f t="shared" si="9"/>
        <v>0</v>
      </c>
      <c r="AG12" s="35"/>
      <c r="AH12" s="35"/>
      <c r="AI12" s="31">
        <f t="shared" si="10"/>
        <v>0</v>
      </c>
      <c r="AJ12" s="35"/>
      <c r="AK12" s="35"/>
      <c r="AL12" s="31">
        <f t="shared" si="11"/>
        <v>0</v>
      </c>
      <c r="AM12" s="35"/>
      <c r="AN12" s="35"/>
      <c r="AO12" s="31">
        <f t="shared" si="12"/>
        <v>0</v>
      </c>
      <c r="AP12" s="35"/>
      <c r="AQ12" s="35"/>
      <c r="AR12" s="31">
        <f t="shared" si="13"/>
        <v>0</v>
      </c>
      <c r="AS12" s="35"/>
      <c r="AT12" s="35"/>
      <c r="AU12" s="65"/>
      <c r="AV12" s="35"/>
      <c r="AW12" s="60"/>
    </row>
    <row r="13" spans="1:49">
      <c r="B13" s="67"/>
      <c r="C13" s="29"/>
      <c r="D13" s="29"/>
      <c r="E13" s="31">
        <f t="shared" si="0"/>
        <v>0</v>
      </c>
      <c r="F13" s="35"/>
      <c r="G13" s="35"/>
      <c r="H13" s="31">
        <f t="shared" si="1"/>
        <v>0</v>
      </c>
      <c r="I13" s="35"/>
      <c r="J13" s="35"/>
      <c r="K13" s="31">
        <f t="shared" si="2"/>
        <v>0</v>
      </c>
      <c r="L13" s="35"/>
      <c r="M13" s="35"/>
      <c r="N13" s="31">
        <f t="shared" si="3"/>
        <v>0</v>
      </c>
      <c r="O13" s="35"/>
      <c r="P13" s="35"/>
      <c r="Q13" s="31">
        <f t="shared" si="4"/>
        <v>0</v>
      </c>
      <c r="R13" s="35"/>
      <c r="S13" s="35"/>
      <c r="T13" s="31">
        <f t="shared" si="5"/>
        <v>0</v>
      </c>
      <c r="U13" s="35"/>
      <c r="V13" s="35"/>
      <c r="W13" s="31">
        <f t="shared" si="6"/>
        <v>0</v>
      </c>
      <c r="X13" s="35"/>
      <c r="Y13" s="35"/>
      <c r="Z13" s="31">
        <f t="shared" si="7"/>
        <v>0</v>
      </c>
      <c r="AA13" s="35"/>
      <c r="AB13" s="35"/>
      <c r="AC13" s="31">
        <f t="shared" si="8"/>
        <v>0</v>
      </c>
      <c r="AD13" s="35"/>
      <c r="AE13" s="35"/>
      <c r="AF13" s="31">
        <f t="shared" si="9"/>
        <v>0</v>
      </c>
      <c r="AG13" s="35"/>
      <c r="AH13" s="35"/>
      <c r="AI13" s="31">
        <f t="shared" si="10"/>
        <v>0</v>
      </c>
      <c r="AJ13" s="35"/>
      <c r="AK13" s="35"/>
      <c r="AL13" s="31">
        <f t="shared" si="11"/>
        <v>0</v>
      </c>
      <c r="AM13" s="35"/>
      <c r="AN13" s="35"/>
      <c r="AO13" s="31">
        <f t="shared" si="12"/>
        <v>0</v>
      </c>
      <c r="AP13" s="35"/>
      <c r="AQ13" s="35"/>
      <c r="AR13" s="31">
        <f t="shared" si="13"/>
        <v>0</v>
      </c>
      <c r="AS13" s="35"/>
      <c r="AT13" s="35"/>
      <c r="AU13" s="65"/>
      <c r="AV13" s="35"/>
      <c r="AW13" s="60"/>
    </row>
    <row r="14" spans="1:49">
      <c r="B14" s="67"/>
      <c r="C14" s="29"/>
      <c r="D14" s="29"/>
      <c r="E14" s="31">
        <f t="shared" si="0"/>
        <v>0</v>
      </c>
      <c r="F14" s="35"/>
      <c r="G14" s="35"/>
      <c r="H14" s="31">
        <f t="shared" si="1"/>
        <v>0</v>
      </c>
      <c r="I14" s="35"/>
      <c r="J14" s="35"/>
      <c r="K14" s="31">
        <f t="shared" si="2"/>
        <v>0</v>
      </c>
      <c r="L14" s="35"/>
      <c r="M14" s="35"/>
      <c r="N14" s="31">
        <f t="shared" si="3"/>
        <v>0</v>
      </c>
      <c r="O14" s="35"/>
      <c r="P14" s="35"/>
      <c r="Q14" s="31">
        <f t="shared" si="4"/>
        <v>0</v>
      </c>
      <c r="R14" s="35"/>
      <c r="S14" s="35"/>
      <c r="T14" s="31">
        <f t="shared" si="5"/>
        <v>0</v>
      </c>
      <c r="U14" s="35"/>
      <c r="V14" s="35"/>
      <c r="W14" s="31">
        <f t="shared" si="6"/>
        <v>0</v>
      </c>
      <c r="X14" s="35"/>
      <c r="Y14" s="35"/>
      <c r="Z14" s="31">
        <f t="shared" si="7"/>
        <v>0</v>
      </c>
      <c r="AA14" s="35"/>
      <c r="AB14" s="35"/>
      <c r="AC14" s="31">
        <f t="shared" si="8"/>
        <v>0</v>
      </c>
      <c r="AD14" s="35"/>
      <c r="AE14" s="35"/>
      <c r="AF14" s="31">
        <f t="shared" si="9"/>
        <v>0</v>
      </c>
      <c r="AG14" s="35"/>
      <c r="AH14" s="35"/>
      <c r="AI14" s="31">
        <f t="shared" si="10"/>
        <v>0</v>
      </c>
      <c r="AJ14" s="35"/>
      <c r="AK14" s="35"/>
      <c r="AL14" s="31">
        <f t="shared" si="11"/>
        <v>0</v>
      </c>
      <c r="AM14" s="35"/>
      <c r="AN14" s="35"/>
      <c r="AO14" s="31">
        <f t="shared" si="12"/>
        <v>0</v>
      </c>
      <c r="AP14" s="35"/>
      <c r="AQ14" s="35"/>
      <c r="AR14" s="31">
        <f t="shared" si="13"/>
        <v>0</v>
      </c>
      <c r="AS14" s="35"/>
      <c r="AT14" s="35"/>
      <c r="AU14" s="65"/>
      <c r="AV14" s="35"/>
      <c r="AW14" s="60"/>
    </row>
    <row r="15" spans="1:49">
      <c r="B15" s="67"/>
      <c r="C15" s="29"/>
      <c r="D15" s="29"/>
      <c r="E15" s="31">
        <f t="shared" si="0"/>
        <v>0</v>
      </c>
      <c r="F15" s="35"/>
      <c r="G15" s="35"/>
      <c r="H15" s="31">
        <f t="shared" si="1"/>
        <v>0</v>
      </c>
      <c r="I15" s="35"/>
      <c r="J15" s="35"/>
      <c r="K15" s="31">
        <f t="shared" si="2"/>
        <v>0</v>
      </c>
      <c r="L15" s="35"/>
      <c r="M15" s="35"/>
      <c r="N15" s="31">
        <f t="shared" si="3"/>
        <v>0</v>
      </c>
      <c r="O15" s="35"/>
      <c r="P15" s="35"/>
      <c r="Q15" s="31">
        <f t="shared" si="4"/>
        <v>0</v>
      </c>
      <c r="R15" s="35"/>
      <c r="S15" s="35"/>
      <c r="T15" s="31">
        <f t="shared" si="5"/>
        <v>0</v>
      </c>
      <c r="U15" s="35"/>
      <c r="V15" s="35"/>
      <c r="W15" s="31">
        <f t="shared" si="6"/>
        <v>0</v>
      </c>
      <c r="X15" s="35"/>
      <c r="Y15" s="35"/>
      <c r="Z15" s="31">
        <f t="shared" si="7"/>
        <v>0</v>
      </c>
      <c r="AA15" s="35"/>
      <c r="AB15" s="35"/>
      <c r="AC15" s="31">
        <f t="shared" si="8"/>
        <v>0</v>
      </c>
      <c r="AD15" s="35"/>
      <c r="AE15" s="35"/>
      <c r="AF15" s="31">
        <f t="shared" si="9"/>
        <v>0</v>
      </c>
      <c r="AG15" s="35"/>
      <c r="AH15" s="35"/>
      <c r="AI15" s="31">
        <f t="shared" si="10"/>
        <v>0</v>
      </c>
      <c r="AJ15" s="35"/>
      <c r="AK15" s="35"/>
      <c r="AL15" s="31">
        <f t="shared" si="11"/>
        <v>0</v>
      </c>
      <c r="AM15" s="35"/>
      <c r="AN15" s="35"/>
      <c r="AO15" s="31">
        <f t="shared" si="12"/>
        <v>0</v>
      </c>
      <c r="AP15" s="35"/>
      <c r="AQ15" s="35"/>
      <c r="AR15" s="31">
        <f t="shared" si="13"/>
        <v>0</v>
      </c>
      <c r="AS15" s="35"/>
      <c r="AT15" s="35"/>
      <c r="AU15" s="65"/>
      <c r="AV15" s="35"/>
      <c r="AW15" s="60"/>
    </row>
    <row r="16" spans="1:49">
      <c r="B16" s="68"/>
      <c r="C16" s="44"/>
      <c r="D16" s="44"/>
      <c r="E16" s="31">
        <f t="shared" si="0"/>
        <v>0</v>
      </c>
      <c r="F16" s="35"/>
      <c r="G16" s="35"/>
      <c r="H16" s="31">
        <f t="shared" si="1"/>
        <v>0</v>
      </c>
      <c r="I16" s="35"/>
      <c r="J16" s="35"/>
      <c r="K16" s="31">
        <f t="shared" si="2"/>
        <v>0</v>
      </c>
      <c r="L16" s="35"/>
      <c r="M16" s="35"/>
      <c r="N16" s="31">
        <f t="shared" si="3"/>
        <v>0</v>
      </c>
      <c r="O16" s="35"/>
      <c r="P16" s="35"/>
      <c r="Q16" s="31">
        <f t="shared" si="4"/>
        <v>0</v>
      </c>
      <c r="R16" s="35"/>
      <c r="S16" s="35"/>
      <c r="T16" s="31">
        <f t="shared" si="5"/>
        <v>0</v>
      </c>
      <c r="U16" s="35"/>
      <c r="V16" s="35"/>
      <c r="W16" s="31">
        <f t="shared" si="6"/>
        <v>0</v>
      </c>
      <c r="X16" s="35"/>
      <c r="Y16" s="35"/>
      <c r="Z16" s="31">
        <f t="shared" si="7"/>
        <v>0</v>
      </c>
      <c r="AA16" s="35"/>
      <c r="AB16" s="35"/>
      <c r="AC16" s="31">
        <f t="shared" si="8"/>
        <v>0</v>
      </c>
      <c r="AD16" s="35"/>
      <c r="AE16" s="35"/>
      <c r="AF16" s="31">
        <f t="shared" si="9"/>
        <v>0</v>
      </c>
      <c r="AG16" s="35"/>
      <c r="AH16" s="35"/>
      <c r="AI16" s="31">
        <f t="shared" si="10"/>
        <v>0</v>
      </c>
      <c r="AJ16" s="35"/>
      <c r="AK16" s="35"/>
      <c r="AL16" s="31">
        <f t="shared" si="11"/>
        <v>0</v>
      </c>
      <c r="AM16" s="35"/>
      <c r="AN16" s="35"/>
      <c r="AO16" s="31">
        <f t="shared" si="12"/>
        <v>0</v>
      </c>
      <c r="AP16" s="35"/>
      <c r="AQ16" s="35"/>
      <c r="AR16" s="31">
        <f t="shared" si="13"/>
        <v>0</v>
      </c>
      <c r="AS16" s="35"/>
      <c r="AT16" s="35"/>
      <c r="AU16" s="65"/>
      <c r="AV16" s="35"/>
      <c r="AW16" s="60"/>
    </row>
    <row r="17" spans="1:49" ht="18" thickBot="1">
      <c r="A17" s="42"/>
      <c r="B17" s="1000" t="s">
        <v>25</v>
      </c>
      <c r="C17" s="1001"/>
      <c r="D17" s="1002"/>
      <c r="E17" s="115">
        <f>F17+G17</f>
        <v>10524.1394</v>
      </c>
      <c r="F17" s="115">
        <f>F8+F16</f>
        <v>5524.1394</v>
      </c>
      <c r="G17" s="115">
        <f>G8+G16</f>
        <v>5000</v>
      </c>
      <c r="H17" s="115">
        <f>I17+J17</f>
        <v>375980023.21531403</v>
      </c>
      <c r="I17" s="115">
        <f>I8+I16</f>
        <v>165084707.28420401</v>
      </c>
      <c r="J17" s="115">
        <f>J8+J16</f>
        <v>210895315.93111002</v>
      </c>
      <c r="K17" s="115">
        <f>L17+M17</f>
        <v>479433358.23243308</v>
      </c>
      <c r="L17" s="115">
        <f>L8+L16</f>
        <v>317682284.92230004</v>
      </c>
      <c r="M17" s="115">
        <f>M8+M16</f>
        <v>161751073.31013301</v>
      </c>
      <c r="N17" s="115">
        <f>O8+P8</f>
        <v>663319103.26199996</v>
      </c>
      <c r="O17" s="115">
        <f>O8+O16</f>
        <v>331659551.63099998</v>
      </c>
      <c r="P17" s="115">
        <f>P8+P16</f>
        <v>331659551.63099998</v>
      </c>
      <c r="Q17" s="115">
        <f>R17+S17</f>
        <v>481038466.90625298</v>
      </c>
      <c r="R17" s="115">
        <f>R8+R16</f>
        <v>235256767.278496</v>
      </c>
      <c r="S17" s="115">
        <f>S8+S16</f>
        <v>245781699.62775698</v>
      </c>
      <c r="T17" s="115">
        <f>U17+V17</f>
        <v>862314806.16799605</v>
      </c>
      <c r="U17" s="115">
        <f>U8+U16</f>
        <v>235256767.278496</v>
      </c>
      <c r="V17" s="115">
        <f>V8+V16</f>
        <v>627058038.88950002</v>
      </c>
      <c r="W17" s="115">
        <f>X17+Y17</f>
        <v>1121009285.3846002</v>
      </c>
      <c r="X17" s="63">
        <v>0</v>
      </c>
      <c r="Y17" s="115">
        <f>Y8+Y16</f>
        <v>1121009285.3846002</v>
      </c>
      <c r="Z17" s="115">
        <f>AB17</f>
        <v>1457312069.8666141</v>
      </c>
      <c r="AA17" s="63">
        <v>0</v>
      </c>
      <c r="AB17" s="115">
        <f>AB8+AB16</f>
        <v>1457312069.8666141</v>
      </c>
      <c r="AC17" s="115">
        <f>AD17+AE17</f>
        <v>862314806.16799605</v>
      </c>
      <c r="AD17" s="115">
        <f>AD8+AD16</f>
        <v>235256767.278496</v>
      </c>
      <c r="AE17" s="115">
        <f>AE8+AE16</f>
        <v>627058038.88950002</v>
      </c>
      <c r="AF17" s="63">
        <v>0</v>
      </c>
      <c r="AG17" s="63">
        <v>0</v>
      </c>
      <c r="AH17" s="63">
        <v>0</v>
      </c>
      <c r="AI17" s="115">
        <f>AJ17+AK17</f>
        <v>776083314.20010006</v>
      </c>
      <c r="AJ17" s="115">
        <f>AJ8+AJ16</f>
        <v>211731077.02000001</v>
      </c>
      <c r="AK17" s="115">
        <f>AK8+AK16</f>
        <v>564352237.18010008</v>
      </c>
      <c r="AL17" s="115">
        <f>AM17+AN17</f>
        <v>62705803.888950005</v>
      </c>
      <c r="AM17" s="63">
        <v>0</v>
      </c>
      <c r="AN17" s="115">
        <f>AN8+AN16</f>
        <v>62705803.888950005</v>
      </c>
      <c r="AO17" s="63">
        <v>0</v>
      </c>
      <c r="AP17" s="63">
        <v>0</v>
      </c>
      <c r="AQ17" s="63">
        <v>0</v>
      </c>
      <c r="AR17" s="115">
        <f>AS17+AT17</f>
        <v>862314806.16799605</v>
      </c>
      <c r="AS17" s="115">
        <f>AS8+AS16</f>
        <v>235256767.278496</v>
      </c>
      <c r="AT17" s="115">
        <f>AT8+AT16</f>
        <v>627058038.88950002</v>
      </c>
      <c r="AU17" s="62"/>
      <c r="AV17" s="63"/>
      <c r="AW17" s="64"/>
    </row>
  </sheetData>
  <mergeCells count="23">
    <mergeCell ref="A4:S4"/>
    <mergeCell ref="B5:C6"/>
    <mergeCell ref="D5:D7"/>
    <mergeCell ref="E5:G6"/>
    <mergeCell ref="H5:J6"/>
    <mergeCell ref="K5:M6"/>
    <mergeCell ref="N5:P6"/>
    <mergeCell ref="Q5:S6"/>
    <mergeCell ref="B17:D17"/>
    <mergeCell ref="AW5:AW7"/>
    <mergeCell ref="T6:V6"/>
    <mergeCell ref="W6:Y6"/>
    <mergeCell ref="Z6:AB6"/>
    <mergeCell ref="AF6:AH6"/>
    <mergeCell ref="T5:AB5"/>
    <mergeCell ref="AC5:AE6"/>
    <mergeCell ref="AF5:AT5"/>
    <mergeCell ref="AU5:AU7"/>
    <mergeCell ref="AV5:AV7"/>
    <mergeCell ref="AI6:AK6"/>
    <mergeCell ref="AL6:AN6"/>
    <mergeCell ref="AO6:AQ6"/>
    <mergeCell ref="AR6:AT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E4A71-87E4-4344-999A-C3B7735C2CC7}">
  <sheetPr>
    <tabColor theme="4" tint="0.39997558519241921"/>
  </sheetPr>
  <dimension ref="A1:BG54"/>
  <sheetViews>
    <sheetView topLeftCell="A28" workbookViewId="0">
      <selection activeCell="J47" sqref="J47"/>
    </sheetView>
  </sheetViews>
  <sheetFormatPr defaultRowHeight="15"/>
  <cols>
    <col min="2" max="2" width="7" bestFit="1" customWidth="1"/>
    <col min="3" max="3" width="9.85546875" bestFit="1" customWidth="1"/>
    <col min="4" max="4" width="26.28515625" customWidth="1"/>
    <col min="5" max="5" width="17.85546875" customWidth="1"/>
    <col min="6" max="6" width="25.85546875" customWidth="1"/>
    <col min="7" max="7" width="8.28515625" bestFit="1" customWidth="1"/>
    <col min="8" max="8" width="8.42578125" bestFit="1" customWidth="1"/>
    <col min="9" max="9" width="9.140625" customWidth="1"/>
    <col min="10" max="10" width="9.42578125" bestFit="1" customWidth="1"/>
    <col min="11" max="11" width="8.85546875" bestFit="1" customWidth="1"/>
    <col min="12" max="13" width="8.7109375" bestFit="1" customWidth="1"/>
    <col min="14" max="14" width="9.42578125" customWidth="1"/>
    <col min="15" max="15" width="9.85546875" bestFit="1" customWidth="1"/>
    <col min="16" max="16" width="11.42578125" customWidth="1"/>
    <col min="17" max="17" width="9.140625" bestFit="1" customWidth="1"/>
    <col min="18" max="18" width="8.42578125" bestFit="1" customWidth="1"/>
    <col min="19" max="19" width="10" bestFit="1" customWidth="1"/>
    <col min="20" max="20" width="11.5703125" bestFit="1" customWidth="1"/>
    <col min="21" max="21" width="9.42578125" customWidth="1"/>
    <col min="22" max="22" width="10.42578125" customWidth="1"/>
    <col min="23" max="23" width="9.28515625" customWidth="1"/>
    <col min="24" max="24" width="9" customWidth="1"/>
    <col min="25" max="25" width="10.7109375" customWidth="1"/>
    <col min="26" max="26" width="6.85546875" bestFit="1" customWidth="1"/>
    <col min="27" max="27" width="6.7109375" bestFit="1" customWidth="1"/>
    <col min="28" max="28" width="9.7109375" hidden="1" customWidth="1"/>
    <col min="29" max="29" width="9.42578125" hidden="1" customWidth="1"/>
    <col min="30" max="30" width="5.28515625" hidden="1" customWidth="1"/>
    <col min="31" max="31" width="8.28515625" style="238" bestFit="1" customWidth="1"/>
    <col min="32" max="32" width="8" style="238" bestFit="1" customWidth="1"/>
    <col min="33" max="33" width="7.5703125" style="238" bestFit="1" customWidth="1"/>
    <col min="34" max="34" width="7.7109375" style="238" bestFit="1" customWidth="1"/>
    <col min="35" max="35" width="7.5703125" style="238" bestFit="1" customWidth="1"/>
    <col min="36" max="36" width="6.140625" style="238" bestFit="1" customWidth="1"/>
    <col min="37" max="37" width="11.7109375" style="238" bestFit="1" customWidth="1"/>
    <col min="38" max="38" width="7.5703125" style="238" bestFit="1" customWidth="1"/>
    <col min="39" max="39" width="6.140625" style="238" bestFit="1" customWidth="1"/>
    <col min="40" max="40" width="7.7109375" style="238" bestFit="1" customWidth="1"/>
    <col min="41" max="41" width="7.5703125" style="238" bestFit="1" customWidth="1"/>
    <col min="42" max="42" width="6.140625" style="238" bestFit="1" customWidth="1"/>
    <col min="43" max="43" width="7.7109375" style="238" bestFit="1" customWidth="1"/>
    <col min="44" max="44" width="7.5703125" style="238" bestFit="1" customWidth="1"/>
    <col min="45" max="45" width="6.140625" style="238" bestFit="1" customWidth="1"/>
    <col min="46" max="46" width="8.28515625" style="238" bestFit="1" customWidth="1"/>
    <col min="47" max="47" width="8" style="238" bestFit="1" customWidth="1"/>
    <col min="48" max="48" width="7.5703125" style="238" customWidth="1"/>
    <col min="49" max="49" width="9" customWidth="1"/>
    <col min="50" max="50" width="7" customWidth="1"/>
    <col min="51" max="51" width="8.28515625" customWidth="1"/>
    <col min="57" max="57" width="6.42578125" hidden="1" customWidth="1"/>
    <col min="58" max="58" width="3" hidden="1" customWidth="1"/>
    <col min="59" max="59" width="9.140625" hidden="1" customWidth="1"/>
  </cols>
  <sheetData>
    <row r="1" spans="1:57" ht="17.25">
      <c r="A1" s="80" t="s">
        <v>174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234"/>
      <c r="AF1" s="234"/>
      <c r="AG1" s="234"/>
      <c r="AH1" s="234"/>
      <c r="AI1" s="234"/>
      <c r="AJ1" s="234"/>
      <c r="AK1" s="234"/>
      <c r="AL1" s="234"/>
      <c r="AM1" s="234"/>
      <c r="AN1" s="234"/>
      <c r="AO1" s="234"/>
      <c r="AP1" s="234"/>
      <c r="AQ1" s="234"/>
      <c r="AR1" s="234"/>
      <c r="AS1" s="234"/>
      <c r="AT1" s="234"/>
      <c r="AU1" s="234"/>
      <c r="AV1" s="234"/>
      <c r="AW1" s="41"/>
      <c r="AX1" s="41"/>
      <c r="AY1" s="41"/>
      <c r="BE1" t="s">
        <v>1014</v>
      </c>
    </row>
    <row r="2" spans="1:57" ht="17.25">
      <c r="A2" s="8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234"/>
      <c r="AF2" s="234"/>
      <c r="AG2" s="234"/>
      <c r="AH2" s="234"/>
      <c r="AI2" s="234"/>
      <c r="AJ2" s="234"/>
      <c r="AK2" s="234"/>
      <c r="AL2" s="234"/>
      <c r="AM2" s="234"/>
      <c r="AN2" s="234"/>
      <c r="AO2" s="234"/>
      <c r="AP2" s="234"/>
      <c r="AQ2" s="234"/>
      <c r="AR2" s="234"/>
      <c r="AS2" s="234"/>
      <c r="AT2" s="234"/>
      <c r="AU2" s="234"/>
      <c r="AV2" s="234"/>
      <c r="AW2" s="41"/>
      <c r="AX2" s="41"/>
      <c r="AY2" s="41"/>
      <c r="BE2" t="s">
        <v>999</v>
      </c>
    </row>
    <row r="3" spans="1:57" ht="17.25">
      <c r="A3" s="80" t="s">
        <v>179</v>
      </c>
      <c r="B3" s="41"/>
      <c r="C3" s="41"/>
      <c r="D3" s="41"/>
      <c r="E3" s="41"/>
      <c r="F3" s="41"/>
      <c r="G3" s="41"/>
      <c r="H3" s="41"/>
      <c r="I3" s="41"/>
      <c r="J3" s="41"/>
      <c r="K3" s="41"/>
      <c r="L3" s="41"/>
      <c r="M3" s="41"/>
      <c r="N3" s="41"/>
      <c r="O3" s="41"/>
      <c r="P3" s="41"/>
      <c r="Q3" s="41"/>
      <c r="R3" s="41"/>
      <c r="S3" s="41"/>
      <c r="T3" s="41"/>
      <c r="U3" s="41"/>
      <c r="V3" s="41"/>
      <c r="W3" s="235"/>
      <c r="X3" s="236"/>
      <c r="Y3" s="41"/>
      <c r="Z3" s="41"/>
      <c r="AA3" s="41"/>
      <c r="AB3" s="41"/>
      <c r="AC3" s="41"/>
      <c r="AD3" s="41"/>
      <c r="AE3" s="234"/>
      <c r="AF3" s="234"/>
      <c r="AG3" s="234"/>
      <c r="AH3" s="234"/>
      <c r="AI3" s="234"/>
      <c r="AJ3" s="234"/>
      <c r="AK3" s="237">
        <v>403.88</v>
      </c>
      <c r="AM3" s="234"/>
      <c r="AN3" s="234"/>
      <c r="AO3" s="234"/>
      <c r="AP3" s="234"/>
      <c r="AQ3" s="234"/>
      <c r="AR3" s="234"/>
      <c r="AS3" s="234"/>
      <c r="AT3" s="234"/>
      <c r="AU3" s="234"/>
      <c r="AV3" s="234"/>
      <c r="AW3" s="41"/>
      <c r="AX3" s="41"/>
      <c r="AY3" s="41"/>
      <c r="BE3" t="s">
        <v>1015</v>
      </c>
    </row>
    <row r="4" spans="1:57" ht="15.75" thickBot="1">
      <c r="V4" s="239">
        <f>+V36*AK3-'Հ7 Ձև1 AMD'!M32</f>
        <v>0</v>
      </c>
      <c r="AW4" t="s">
        <v>1016</v>
      </c>
    </row>
    <row r="5" spans="1:57" ht="15" customHeight="1">
      <c r="B5" s="1003" t="s">
        <v>21</v>
      </c>
      <c r="C5" s="979"/>
      <c r="D5" s="979" t="s">
        <v>72</v>
      </c>
      <c r="E5" s="979" t="s">
        <v>60</v>
      </c>
      <c r="F5" s="979" t="s">
        <v>1017</v>
      </c>
      <c r="G5" s="979" t="s">
        <v>1018</v>
      </c>
      <c r="H5" s="979"/>
      <c r="I5" s="979"/>
      <c r="J5" s="979" t="s">
        <v>156</v>
      </c>
      <c r="K5" s="979"/>
      <c r="L5" s="979"/>
      <c r="M5" s="979" t="s">
        <v>157</v>
      </c>
      <c r="N5" s="979"/>
      <c r="O5" s="979"/>
      <c r="P5" s="979" t="s">
        <v>158</v>
      </c>
      <c r="Q5" s="979"/>
      <c r="R5" s="979"/>
      <c r="S5" s="979" t="s">
        <v>37</v>
      </c>
      <c r="T5" s="979"/>
      <c r="U5" s="979"/>
      <c r="V5" s="979" t="s">
        <v>29</v>
      </c>
      <c r="W5" s="979"/>
      <c r="X5" s="979"/>
      <c r="Y5" s="979"/>
      <c r="Z5" s="979"/>
      <c r="AA5" s="979"/>
      <c r="AB5" s="979"/>
      <c r="AC5" s="979"/>
      <c r="AD5" s="980"/>
      <c r="AE5" s="1008" t="s">
        <v>159</v>
      </c>
      <c r="AF5" s="1009"/>
      <c r="AG5" s="1009"/>
      <c r="AH5" s="1009" t="s">
        <v>160</v>
      </c>
      <c r="AI5" s="1009"/>
      <c r="AJ5" s="1009"/>
      <c r="AK5" s="1009"/>
      <c r="AL5" s="1009"/>
      <c r="AM5" s="1009"/>
      <c r="AN5" s="1009"/>
      <c r="AO5" s="1009"/>
      <c r="AP5" s="1009"/>
      <c r="AQ5" s="1009"/>
      <c r="AR5" s="1009"/>
      <c r="AS5" s="1009"/>
      <c r="AT5" s="1009"/>
      <c r="AU5" s="1009"/>
      <c r="AV5" s="1011"/>
      <c r="AW5" s="988" t="s">
        <v>43</v>
      </c>
      <c r="AX5" s="990" t="s">
        <v>44</v>
      </c>
      <c r="AY5" s="975" t="s">
        <v>1019</v>
      </c>
    </row>
    <row r="6" spans="1:57" ht="23.25" customHeight="1">
      <c r="B6" s="1004"/>
      <c r="C6" s="959"/>
      <c r="D6" s="959"/>
      <c r="E6" s="959"/>
      <c r="F6" s="959"/>
      <c r="G6" s="959"/>
      <c r="H6" s="959"/>
      <c r="I6" s="959"/>
      <c r="J6" s="959"/>
      <c r="K6" s="959"/>
      <c r="L6" s="959"/>
      <c r="M6" s="959"/>
      <c r="N6" s="959"/>
      <c r="O6" s="959"/>
      <c r="P6" s="959"/>
      <c r="Q6" s="959"/>
      <c r="R6" s="959"/>
      <c r="S6" s="959"/>
      <c r="T6" s="959"/>
      <c r="U6" s="959"/>
      <c r="V6" s="959" t="s">
        <v>16</v>
      </c>
      <c r="W6" s="959"/>
      <c r="X6" s="959"/>
      <c r="Y6" s="959" t="s">
        <v>20</v>
      </c>
      <c r="Z6" s="959"/>
      <c r="AA6" s="959"/>
      <c r="AB6" s="959" t="s">
        <v>20</v>
      </c>
      <c r="AC6" s="959"/>
      <c r="AD6" s="977"/>
      <c r="AE6" s="1010"/>
      <c r="AF6" s="1007"/>
      <c r="AG6" s="1007"/>
      <c r="AH6" s="1007" t="s">
        <v>45</v>
      </c>
      <c r="AI6" s="1007"/>
      <c r="AJ6" s="1007"/>
      <c r="AK6" s="1007" t="s">
        <v>46</v>
      </c>
      <c r="AL6" s="1007"/>
      <c r="AM6" s="1007"/>
      <c r="AN6" s="1007" t="s">
        <v>47</v>
      </c>
      <c r="AO6" s="1007"/>
      <c r="AP6" s="1007"/>
      <c r="AQ6" s="1007" t="s">
        <v>48</v>
      </c>
      <c r="AR6" s="1007"/>
      <c r="AS6" s="1007"/>
      <c r="AT6" s="1007" t="s">
        <v>49</v>
      </c>
      <c r="AU6" s="1007"/>
      <c r="AV6" s="1012"/>
      <c r="AW6" s="989"/>
      <c r="AX6" s="991"/>
      <c r="AY6" s="976"/>
    </row>
    <row r="7" spans="1:57" ht="126" customHeight="1">
      <c r="B7" s="66" t="s">
        <v>4</v>
      </c>
      <c r="C7" s="11" t="s">
        <v>40</v>
      </c>
      <c r="D7" s="959"/>
      <c r="E7" s="959"/>
      <c r="F7" s="959"/>
      <c r="G7" s="43" t="s">
        <v>25</v>
      </c>
      <c r="H7" s="43" t="s">
        <v>35</v>
      </c>
      <c r="I7" s="43" t="s">
        <v>36</v>
      </c>
      <c r="J7" s="43" t="s">
        <v>25</v>
      </c>
      <c r="K7" s="43" t="s">
        <v>35</v>
      </c>
      <c r="L7" s="43" t="s">
        <v>36</v>
      </c>
      <c r="M7" s="43" t="s">
        <v>25</v>
      </c>
      <c r="N7" s="43" t="s">
        <v>35</v>
      </c>
      <c r="O7" s="43" t="s">
        <v>36</v>
      </c>
      <c r="P7" s="43" t="s">
        <v>25</v>
      </c>
      <c r="Q7" s="43" t="s">
        <v>35</v>
      </c>
      <c r="R7" s="43" t="s">
        <v>36</v>
      </c>
      <c r="S7" s="43" t="s">
        <v>25</v>
      </c>
      <c r="T7" s="43" t="s">
        <v>35</v>
      </c>
      <c r="U7" s="43" t="s">
        <v>36</v>
      </c>
      <c r="V7" s="43" t="s">
        <v>25</v>
      </c>
      <c r="W7" s="43" t="s">
        <v>35</v>
      </c>
      <c r="X7" s="43" t="s">
        <v>36</v>
      </c>
      <c r="Y7" s="43" t="s">
        <v>25</v>
      </c>
      <c r="Z7" s="43" t="s">
        <v>35</v>
      </c>
      <c r="AA7" s="43" t="s">
        <v>36</v>
      </c>
      <c r="AB7" s="43" t="s">
        <v>25</v>
      </c>
      <c r="AC7" s="43" t="s">
        <v>35</v>
      </c>
      <c r="AD7" s="74" t="s">
        <v>36</v>
      </c>
      <c r="AE7" s="240" t="s">
        <v>25</v>
      </c>
      <c r="AF7" s="241" t="s">
        <v>35</v>
      </c>
      <c r="AG7" s="241" t="s">
        <v>36</v>
      </c>
      <c r="AH7" s="241" t="s">
        <v>25</v>
      </c>
      <c r="AI7" s="241" t="s">
        <v>35</v>
      </c>
      <c r="AJ7" s="241" t="s">
        <v>36</v>
      </c>
      <c r="AK7" s="241" t="s">
        <v>25</v>
      </c>
      <c r="AL7" s="241" t="s">
        <v>35</v>
      </c>
      <c r="AM7" s="241" t="s">
        <v>36</v>
      </c>
      <c r="AN7" s="241" t="s">
        <v>25</v>
      </c>
      <c r="AO7" s="241" t="s">
        <v>35</v>
      </c>
      <c r="AP7" s="241" t="s">
        <v>36</v>
      </c>
      <c r="AQ7" s="241" t="s">
        <v>25</v>
      </c>
      <c r="AR7" s="241" t="s">
        <v>35</v>
      </c>
      <c r="AS7" s="241" t="s">
        <v>36</v>
      </c>
      <c r="AT7" s="241" t="s">
        <v>25</v>
      </c>
      <c r="AU7" s="241" t="s">
        <v>35</v>
      </c>
      <c r="AV7" s="242" t="s">
        <v>36</v>
      </c>
      <c r="AW7" s="989"/>
      <c r="AX7" s="991"/>
      <c r="AY7" s="976"/>
    </row>
    <row r="8" spans="1:57" s="243" customFormat="1" ht="25.5">
      <c r="B8" s="244">
        <v>1190</v>
      </c>
      <c r="C8" s="245"/>
      <c r="D8" s="245" t="s">
        <v>743</v>
      </c>
      <c r="E8" s="246" t="s">
        <v>1014</v>
      </c>
      <c r="F8" s="247"/>
      <c r="G8" s="248">
        <f>H8+I8</f>
        <v>53328.125</v>
      </c>
      <c r="H8" s="249">
        <f>+H9+H32</f>
        <v>42662.5</v>
      </c>
      <c r="I8" s="249">
        <f>+I9+I32</f>
        <v>10665.625</v>
      </c>
      <c r="J8" s="248">
        <f>K8+L8</f>
        <v>20660.850000000002</v>
      </c>
      <c r="K8" s="249">
        <f>+K9+K32</f>
        <v>16526.600000000002</v>
      </c>
      <c r="L8" s="249">
        <f>+L9+L32</f>
        <v>4134.25</v>
      </c>
      <c r="M8" s="248">
        <f>N8+O8</f>
        <v>13026.699999999999</v>
      </c>
      <c r="N8" s="249">
        <f>+N9+N32</f>
        <v>10421.599999999999</v>
      </c>
      <c r="O8" s="249">
        <f>+O9+O32</f>
        <v>2605.1</v>
      </c>
      <c r="P8" s="248">
        <f>Q8+R8</f>
        <v>18147.470939568066</v>
      </c>
      <c r="Q8" s="249">
        <f>+Q9+Q32</f>
        <v>14518.176751654453</v>
      </c>
      <c r="R8" s="249">
        <f>+R9+R32</f>
        <v>3629.2941879136129</v>
      </c>
      <c r="S8" s="248">
        <f>T8+U8</f>
        <v>1493.1040604319328</v>
      </c>
      <c r="T8" s="249">
        <f>+T9+T32</f>
        <v>1196.1232483455453</v>
      </c>
      <c r="U8" s="249">
        <f>+U9+U32</f>
        <v>296.98081208638735</v>
      </c>
      <c r="V8" s="250">
        <f>W8+X8</f>
        <v>1475.5290604319352</v>
      </c>
      <c r="W8" s="251">
        <f>+W9+W32</f>
        <v>1180.4232483455482</v>
      </c>
      <c r="X8" s="251">
        <f>+X9+X32</f>
        <v>295.10581208638706</v>
      </c>
      <c r="Y8" s="250">
        <f>Z8+AA8</f>
        <v>0</v>
      </c>
      <c r="Z8" s="252">
        <f>+Z9+Z32</f>
        <v>0</v>
      </c>
      <c r="AA8" s="252">
        <f>+AA9+AA32</f>
        <v>0</v>
      </c>
      <c r="AB8" s="253">
        <f>AC8+AD8</f>
        <v>0</v>
      </c>
      <c r="AC8" s="254">
        <f>+AC9+AC32</f>
        <v>0</v>
      </c>
      <c r="AD8" s="255">
        <f>+AD9+AD32</f>
        <v>0</v>
      </c>
      <c r="AE8" s="256">
        <f>AF8+AG8</f>
        <v>0</v>
      </c>
      <c r="AF8" s="249">
        <f>+AF9+AF32</f>
        <v>0</v>
      </c>
      <c r="AG8" s="249">
        <f>+AG9+AG32</f>
        <v>0</v>
      </c>
      <c r="AH8" s="248">
        <f>AI8+AJ8</f>
        <v>1475.5290604319352</v>
      </c>
      <c r="AI8" s="249">
        <f>+AI9+AI32</f>
        <v>1180.4232483455482</v>
      </c>
      <c r="AJ8" s="249">
        <f>+AJ9+AJ32</f>
        <v>295.10581208638706</v>
      </c>
      <c r="AK8" s="248">
        <f>AL8+AM8</f>
        <v>0</v>
      </c>
      <c r="AL8" s="249">
        <f>+AL9+AL32</f>
        <v>0</v>
      </c>
      <c r="AM8" s="249">
        <f>+AM9+AM32</f>
        <v>0</v>
      </c>
      <c r="AN8" s="248">
        <f>AO8+AP8</f>
        <v>0</v>
      </c>
      <c r="AO8" s="249">
        <v>0</v>
      </c>
      <c r="AP8" s="249">
        <v>0</v>
      </c>
      <c r="AQ8" s="248">
        <f>AR8+AS8</f>
        <v>0</v>
      </c>
      <c r="AR8" s="249">
        <v>0</v>
      </c>
      <c r="AS8" s="249">
        <v>0</v>
      </c>
      <c r="AT8" s="248">
        <f>AU8+AV8</f>
        <v>0</v>
      </c>
      <c r="AU8" s="249">
        <v>0</v>
      </c>
      <c r="AV8" s="249">
        <v>0</v>
      </c>
      <c r="AW8" s="257">
        <v>2016</v>
      </c>
      <c r="AX8" s="258">
        <v>2024</v>
      </c>
      <c r="AY8" s="259">
        <v>0</v>
      </c>
    </row>
    <row r="9" spans="1:57" s="243" customFormat="1" ht="76.5">
      <c r="B9" s="260"/>
      <c r="C9" s="247">
        <v>11004</v>
      </c>
      <c r="D9" s="247" t="s">
        <v>1020</v>
      </c>
      <c r="E9" s="246" t="s">
        <v>1014</v>
      </c>
      <c r="F9" s="247"/>
      <c r="G9" s="248">
        <f>H9+I9</f>
        <v>1125</v>
      </c>
      <c r="H9" s="249">
        <f>+H11</f>
        <v>900</v>
      </c>
      <c r="I9" s="249">
        <f>+I11</f>
        <v>225</v>
      </c>
      <c r="J9" s="248">
        <f>K9+L9</f>
        <v>458.05</v>
      </c>
      <c r="K9" s="249">
        <f>+K11</f>
        <v>364.8</v>
      </c>
      <c r="L9" s="249">
        <f>+L11</f>
        <v>93.25</v>
      </c>
      <c r="M9" s="248">
        <f>N9+O9</f>
        <v>154.9</v>
      </c>
      <c r="N9" s="249">
        <f>+N11</f>
        <v>123.9</v>
      </c>
      <c r="O9" s="249">
        <f>+O11</f>
        <v>31</v>
      </c>
      <c r="P9" s="248">
        <f>Q9+R9</f>
        <v>494.5</v>
      </c>
      <c r="Q9" s="249">
        <f>+Q11</f>
        <v>395.6</v>
      </c>
      <c r="R9" s="249">
        <f>+R11</f>
        <v>98.9</v>
      </c>
      <c r="S9" s="248">
        <f>T9+U9</f>
        <v>17.55000000000004</v>
      </c>
      <c r="T9" s="249">
        <f>+T11</f>
        <v>15.700000000000045</v>
      </c>
      <c r="U9" s="249">
        <f>+U11</f>
        <v>1.8499999999999943</v>
      </c>
      <c r="V9" s="250">
        <f>W9+X9</f>
        <v>0</v>
      </c>
      <c r="W9" s="251">
        <f>+W11</f>
        <v>0</v>
      </c>
      <c r="X9" s="251">
        <f>+X11</f>
        <v>0</v>
      </c>
      <c r="Y9" s="250">
        <f>Z9+AA9</f>
        <v>0</v>
      </c>
      <c r="Z9" s="252">
        <f>+Z11</f>
        <v>0</v>
      </c>
      <c r="AA9" s="252">
        <f>+AA11</f>
        <v>0</v>
      </c>
      <c r="AB9" s="253">
        <f>AC9+AD9</f>
        <v>0</v>
      </c>
      <c r="AC9" s="254">
        <f>+AC11</f>
        <v>0</v>
      </c>
      <c r="AD9" s="255">
        <f>+AD11</f>
        <v>0</v>
      </c>
      <c r="AE9" s="256">
        <f>AF9+AG9</f>
        <v>0</v>
      </c>
      <c r="AF9" s="249">
        <f>+AF11</f>
        <v>0</v>
      </c>
      <c r="AG9" s="249">
        <f>+AG11</f>
        <v>0</v>
      </c>
      <c r="AH9" s="248">
        <f>AI9+AJ9</f>
        <v>0</v>
      </c>
      <c r="AI9" s="249">
        <f>+AI11</f>
        <v>0</v>
      </c>
      <c r="AJ9" s="249">
        <f>+AJ11</f>
        <v>0</v>
      </c>
      <c r="AK9" s="248">
        <f>AL9+AM9</f>
        <v>0</v>
      </c>
      <c r="AL9" s="249">
        <f>+AL11</f>
        <v>0</v>
      </c>
      <c r="AM9" s="249">
        <f>+AM11</f>
        <v>0</v>
      </c>
      <c r="AN9" s="248">
        <f>AO9+AP9</f>
        <v>0</v>
      </c>
      <c r="AO9" s="249">
        <f>+AO11</f>
        <v>0</v>
      </c>
      <c r="AP9" s="249">
        <f>+AP11</f>
        <v>0</v>
      </c>
      <c r="AQ9" s="248">
        <f>AR9+AS9</f>
        <v>0</v>
      </c>
      <c r="AR9" s="249">
        <f>+AR11</f>
        <v>0</v>
      </c>
      <c r="AS9" s="249">
        <f>+AS11</f>
        <v>0</v>
      </c>
      <c r="AT9" s="248">
        <f>AU9+AV9</f>
        <v>0</v>
      </c>
      <c r="AU9" s="249">
        <f>+AU11</f>
        <v>0</v>
      </c>
      <c r="AV9" s="249">
        <f>+AV11</f>
        <v>0</v>
      </c>
      <c r="AW9" s="257"/>
      <c r="AX9" s="258"/>
      <c r="AY9" s="259"/>
    </row>
    <row r="10" spans="1:57">
      <c r="B10" s="261"/>
      <c r="C10" s="247"/>
      <c r="D10" s="262" t="s">
        <v>1021</v>
      </c>
      <c r="E10" s="263"/>
      <c r="F10" s="262"/>
      <c r="G10" s="194"/>
      <c r="H10" s="264"/>
      <c r="I10" s="264"/>
      <c r="J10" s="194"/>
      <c r="K10" s="264"/>
      <c r="L10" s="264"/>
      <c r="M10" s="194"/>
      <c r="N10" s="264"/>
      <c r="O10" s="264"/>
      <c r="P10" s="194"/>
      <c r="Q10" s="264"/>
      <c r="R10" s="264"/>
      <c r="S10" s="194"/>
      <c r="T10" s="264"/>
      <c r="U10" s="264"/>
      <c r="V10" s="265"/>
      <c r="W10" s="266"/>
      <c r="X10" s="266"/>
      <c r="Y10" s="265"/>
      <c r="Z10" s="267"/>
      <c r="AA10" s="267"/>
      <c r="AB10" s="31"/>
      <c r="AC10" s="195"/>
      <c r="AD10" s="255"/>
      <c r="AE10" s="210"/>
      <c r="AF10" s="264"/>
      <c r="AG10" s="264"/>
      <c r="AH10" s="194"/>
      <c r="AI10" s="264"/>
      <c r="AJ10" s="264"/>
      <c r="AK10" s="194"/>
      <c r="AL10" s="264"/>
      <c r="AM10" s="264"/>
      <c r="AN10" s="194"/>
      <c r="AO10" s="264"/>
      <c r="AP10" s="264"/>
      <c r="AQ10" s="194"/>
      <c r="AR10" s="264"/>
      <c r="AS10" s="264"/>
      <c r="AT10" s="194"/>
      <c r="AU10" s="264"/>
      <c r="AV10" s="264"/>
      <c r="AW10" s="268"/>
      <c r="AX10" s="269"/>
      <c r="AY10" s="270"/>
    </row>
    <row r="11" spans="1:57" ht="25.5">
      <c r="B11" s="261"/>
      <c r="C11" s="247"/>
      <c r="D11" s="247" t="s">
        <v>396</v>
      </c>
      <c r="E11" s="263"/>
      <c r="F11" s="262"/>
      <c r="G11" s="194">
        <f>H11+I11</f>
        <v>1125</v>
      </c>
      <c r="H11" s="264">
        <f>+H13</f>
        <v>900</v>
      </c>
      <c r="I11" s="264">
        <f>+I13</f>
        <v>225</v>
      </c>
      <c r="J11" s="194">
        <f t="shared" ref="J11:J30" si="0">K11+L11</f>
        <v>458.05</v>
      </c>
      <c r="K11" s="264">
        <f>+K13</f>
        <v>364.8</v>
      </c>
      <c r="L11" s="264">
        <f>+L13</f>
        <v>93.25</v>
      </c>
      <c r="M11" s="194">
        <f t="shared" ref="M11:M30" si="1">N11+O11</f>
        <v>154.9</v>
      </c>
      <c r="N11" s="264">
        <f>+N13</f>
        <v>123.9</v>
      </c>
      <c r="O11" s="264">
        <f>+O13</f>
        <v>31</v>
      </c>
      <c r="P11" s="194">
        <f t="shared" ref="P11:P30" si="2">Q11+R11</f>
        <v>494.5</v>
      </c>
      <c r="Q11" s="264">
        <f>+Q13</f>
        <v>395.6</v>
      </c>
      <c r="R11" s="264">
        <f>+R13</f>
        <v>98.9</v>
      </c>
      <c r="S11" s="194">
        <f t="shared" ref="S11:S30" si="3">T11+U11</f>
        <v>17.55000000000004</v>
      </c>
      <c r="T11" s="264">
        <f>+T13</f>
        <v>15.700000000000045</v>
      </c>
      <c r="U11" s="264">
        <f>+U13</f>
        <v>1.8499999999999943</v>
      </c>
      <c r="V11" s="265">
        <f t="shared" ref="V11:V31" si="4">W11+X11</f>
        <v>0</v>
      </c>
      <c r="W11" s="266">
        <f>+W13</f>
        <v>0</v>
      </c>
      <c r="X11" s="266">
        <f>+X13</f>
        <v>0</v>
      </c>
      <c r="Y11" s="265">
        <f t="shared" ref="Y11:Y30" si="5">Z11+AA11</f>
        <v>0</v>
      </c>
      <c r="Z11" s="267">
        <f>+Z13</f>
        <v>0</v>
      </c>
      <c r="AA11" s="267">
        <f>+AA13</f>
        <v>0</v>
      </c>
      <c r="AB11" s="31">
        <f t="shared" ref="AB11:AB30" si="6">AC11+AD11</f>
        <v>0</v>
      </c>
      <c r="AC11" s="195">
        <f>+AC13</f>
        <v>0</v>
      </c>
      <c r="AD11" s="255">
        <f>+AD13</f>
        <v>0</v>
      </c>
      <c r="AE11" s="210">
        <f>AF11+AG11</f>
        <v>0</v>
      </c>
      <c r="AF11" s="264">
        <f>+AF13</f>
        <v>0</v>
      </c>
      <c r="AG11" s="264">
        <f>+AG13</f>
        <v>0</v>
      </c>
      <c r="AH11" s="194">
        <f>AI11+AJ11</f>
        <v>0</v>
      </c>
      <c r="AI11" s="264">
        <f>+AI13</f>
        <v>0</v>
      </c>
      <c r="AJ11" s="264">
        <f>+AJ13</f>
        <v>0</v>
      </c>
      <c r="AK11" s="194">
        <f>AL11+AM11</f>
        <v>0</v>
      </c>
      <c r="AL11" s="264">
        <f>+AL13</f>
        <v>0</v>
      </c>
      <c r="AM11" s="264">
        <f>+AM13</f>
        <v>0</v>
      </c>
      <c r="AN11" s="194">
        <f>AO11+AP11</f>
        <v>0</v>
      </c>
      <c r="AO11" s="264">
        <f>+AO13</f>
        <v>0</v>
      </c>
      <c r="AP11" s="264">
        <f>+AP13</f>
        <v>0</v>
      </c>
      <c r="AQ11" s="194">
        <f>AR11+AS11</f>
        <v>0</v>
      </c>
      <c r="AR11" s="264">
        <f>+AR13</f>
        <v>0</v>
      </c>
      <c r="AS11" s="264">
        <f>+AS13</f>
        <v>0</v>
      </c>
      <c r="AT11" s="194">
        <f>AU11+AV11</f>
        <v>0</v>
      </c>
      <c r="AU11" s="264">
        <f>+AU13</f>
        <v>0</v>
      </c>
      <c r="AV11" s="264">
        <f>+AV13</f>
        <v>0</v>
      </c>
      <c r="AW11" s="268"/>
      <c r="AX11" s="269"/>
      <c r="AY11" s="270"/>
    </row>
    <row r="12" spans="1:57" ht="38.25">
      <c r="B12" s="261"/>
      <c r="C12" s="247"/>
      <c r="D12" s="262" t="s">
        <v>1022</v>
      </c>
      <c r="E12" s="263"/>
      <c r="F12" s="262"/>
      <c r="G12" s="194"/>
      <c r="H12" s="264"/>
      <c r="I12" s="264"/>
      <c r="J12" s="194"/>
      <c r="K12" s="264"/>
      <c r="L12" s="264"/>
      <c r="M12" s="194"/>
      <c r="N12" s="264"/>
      <c r="O12" s="264"/>
      <c r="P12" s="194"/>
      <c r="Q12" s="264"/>
      <c r="R12" s="264"/>
      <c r="S12" s="194"/>
      <c r="T12" s="264"/>
      <c r="U12" s="264"/>
      <c r="V12" s="265"/>
      <c r="W12" s="266"/>
      <c r="X12" s="266"/>
      <c r="Y12" s="265"/>
      <c r="Z12" s="267"/>
      <c r="AA12" s="267"/>
      <c r="AB12" s="31"/>
      <c r="AC12" s="195"/>
      <c r="AD12" s="255"/>
      <c r="AE12" s="210"/>
      <c r="AF12" s="264"/>
      <c r="AG12" s="264"/>
      <c r="AH12" s="194"/>
      <c r="AI12" s="264"/>
      <c r="AJ12" s="264"/>
      <c r="AK12" s="194"/>
      <c r="AL12" s="264"/>
      <c r="AM12" s="264"/>
      <c r="AN12" s="194"/>
      <c r="AO12" s="264"/>
      <c r="AP12" s="264"/>
      <c r="AQ12" s="194"/>
      <c r="AR12" s="264"/>
      <c r="AS12" s="264"/>
      <c r="AT12" s="194"/>
      <c r="AU12" s="264"/>
      <c r="AV12" s="264"/>
      <c r="AW12" s="268"/>
      <c r="AX12" s="269"/>
      <c r="AY12" s="270"/>
    </row>
    <row r="13" spans="1:57" s="243" customFormat="1">
      <c r="B13" s="260"/>
      <c r="C13" s="247"/>
      <c r="D13" s="247"/>
      <c r="E13" s="246"/>
      <c r="F13" s="247" t="s">
        <v>1023</v>
      </c>
      <c r="G13" s="248">
        <f t="shared" ref="G13:G30" si="7">H13+I13</f>
        <v>1125</v>
      </c>
      <c r="H13" s="249">
        <v>900</v>
      </c>
      <c r="I13" s="249">
        <v>225</v>
      </c>
      <c r="J13" s="248">
        <f t="shared" si="0"/>
        <v>458.05</v>
      </c>
      <c r="K13" s="249">
        <v>364.8</v>
      </c>
      <c r="L13" s="249">
        <v>93.25</v>
      </c>
      <c r="M13" s="248">
        <f t="shared" si="1"/>
        <v>154.9</v>
      </c>
      <c r="N13" s="249">
        <v>123.9</v>
      </c>
      <c r="O13" s="249">
        <v>31</v>
      </c>
      <c r="P13" s="248">
        <f t="shared" si="2"/>
        <v>494.5</v>
      </c>
      <c r="Q13" s="249">
        <v>395.6</v>
      </c>
      <c r="R13" s="249">
        <v>98.9</v>
      </c>
      <c r="S13" s="248">
        <f>T13+U13</f>
        <v>17.55000000000004</v>
      </c>
      <c r="T13" s="271">
        <f>+H13-K13-N13-Q13</f>
        <v>15.700000000000045</v>
      </c>
      <c r="U13" s="271">
        <f>+I13-L13-O13-R13</f>
        <v>1.8499999999999943</v>
      </c>
      <c r="V13" s="250">
        <f>W13+X13</f>
        <v>0</v>
      </c>
      <c r="W13" s="251">
        <f>SUM(W14:W31)</f>
        <v>0</v>
      </c>
      <c r="X13" s="251">
        <f>SUM(X14:X31)</f>
        <v>0</v>
      </c>
      <c r="Y13" s="250">
        <f t="shared" si="5"/>
        <v>0</v>
      </c>
      <c r="Z13" s="252">
        <f>SUM(Z14:Z31)</f>
        <v>0</v>
      </c>
      <c r="AA13" s="252">
        <f>SUM(AA14:AA31)</f>
        <v>0</v>
      </c>
      <c r="AB13" s="253">
        <f t="shared" si="6"/>
        <v>0</v>
      </c>
      <c r="AC13" s="142"/>
      <c r="AD13" s="255"/>
      <c r="AE13" s="256">
        <f t="shared" ref="AE13:AE32" si="8">AF13+AG13</f>
        <v>0</v>
      </c>
      <c r="AF13" s="249">
        <f>+'Հ7 Ձև1 AMD'!W13/'Հ7 Ձև1 AMD'!O46</f>
        <v>0</v>
      </c>
      <c r="AG13" s="249">
        <f>+'Հ7 Ձև1 AMD'!X13/'Հ7 Ձև1 AMD'!O46</f>
        <v>0</v>
      </c>
      <c r="AH13" s="248">
        <f t="shared" ref="AH13:AH39" si="9">AI13+AJ13</f>
        <v>0</v>
      </c>
      <c r="AI13" s="249">
        <f>SUM(AI14:AI31)</f>
        <v>0</v>
      </c>
      <c r="AJ13" s="249">
        <f>SUM(AJ14:AJ31)</f>
        <v>0</v>
      </c>
      <c r="AK13" s="248">
        <f t="shared" ref="AK13:AK39" si="10">AL13+AM13</f>
        <v>0</v>
      </c>
      <c r="AL13" s="249">
        <f>SUM(AL14:AL31)</f>
        <v>0</v>
      </c>
      <c r="AM13" s="249">
        <f>SUM(AM14:AM31)</f>
        <v>0</v>
      </c>
      <c r="AN13" s="248">
        <f t="shared" ref="AN13:AN32" si="11">AO13+AP13</f>
        <v>0</v>
      </c>
      <c r="AO13" s="249">
        <f>SUM(AO14:AO31)</f>
        <v>0</v>
      </c>
      <c r="AP13" s="249">
        <f>SUM(AP14:AP31)</f>
        <v>0</v>
      </c>
      <c r="AQ13" s="248">
        <f t="shared" ref="AQ13:AQ32" si="12">AR13+AS13</f>
        <v>0</v>
      </c>
      <c r="AR13" s="249">
        <f>SUM(AR14:AR31)</f>
        <v>0</v>
      </c>
      <c r="AS13" s="249">
        <f>SUM(AS14:AS31)</f>
        <v>0</v>
      </c>
      <c r="AT13" s="248">
        <f t="shared" ref="AT13:AT39" si="13">AU13+AV13</f>
        <v>0</v>
      </c>
      <c r="AU13" s="249">
        <f>SUM(AU14:AU31)</f>
        <v>0</v>
      </c>
      <c r="AV13" s="249">
        <f>SUM(AV14:AV31)</f>
        <v>0</v>
      </c>
      <c r="AW13" s="257"/>
      <c r="AX13" s="258"/>
      <c r="AY13" s="259"/>
    </row>
    <row r="14" spans="1:57" ht="38.25">
      <c r="B14" s="261"/>
      <c r="C14" s="247"/>
      <c r="D14" s="262"/>
      <c r="E14" s="263"/>
      <c r="F14" s="262" t="s">
        <v>1024</v>
      </c>
      <c r="G14" s="194">
        <f t="shared" si="7"/>
        <v>0</v>
      </c>
      <c r="H14" s="264"/>
      <c r="I14" s="264"/>
      <c r="J14" s="31">
        <f t="shared" si="0"/>
        <v>0</v>
      </c>
      <c r="K14" s="269"/>
      <c r="L14" s="269"/>
      <c r="M14" s="31">
        <f t="shared" si="1"/>
        <v>0</v>
      </c>
      <c r="N14" s="269"/>
      <c r="O14" s="269"/>
      <c r="P14" s="31">
        <f t="shared" si="2"/>
        <v>0</v>
      </c>
      <c r="Q14" s="269"/>
      <c r="R14" s="269"/>
      <c r="S14" s="31">
        <f t="shared" si="3"/>
        <v>0</v>
      </c>
      <c r="T14" s="269"/>
      <c r="U14" s="269"/>
      <c r="V14" s="265">
        <f t="shared" si="4"/>
        <v>0</v>
      </c>
      <c r="W14" s="266">
        <f>+'Հ7 Ձև1 AMD'!N14/'Հ7 Ձև1 AMD'!$O$46</f>
        <v>0</v>
      </c>
      <c r="X14" s="266">
        <f>+'Հ7 Ձև1 AMD'!O14/'Հ7 Ձև1 AMD'!$O$46</f>
        <v>0</v>
      </c>
      <c r="Y14" s="265">
        <f t="shared" si="5"/>
        <v>0</v>
      </c>
      <c r="Z14" s="267"/>
      <c r="AA14" s="267"/>
      <c r="AB14" s="31">
        <f t="shared" si="6"/>
        <v>0</v>
      </c>
      <c r="AC14" s="35"/>
      <c r="AD14" s="255"/>
      <c r="AE14" s="210">
        <f t="shared" si="8"/>
        <v>0</v>
      </c>
      <c r="AF14" s="264"/>
      <c r="AG14" s="264"/>
      <c r="AH14" s="194">
        <f t="shared" si="9"/>
        <v>0</v>
      </c>
      <c r="AI14" s="264">
        <f>+AF14/4</f>
        <v>0</v>
      </c>
      <c r="AJ14" s="264">
        <f>+AG14/4</f>
        <v>0</v>
      </c>
      <c r="AK14" s="194">
        <f t="shared" si="10"/>
        <v>0</v>
      </c>
      <c r="AL14" s="264">
        <f>+AI14</f>
        <v>0</v>
      </c>
      <c r="AM14" s="264">
        <f>+AJ14</f>
        <v>0</v>
      </c>
      <c r="AN14" s="194">
        <f t="shared" si="11"/>
        <v>0</v>
      </c>
      <c r="AO14" s="264">
        <f>+AL14</f>
        <v>0</v>
      </c>
      <c r="AP14" s="264">
        <f>+AM14</f>
        <v>0</v>
      </c>
      <c r="AQ14" s="194">
        <f t="shared" si="12"/>
        <v>0</v>
      </c>
      <c r="AR14" s="264">
        <f>+AO14</f>
        <v>0</v>
      </c>
      <c r="AS14" s="264">
        <f>+AP14</f>
        <v>0</v>
      </c>
      <c r="AT14" s="194">
        <f t="shared" si="13"/>
        <v>0</v>
      </c>
      <c r="AU14" s="264">
        <f>+AI14+AL14+AO14+AR14</f>
        <v>0</v>
      </c>
      <c r="AV14" s="264">
        <f>+AJ14+AM14+AP14+AS14</f>
        <v>0</v>
      </c>
      <c r="AW14" s="268"/>
      <c r="AX14" s="269"/>
      <c r="AY14" s="270"/>
    </row>
    <row r="15" spans="1:57">
      <c r="B15" s="261"/>
      <c r="C15" s="247"/>
      <c r="D15" s="262"/>
      <c r="E15" s="263"/>
      <c r="F15" s="262" t="s">
        <v>1025</v>
      </c>
      <c r="G15" s="194">
        <f t="shared" si="7"/>
        <v>0</v>
      </c>
      <c r="H15" s="264"/>
      <c r="I15" s="264"/>
      <c r="J15" s="31">
        <f t="shared" si="0"/>
        <v>0</v>
      </c>
      <c r="K15" s="269"/>
      <c r="L15" s="269"/>
      <c r="M15" s="31">
        <f t="shared" si="1"/>
        <v>0</v>
      </c>
      <c r="N15" s="269"/>
      <c r="O15" s="269"/>
      <c r="P15" s="31">
        <f t="shared" si="2"/>
        <v>0</v>
      </c>
      <c r="Q15" s="269"/>
      <c r="R15" s="269"/>
      <c r="S15" s="31">
        <f t="shared" si="3"/>
        <v>0</v>
      </c>
      <c r="T15" s="269"/>
      <c r="U15" s="269"/>
      <c r="V15" s="265">
        <f t="shared" si="4"/>
        <v>0</v>
      </c>
      <c r="W15" s="266">
        <f>+'Հ7 Ձև1 AMD'!N15/'Հ7 Ձև1 AMD'!$O$46</f>
        <v>0</v>
      </c>
      <c r="X15" s="266">
        <f>+'Հ7 Ձև1 AMD'!O15/'Հ7 Ձև1 AMD'!$O$46</f>
        <v>0</v>
      </c>
      <c r="Y15" s="265">
        <f t="shared" si="5"/>
        <v>0</v>
      </c>
      <c r="Z15" s="267"/>
      <c r="AA15" s="267"/>
      <c r="AB15" s="31">
        <f t="shared" si="6"/>
        <v>0</v>
      </c>
      <c r="AC15" s="35"/>
      <c r="AD15" s="60"/>
      <c r="AE15" s="194">
        <f t="shared" si="8"/>
        <v>0</v>
      </c>
      <c r="AF15" s="264"/>
      <c r="AG15" s="264"/>
      <c r="AH15" s="194">
        <f t="shared" si="9"/>
        <v>0</v>
      </c>
      <c r="AI15" s="264">
        <f t="shared" ref="AI15:AJ31" si="14">+AF15/4</f>
        <v>0</v>
      </c>
      <c r="AJ15" s="264">
        <f t="shared" si="14"/>
        <v>0</v>
      </c>
      <c r="AK15" s="194">
        <f t="shared" si="10"/>
        <v>0</v>
      </c>
      <c r="AL15" s="264">
        <f t="shared" ref="AL15:AM31" si="15">+AI15</f>
        <v>0</v>
      </c>
      <c r="AM15" s="264">
        <f t="shared" si="15"/>
        <v>0</v>
      </c>
      <c r="AN15" s="194">
        <f t="shared" si="11"/>
        <v>0</v>
      </c>
      <c r="AO15" s="264">
        <f t="shared" ref="AO15:AP31" si="16">+AL15</f>
        <v>0</v>
      </c>
      <c r="AP15" s="264">
        <f t="shared" si="16"/>
        <v>0</v>
      </c>
      <c r="AQ15" s="194">
        <f t="shared" si="12"/>
        <v>0</v>
      </c>
      <c r="AR15" s="264">
        <f t="shared" ref="AR15:AS31" si="17">+AO15</f>
        <v>0</v>
      </c>
      <c r="AS15" s="264">
        <f t="shared" si="17"/>
        <v>0</v>
      </c>
      <c r="AT15" s="194">
        <f t="shared" si="13"/>
        <v>0</v>
      </c>
      <c r="AU15" s="264">
        <f t="shared" ref="AU15:AV31" si="18">+AI15+AL15+AO15+AR15</f>
        <v>0</v>
      </c>
      <c r="AV15" s="264">
        <f t="shared" si="18"/>
        <v>0</v>
      </c>
      <c r="AW15" s="268"/>
      <c r="AX15" s="269"/>
      <c r="AY15" s="270"/>
    </row>
    <row r="16" spans="1:57">
      <c r="B16" s="261"/>
      <c r="C16" s="247"/>
      <c r="D16" s="262"/>
      <c r="E16" s="263"/>
      <c r="F16" s="262" t="s">
        <v>1026</v>
      </c>
      <c r="G16" s="194">
        <f t="shared" si="7"/>
        <v>0</v>
      </c>
      <c r="H16" s="264"/>
      <c r="I16" s="264"/>
      <c r="J16" s="31">
        <f t="shared" si="0"/>
        <v>0</v>
      </c>
      <c r="K16" s="269"/>
      <c r="L16" s="269"/>
      <c r="M16" s="31">
        <f t="shared" si="1"/>
        <v>0</v>
      </c>
      <c r="N16" s="269"/>
      <c r="O16" s="269"/>
      <c r="P16" s="31">
        <f t="shared" si="2"/>
        <v>0</v>
      </c>
      <c r="Q16" s="269"/>
      <c r="R16" s="269"/>
      <c r="S16" s="31">
        <f t="shared" si="3"/>
        <v>0</v>
      </c>
      <c r="T16" s="269"/>
      <c r="U16" s="269"/>
      <c r="V16" s="265">
        <f t="shared" si="4"/>
        <v>0</v>
      </c>
      <c r="W16" s="266">
        <f>+'Հ7 Ձև1 AMD'!N16/'Հ7 Ձև1 AMD'!$O$46</f>
        <v>0</v>
      </c>
      <c r="X16" s="266">
        <f>+'Հ7 Ձև1 AMD'!O16/'Հ7 Ձև1 AMD'!$O$46</f>
        <v>0</v>
      </c>
      <c r="Y16" s="265">
        <f t="shared" si="5"/>
        <v>0</v>
      </c>
      <c r="Z16" s="267"/>
      <c r="AA16" s="267"/>
      <c r="AB16" s="31">
        <f t="shared" si="6"/>
        <v>0</v>
      </c>
      <c r="AC16" s="35"/>
      <c r="AD16" s="60"/>
      <c r="AE16" s="194">
        <f t="shared" si="8"/>
        <v>0</v>
      </c>
      <c r="AF16" s="264"/>
      <c r="AG16" s="264"/>
      <c r="AH16" s="194">
        <f t="shared" si="9"/>
        <v>0</v>
      </c>
      <c r="AI16" s="264">
        <f t="shared" si="14"/>
        <v>0</v>
      </c>
      <c r="AJ16" s="264">
        <f t="shared" si="14"/>
        <v>0</v>
      </c>
      <c r="AK16" s="194">
        <f t="shared" si="10"/>
        <v>0</v>
      </c>
      <c r="AL16" s="264">
        <f t="shared" si="15"/>
        <v>0</v>
      </c>
      <c r="AM16" s="264">
        <f t="shared" si="15"/>
        <v>0</v>
      </c>
      <c r="AN16" s="194">
        <f t="shared" si="11"/>
        <v>0</v>
      </c>
      <c r="AO16" s="264">
        <f t="shared" si="16"/>
        <v>0</v>
      </c>
      <c r="AP16" s="264">
        <f t="shared" si="16"/>
        <v>0</v>
      </c>
      <c r="AQ16" s="194">
        <f t="shared" si="12"/>
        <v>0</v>
      </c>
      <c r="AR16" s="264">
        <f t="shared" si="17"/>
        <v>0</v>
      </c>
      <c r="AS16" s="264">
        <f t="shared" si="17"/>
        <v>0</v>
      </c>
      <c r="AT16" s="194">
        <f t="shared" si="13"/>
        <v>0</v>
      </c>
      <c r="AU16" s="264">
        <f t="shared" si="18"/>
        <v>0</v>
      </c>
      <c r="AV16" s="264">
        <f t="shared" si="18"/>
        <v>0</v>
      </c>
      <c r="AW16" s="268"/>
      <c r="AX16" s="269"/>
      <c r="AY16" s="270"/>
    </row>
    <row r="17" spans="2:51">
      <c r="B17" s="261"/>
      <c r="C17" s="247"/>
      <c r="D17" s="262"/>
      <c r="E17" s="263"/>
      <c r="F17" s="262" t="s">
        <v>1027</v>
      </c>
      <c r="G17" s="194">
        <f t="shared" si="7"/>
        <v>0</v>
      </c>
      <c r="H17" s="264"/>
      <c r="I17" s="264"/>
      <c r="J17" s="31">
        <f t="shared" si="0"/>
        <v>0</v>
      </c>
      <c r="K17" s="269"/>
      <c r="L17" s="269"/>
      <c r="M17" s="31">
        <f t="shared" si="1"/>
        <v>0</v>
      </c>
      <c r="N17" s="269"/>
      <c r="O17" s="269"/>
      <c r="P17" s="31">
        <f t="shared" si="2"/>
        <v>0</v>
      </c>
      <c r="Q17" s="269"/>
      <c r="R17" s="269"/>
      <c r="S17" s="31">
        <f t="shared" si="3"/>
        <v>0</v>
      </c>
      <c r="T17" s="269"/>
      <c r="U17" s="269"/>
      <c r="V17" s="265">
        <f t="shared" si="4"/>
        <v>0</v>
      </c>
      <c r="W17" s="266">
        <f>+'Հ7 Ձև1 AMD'!N17/'Հ7 Ձև1 AMD'!$O$46</f>
        <v>0</v>
      </c>
      <c r="X17" s="266">
        <f>+'Հ7 Ձև1 AMD'!O17/'Հ7 Ձև1 AMD'!$O$46</f>
        <v>0</v>
      </c>
      <c r="Y17" s="265">
        <f t="shared" si="5"/>
        <v>0</v>
      </c>
      <c r="Z17" s="267"/>
      <c r="AA17" s="267"/>
      <c r="AB17" s="31">
        <f t="shared" si="6"/>
        <v>0</v>
      </c>
      <c r="AC17" s="35"/>
      <c r="AD17" s="60"/>
      <c r="AE17" s="194">
        <f t="shared" si="8"/>
        <v>0</v>
      </c>
      <c r="AF17" s="264"/>
      <c r="AG17" s="264"/>
      <c r="AH17" s="194">
        <f t="shared" si="9"/>
        <v>0</v>
      </c>
      <c r="AI17" s="264">
        <f t="shared" si="14"/>
        <v>0</v>
      </c>
      <c r="AJ17" s="264">
        <f t="shared" si="14"/>
        <v>0</v>
      </c>
      <c r="AK17" s="194">
        <f t="shared" si="10"/>
        <v>0</v>
      </c>
      <c r="AL17" s="264">
        <f t="shared" si="15"/>
        <v>0</v>
      </c>
      <c r="AM17" s="264">
        <f t="shared" si="15"/>
        <v>0</v>
      </c>
      <c r="AN17" s="194">
        <f t="shared" si="11"/>
        <v>0</v>
      </c>
      <c r="AO17" s="264">
        <f t="shared" si="16"/>
        <v>0</v>
      </c>
      <c r="AP17" s="264">
        <f t="shared" si="16"/>
        <v>0</v>
      </c>
      <c r="AQ17" s="194">
        <f t="shared" si="12"/>
        <v>0</v>
      </c>
      <c r="AR17" s="264">
        <f t="shared" si="17"/>
        <v>0</v>
      </c>
      <c r="AS17" s="264">
        <f t="shared" si="17"/>
        <v>0</v>
      </c>
      <c r="AT17" s="194">
        <f t="shared" si="13"/>
        <v>0</v>
      </c>
      <c r="AU17" s="264">
        <f t="shared" si="18"/>
        <v>0</v>
      </c>
      <c r="AV17" s="264">
        <f t="shared" si="18"/>
        <v>0</v>
      </c>
      <c r="AW17" s="268"/>
      <c r="AX17" s="269"/>
      <c r="AY17" s="270"/>
    </row>
    <row r="18" spans="2:51">
      <c r="B18" s="261"/>
      <c r="C18" s="247"/>
      <c r="D18" s="262"/>
      <c r="E18" s="263"/>
      <c r="F18" s="262" t="s">
        <v>1028</v>
      </c>
      <c r="G18" s="194">
        <f t="shared" si="7"/>
        <v>0</v>
      </c>
      <c r="H18" s="264"/>
      <c r="I18" s="264"/>
      <c r="J18" s="31">
        <f t="shared" si="0"/>
        <v>0</v>
      </c>
      <c r="K18" s="269"/>
      <c r="L18" s="269"/>
      <c r="M18" s="31">
        <f t="shared" si="1"/>
        <v>0</v>
      </c>
      <c r="N18" s="269"/>
      <c r="O18" s="269"/>
      <c r="P18" s="31">
        <f t="shared" si="2"/>
        <v>0</v>
      </c>
      <c r="Q18" s="269"/>
      <c r="R18" s="269"/>
      <c r="S18" s="31">
        <f t="shared" si="3"/>
        <v>0</v>
      </c>
      <c r="T18" s="269"/>
      <c r="U18" s="269"/>
      <c r="V18" s="265">
        <f t="shared" si="4"/>
        <v>0</v>
      </c>
      <c r="W18" s="266">
        <f>+'Հ7 Ձև1 AMD'!N18/'Հ7 Ձև1 AMD'!$O$46</f>
        <v>0</v>
      </c>
      <c r="X18" s="266">
        <f>+'Հ7 Ձև1 AMD'!O18/'Հ7 Ձև1 AMD'!$O$46</f>
        <v>0</v>
      </c>
      <c r="Y18" s="265">
        <f t="shared" si="5"/>
        <v>0</v>
      </c>
      <c r="Z18" s="267"/>
      <c r="AA18" s="267"/>
      <c r="AB18" s="31">
        <f t="shared" si="6"/>
        <v>0</v>
      </c>
      <c r="AC18" s="35"/>
      <c r="AD18" s="60"/>
      <c r="AE18" s="194">
        <f t="shared" si="8"/>
        <v>0</v>
      </c>
      <c r="AF18" s="264"/>
      <c r="AG18" s="264"/>
      <c r="AH18" s="194">
        <f t="shared" si="9"/>
        <v>0</v>
      </c>
      <c r="AI18" s="264">
        <f t="shared" si="14"/>
        <v>0</v>
      </c>
      <c r="AJ18" s="264">
        <f t="shared" si="14"/>
        <v>0</v>
      </c>
      <c r="AK18" s="194">
        <f t="shared" si="10"/>
        <v>0</v>
      </c>
      <c r="AL18" s="264">
        <f t="shared" si="15"/>
        <v>0</v>
      </c>
      <c r="AM18" s="264">
        <f t="shared" si="15"/>
        <v>0</v>
      </c>
      <c r="AN18" s="194">
        <f t="shared" si="11"/>
        <v>0</v>
      </c>
      <c r="AO18" s="264">
        <f t="shared" si="16"/>
        <v>0</v>
      </c>
      <c r="AP18" s="264">
        <f t="shared" si="16"/>
        <v>0</v>
      </c>
      <c r="AQ18" s="194">
        <f t="shared" si="12"/>
        <v>0</v>
      </c>
      <c r="AR18" s="264">
        <f t="shared" si="17"/>
        <v>0</v>
      </c>
      <c r="AS18" s="264">
        <f t="shared" si="17"/>
        <v>0</v>
      </c>
      <c r="AT18" s="194">
        <f t="shared" si="13"/>
        <v>0</v>
      </c>
      <c r="AU18" s="264">
        <f t="shared" si="18"/>
        <v>0</v>
      </c>
      <c r="AV18" s="264">
        <f t="shared" si="18"/>
        <v>0</v>
      </c>
      <c r="AW18" s="268"/>
      <c r="AX18" s="269"/>
      <c r="AY18" s="270"/>
    </row>
    <row r="19" spans="2:51">
      <c r="B19" s="261"/>
      <c r="C19" s="247"/>
      <c r="D19" s="262"/>
      <c r="E19" s="263"/>
      <c r="F19" s="262" t="s">
        <v>1029</v>
      </c>
      <c r="G19" s="194">
        <f t="shared" si="7"/>
        <v>0</v>
      </c>
      <c r="H19" s="264"/>
      <c r="I19" s="264"/>
      <c r="J19" s="31">
        <f t="shared" si="0"/>
        <v>0</v>
      </c>
      <c r="K19" s="269"/>
      <c r="L19" s="269"/>
      <c r="M19" s="31">
        <f t="shared" si="1"/>
        <v>0</v>
      </c>
      <c r="N19" s="269"/>
      <c r="O19" s="269"/>
      <c r="P19" s="31">
        <f t="shared" si="2"/>
        <v>0</v>
      </c>
      <c r="Q19" s="269"/>
      <c r="R19" s="269"/>
      <c r="S19" s="31">
        <f t="shared" si="3"/>
        <v>0</v>
      </c>
      <c r="T19" s="269"/>
      <c r="U19" s="269"/>
      <c r="V19" s="265">
        <f t="shared" si="4"/>
        <v>0</v>
      </c>
      <c r="W19" s="266">
        <f>+'Հ7 Ձև1 AMD'!N19/'Հ7 Ձև1 AMD'!$O$46</f>
        <v>0</v>
      </c>
      <c r="X19" s="266">
        <f>+'Հ7 Ձև1 AMD'!O19/'Հ7 Ձև1 AMD'!$O$46</f>
        <v>0</v>
      </c>
      <c r="Y19" s="265">
        <f t="shared" si="5"/>
        <v>0</v>
      </c>
      <c r="Z19" s="267"/>
      <c r="AA19" s="267"/>
      <c r="AB19" s="31">
        <f t="shared" si="6"/>
        <v>0</v>
      </c>
      <c r="AC19" s="35"/>
      <c r="AD19" s="60"/>
      <c r="AE19" s="194">
        <f t="shared" si="8"/>
        <v>0</v>
      </c>
      <c r="AF19" s="264"/>
      <c r="AG19" s="264"/>
      <c r="AH19" s="194">
        <f t="shared" si="9"/>
        <v>0</v>
      </c>
      <c r="AI19" s="264">
        <f t="shared" si="14"/>
        <v>0</v>
      </c>
      <c r="AJ19" s="264">
        <f t="shared" si="14"/>
        <v>0</v>
      </c>
      <c r="AK19" s="194">
        <f t="shared" si="10"/>
        <v>0</v>
      </c>
      <c r="AL19" s="264">
        <f t="shared" si="15"/>
        <v>0</v>
      </c>
      <c r="AM19" s="264">
        <f t="shared" si="15"/>
        <v>0</v>
      </c>
      <c r="AN19" s="194">
        <f t="shared" si="11"/>
        <v>0</v>
      </c>
      <c r="AO19" s="264">
        <f t="shared" si="16"/>
        <v>0</v>
      </c>
      <c r="AP19" s="264">
        <f t="shared" si="16"/>
        <v>0</v>
      </c>
      <c r="AQ19" s="194">
        <f t="shared" si="12"/>
        <v>0</v>
      </c>
      <c r="AR19" s="264">
        <f t="shared" si="17"/>
        <v>0</v>
      </c>
      <c r="AS19" s="264">
        <f t="shared" si="17"/>
        <v>0</v>
      </c>
      <c r="AT19" s="194">
        <f t="shared" si="13"/>
        <v>0</v>
      </c>
      <c r="AU19" s="264">
        <f t="shared" si="18"/>
        <v>0</v>
      </c>
      <c r="AV19" s="264">
        <f t="shared" si="18"/>
        <v>0</v>
      </c>
      <c r="AW19" s="268"/>
      <c r="AX19" s="269"/>
      <c r="AY19" s="270"/>
    </row>
    <row r="20" spans="2:51" ht="25.5">
      <c r="B20" s="261"/>
      <c r="C20" s="247"/>
      <c r="D20" s="262"/>
      <c r="E20" s="263"/>
      <c r="F20" s="262" t="s">
        <v>1030</v>
      </c>
      <c r="G20" s="194">
        <f t="shared" si="7"/>
        <v>0</v>
      </c>
      <c r="H20" s="264"/>
      <c r="I20" s="264"/>
      <c r="J20" s="31">
        <f t="shared" si="0"/>
        <v>0</v>
      </c>
      <c r="K20" s="269"/>
      <c r="L20" s="269"/>
      <c r="M20" s="31">
        <f t="shared" si="1"/>
        <v>0</v>
      </c>
      <c r="N20" s="269"/>
      <c r="O20" s="269"/>
      <c r="P20" s="31">
        <f t="shared" si="2"/>
        <v>0</v>
      </c>
      <c r="Q20" s="269"/>
      <c r="R20" s="269"/>
      <c r="S20" s="31">
        <f t="shared" si="3"/>
        <v>0</v>
      </c>
      <c r="T20" s="269"/>
      <c r="U20" s="269"/>
      <c r="V20" s="265">
        <f t="shared" si="4"/>
        <v>0</v>
      </c>
      <c r="W20" s="266">
        <f>+'Հ7 Ձև1 AMD'!N20/'Հ7 Ձև1 AMD'!$O$46</f>
        <v>0</v>
      </c>
      <c r="X20" s="266">
        <f>+'Հ7 Ձև1 AMD'!O20/'Հ7 Ձև1 AMD'!$O$46</f>
        <v>0</v>
      </c>
      <c r="Y20" s="265">
        <f t="shared" si="5"/>
        <v>0</v>
      </c>
      <c r="Z20" s="267"/>
      <c r="AA20" s="267"/>
      <c r="AB20" s="31">
        <f t="shared" si="6"/>
        <v>0</v>
      </c>
      <c r="AC20" s="35"/>
      <c r="AD20" s="60"/>
      <c r="AE20" s="194">
        <f t="shared" si="8"/>
        <v>0</v>
      </c>
      <c r="AF20" s="264"/>
      <c r="AG20" s="264"/>
      <c r="AH20" s="194">
        <f t="shared" si="9"/>
        <v>0</v>
      </c>
      <c r="AI20" s="264">
        <f t="shared" si="14"/>
        <v>0</v>
      </c>
      <c r="AJ20" s="264">
        <f t="shared" si="14"/>
        <v>0</v>
      </c>
      <c r="AK20" s="194">
        <f t="shared" si="10"/>
        <v>0</v>
      </c>
      <c r="AL20" s="264">
        <f t="shared" si="15"/>
        <v>0</v>
      </c>
      <c r="AM20" s="264">
        <f t="shared" si="15"/>
        <v>0</v>
      </c>
      <c r="AN20" s="194">
        <f t="shared" si="11"/>
        <v>0</v>
      </c>
      <c r="AO20" s="264">
        <f t="shared" si="16"/>
        <v>0</v>
      </c>
      <c r="AP20" s="264">
        <f t="shared" si="16"/>
        <v>0</v>
      </c>
      <c r="AQ20" s="194">
        <f t="shared" si="12"/>
        <v>0</v>
      </c>
      <c r="AR20" s="264">
        <f t="shared" si="17"/>
        <v>0</v>
      </c>
      <c r="AS20" s="264">
        <f t="shared" si="17"/>
        <v>0</v>
      </c>
      <c r="AT20" s="194">
        <f t="shared" si="13"/>
        <v>0</v>
      </c>
      <c r="AU20" s="264">
        <f t="shared" si="18"/>
        <v>0</v>
      </c>
      <c r="AV20" s="264">
        <f t="shared" si="18"/>
        <v>0</v>
      </c>
      <c r="AW20" s="268"/>
      <c r="AX20" s="269"/>
      <c r="AY20" s="270"/>
    </row>
    <row r="21" spans="2:51">
      <c r="B21" s="261"/>
      <c r="C21" s="247"/>
      <c r="D21" s="262"/>
      <c r="E21" s="263"/>
      <c r="F21" s="262" t="s">
        <v>1031</v>
      </c>
      <c r="G21" s="194">
        <f t="shared" si="7"/>
        <v>0</v>
      </c>
      <c r="H21" s="264"/>
      <c r="I21" s="264"/>
      <c r="J21" s="31">
        <f t="shared" si="0"/>
        <v>0</v>
      </c>
      <c r="K21" s="269"/>
      <c r="L21" s="269"/>
      <c r="M21" s="31">
        <f t="shared" si="1"/>
        <v>0</v>
      </c>
      <c r="N21" s="269"/>
      <c r="O21" s="269"/>
      <c r="P21" s="31">
        <f t="shared" si="2"/>
        <v>0</v>
      </c>
      <c r="Q21" s="269"/>
      <c r="R21" s="269"/>
      <c r="S21" s="31">
        <f t="shared" si="3"/>
        <v>0</v>
      </c>
      <c r="T21" s="269"/>
      <c r="U21" s="269"/>
      <c r="V21" s="265">
        <f t="shared" si="4"/>
        <v>0</v>
      </c>
      <c r="W21" s="266">
        <f>+'Հ7 Ձև1 AMD'!N21/'Հ7 Ձև1 AMD'!$O$46</f>
        <v>0</v>
      </c>
      <c r="X21" s="266">
        <f>+'Հ7 Ձև1 AMD'!O21/'Հ7 Ձև1 AMD'!$O$46</f>
        <v>0</v>
      </c>
      <c r="Y21" s="265">
        <f t="shared" si="5"/>
        <v>0</v>
      </c>
      <c r="Z21" s="267"/>
      <c r="AA21" s="267"/>
      <c r="AB21" s="31">
        <f t="shared" si="6"/>
        <v>0</v>
      </c>
      <c r="AC21" s="35"/>
      <c r="AD21" s="60"/>
      <c r="AE21" s="194">
        <f t="shared" si="8"/>
        <v>0</v>
      </c>
      <c r="AF21" s="264"/>
      <c r="AG21" s="264"/>
      <c r="AH21" s="194">
        <f t="shared" si="9"/>
        <v>0</v>
      </c>
      <c r="AI21" s="264">
        <f t="shared" si="14"/>
        <v>0</v>
      </c>
      <c r="AJ21" s="264">
        <f t="shared" si="14"/>
        <v>0</v>
      </c>
      <c r="AK21" s="194">
        <f t="shared" si="10"/>
        <v>0</v>
      </c>
      <c r="AL21" s="264">
        <f t="shared" si="15"/>
        <v>0</v>
      </c>
      <c r="AM21" s="264">
        <f t="shared" si="15"/>
        <v>0</v>
      </c>
      <c r="AN21" s="194">
        <f t="shared" si="11"/>
        <v>0</v>
      </c>
      <c r="AO21" s="264">
        <f t="shared" si="16"/>
        <v>0</v>
      </c>
      <c r="AP21" s="264">
        <f t="shared" si="16"/>
        <v>0</v>
      </c>
      <c r="AQ21" s="194">
        <f t="shared" si="12"/>
        <v>0</v>
      </c>
      <c r="AR21" s="264">
        <f t="shared" si="17"/>
        <v>0</v>
      </c>
      <c r="AS21" s="264">
        <f t="shared" si="17"/>
        <v>0</v>
      </c>
      <c r="AT21" s="194">
        <f t="shared" si="13"/>
        <v>0</v>
      </c>
      <c r="AU21" s="264">
        <f t="shared" si="18"/>
        <v>0</v>
      </c>
      <c r="AV21" s="264">
        <f t="shared" si="18"/>
        <v>0</v>
      </c>
      <c r="AW21" s="268"/>
      <c r="AX21" s="269"/>
      <c r="AY21" s="270"/>
    </row>
    <row r="22" spans="2:51" ht="38.25">
      <c r="B22" s="261"/>
      <c r="C22" s="247"/>
      <c r="D22" s="262"/>
      <c r="E22" s="263"/>
      <c r="F22" s="262" t="s">
        <v>1032</v>
      </c>
      <c r="G22" s="194">
        <f t="shared" si="7"/>
        <v>0</v>
      </c>
      <c r="H22" s="264"/>
      <c r="I22" s="264"/>
      <c r="J22" s="31">
        <f t="shared" si="0"/>
        <v>0</v>
      </c>
      <c r="K22" s="269"/>
      <c r="L22" s="269"/>
      <c r="M22" s="31">
        <f t="shared" si="1"/>
        <v>0</v>
      </c>
      <c r="N22" s="269"/>
      <c r="O22" s="269"/>
      <c r="P22" s="31">
        <f t="shared" si="2"/>
        <v>0</v>
      </c>
      <c r="Q22" s="269"/>
      <c r="R22" s="269"/>
      <c r="S22" s="31">
        <f t="shared" si="3"/>
        <v>0</v>
      </c>
      <c r="T22" s="269"/>
      <c r="U22" s="269"/>
      <c r="V22" s="265">
        <f t="shared" si="4"/>
        <v>0</v>
      </c>
      <c r="W22" s="266">
        <f>+'Հ7 Ձև1 AMD'!N22/'Հ7 Ձև1 AMD'!$O$46</f>
        <v>0</v>
      </c>
      <c r="X22" s="266">
        <f>+'Հ7 Ձև1 AMD'!O22/'Հ7 Ձև1 AMD'!$O$46</f>
        <v>0</v>
      </c>
      <c r="Y22" s="265">
        <f t="shared" si="5"/>
        <v>0</v>
      </c>
      <c r="Z22" s="267"/>
      <c r="AA22" s="267"/>
      <c r="AB22" s="31">
        <f t="shared" si="6"/>
        <v>0</v>
      </c>
      <c r="AC22" s="35"/>
      <c r="AD22" s="60"/>
      <c r="AE22" s="194">
        <f t="shared" si="8"/>
        <v>0</v>
      </c>
      <c r="AF22" s="264"/>
      <c r="AG22" s="264"/>
      <c r="AH22" s="194">
        <f t="shared" si="9"/>
        <v>0</v>
      </c>
      <c r="AI22" s="264">
        <f t="shared" si="14"/>
        <v>0</v>
      </c>
      <c r="AJ22" s="264">
        <f t="shared" si="14"/>
        <v>0</v>
      </c>
      <c r="AK22" s="194">
        <f t="shared" si="10"/>
        <v>0</v>
      </c>
      <c r="AL22" s="264">
        <f t="shared" si="15"/>
        <v>0</v>
      </c>
      <c r="AM22" s="264">
        <f t="shared" si="15"/>
        <v>0</v>
      </c>
      <c r="AN22" s="194">
        <f t="shared" si="11"/>
        <v>0</v>
      </c>
      <c r="AO22" s="264">
        <f t="shared" si="16"/>
        <v>0</v>
      </c>
      <c r="AP22" s="264">
        <f t="shared" si="16"/>
        <v>0</v>
      </c>
      <c r="AQ22" s="194">
        <f t="shared" si="12"/>
        <v>0</v>
      </c>
      <c r="AR22" s="264">
        <f t="shared" si="17"/>
        <v>0</v>
      </c>
      <c r="AS22" s="264">
        <f t="shared" si="17"/>
        <v>0</v>
      </c>
      <c r="AT22" s="194">
        <f t="shared" si="13"/>
        <v>0</v>
      </c>
      <c r="AU22" s="264">
        <f t="shared" si="18"/>
        <v>0</v>
      </c>
      <c r="AV22" s="264">
        <f t="shared" si="18"/>
        <v>0</v>
      </c>
      <c r="AW22" s="268"/>
      <c r="AX22" s="269"/>
      <c r="AY22" s="270"/>
    </row>
    <row r="23" spans="2:51" ht="25.5">
      <c r="B23" s="261"/>
      <c r="C23" s="247"/>
      <c r="D23" s="262"/>
      <c r="E23" s="263"/>
      <c r="F23" s="262" t="s">
        <v>1033</v>
      </c>
      <c r="G23" s="194">
        <f t="shared" si="7"/>
        <v>0</v>
      </c>
      <c r="H23" s="264"/>
      <c r="I23" s="264"/>
      <c r="J23" s="31">
        <f t="shared" si="0"/>
        <v>0</v>
      </c>
      <c r="K23" s="269"/>
      <c r="L23" s="269"/>
      <c r="M23" s="31">
        <f t="shared" si="1"/>
        <v>0</v>
      </c>
      <c r="N23" s="269"/>
      <c r="O23" s="269"/>
      <c r="P23" s="31">
        <f t="shared" si="2"/>
        <v>0</v>
      </c>
      <c r="Q23" s="269"/>
      <c r="R23" s="269"/>
      <c r="S23" s="31">
        <f t="shared" si="3"/>
        <v>0</v>
      </c>
      <c r="T23" s="269"/>
      <c r="U23" s="269"/>
      <c r="V23" s="265">
        <f t="shared" si="4"/>
        <v>0</v>
      </c>
      <c r="W23" s="266">
        <f>+'Հ7 Ձև1 AMD'!N23/'Հ7 Ձև1 AMD'!$O$46</f>
        <v>0</v>
      </c>
      <c r="X23" s="266">
        <f>+'Հ7 Ձև1 AMD'!O23/'Հ7 Ձև1 AMD'!$O$46</f>
        <v>0</v>
      </c>
      <c r="Y23" s="265">
        <f t="shared" si="5"/>
        <v>0</v>
      </c>
      <c r="Z23" s="267"/>
      <c r="AA23" s="267"/>
      <c r="AB23" s="31">
        <f t="shared" si="6"/>
        <v>0</v>
      </c>
      <c r="AC23" s="35"/>
      <c r="AD23" s="60"/>
      <c r="AE23" s="194">
        <f t="shared" si="8"/>
        <v>0</v>
      </c>
      <c r="AF23" s="264"/>
      <c r="AG23" s="264"/>
      <c r="AH23" s="194">
        <f t="shared" si="9"/>
        <v>0</v>
      </c>
      <c r="AI23" s="264">
        <f t="shared" si="14"/>
        <v>0</v>
      </c>
      <c r="AJ23" s="264">
        <f t="shared" si="14"/>
        <v>0</v>
      </c>
      <c r="AK23" s="194">
        <f t="shared" si="10"/>
        <v>0</v>
      </c>
      <c r="AL23" s="264">
        <f t="shared" si="15"/>
        <v>0</v>
      </c>
      <c r="AM23" s="264">
        <f t="shared" si="15"/>
        <v>0</v>
      </c>
      <c r="AN23" s="194">
        <f t="shared" si="11"/>
        <v>0</v>
      </c>
      <c r="AO23" s="264">
        <f t="shared" si="16"/>
        <v>0</v>
      </c>
      <c r="AP23" s="264">
        <f t="shared" si="16"/>
        <v>0</v>
      </c>
      <c r="AQ23" s="194">
        <f t="shared" si="12"/>
        <v>0</v>
      </c>
      <c r="AR23" s="264">
        <f t="shared" si="17"/>
        <v>0</v>
      </c>
      <c r="AS23" s="264">
        <f t="shared" si="17"/>
        <v>0</v>
      </c>
      <c r="AT23" s="194">
        <f t="shared" si="13"/>
        <v>0</v>
      </c>
      <c r="AU23" s="264">
        <f t="shared" si="18"/>
        <v>0</v>
      </c>
      <c r="AV23" s="264">
        <f t="shared" si="18"/>
        <v>0</v>
      </c>
      <c r="AW23" s="268"/>
      <c r="AX23" s="269"/>
      <c r="AY23" s="270"/>
    </row>
    <row r="24" spans="2:51">
      <c r="B24" s="261"/>
      <c r="C24" s="247"/>
      <c r="D24" s="262"/>
      <c r="E24" s="263"/>
      <c r="F24" s="262" t="s">
        <v>1034</v>
      </c>
      <c r="G24" s="194">
        <f t="shared" si="7"/>
        <v>0</v>
      </c>
      <c r="H24" s="264"/>
      <c r="I24" s="264"/>
      <c r="J24" s="31">
        <f t="shared" si="0"/>
        <v>0</v>
      </c>
      <c r="K24" s="269"/>
      <c r="L24" s="269"/>
      <c r="M24" s="31">
        <f t="shared" si="1"/>
        <v>0</v>
      </c>
      <c r="N24" s="269"/>
      <c r="O24" s="269"/>
      <c r="P24" s="31">
        <f t="shared" si="2"/>
        <v>0</v>
      </c>
      <c r="Q24" s="269"/>
      <c r="R24" s="269"/>
      <c r="S24" s="31">
        <f t="shared" si="3"/>
        <v>0</v>
      </c>
      <c r="T24" s="269"/>
      <c r="U24" s="269"/>
      <c r="V24" s="265">
        <f t="shared" si="4"/>
        <v>0</v>
      </c>
      <c r="W24" s="266">
        <f>+'Հ7 Ձև1 AMD'!N24/'Հ7 Ձև1 AMD'!$O$46</f>
        <v>0</v>
      </c>
      <c r="X24" s="266">
        <f>+'Հ7 Ձև1 AMD'!O24/'Հ7 Ձև1 AMD'!$O$46</f>
        <v>0</v>
      </c>
      <c r="Y24" s="265">
        <f t="shared" si="5"/>
        <v>0</v>
      </c>
      <c r="Z24" s="267"/>
      <c r="AA24" s="267"/>
      <c r="AB24" s="31">
        <f t="shared" si="6"/>
        <v>0</v>
      </c>
      <c r="AC24" s="35"/>
      <c r="AD24" s="60"/>
      <c r="AE24" s="194">
        <f t="shared" si="8"/>
        <v>0</v>
      </c>
      <c r="AF24" s="264"/>
      <c r="AG24" s="264"/>
      <c r="AH24" s="194">
        <f t="shared" si="9"/>
        <v>0</v>
      </c>
      <c r="AI24" s="264">
        <f t="shared" si="14"/>
        <v>0</v>
      </c>
      <c r="AJ24" s="264">
        <f t="shared" si="14"/>
        <v>0</v>
      </c>
      <c r="AK24" s="194">
        <f t="shared" si="10"/>
        <v>0</v>
      </c>
      <c r="AL24" s="264">
        <f t="shared" si="15"/>
        <v>0</v>
      </c>
      <c r="AM24" s="264">
        <f t="shared" si="15"/>
        <v>0</v>
      </c>
      <c r="AN24" s="194">
        <f t="shared" si="11"/>
        <v>0</v>
      </c>
      <c r="AO24" s="264">
        <f t="shared" si="16"/>
        <v>0</v>
      </c>
      <c r="AP24" s="264">
        <f t="shared" si="16"/>
        <v>0</v>
      </c>
      <c r="AQ24" s="194">
        <f t="shared" si="12"/>
        <v>0</v>
      </c>
      <c r="AR24" s="264">
        <f t="shared" si="17"/>
        <v>0</v>
      </c>
      <c r="AS24" s="264">
        <f t="shared" si="17"/>
        <v>0</v>
      </c>
      <c r="AT24" s="194">
        <f t="shared" si="13"/>
        <v>0</v>
      </c>
      <c r="AU24" s="264">
        <f t="shared" si="18"/>
        <v>0</v>
      </c>
      <c r="AV24" s="264">
        <f t="shared" si="18"/>
        <v>0</v>
      </c>
      <c r="AW24" s="268"/>
      <c r="AX24" s="269"/>
      <c r="AY24" s="270"/>
    </row>
    <row r="25" spans="2:51" ht="38.25">
      <c r="B25" s="261"/>
      <c r="C25" s="247"/>
      <c r="D25" s="262"/>
      <c r="E25" s="263"/>
      <c r="F25" s="262" t="s">
        <v>1035</v>
      </c>
      <c r="G25" s="194">
        <f t="shared" si="7"/>
        <v>0</v>
      </c>
      <c r="H25" s="264"/>
      <c r="I25" s="264"/>
      <c r="J25" s="31">
        <f t="shared" si="0"/>
        <v>0</v>
      </c>
      <c r="K25" s="269"/>
      <c r="L25" s="269"/>
      <c r="M25" s="31">
        <f t="shared" si="1"/>
        <v>0</v>
      </c>
      <c r="N25" s="269"/>
      <c r="O25" s="269"/>
      <c r="P25" s="31">
        <f t="shared" si="2"/>
        <v>0</v>
      </c>
      <c r="Q25" s="269"/>
      <c r="R25" s="269"/>
      <c r="S25" s="31">
        <f t="shared" si="3"/>
        <v>0</v>
      </c>
      <c r="T25" s="269"/>
      <c r="U25" s="269"/>
      <c r="V25" s="265">
        <f t="shared" si="4"/>
        <v>0</v>
      </c>
      <c r="W25" s="266">
        <f>+'Հ7 Ձև1 AMD'!N25/'Հ7 Ձև1 AMD'!$O$46</f>
        <v>0</v>
      </c>
      <c r="X25" s="266">
        <f>+'Հ7 Ձև1 AMD'!O25/'Հ7 Ձև1 AMD'!$O$46</f>
        <v>0</v>
      </c>
      <c r="Y25" s="265">
        <f t="shared" si="5"/>
        <v>0</v>
      </c>
      <c r="Z25" s="267"/>
      <c r="AA25" s="267"/>
      <c r="AB25" s="31">
        <f t="shared" si="6"/>
        <v>0</v>
      </c>
      <c r="AC25" s="35"/>
      <c r="AD25" s="60"/>
      <c r="AE25" s="194">
        <f t="shared" si="8"/>
        <v>0</v>
      </c>
      <c r="AF25" s="264"/>
      <c r="AG25" s="264"/>
      <c r="AH25" s="194">
        <f t="shared" si="9"/>
        <v>0</v>
      </c>
      <c r="AI25" s="264">
        <f t="shared" si="14"/>
        <v>0</v>
      </c>
      <c r="AJ25" s="264">
        <f t="shared" si="14"/>
        <v>0</v>
      </c>
      <c r="AK25" s="194">
        <f t="shared" si="10"/>
        <v>0</v>
      </c>
      <c r="AL25" s="264">
        <f t="shared" si="15"/>
        <v>0</v>
      </c>
      <c r="AM25" s="264">
        <f t="shared" si="15"/>
        <v>0</v>
      </c>
      <c r="AN25" s="194">
        <f t="shared" si="11"/>
        <v>0</v>
      </c>
      <c r="AO25" s="264">
        <f t="shared" si="16"/>
        <v>0</v>
      </c>
      <c r="AP25" s="264">
        <f t="shared" si="16"/>
        <v>0</v>
      </c>
      <c r="AQ25" s="194">
        <f t="shared" si="12"/>
        <v>0</v>
      </c>
      <c r="AR25" s="264">
        <f t="shared" si="17"/>
        <v>0</v>
      </c>
      <c r="AS25" s="264">
        <f t="shared" si="17"/>
        <v>0</v>
      </c>
      <c r="AT25" s="194">
        <f t="shared" si="13"/>
        <v>0</v>
      </c>
      <c r="AU25" s="264">
        <f t="shared" si="18"/>
        <v>0</v>
      </c>
      <c r="AV25" s="264">
        <f t="shared" si="18"/>
        <v>0</v>
      </c>
      <c r="AW25" s="268"/>
      <c r="AX25" s="269"/>
      <c r="AY25" s="270"/>
    </row>
    <row r="26" spans="2:51" ht="38.25">
      <c r="B26" s="261"/>
      <c r="C26" s="247"/>
      <c r="D26" s="262"/>
      <c r="E26" s="263"/>
      <c r="F26" s="262" t="s">
        <v>1036</v>
      </c>
      <c r="G26" s="194">
        <f t="shared" si="7"/>
        <v>0</v>
      </c>
      <c r="H26" s="264"/>
      <c r="I26" s="264"/>
      <c r="J26" s="31">
        <f t="shared" si="0"/>
        <v>0</v>
      </c>
      <c r="K26" s="269"/>
      <c r="L26" s="269"/>
      <c r="M26" s="31">
        <f t="shared" si="1"/>
        <v>0</v>
      </c>
      <c r="N26" s="269"/>
      <c r="O26" s="269"/>
      <c r="P26" s="31">
        <f t="shared" si="2"/>
        <v>0</v>
      </c>
      <c r="Q26" s="269"/>
      <c r="R26" s="269"/>
      <c r="S26" s="31">
        <f t="shared" si="3"/>
        <v>0</v>
      </c>
      <c r="T26" s="269"/>
      <c r="U26" s="269"/>
      <c r="V26" s="265">
        <f t="shared" si="4"/>
        <v>0</v>
      </c>
      <c r="W26" s="266">
        <f>+'Հ7 Ձև1 AMD'!N26/'Հ7 Ձև1 AMD'!$O$46</f>
        <v>0</v>
      </c>
      <c r="X26" s="266">
        <f>+'Հ7 Ձև1 AMD'!O26/'Հ7 Ձև1 AMD'!$O$46</f>
        <v>0</v>
      </c>
      <c r="Y26" s="265">
        <f t="shared" si="5"/>
        <v>0</v>
      </c>
      <c r="Z26" s="267"/>
      <c r="AA26" s="267"/>
      <c r="AB26" s="31">
        <f t="shared" si="6"/>
        <v>0</v>
      </c>
      <c r="AC26" s="35"/>
      <c r="AD26" s="60"/>
      <c r="AE26" s="194">
        <f t="shared" si="8"/>
        <v>0</v>
      </c>
      <c r="AF26" s="264"/>
      <c r="AG26" s="264"/>
      <c r="AH26" s="194">
        <f t="shared" si="9"/>
        <v>0</v>
      </c>
      <c r="AI26" s="264">
        <f t="shared" si="14"/>
        <v>0</v>
      </c>
      <c r="AJ26" s="264">
        <f t="shared" si="14"/>
        <v>0</v>
      </c>
      <c r="AK26" s="194">
        <f t="shared" si="10"/>
        <v>0</v>
      </c>
      <c r="AL26" s="264">
        <f t="shared" si="15"/>
        <v>0</v>
      </c>
      <c r="AM26" s="264">
        <f t="shared" si="15"/>
        <v>0</v>
      </c>
      <c r="AN26" s="194">
        <f t="shared" si="11"/>
        <v>0</v>
      </c>
      <c r="AO26" s="264">
        <f t="shared" si="16"/>
        <v>0</v>
      </c>
      <c r="AP26" s="264">
        <f t="shared" si="16"/>
        <v>0</v>
      </c>
      <c r="AQ26" s="194">
        <f t="shared" si="12"/>
        <v>0</v>
      </c>
      <c r="AR26" s="264">
        <f t="shared" si="17"/>
        <v>0</v>
      </c>
      <c r="AS26" s="264">
        <f t="shared" si="17"/>
        <v>0</v>
      </c>
      <c r="AT26" s="194">
        <f t="shared" si="13"/>
        <v>0</v>
      </c>
      <c r="AU26" s="264">
        <f t="shared" si="18"/>
        <v>0</v>
      </c>
      <c r="AV26" s="264">
        <f t="shared" si="18"/>
        <v>0</v>
      </c>
      <c r="AW26" s="268"/>
      <c r="AX26" s="269"/>
      <c r="AY26" s="270"/>
    </row>
    <row r="27" spans="2:51" ht="25.5">
      <c r="B27" s="261"/>
      <c r="C27" s="247"/>
      <c r="D27" s="262"/>
      <c r="E27" s="263"/>
      <c r="F27" s="262" t="s">
        <v>1037</v>
      </c>
      <c r="G27" s="194">
        <f t="shared" si="7"/>
        <v>0</v>
      </c>
      <c r="H27" s="264"/>
      <c r="I27" s="264"/>
      <c r="J27" s="31">
        <f t="shared" si="0"/>
        <v>0</v>
      </c>
      <c r="K27" s="269"/>
      <c r="L27" s="269"/>
      <c r="M27" s="31">
        <f t="shared" si="1"/>
        <v>0</v>
      </c>
      <c r="N27" s="269"/>
      <c r="O27" s="269"/>
      <c r="P27" s="31">
        <f t="shared" si="2"/>
        <v>0</v>
      </c>
      <c r="Q27" s="269"/>
      <c r="R27" s="269"/>
      <c r="S27" s="31">
        <f t="shared" si="3"/>
        <v>0</v>
      </c>
      <c r="T27" s="269"/>
      <c r="U27" s="269"/>
      <c r="V27" s="265">
        <f t="shared" si="4"/>
        <v>0</v>
      </c>
      <c r="W27" s="266">
        <f>+'Հ7 Ձև1 AMD'!N27/'Հ7 Ձև1 AMD'!$O$46</f>
        <v>0</v>
      </c>
      <c r="X27" s="266">
        <f>+'Հ7 Ձև1 AMD'!O27/'Հ7 Ձև1 AMD'!$O$46</f>
        <v>0</v>
      </c>
      <c r="Y27" s="265">
        <f t="shared" si="5"/>
        <v>0</v>
      </c>
      <c r="Z27" s="267"/>
      <c r="AA27" s="267"/>
      <c r="AB27" s="31">
        <f t="shared" si="6"/>
        <v>0</v>
      </c>
      <c r="AC27" s="35"/>
      <c r="AD27" s="60"/>
      <c r="AE27" s="194">
        <f t="shared" si="8"/>
        <v>0</v>
      </c>
      <c r="AF27" s="264"/>
      <c r="AG27" s="264"/>
      <c r="AH27" s="194">
        <f t="shared" si="9"/>
        <v>0</v>
      </c>
      <c r="AI27" s="264">
        <f t="shared" si="14"/>
        <v>0</v>
      </c>
      <c r="AJ27" s="264">
        <f t="shared" si="14"/>
        <v>0</v>
      </c>
      <c r="AK27" s="194">
        <f t="shared" si="10"/>
        <v>0</v>
      </c>
      <c r="AL27" s="264">
        <f t="shared" si="15"/>
        <v>0</v>
      </c>
      <c r="AM27" s="264">
        <f t="shared" si="15"/>
        <v>0</v>
      </c>
      <c r="AN27" s="194">
        <f t="shared" si="11"/>
        <v>0</v>
      </c>
      <c r="AO27" s="264">
        <f t="shared" si="16"/>
        <v>0</v>
      </c>
      <c r="AP27" s="264">
        <f t="shared" si="16"/>
        <v>0</v>
      </c>
      <c r="AQ27" s="194">
        <f t="shared" si="12"/>
        <v>0</v>
      </c>
      <c r="AR27" s="264">
        <f t="shared" si="17"/>
        <v>0</v>
      </c>
      <c r="AS27" s="264">
        <f t="shared" si="17"/>
        <v>0</v>
      </c>
      <c r="AT27" s="194">
        <f t="shared" si="13"/>
        <v>0</v>
      </c>
      <c r="AU27" s="264">
        <f t="shared" si="18"/>
        <v>0</v>
      </c>
      <c r="AV27" s="264">
        <f t="shared" si="18"/>
        <v>0</v>
      </c>
      <c r="AW27" s="268"/>
      <c r="AX27" s="269"/>
      <c r="AY27" s="270"/>
    </row>
    <row r="28" spans="2:51">
      <c r="B28" s="261"/>
      <c r="C28" s="247"/>
      <c r="D28" s="262"/>
      <c r="E28" s="263"/>
      <c r="F28" s="262" t="s">
        <v>1038</v>
      </c>
      <c r="G28" s="194">
        <f t="shared" si="7"/>
        <v>0</v>
      </c>
      <c r="H28" s="264"/>
      <c r="I28" s="264"/>
      <c r="J28" s="31">
        <f t="shared" si="0"/>
        <v>0</v>
      </c>
      <c r="K28" s="269"/>
      <c r="L28" s="269"/>
      <c r="M28" s="31">
        <f t="shared" si="1"/>
        <v>0</v>
      </c>
      <c r="N28" s="269"/>
      <c r="O28" s="269"/>
      <c r="P28" s="31">
        <f t="shared" si="2"/>
        <v>0</v>
      </c>
      <c r="Q28" s="269"/>
      <c r="R28" s="269"/>
      <c r="S28" s="31">
        <f t="shared" si="3"/>
        <v>0</v>
      </c>
      <c r="T28" s="269"/>
      <c r="U28" s="269"/>
      <c r="V28" s="265">
        <f t="shared" si="4"/>
        <v>0</v>
      </c>
      <c r="W28" s="266">
        <f>+'Հ7 Ձև1 AMD'!N28/'Հ7 Ձև1 AMD'!$O$46</f>
        <v>0</v>
      </c>
      <c r="X28" s="266">
        <f>+'Հ7 Ձև1 AMD'!O28/'Հ7 Ձև1 AMD'!$O$46</f>
        <v>0</v>
      </c>
      <c r="Y28" s="265">
        <f t="shared" si="5"/>
        <v>0</v>
      </c>
      <c r="Z28" s="267"/>
      <c r="AA28" s="267"/>
      <c r="AB28" s="31">
        <f t="shared" si="6"/>
        <v>0</v>
      </c>
      <c r="AC28" s="35"/>
      <c r="AD28" s="60"/>
      <c r="AE28" s="194">
        <f t="shared" si="8"/>
        <v>0</v>
      </c>
      <c r="AF28" s="264"/>
      <c r="AG28" s="264"/>
      <c r="AH28" s="194">
        <f t="shared" si="9"/>
        <v>0</v>
      </c>
      <c r="AI28" s="264">
        <f t="shared" si="14"/>
        <v>0</v>
      </c>
      <c r="AJ28" s="264">
        <f t="shared" si="14"/>
        <v>0</v>
      </c>
      <c r="AK28" s="194">
        <f t="shared" si="10"/>
        <v>0</v>
      </c>
      <c r="AL28" s="264">
        <f t="shared" si="15"/>
        <v>0</v>
      </c>
      <c r="AM28" s="264">
        <f t="shared" si="15"/>
        <v>0</v>
      </c>
      <c r="AN28" s="194">
        <f t="shared" si="11"/>
        <v>0</v>
      </c>
      <c r="AO28" s="264">
        <f t="shared" si="16"/>
        <v>0</v>
      </c>
      <c r="AP28" s="264">
        <f t="shared" si="16"/>
        <v>0</v>
      </c>
      <c r="AQ28" s="194">
        <f t="shared" si="12"/>
        <v>0</v>
      </c>
      <c r="AR28" s="264">
        <f t="shared" si="17"/>
        <v>0</v>
      </c>
      <c r="AS28" s="264">
        <f t="shared" si="17"/>
        <v>0</v>
      </c>
      <c r="AT28" s="194">
        <f t="shared" si="13"/>
        <v>0</v>
      </c>
      <c r="AU28" s="264">
        <f t="shared" si="18"/>
        <v>0</v>
      </c>
      <c r="AV28" s="264">
        <f t="shared" si="18"/>
        <v>0</v>
      </c>
      <c r="AW28" s="268"/>
      <c r="AX28" s="269"/>
      <c r="AY28" s="270"/>
    </row>
    <row r="29" spans="2:51" ht="25.5">
      <c r="B29" s="261"/>
      <c r="C29" s="247"/>
      <c r="D29" s="262"/>
      <c r="E29" s="263"/>
      <c r="F29" s="262" t="s">
        <v>1039</v>
      </c>
      <c r="G29" s="194">
        <f t="shared" si="7"/>
        <v>0</v>
      </c>
      <c r="H29" s="264"/>
      <c r="I29" s="264"/>
      <c r="J29" s="31">
        <f t="shared" si="0"/>
        <v>0</v>
      </c>
      <c r="K29" s="269"/>
      <c r="L29" s="269"/>
      <c r="M29" s="31">
        <f t="shared" si="1"/>
        <v>0</v>
      </c>
      <c r="N29" s="269"/>
      <c r="O29" s="269"/>
      <c r="P29" s="31">
        <f t="shared" si="2"/>
        <v>0</v>
      </c>
      <c r="Q29" s="269"/>
      <c r="R29" s="269"/>
      <c r="S29" s="31">
        <f t="shared" si="3"/>
        <v>0</v>
      </c>
      <c r="T29" s="269"/>
      <c r="U29" s="269"/>
      <c r="V29" s="265">
        <f t="shared" si="4"/>
        <v>0</v>
      </c>
      <c r="W29" s="266">
        <f>+'Հ7 Ձև1 AMD'!N29/'Հ7 Ձև1 AMD'!$O$46</f>
        <v>0</v>
      </c>
      <c r="X29" s="266">
        <f>+'Հ7 Ձև1 AMD'!O29/'Հ7 Ձև1 AMD'!$O$46</f>
        <v>0</v>
      </c>
      <c r="Y29" s="265">
        <f t="shared" si="5"/>
        <v>0</v>
      </c>
      <c r="Z29" s="267"/>
      <c r="AA29" s="267"/>
      <c r="AB29" s="31">
        <f t="shared" si="6"/>
        <v>0</v>
      </c>
      <c r="AC29" s="35"/>
      <c r="AD29" s="60"/>
      <c r="AE29" s="194">
        <f t="shared" si="8"/>
        <v>0</v>
      </c>
      <c r="AF29" s="264"/>
      <c r="AG29" s="264"/>
      <c r="AH29" s="194">
        <f t="shared" si="9"/>
        <v>0</v>
      </c>
      <c r="AI29" s="264">
        <f t="shared" si="14"/>
        <v>0</v>
      </c>
      <c r="AJ29" s="264">
        <f t="shared" si="14"/>
        <v>0</v>
      </c>
      <c r="AK29" s="194">
        <f t="shared" si="10"/>
        <v>0</v>
      </c>
      <c r="AL29" s="264">
        <f t="shared" si="15"/>
        <v>0</v>
      </c>
      <c r="AM29" s="264">
        <f t="shared" si="15"/>
        <v>0</v>
      </c>
      <c r="AN29" s="194">
        <f t="shared" si="11"/>
        <v>0</v>
      </c>
      <c r="AO29" s="264">
        <f t="shared" si="16"/>
        <v>0</v>
      </c>
      <c r="AP29" s="264">
        <f t="shared" si="16"/>
        <v>0</v>
      </c>
      <c r="AQ29" s="194">
        <f t="shared" si="12"/>
        <v>0</v>
      </c>
      <c r="AR29" s="264">
        <f t="shared" si="17"/>
        <v>0</v>
      </c>
      <c r="AS29" s="264">
        <f t="shared" si="17"/>
        <v>0</v>
      </c>
      <c r="AT29" s="194">
        <f t="shared" si="13"/>
        <v>0</v>
      </c>
      <c r="AU29" s="264">
        <f t="shared" si="18"/>
        <v>0</v>
      </c>
      <c r="AV29" s="264">
        <f t="shared" si="18"/>
        <v>0</v>
      </c>
      <c r="AW29" s="268"/>
      <c r="AX29" s="269"/>
      <c r="AY29" s="270"/>
    </row>
    <row r="30" spans="2:51">
      <c r="B30" s="261"/>
      <c r="C30" s="247"/>
      <c r="D30" s="262"/>
      <c r="E30" s="263"/>
      <c r="F30" s="262" t="s">
        <v>1040</v>
      </c>
      <c r="G30" s="194">
        <f t="shared" si="7"/>
        <v>0</v>
      </c>
      <c r="H30" s="264"/>
      <c r="I30" s="264"/>
      <c r="J30" s="31">
        <f t="shared" si="0"/>
        <v>0</v>
      </c>
      <c r="K30" s="269"/>
      <c r="L30" s="269"/>
      <c r="M30" s="31">
        <f t="shared" si="1"/>
        <v>0</v>
      </c>
      <c r="N30" s="269"/>
      <c r="O30" s="269"/>
      <c r="P30" s="31">
        <f t="shared" si="2"/>
        <v>0</v>
      </c>
      <c r="Q30" s="269"/>
      <c r="R30" s="269"/>
      <c r="S30" s="31">
        <f t="shared" si="3"/>
        <v>0</v>
      </c>
      <c r="T30" s="269"/>
      <c r="U30" s="269"/>
      <c r="V30" s="265">
        <f t="shared" si="4"/>
        <v>0</v>
      </c>
      <c r="W30" s="266">
        <f>+'Հ7 Ձև1 AMD'!N30/'Հ7 Ձև1 AMD'!$O$46</f>
        <v>0</v>
      </c>
      <c r="X30" s="266">
        <f>+'Հ7 Ձև1 AMD'!O30/'Հ7 Ձև1 AMD'!$O$46</f>
        <v>0</v>
      </c>
      <c r="Y30" s="265">
        <f t="shared" si="5"/>
        <v>0</v>
      </c>
      <c r="Z30" s="267"/>
      <c r="AA30" s="267"/>
      <c r="AB30" s="31">
        <f t="shared" si="6"/>
        <v>0</v>
      </c>
      <c r="AC30" s="35"/>
      <c r="AD30" s="60"/>
      <c r="AE30" s="194">
        <f t="shared" si="8"/>
        <v>0</v>
      </c>
      <c r="AF30" s="264"/>
      <c r="AG30" s="264"/>
      <c r="AH30" s="194">
        <f t="shared" si="9"/>
        <v>0</v>
      </c>
      <c r="AI30" s="264">
        <f t="shared" si="14"/>
        <v>0</v>
      </c>
      <c r="AJ30" s="264">
        <f t="shared" si="14"/>
        <v>0</v>
      </c>
      <c r="AK30" s="194">
        <f t="shared" si="10"/>
        <v>0</v>
      </c>
      <c r="AL30" s="264">
        <f t="shared" si="15"/>
        <v>0</v>
      </c>
      <c r="AM30" s="264">
        <f t="shared" si="15"/>
        <v>0</v>
      </c>
      <c r="AN30" s="194">
        <f t="shared" si="11"/>
        <v>0</v>
      </c>
      <c r="AO30" s="264">
        <f t="shared" si="16"/>
        <v>0</v>
      </c>
      <c r="AP30" s="264">
        <f t="shared" si="16"/>
        <v>0</v>
      </c>
      <c r="AQ30" s="194">
        <f t="shared" si="12"/>
        <v>0</v>
      </c>
      <c r="AR30" s="264">
        <f t="shared" si="17"/>
        <v>0</v>
      </c>
      <c r="AS30" s="264">
        <f t="shared" si="17"/>
        <v>0</v>
      </c>
      <c r="AT30" s="194">
        <f t="shared" si="13"/>
        <v>0</v>
      </c>
      <c r="AU30" s="264">
        <f t="shared" si="18"/>
        <v>0</v>
      </c>
      <c r="AV30" s="264">
        <f t="shared" si="18"/>
        <v>0</v>
      </c>
      <c r="AW30" s="268"/>
      <c r="AX30" s="269"/>
      <c r="AY30" s="270"/>
    </row>
    <row r="31" spans="2:51">
      <c r="B31" s="261"/>
      <c r="C31" s="262"/>
      <c r="D31" s="262"/>
      <c r="E31" s="272"/>
      <c r="F31" s="262" t="s">
        <v>1041</v>
      </c>
      <c r="G31" s="194">
        <f>H31+I31</f>
        <v>0</v>
      </c>
      <c r="H31" s="264"/>
      <c r="I31" s="264"/>
      <c r="J31" s="31">
        <f>K31+L31</f>
        <v>0</v>
      </c>
      <c r="K31" s="269"/>
      <c r="L31" s="269"/>
      <c r="M31" s="31">
        <f>N31+O31</f>
        <v>0</v>
      </c>
      <c r="N31" s="269"/>
      <c r="O31" s="269"/>
      <c r="P31" s="31">
        <f>Q31+R31</f>
        <v>0</v>
      </c>
      <c r="Q31" s="269"/>
      <c r="R31" s="269"/>
      <c r="S31" s="31">
        <f>T31+U31</f>
        <v>0</v>
      </c>
      <c r="T31" s="269"/>
      <c r="U31" s="269"/>
      <c r="V31" s="265">
        <f t="shared" si="4"/>
        <v>0</v>
      </c>
      <c r="W31" s="266">
        <f>+'Հ7 Ձև1 AMD'!N31/'Հ7 Ձև1 AMD'!$O$46</f>
        <v>0</v>
      </c>
      <c r="X31" s="266">
        <f>+'Հ7 Ձև1 AMD'!O31/'Հ7 Ձև1 AMD'!$O$46</f>
        <v>0</v>
      </c>
      <c r="Y31" s="265">
        <f>Z31+AA31</f>
        <v>0</v>
      </c>
      <c r="Z31" s="267"/>
      <c r="AA31" s="267"/>
      <c r="AB31" s="31">
        <f>AC31+AD31</f>
        <v>0</v>
      </c>
      <c r="AC31" s="35"/>
      <c r="AD31" s="60"/>
      <c r="AE31" s="194">
        <f t="shared" si="8"/>
        <v>0</v>
      </c>
      <c r="AF31" s="264"/>
      <c r="AG31" s="264"/>
      <c r="AH31" s="194">
        <f t="shared" si="9"/>
        <v>0</v>
      </c>
      <c r="AI31" s="264">
        <f t="shared" si="14"/>
        <v>0</v>
      </c>
      <c r="AJ31" s="264">
        <f t="shared" si="14"/>
        <v>0</v>
      </c>
      <c r="AK31" s="194">
        <f t="shared" si="10"/>
        <v>0</v>
      </c>
      <c r="AL31" s="264">
        <f t="shared" si="15"/>
        <v>0</v>
      </c>
      <c r="AM31" s="264">
        <f t="shared" si="15"/>
        <v>0</v>
      </c>
      <c r="AN31" s="194">
        <f t="shared" si="11"/>
        <v>0</v>
      </c>
      <c r="AO31" s="264">
        <f t="shared" si="16"/>
        <v>0</v>
      </c>
      <c r="AP31" s="264">
        <f t="shared" si="16"/>
        <v>0</v>
      </c>
      <c r="AQ31" s="194">
        <f t="shared" si="12"/>
        <v>0</v>
      </c>
      <c r="AR31" s="264">
        <f t="shared" si="17"/>
        <v>0</v>
      </c>
      <c r="AS31" s="264">
        <f t="shared" si="17"/>
        <v>0</v>
      </c>
      <c r="AT31" s="194">
        <f t="shared" si="13"/>
        <v>0</v>
      </c>
      <c r="AU31" s="264">
        <f t="shared" si="18"/>
        <v>0</v>
      </c>
      <c r="AV31" s="264">
        <f t="shared" si="18"/>
        <v>0</v>
      </c>
      <c r="AW31" s="268"/>
      <c r="AX31" s="269"/>
      <c r="AY31" s="270"/>
    </row>
    <row r="32" spans="2:51" s="243" customFormat="1" ht="140.25">
      <c r="B32" s="260"/>
      <c r="C32" s="247">
        <v>12001</v>
      </c>
      <c r="D32" s="247" t="s">
        <v>1042</v>
      </c>
      <c r="E32" s="245" t="s">
        <v>1014</v>
      </c>
      <c r="F32" s="247"/>
      <c r="G32" s="248">
        <f>H32+I32</f>
        <v>52203.125</v>
      </c>
      <c r="H32" s="249">
        <f>+H34</f>
        <v>41762.5</v>
      </c>
      <c r="I32" s="249">
        <f>+I34</f>
        <v>10440.625</v>
      </c>
      <c r="J32" s="248">
        <f>K32+L32</f>
        <v>20202.800000000003</v>
      </c>
      <c r="K32" s="249">
        <f>+K34</f>
        <v>16161.800000000001</v>
      </c>
      <c r="L32" s="249">
        <f>+L34</f>
        <v>4041</v>
      </c>
      <c r="M32" s="248">
        <f>N32+O32</f>
        <v>12871.8</v>
      </c>
      <c r="N32" s="249">
        <f>+N34</f>
        <v>10297.699999999999</v>
      </c>
      <c r="O32" s="249">
        <f>+O34</f>
        <v>2574.1</v>
      </c>
      <c r="P32" s="248">
        <f>Q32+R32</f>
        <v>17652.970939568066</v>
      </c>
      <c r="Q32" s="249">
        <f>+Q34</f>
        <v>14122.576751654453</v>
      </c>
      <c r="R32" s="249">
        <f>+R34</f>
        <v>3530.3941879136128</v>
      </c>
      <c r="S32" s="248">
        <f>T32+U32</f>
        <v>1475.5540604319326</v>
      </c>
      <c r="T32" s="249">
        <f>+T34</f>
        <v>1180.4232483455453</v>
      </c>
      <c r="U32" s="249">
        <f>+U34</f>
        <v>295.13081208638732</v>
      </c>
      <c r="V32" s="250">
        <f>W32+X32</f>
        <v>1475.5290604319352</v>
      </c>
      <c r="W32" s="251">
        <f>+W34</f>
        <v>1180.4232483455482</v>
      </c>
      <c r="X32" s="251">
        <f>+X34</f>
        <v>295.10581208638706</v>
      </c>
      <c r="Y32" s="250">
        <f>Z32+AA32</f>
        <v>0</v>
      </c>
      <c r="Z32" s="252">
        <f>+Z34</f>
        <v>0</v>
      </c>
      <c r="AA32" s="252">
        <f>+AA34</f>
        <v>0</v>
      </c>
      <c r="AB32" s="248">
        <f>AC32+AD32</f>
        <v>0</v>
      </c>
      <c r="AC32" s="254">
        <f>+AC34</f>
        <v>0</v>
      </c>
      <c r="AD32" s="60">
        <f>+AD34</f>
        <v>0</v>
      </c>
      <c r="AE32" s="248">
        <f t="shared" si="8"/>
        <v>0</v>
      </c>
      <c r="AF32" s="249">
        <f>+AF34</f>
        <v>0</v>
      </c>
      <c r="AG32" s="249">
        <f>+AG34</f>
        <v>0</v>
      </c>
      <c r="AH32" s="248">
        <f t="shared" si="9"/>
        <v>1475.5290604319352</v>
      </c>
      <c r="AI32" s="249">
        <f>+AI34</f>
        <v>1180.4232483455482</v>
      </c>
      <c r="AJ32" s="249">
        <f>+AJ34</f>
        <v>295.10581208638706</v>
      </c>
      <c r="AK32" s="248">
        <f t="shared" si="10"/>
        <v>0</v>
      </c>
      <c r="AL32" s="249">
        <f>+AL34</f>
        <v>0</v>
      </c>
      <c r="AM32" s="249">
        <f>+AM34</f>
        <v>0</v>
      </c>
      <c r="AN32" s="248">
        <f t="shared" si="11"/>
        <v>0</v>
      </c>
      <c r="AO32" s="249">
        <f>+AO34</f>
        <v>0</v>
      </c>
      <c r="AP32" s="249">
        <f>+AP34</f>
        <v>0</v>
      </c>
      <c r="AQ32" s="248">
        <f t="shared" si="12"/>
        <v>0</v>
      </c>
      <c r="AR32" s="249">
        <f>+AR34</f>
        <v>0</v>
      </c>
      <c r="AS32" s="249">
        <f>+AS34</f>
        <v>0</v>
      </c>
      <c r="AT32" s="248">
        <f t="shared" si="13"/>
        <v>1475.5290604319352</v>
      </c>
      <c r="AU32" s="249">
        <f>+AU34</f>
        <v>1180.4232483455482</v>
      </c>
      <c r="AV32" s="249">
        <f>+AV34</f>
        <v>295.10581208638706</v>
      </c>
      <c r="AW32" s="257"/>
      <c r="AX32" s="258"/>
      <c r="AY32" s="259"/>
    </row>
    <row r="33" spans="1:51">
      <c r="B33" s="261"/>
      <c r="C33" s="262"/>
      <c r="D33" s="262" t="s">
        <v>1021</v>
      </c>
      <c r="E33" s="272"/>
      <c r="F33" s="262"/>
      <c r="G33" s="194"/>
      <c r="H33" s="264"/>
      <c r="I33" s="264"/>
      <c r="J33" s="194"/>
      <c r="K33" s="264"/>
      <c r="L33" s="264"/>
      <c r="M33" s="194"/>
      <c r="N33" s="264"/>
      <c r="O33" s="264"/>
      <c r="P33" s="194"/>
      <c r="Q33" s="264"/>
      <c r="R33" s="264"/>
      <c r="S33" s="194"/>
      <c r="T33" s="264"/>
      <c r="U33" s="264"/>
      <c r="V33" s="265"/>
      <c r="W33" s="266"/>
      <c r="X33" s="266"/>
      <c r="Y33" s="265"/>
      <c r="Z33" s="267"/>
      <c r="AA33" s="267"/>
      <c r="AB33" s="194"/>
      <c r="AC33" s="195"/>
      <c r="AD33" s="60"/>
      <c r="AE33" s="194"/>
      <c r="AF33" s="264"/>
      <c r="AG33" s="264"/>
      <c r="AH33" s="194"/>
      <c r="AI33" s="264"/>
      <c r="AJ33" s="264"/>
      <c r="AK33" s="194"/>
      <c r="AL33" s="264"/>
      <c r="AM33" s="264"/>
      <c r="AN33" s="194"/>
      <c r="AO33" s="264"/>
      <c r="AP33" s="264"/>
      <c r="AQ33" s="194"/>
      <c r="AR33" s="264"/>
      <c r="AS33" s="264"/>
      <c r="AT33" s="194"/>
      <c r="AU33" s="264"/>
      <c r="AV33" s="264"/>
      <c r="AW33" s="268"/>
      <c r="AX33" s="269"/>
      <c r="AY33" s="270"/>
    </row>
    <row r="34" spans="1:51" ht="25.5">
      <c r="B34" s="261"/>
      <c r="C34" s="262"/>
      <c r="D34" s="262" t="s">
        <v>396</v>
      </c>
      <c r="E34" s="272"/>
      <c r="F34" s="262"/>
      <c r="G34" s="194">
        <f>H34+I34</f>
        <v>52203.125</v>
      </c>
      <c r="H34" s="264">
        <f>+H36</f>
        <v>41762.5</v>
      </c>
      <c r="I34" s="264">
        <f>+I36</f>
        <v>10440.625</v>
      </c>
      <c r="J34" s="265">
        <f>K34+L34</f>
        <v>20202.800000000003</v>
      </c>
      <c r="K34" s="267">
        <f>+K36</f>
        <v>16161.800000000001</v>
      </c>
      <c r="L34" s="267">
        <f>+L36</f>
        <v>4041</v>
      </c>
      <c r="M34" s="265">
        <f>N34+O34</f>
        <v>12871.8</v>
      </c>
      <c r="N34" s="267">
        <f>+N36</f>
        <v>10297.699999999999</v>
      </c>
      <c r="O34" s="267">
        <f>+O36</f>
        <v>2574.1</v>
      </c>
      <c r="P34" s="265">
        <f>Q34+R34</f>
        <v>17652.970939568066</v>
      </c>
      <c r="Q34" s="267">
        <f>+Q36</f>
        <v>14122.576751654453</v>
      </c>
      <c r="R34" s="267">
        <f>+R36</f>
        <v>3530.3941879136128</v>
      </c>
      <c r="S34" s="265">
        <f>T34+U34</f>
        <v>1475.5540604319326</v>
      </c>
      <c r="T34" s="267">
        <f>+T36</f>
        <v>1180.4232483455453</v>
      </c>
      <c r="U34" s="267">
        <f>+U36</f>
        <v>295.13081208638732</v>
      </c>
      <c r="V34" s="265">
        <f>W34+X34</f>
        <v>1475.5290604319352</v>
      </c>
      <c r="W34" s="266">
        <f>+W36</f>
        <v>1180.4232483455482</v>
      </c>
      <c r="X34" s="266">
        <f>+X36</f>
        <v>295.10581208638706</v>
      </c>
      <c r="Y34" s="265">
        <f>Z34+AA34</f>
        <v>0</v>
      </c>
      <c r="Z34" s="267">
        <f>+Z36</f>
        <v>0</v>
      </c>
      <c r="AA34" s="267">
        <f>+AA36</f>
        <v>0</v>
      </c>
      <c r="AB34" s="194">
        <f>AC34+AD34</f>
        <v>0</v>
      </c>
      <c r="AC34" s="195">
        <f>+AC36</f>
        <v>0</v>
      </c>
      <c r="AD34" s="60">
        <f>+AD36</f>
        <v>0</v>
      </c>
      <c r="AE34" s="194">
        <f>AF34+AG34</f>
        <v>0</v>
      </c>
      <c r="AF34" s="264">
        <f>+AF36</f>
        <v>0</v>
      </c>
      <c r="AG34" s="264">
        <f>+AG36</f>
        <v>0</v>
      </c>
      <c r="AH34" s="194">
        <f>AI34+AJ34</f>
        <v>1475.5290604319352</v>
      </c>
      <c r="AI34" s="264">
        <f>+AI36</f>
        <v>1180.4232483455482</v>
      </c>
      <c r="AJ34" s="264">
        <f>+AJ36</f>
        <v>295.10581208638706</v>
      </c>
      <c r="AK34" s="194">
        <f>AL34+AM34</f>
        <v>0</v>
      </c>
      <c r="AL34" s="264">
        <f>+AL36</f>
        <v>0</v>
      </c>
      <c r="AM34" s="264">
        <f>+AM36</f>
        <v>0</v>
      </c>
      <c r="AN34" s="194">
        <f>AO34+AP34</f>
        <v>0</v>
      </c>
      <c r="AO34" s="264">
        <f>+AO36</f>
        <v>0</v>
      </c>
      <c r="AP34" s="264">
        <f>+AP36</f>
        <v>0</v>
      </c>
      <c r="AQ34" s="194">
        <f>AR34+AS34</f>
        <v>0</v>
      </c>
      <c r="AR34" s="264">
        <f>+AR36</f>
        <v>0</v>
      </c>
      <c r="AS34" s="264">
        <f>+AS36</f>
        <v>0</v>
      </c>
      <c r="AT34" s="194">
        <f>AU34+AV34</f>
        <v>1475.5290604319352</v>
      </c>
      <c r="AU34" s="264">
        <f>+AU36</f>
        <v>1180.4232483455482</v>
      </c>
      <c r="AV34" s="264">
        <f>+AV36</f>
        <v>295.10581208638706</v>
      </c>
      <c r="AW34" s="268"/>
      <c r="AX34" s="269"/>
      <c r="AY34" s="270"/>
    </row>
    <row r="35" spans="1:51" ht="38.25">
      <c r="B35" s="261"/>
      <c r="C35" s="262"/>
      <c r="D35" s="262" t="s">
        <v>1022</v>
      </c>
      <c r="E35" s="272"/>
      <c r="F35" s="262"/>
      <c r="G35" s="194"/>
      <c r="H35" s="264"/>
      <c r="I35" s="264"/>
      <c r="J35" s="265"/>
      <c r="K35" s="267"/>
      <c r="L35" s="267"/>
      <c r="M35" s="265"/>
      <c r="N35" s="267"/>
      <c r="O35" s="267"/>
      <c r="P35" s="265"/>
      <c r="Q35" s="267"/>
      <c r="R35" s="267"/>
      <c r="S35" s="265"/>
      <c r="T35" s="267"/>
      <c r="U35" s="267"/>
      <c r="V35" s="265"/>
      <c r="W35" s="266"/>
      <c r="X35" s="266"/>
      <c r="Y35" s="265"/>
      <c r="Z35" s="267"/>
      <c r="AA35" s="267"/>
      <c r="AB35" s="194"/>
      <c r="AC35" s="195"/>
      <c r="AD35" s="60"/>
      <c r="AE35" s="194"/>
      <c r="AF35" s="264"/>
      <c r="AG35" s="264"/>
      <c r="AH35" s="194"/>
      <c r="AI35" s="264"/>
      <c r="AJ35" s="264"/>
      <c r="AK35" s="194"/>
      <c r="AL35" s="264"/>
      <c r="AM35" s="264"/>
      <c r="AN35" s="194"/>
      <c r="AO35" s="264"/>
      <c r="AP35" s="264"/>
      <c r="AQ35" s="194"/>
      <c r="AR35" s="264"/>
      <c r="AS35" s="264"/>
      <c r="AT35" s="194"/>
      <c r="AU35" s="264"/>
      <c r="AV35" s="264"/>
      <c r="AW35" s="268"/>
      <c r="AX35" s="269"/>
      <c r="AY35" s="270"/>
    </row>
    <row r="36" spans="1:51" s="243" customFormat="1" ht="25.5">
      <c r="B36" s="260"/>
      <c r="C36" s="247"/>
      <c r="D36" s="247"/>
      <c r="E36" s="245"/>
      <c r="F36" s="247" t="s">
        <v>1043</v>
      </c>
      <c r="G36" s="273">
        <f>H36+I36</f>
        <v>52203.125</v>
      </c>
      <c r="H36" s="274">
        <v>41762.5</v>
      </c>
      <c r="I36" s="274">
        <v>10440.625</v>
      </c>
      <c r="J36" s="250">
        <f>K36+L36</f>
        <v>20202.800000000003</v>
      </c>
      <c r="K36" s="252">
        <f>+K37+K38+K39</f>
        <v>16161.800000000001</v>
      </c>
      <c r="L36" s="252">
        <f>+L37+L38+L39</f>
        <v>4041</v>
      </c>
      <c r="M36" s="250">
        <f>N36+O36</f>
        <v>12871.8</v>
      </c>
      <c r="N36" s="252">
        <f>SUM(N37:N39)</f>
        <v>10297.699999999999</v>
      </c>
      <c r="O36" s="252">
        <f>SUM(O37:O39)</f>
        <v>2574.1</v>
      </c>
      <c r="P36" s="250">
        <f>Q36+R36</f>
        <v>17652.970939568066</v>
      </c>
      <c r="Q36" s="252">
        <f>+Q37+Q38+Q39</f>
        <v>14122.576751654453</v>
      </c>
      <c r="R36" s="252">
        <f>+R37+R38+R39</f>
        <v>3530.3941879136128</v>
      </c>
      <c r="S36" s="250">
        <f>T36+U36</f>
        <v>1475.5540604319326</v>
      </c>
      <c r="T36" s="275">
        <f t="shared" ref="T36:U39" si="19">+H36-K36-N36-Q36</f>
        <v>1180.4232483455453</v>
      </c>
      <c r="U36" s="275">
        <f t="shared" si="19"/>
        <v>295.13081208638732</v>
      </c>
      <c r="V36" s="250">
        <f>W36+X36</f>
        <v>1475.5290604319352</v>
      </c>
      <c r="W36" s="251">
        <f>+W37+W38+W39</f>
        <v>1180.4232483455482</v>
      </c>
      <c r="X36" s="251">
        <f>+X37+X38+X39</f>
        <v>295.10581208638706</v>
      </c>
      <c r="Y36" s="250">
        <f>Z36+AA36</f>
        <v>0</v>
      </c>
      <c r="Z36" s="252">
        <f>+Z37+Z38+Z39</f>
        <v>0</v>
      </c>
      <c r="AA36" s="252">
        <f>+AA37+AA38+AA39</f>
        <v>0</v>
      </c>
      <c r="AB36" s="248">
        <f>AC36+AD36</f>
        <v>0</v>
      </c>
      <c r="AC36" s="254">
        <f>+AC37+AC38+AC39</f>
        <v>0</v>
      </c>
      <c r="AD36" s="60">
        <f>+AD37+AD38+AD39</f>
        <v>0</v>
      </c>
      <c r="AE36" s="248">
        <f>AF36+AG36</f>
        <v>0</v>
      </c>
      <c r="AF36" s="249">
        <f>+AF37+AF38+AF39</f>
        <v>0</v>
      </c>
      <c r="AG36" s="249">
        <f>+AG37+AG38+AG39</f>
        <v>0</v>
      </c>
      <c r="AH36" s="248">
        <f>AI36+AJ36</f>
        <v>1475.5290604319352</v>
      </c>
      <c r="AI36" s="249">
        <f>+AI37+AI38+AI39</f>
        <v>1180.4232483455482</v>
      </c>
      <c r="AJ36" s="249">
        <f>+AJ37+AJ38+AJ39</f>
        <v>295.10581208638706</v>
      </c>
      <c r="AK36" s="248">
        <f>AL36+AM36</f>
        <v>0</v>
      </c>
      <c r="AL36" s="249">
        <f>+AL37+AL38+AL39</f>
        <v>0</v>
      </c>
      <c r="AM36" s="249">
        <f>+AM37+AM38+AM39</f>
        <v>0</v>
      </c>
      <c r="AN36" s="248">
        <f>AO36+AP36</f>
        <v>0</v>
      </c>
      <c r="AO36" s="249">
        <f>+AO37+AO38+AO39</f>
        <v>0</v>
      </c>
      <c r="AP36" s="249">
        <f>+AP37+AP38+AP39</f>
        <v>0</v>
      </c>
      <c r="AQ36" s="248">
        <f>AR36+AS36</f>
        <v>0</v>
      </c>
      <c r="AR36" s="249">
        <f>+AR37+AR38+AR39</f>
        <v>0</v>
      </c>
      <c r="AS36" s="249">
        <f>+AS37+AS38+AS39</f>
        <v>0</v>
      </c>
      <c r="AT36" s="248">
        <f>AU36+AV36</f>
        <v>1475.5290604319352</v>
      </c>
      <c r="AU36" s="249">
        <f>+AU37+AU38+AU39</f>
        <v>1180.4232483455482</v>
      </c>
      <c r="AV36" s="249">
        <f>+AV37+AV38+AV39</f>
        <v>295.10581208638706</v>
      </c>
      <c r="AW36" s="257"/>
      <c r="AX36" s="258"/>
      <c r="AY36" s="259"/>
    </row>
    <row r="37" spans="1:51" ht="25.5">
      <c r="B37" s="261"/>
      <c r="C37" s="262"/>
      <c r="D37" s="262"/>
      <c r="E37" s="272"/>
      <c r="F37" s="262" t="s">
        <v>1044</v>
      </c>
      <c r="G37" s="273">
        <f>H37+I37</f>
        <v>47012.6</v>
      </c>
      <c r="H37" s="276">
        <v>37610.1</v>
      </c>
      <c r="I37" s="276">
        <v>9402.5</v>
      </c>
      <c r="J37" s="277">
        <f>K37+L37</f>
        <v>18680.599999999999</v>
      </c>
      <c r="K37" s="278">
        <v>14944.1</v>
      </c>
      <c r="L37" s="278">
        <v>3736.5</v>
      </c>
      <c r="M37" s="277">
        <f>N37+O37</f>
        <v>11661.099999999999</v>
      </c>
      <c r="N37" s="278">
        <v>9329.2999999999993</v>
      </c>
      <c r="O37" s="278">
        <v>2331.8000000000002</v>
      </c>
      <c r="P37" s="277">
        <f>Q37+R37</f>
        <v>15195.49449111803</v>
      </c>
      <c r="Q37" s="275">
        <v>12156.375592894425</v>
      </c>
      <c r="R37" s="275">
        <v>3039.1188982236058</v>
      </c>
      <c r="S37" s="277">
        <f>T37+U37</f>
        <v>1475.40550888197</v>
      </c>
      <c r="T37" s="278">
        <f>+H37-K37-N37-Q37</f>
        <v>1180.324407105576</v>
      </c>
      <c r="U37" s="278">
        <f t="shared" si="19"/>
        <v>295.08110177639401</v>
      </c>
      <c r="V37" s="279">
        <f>W37+X37</f>
        <v>1475.40550888197</v>
      </c>
      <c r="W37" s="280">
        <f>+'Հ7 Ձև1 AMD'!N37/'Հ7 Ձև1 AMD'!$O$46</f>
        <v>1180.324407105576</v>
      </c>
      <c r="X37" s="280">
        <f>+'Հ7 Ձև1 AMD'!O37/'Հ7 Ձև1 AMD'!$O$46</f>
        <v>295.08110177639401</v>
      </c>
      <c r="Y37" s="250">
        <f>Z37+AA37</f>
        <v>0</v>
      </c>
      <c r="Z37" s="281">
        <f>+'Հ7 Ձև1 AMD'!Q37/'Հ7 Ձև1 AMD'!$O$46</f>
        <v>0</v>
      </c>
      <c r="AA37" s="281">
        <f>+'Հ7 Ձև1 AMD'!R37/'Հ7 Ձև1 AMD'!$O$46</f>
        <v>0</v>
      </c>
      <c r="AB37" s="31">
        <f>AC37+AD37</f>
        <v>0</v>
      </c>
      <c r="AC37" s="35"/>
      <c r="AD37" s="60"/>
      <c r="AE37" s="282">
        <f>AF37+AG37</f>
        <v>0</v>
      </c>
      <c r="AF37" s="283"/>
      <c r="AG37" s="283"/>
      <c r="AH37" s="284">
        <f t="shared" si="9"/>
        <v>1475.40550888197</v>
      </c>
      <c r="AI37" s="285">
        <v>1180.324407105576</v>
      </c>
      <c r="AJ37" s="285">
        <v>295.08110177639401</v>
      </c>
      <c r="AK37" s="284">
        <f t="shared" si="10"/>
        <v>0</v>
      </c>
      <c r="AL37" s="285">
        <v>0</v>
      </c>
      <c r="AM37" s="285">
        <v>0</v>
      </c>
      <c r="AN37" s="284">
        <f>AO37+AP37</f>
        <v>0</v>
      </c>
      <c r="AO37" s="285">
        <f t="shared" ref="AO37:AP39" si="20">+AL37</f>
        <v>0</v>
      </c>
      <c r="AP37" s="285">
        <f t="shared" si="20"/>
        <v>0</v>
      </c>
      <c r="AQ37" s="284">
        <f>AR37+AS37</f>
        <v>0</v>
      </c>
      <c r="AR37" s="285">
        <f t="shared" ref="AR37:AS39" si="21">+AO37</f>
        <v>0</v>
      </c>
      <c r="AS37" s="285">
        <f t="shared" si="21"/>
        <v>0</v>
      </c>
      <c r="AT37" s="284">
        <f t="shared" si="13"/>
        <v>1475.40550888197</v>
      </c>
      <c r="AU37" s="285">
        <f t="shared" ref="AU37:AV39" si="22">+AI37+AL37+AO37+AR37</f>
        <v>1180.324407105576</v>
      </c>
      <c r="AV37" s="285">
        <f t="shared" si="22"/>
        <v>295.08110177639401</v>
      </c>
      <c r="AW37" s="268"/>
      <c r="AX37" s="269"/>
      <c r="AY37" s="270"/>
    </row>
    <row r="38" spans="1:51">
      <c r="B38" s="261"/>
      <c r="C38" s="262"/>
      <c r="D38" s="262"/>
      <c r="E38" s="272"/>
      <c r="F38" s="262" t="s">
        <v>1045</v>
      </c>
      <c r="G38" s="273">
        <f>H38+I38</f>
        <v>125</v>
      </c>
      <c r="H38" s="276">
        <v>100</v>
      </c>
      <c r="I38" s="276">
        <v>25</v>
      </c>
      <c r="J38" s="277">
        <f>K38+L38</f>
        <v>0</v>
      </c>
      <c r="K38" s="278">
        <v>0</v>
      </c>
      <c r="L38" s="278">
        <v>0</v>
      </c>
      <c r="M38" s="277">
        <f>N38+O38</f>
        <v>63.599999999999994</v>
      </c>
      <c r="N38" s="278">
        <v>50.9</v>
      </c>
      <c r="O38" s="278">
        <v>12.7</v>
      </c>
      <c r="P38" s="277">
        <f>Q38+R38</f>
        <v>61.400000000000006</v>
      </c>
      <c r="Q38" s="275">
        <v>49.1</v>
      </c>
      <c r="R38" s="275">
        <v>12.3</v>
      </c>
      <c r="S38" s="277">
        <f>T38+U38</f>
        <v>0</v>
      </c>
      <c r="T38" s="278">
        <f t="shared" si="19"/>
        <v>0</v>
      </c>
      <c r="U38" s="278">
        <f t="shared" si="19"/>
        <v>0</v>
      </c>
      <c r="V38" s="279">
        <f>W38+X38</f>
        <v>0</v>
      </c>
      <c r="W38" s="280">
        <f>+'Հ7 Ձև1 AMD'!N38/'Հ7 Ձև1 AMD'!$O$46</f>
        <v>0</v>
      </c>
      <c r="X38" s="280">
        <f>+'Հ7 Ձև1 AMD'!O38/'Հ7 Ձև1 AMD'!$O$46</f>
        <v>0</v>
      </c>
      <c r="Y38" s="250">
        <f>Z38+AA38</f>
        <v>0</v>
      </c>
      <c r="Z38" s="267"/>
      <c r="AA38" s="267"/>
      <c r="AB38" s="31">
        <f>AC38+AD38</f>
        <v>0</v>
      </c>
      <c r="AC38" s="35"/>
      <c r="AD38" s="60"/>
      <c r="AE38" s="282">
        <f>AF38+AG38</f>
        <v>0</v>
      </c>
      <c r="AF38" s="283"/>
      <c r="AG38" s="283"/>
      <c r="AH38" s="284">
        <f t="shared" si="9"/>
        <v>0</v>
      </c>
      <c r="AI38" s="285">
        <v>0</v>
      </c>
      <c r="AJ38" s="285">
        <v>0</v>
      </c>
      <c r="AK38" s="284">
        <f t="shared" si="10"/>
        <v>0</v>
      </c>
      <c r="AL38" s="285">
        <v>0</v>
      </c>
      <c r="AM38" s="285">
        <v>0</v>
      </c>
      <c r="AN38" s="284">
        <f>AO38+AP38</f>
        <v>0</v>
      </c>
      <c r="AO38" s="285">
        <f t="shared" si="20"/>
        <v>0</v>
      </c>
      <c r="AP38" s="285">
        <f t="shared" si="20"/>
        <v>0</v>
      </c>
      <c r="AQ38" s="284">
        <f>AR38+AS38</f>
        <v>0</v>
      </c>
      <c r="AR38" s="285">
        <f t="shared" si="21"/>
        <v>0</v>
      </c>
      <c r="AS38" s="285">
        <f t="shared" si="21"/>
        <v>0</v>
      </c>
      <c r="AT38" s="284">
        <f t="shared" si="13"/>
        <v>0</v>
      </c>
      <c r="AU38" s="285">
        <f t="shared" si="22"/>
        <v>0</v>
      </c>
      <c r="AV38" s="285">
        <f t="shared" si="22"/>
        <v>0</v>
      </c>
      <c r="AW38" s="268"/>
      <c r="AX38" s="269"/>
      <c r="AY38" s="270"/>
    </row>
    <row r="39" spans="1:51" ht="25.5">
      <c r="B39" s="261"/>
      <c r="C39" s="262"/>
      <c r="D39" s="262"/>
      <c r="E39" s="272"/>
      <c r="F39" s="262" t="s">
        <v>1046</v>
      </c>
      <c r="G39" s="273">
        <f>H39+I39</f>
        <v>5065.5</v>
      </c>
      <c r="H39" s="276">
        <v>4052.4</v>
      </c>
      <c r="I39" s="276">
        <v>1013.1</v>
      </c>
      <c r="J39" s="277">
        <f>K39+L39</f>
        <v>1522.2</v>
      </c>
      <c r="K39" s="278">
        <v>1217.7</v>
      </c>
      <c r="L39" s="278">
        <v>304.5</v>
      </c>
      <c r="M39" s="277">
        <f>N39+O39</f>
        <v>1147.0999999999999</v>
      </c>
      <c r="N39" s="278">
        <v>917.5</v>
      </c>
      <c r="O39" s="278">
        <v>229.6</v>
      </c>
      <c r="P39" s="277">
        <f>+Q39+R39</f>
        <v>2396.0764484500346</v>
      </c>
      <c r="Q39" s="275">
        <v>1917.1011587600276</v>
      </c>
      <c r="R39" s="275">
        <v>478.97528969000695</v>
      </c>
      <c r="S39" s="277">
        <f>T39+U39</f>
        <v>0.12355154996527062</v>
      </c>
      <c r="T39" s="278">
        <f t="shared" si="19"/>
        <v>9.8841239972216499E-2</v>
      </c>
      <c r="U39" s="278">
        <f t="shared" si="19"/>
        <v>2.4710309993054125E-2</v>
      </c>
      <c r="V39" s="279">
        <f>W39+X39</f>
        <v>0.12355154996533625</v>
      </c>
      <c r="W39" s="280">
        <f>+'Հ7 Ձև1 AMD'!N39/'Հ7 Ձև1 AMD'!$O$46</f>
        <v>9.8841239972268999E-2</v>
      </c>
      <c r="X39" s="280">
        <f>+'Հ7 Ձև1 AMD'!O39/'Հ7 Ձև1 AMD'!$O$46</f>
        <v>2.471030999306725E-2</v>
      </c>
      <c r="Y39" s="250">
        <f>Z39+AA39</f>
        <v>0</v>
      </c>
      <c r="Z39" s="281">
        <f>+'Հ7 Ձև1 AMD'!Q39/'Հ7 Ձև1 AMD'!$O$46</f>
        <v>0</v>
      </c>
      <c r="AA39" s="281">
        <f>+'Հ7 Ձև1 AMD'!R39/'Հ7 Ձև1 AMD'!$O$46</f>
        <v>0</v>
      </c>
      <c r="AB39" s="31">
        <f>AC39+AD39</f>
        <v>0</v>
      </c>
      <c r="AC39" s="35"/>
      <c r="AD39" s="60"/>
      <c r="AE39" s="282">
        <f>AF39+AG39</f>
        <v>0</v>
      </c>
      <c r="AF39" s="283"/>
      <c r="AG39" s="283"/>
      <c r="AH39" s="284">
        <f t="shared" si="9"/>
        <v>0.12355154996533625</v>
      </c>
      <c r="AI39" s="285">
        <v>9.8841239972268999E-2</v>
      </c>
      <c r="AJ39" s="285">
        <v>2.471030999306725E-2</v>
      </c>
      <c r="AK39" s="284">
        <f t="shared" si="10"/>
        <v>0</v>
      </c>
      <c r="AL39" s="285">
        <v>0</v>
      </c>
      <c r="AM39" s="285">
        <v>0</v>
      </c>
      <c r="AN39" s="284">
        <f>AO39+AP39</f>
        <v>0</v>
      </c>
      <c r="AO39" s="285">
        <f t="shared" si="20"/>
        <v>0</v>
      </c>
      <c r="AP39" s="285">
        <f t="shared" si="20"/>
        <v>0</v>
      </c>
      <c r="AQ39" s="284">
        <f>AR39+AS39</f>
        <v>0</v>
      </c>
      <c r="AR39" s="285">
        <f t="shared" si="21"/>
        <v>0</v>
      </c>
      <c r="AS39" s="285">
        <f t="shared" si="21"/>
        <v>0</v>
      </c>
      <c r="AT39" s="284">
        <f t="shared" si="13"/>
        <v>0.12355154996533625</v>
      </c>
      <c r="AU39" s="285">
        <f t="shared" si="22"/>
        <v>9.8841239972268999E-2</v>
      </c>
      <c r="AV39" s="285">
        <f t="shared" si="22"/>
        <v>2.471030999306725E-2</v>
      </c>
      <c r="AW39" s="268"/>
      <c r="AX39" s="269"/>
      <c r="AY39" s="270"/>
    </row>
    <row r="40" spans="1:51" ht="17.25">
      <c r="A40" s="42"/>
      <c r="B40" s="986" t="s">
        <v>58</v>
      </c>
      <c r="C40" s="987"/>
      <c r="D40" s="987"/>
      <c r="E40" s="987"/>
      <c r="F40" s="987"/>
      <c r="G40" s="210">
        <f>+H40+I40</f>
        <v>53328.125</v>
      </c>
      <c r="H40" s="210">
        <f>+H36+H13</f>
        <v>42662.5</v>
      </c>
      <c r="I40" s="210">
        <f>+I36+I13</f>
        <v>10665.625</v>
      </c>
      <c r="J40" s="210">
        <f>+K40+L40</f>
        <v>20660.850000000002</v>
      </c>
      <c r="K40" s="210">
        <f>+K36+K13</f>
        <v>16526.600000000002</v>
      </c>
      <c r="L40" s="210">
        <f>+L36+L13</f>
        <v>4134.25</v>
      </c>
      <c r="M40" s="210">
        <f>+N40+O40</f>
        <v>13026.699999999999</v>
      </c>
      <c r="N40" s="210">
        <f>+N36+N13</f>
        <v>10421.599999999999</v>
      </c>
      <c r="O40" s="210">
        <f>+O36+O13</f>
        <v>2605.1</v>
      </c>
      <c r="P40" s="210">
        <f>+Q40+R40</f>
        <v>18147.470939568066</v>
      </c>
      <c r="Q40" s="210">
        <f>+Q36+Q13</f>
        <v>14518.176751654453</v>
      </c>
      <c r="R40" s="210">
        <f>+R36+R13</f>
        <v>3629.2941879136129</v>
      </c>
      <c r="S40" s="210">
        <f>+T40+U40</f>
        <v>1493.1040604319328</v>
      </c>
      <c r="T40" s="210">
        <f>+T36+T13</f>
        <v>1196.1232483455453</v>
      </c>
      <c r="U40" s="210">
        <f>+U36+U13</f>
        <v>296.98081208638735</v>
      </c>
      <c r="V40" s="286">
        <f>+W40+X40</f>
        <v>1475.5290604319352</v>
      </c>
      <c r="W40" s="286">
        <f>+W36+W13</f>
        <v>1180.4232483455482</v>
      </c>
      <c r="X40" s="286">
        <f>+X36+X13</f>
        <v>295.10581208638706</v>
      </c>
      <c r="Y40" s="286">
        <f>+Z40+AA40</f>
        <v>0</v>
      </c>
      <c r="Z40" s="286">
        <f>+Z36+Z13</f>
        <v>0</v>
      </c>
      <c r="AA40" s="286">
        <f>+AA36+AA13</f>
        <v>0</v>
      </c>
      <c r="AB40" s="210">
        <f>+AC40+AD40</f>
        <v>0</v>
      </c>
      <c r="AC40" s="210">
        <f>+AC36+AC13</f>
        <v>0</v>
      </c>
      <c r="AD40" s="287">
        <f>+AD36+AD13</f>
        <v>0</v>
      </c>
      <c r="AE40" s="210">
        <f>+AF40+AG40</f>
        <v>0</v>
      </c>
      <c r="AF40" s="210">
        <f>+AF36+AF13</f>
        <v>0</v>
      </c>
      <c r="AG40" s="210">
        <f>+AG36+AG13</f>
        <v>0</v>
      </c>
      <c r="AH40" s="210">
        <f>+AI40+AJ40</f>
        <v>1475.5290604319352</v>
      </c>
      <c r="AI40" s="210">
        <f>+AI36+AI13</f>
        <v>1180.4232483455482</v>
      </c>
      <c r="AJ40" s="210">
        <f>+AJ36+AJ13</f>
        <v>295.10581208638706</v>
      </c>
      <c r="AK40" s="210">
        <f>+AL40+AM40</f>
        <v>0</v>
      </c>
      <c r="AL40" s="210">
        <f>+AL36+AL13</f>
        <v>0</v>
      </c>
      <c r="AM40" s="210">
        <f>+AM36+AM13</f>
        <v>0</v>
      </c>
      <c r="AN40" s="210">
        <f>+AO40+AP40</f>
        <v>0</v>
      </c>
      <c r="AO40" s="210">
        <f>+AO36+AO13</f>
        <v>0</v>
      </c>
      <c r="AP40" s="210">
        <f>+AP36+AP13</f>
        <v>0</v>
      </c>
      <c r="AQ40" s="210">
        <f>+AR40+AS40</f>
        <v>0</v>
      </c>
      <c r="AR40" s="210">
        <f>+AR36+AR13</f>
        <v>0</v>
      </c>
      <c r="AS40" s="210">
        <f>+AS36+AS13</f>
        <v>0</v>
      </c>
      <c r="AT40" s="210">
        <f>+AU40+AV40</f>
        <v>1475.5290604319352</v>
      </c>
      <c r="AU40" s="210">
        <f>+AU36+AU13</f>
        <v>1180.4232483455482</v>
      </c>
      <c r="AV40" s="288">
        <f>+AV36+AV13</f>
        <v>295.10581208638706</v>
      </c>
      <c r="AW40" s="59">
        <f>+AX40+AY40</f>
        <v>0</v>
      </c>
      <c r="AX40" s="210">
        <f>+AX36+AX13</f>
        <v>0</v>
      </c>
      <c r="AY40" s="61">
        <f>+AY36+AY13</f>
        <v>0</v>
      </c>
    </row>
    <row r="41" spans="1:51">
      <c r="B41" s="986" t="s">
        <v>38</v>
      </c>
      <c r="C41" s="987"/>
      <c r="D41" s="987"/>
      <c r="E41" s="987"/>
      <c r="F41" s="987"/>
      <c r="G41" s="210">
        <f t="shared" ref="G41:AY41" si="23">+G40</f>
        <v>53328.125</v>
      </c>
      <c r="H41" s="210">
        <f t="shared" si="23"/>
        <v>42662.5</v>
      </c>
      <c r="I41" s="210">
        <f t="shared" si="23"/>
        <v>10665.625</v>
      </c>
      <c r="J41" s="210">
        <f t="shared" si="23"/>
        <v>20660.850000000002</v>
      </c>
      <c r="K41" s="210">
        <f t="shared" si="23"/>
        <v>16526.600000000002</v>
      </c>
      <c r="L41" s="210">
        <f t="shared" si="23"/>
        <v>4134.25</v>
      </c>
      <c r="M41" s="210">
        <f t="shared" si="23"/>
        <v>13026.699999999999</v>
      </c>
      <c r="N41" s="210">
        <f t="shared" si="23"/>
        <v>10421.599999999999</v>
      </c>
      <c r="O41" s="210">
        <f t="shared" si="23"/>
        <v>2605.1</v>
      </c>
      <c r="P41" s="210">
        <f t="shared" si="23"/>
        <v>18147.470939568066</v>
      </c>
      <c r="Q41" s="210">
        <f t="shared" si="23"/>
        <v>14518.176751654453</v>
      </c>
      <c r="R41" s="210">
        <f t="shared" si="23"/>
        <v>3629.2941879136129</v>
      </c>
      <c r="S41" s="210">
        <f t="shared" si="23"/>
        <v>1493.1040604319328</v>
      </c>
      <c r="T41" s="210">
        <f t="shared" si="23"/>
        <v>1196.1232483455453</v>
      </c>
      <c r="U41" s="210">
        <f t="shared" si="23"/>
        <v>296.98081208638735</v>
      </c>
      <c r="V41" s="286">
        <f t="shared" si="23"/>
        <v>1475.5290604319352</v>
      </c>
      <c r="W41" s="286">
        <f t="shared" si="23"/>
        <v>1180.4232483455482</v>
      </c>
      <c r="X41" s="286">
        <f t="shared" si="23"/>
        <v>295.10581208638706</v>
      </c>
      <c r="Y41" s="286">
        <f t="shared" si="23"/>
        <v>0</v>
      </c>
      <c r="Z41" s="286">
        <f t="shared" si="23"/>
        <v>0</v>
      </c>
      <c r="AA41" s="286">
        <f t="shared" si="23"/>
        <v>0</v>
      </c>
      <c r="AB41" s="210">
        <f t="shared" si="23"/>
        <v>0</v>
      </c>
      <c r="AC41" s="210">
        <f t="shared" si="23"/>
        <v>0</v>
      </c>
      <c r="AD41" s="287">
        <f t="shared" si="23"/>
        <v>0</v>
      </c>
      <c r="AE41" s="210">
        <f t="shared" si="23"/>
        <v>0</v>
      </c>
      <c r="AF41" s="210">
        <f t="shared" si="23"/>
        <v>0</v>
      </c>
      <c r="AG41" s="210">
        <f t="shared" si="23"/>
        <v>0</v>
      </c>
      <c r="AH41" s="210">
        <f t="shared" si="23"/>
        <v>1475.5290604319352</v>
      </c>
      <c r="AI41" s="210">
        <f t="shared" si="23"/>
        <v>1180.4232483455482</v>
      </c>
      <c r="AJ41" s="210">
        <f t="shared" si="23"/>
        <v>295.10581208638706</v>
      </c>
      <c r="AK41" s="210">
        <f t="shared" si="23"/>
        <v>0</v>
      </c>
      <c r="AL41" s="210">
        <f t="shared" si="23"/>
        <v>0</v>
      </c>
      <c r="AM41" s="210">
        <f t="shared" si="23"/>
        <v>0</v>
      </c>
      <c r="AN41" s="210">
        <f t="shared" si="23"/>
        <v>0</v>
      </c>
      <c r="AO41" s="210">
        <f t="shared" si="23"/>
        <v>0</v>
      </c>
      <c r="AP41" s="210">
        <f t="shared" si="23"/>
        <v>0</v>
      </c>
      <c r="AQ41" s="210">
        <f t="shared" si="23"/>
        <v>0</v>
      </c>
      <c r="AR41" s="210">
        <f t="shared" si="23"/>
        <v>0</v>
      </c>
      <c r="AS41" s="210">
        <f t="shared" si="23"/>
        <v>0</v>
      </c>
      <c r="AT41" s="210">
        <f t="shared" si="23"/>
        <v>1475.5290604319352</v>
      </c>
      <c r="AU41" s="210">
        <f t="shared" si="23"/>
        <v>1180.4232483455482</v>
      </c>
      <c r="AV41" s="288">
        <f t="shared" si="23"/>
        <v>295.10581208638706</v>
      </c>
      <c r="AW41" s="59">
        <f t="shared" si="23"/>
        <v>0</v>
      </c>
      <c r="AX41" s="210">
        <f t="shared" si="23"/>
        <v>0</v>
      </c>
      <c r="AY41" s="61">
        <f t="shared" si="23"/>
        <v>0</v>
      </c>
    </row>
    <row r="42" spans="1:51">
      <c r="B42" s="986" t="s">
        <v>39</v>
      </c>
      <c r="C42" s="987"/>
      <c r="D42" s="987"/>
      <c r="E42" s="987"/>
      <c r="F42" s="987"/>
      <c r="G42" s="210">
        <f t="shared" ref="G42:AV42" si="24">SUMIF($E8:$E39,"Դրամաշնորհային ծրագիր",G8:G39)</f>
        <v>0</v>
      </c>
      <c r="H42" s="210">
        <f t="shared" si="24"/>
        <v>0</v>
      </c>
      <c r="I42" s="210">
        <f t="shared" si="24"/>
        <v>0</v>
      </c>
      <c r="J42" s="46">
        <f t="shared" si="24"/>
        <v>0</v>
      </c>
      <c r="K42" s="46">
        <f t="shared" si="24"/>
        <v>0</v>
      </c>
      <c r="L42" s="46">
        <f t="shared" si="24"/>
        <v>0</v>
      </c>
      <c r="M42" s="46">
        <f t="shared" si="24"/>
        <v>0</v>
      </c>
      <c r="N42" s="46">
        <f t="shared" si="24"/>
        <v>0</v>
      </c>
      <c r="O42" s="46">
        <f t="shared" si="24"/>
        <v>0</v>
      </c>
      <c r="P42" s="46">
        <f t="shared" si="24"/>
        <v>0</v>
      </c>
      <c r="Q42" s="46">
        <f t="shared" si="24"/>
        <v>0</v>
      </c>
      <c r="R42" s="46">
        <f t="shared" si="24"/>
        <v>0</v>
      </c>
      <c r="S42" s="46">
        <f t="shared" si="24"/>
        <v>0</v>
      </c>
      <c r="T42" s="46">
        <f t="shared" si="24"/>
        <v>0</v>
      </c>
      <c r="U42" s="46">
        <f t="shared" si="24"/>
        <v>0</v>
      </c>
      <c r="V42" s="286">
        <f t="shared" si="24"/>
        <v>0</v>
      </c>
      <c r="W42" s="286">
        <f t="shared" si="24"/>
        <v>0</v>
      </c>
      <c r="X42" s="286">
        <f t="shared" si="24"/>
        <v>0</v>
      </c>
      <c r="Y42" s="286">
        <f t="shared" si="24"/>
        <v>0</v>
      </c>
      <c r="Z42" s="286">
        <f t="shared" si="24"/>
        <v>0</v>
      </c>
      <c r="AA42" s="286">
        <f t="shared" si="24"/>
        <v>0</v>
      </c>
      <c r="AB42" s="46">
        <f t="shared" si="24"/>
        <v>0</v>
      </c>
      <c r="AC42" s="46">
        <f t="shared" si="24"/>
        <v>0</v>
      </c>
      <c r="AD42" s="61">
        <f t="shared" si="24"/>
        <v>0</v>
      </c>
      <c r="AE42" s="289">
        <f t="shared" si="24"/>
        <v>0</v>
      </c>
      <c r="AF42" s="289">
        <f t="shared" si="24"/>
        <v>0</v>
      </c>
      <c r="AG42" s="289">
        <f t="shared" si="24"/>
        <v>0</v>
      </c>
      <c r="AH42" s="289">
        <f t="shared" si="24"/>
        <v>0</v>
      </c>
      <c r="AI42" s="289">
        <f t="shared" si="24"/>
        <v>0</v>
      </c>
      <c r="AJ42" s="289">
        <f t="shared" si="24"/>
        <v>0</v>
      </c>
      <c r="AK42" s="289">
        <f t="shared" si="24"/>
        <v>0</v>
      </c>
      <c r="AL42" s="289">
        <f t="shared" si="24"/>
        <v>0</v>
      </c>
      <c r="AM42" s="289">
        <f t="shared" si="24"/>
        <v>0</v>
      </c>
      <c r="AN42" s="289">
        <f t="shared" si="24"/>
        <v>0</v>
      </c>
      <c r="AO42" s="289">
        <f t="shared" si="24"/>
        <v>0</v>
      </c>
      <c r="AP42" s="289">
        <f t="shared" si="24"/>
        <v>0</v>
      </c>
      <c r="AQ42" s="289">
        <f t="shared" si="24"/>
        <v>0</v>
      </c>
      <c r="AR42" s="289">
        <f t="shared" si="24"/>
        <v>0</v>
      </c>
      <c r="AS42" s="289">
        <f t="shared" si="24"/>
        <v>0</v>
      </c>
      <c r="AT42" s="289">
        <f t="shared" si="24"/>
        <v>0</v>
      </c>
      <c r="AU42" s="289">
        <f t="shared" si="24"/>
        <v>0</v>
      </c>
      <c r="AV42" s="288">
        <f t="shared" si="24"/>
        <v>0</v>
      </c>
      <c r="AW42" s="59" t="s">
        <v>62</v>
      </c>
      <c r="AX42" s="46" t="s">
        <v>62</v>
      </c>
      <c r="AY42" s="61" t="s">
        <v>62</v>
      </c>
    </row>
    <row r="43" spans="1:51" ht="15.75" thickBot="1">
      <c r="B43" s="1005" t="s">
        <v>1047</v>
      </c>
      <c r="C43" s="1006"/>
      <c r="D43" s="1006"/>
      <c r="E43" s="1006"/>
      <c r="F43" s="1006"/>
      <c r="G43" s="290">
        <f t="shared" ref="G43:AV43" si="25">SUMIF($E8:$E39,"Ենթավարկային ծրագիր",G8:G39)</f>
        <v>0</v>
      </c>
      <c r="H43" s="290">
        <f t="shared" si="25"/>
        <v>0</v>
      </c>
      <c r="I43" s="290">
        <f t="shared" si="25"/>
        <v>0</v>
      </c>
      <c r="J43" s="63">
        <f t="shared" si="25"/>
        <v>0</v>
      </c>
      <c r="K43" s="63">
        <f t="shared" si="25"/>
        <v>0</v>
      </c>
      <c r="L43" s="63">
        <f t="shared" si="25"/>
        <v>0</v>
      </c>
      <c r="M43" s="63">
        <f t="shared" si="25"/>
        <v>0</v>
      </c>
      <c r="N43" s="63">
        <f t="shared" si="25"/>
        <v>0</v>
      </c>
      <c r="O43" s="63">
        <f t="shared" si="25"/>
        <v>0</v>
      </c>
      <c r="P43" s="63">
        <f t="shared" si="25"/>
        <v>0</v>
      </c>
      <c r="Q43" s="63">
        <f t="shared" si="25"/>
        <v>0</v>
      </c>
      <c r="R43" s="63">
        <f t="shared" si="25"/>
        <v>0</v>
      </c>
      <c r="S43" s="63">
        <f t="shared" si="25"/>
        <v>0</v>
      </c>
      <c r="T43" s="63">
        <f t="shared" si="25"/>
        <v>0</v>
      </c>
      <c r="U43" s="63">
        <f t="shared" si="25"/>
        <v>0</v>
      </c>
      <c r="V43" s="291">
        <f t="shared" si="25"/>
        <v>0</v>
      </c>
      <c r="W43" s="291">
        <f t="shared" si="25"/>
        <v>0</v>
      </c>
      <c r="X43" s="291">
        <f t="shared" si="25"/>
        <v>0</v>
      </c>
      <c r="Y43" s="291">
        <f t="shared" si="25"/>
        <v>0</v>
      </c>
      <c r="Z43" s="291">
        <f t="shared" si="25"/>
        <v>0</v>
      </c>
      <c r="AA43" s="291">
        <f t="shared" si="25"/>
        <v>0</v>
      </c>
      <c r="AB43" s="63">
        <f t="shared" si="25"/>
        <v>0</v>
      </c>
      <c r="AC43" s="63">
        <f t="shared" si="25"/>
        <v>0</v>
      </c>
      <c r="AD43" s="64">
        <f t="shared" si="25"/>
        <v>0</v>
      </c>
      <c r="AE43" s="292">
        <f t="shared" si="25"/>
        <v>0</v>
      </c>
      <c r="AF43" s="292">
        <f t="shared" si="25"/>
        <v>0</v>
      </c>
      <c r="AG43" s="292">
        <f t="shared" si="25"/>
        <v>0</v>
      </c>
      <c r="AH43" s="292">
        <f t="shared" si="25"/>
        <v>0</v>
      </c>
      <c r="AI43" s="292">
        <f t="shared" si="25"/>
        <v>0</v>
      </c>
      <c r="AJ43" s="292">
        <f t="shared" si="25"/>
        <v>0</v>
      </c>
      <c r="AK43" s="292">
        <f t="shared" si="25"/>
        <v>0</v>
      </c>
      <c r="AL43" s="292">
        <f t="shared" si="25"/>
        <v>0</v>
      </c>
      <c r="AM43" s="292">
        <f t="shared" si="25"/>
        <v>0</v>
      </c>
      <c r="AN43" s="292">
        <f t="shared" si="25"/>
        <v>0</v>
      </c>
      <c r="AO43" s="292">
        <f t="shared" si="25"/>
        <v>0</v>
      </c>
      <c r="AP43" s="292">
        <f t="shared" si="25"/>
        <v>0</v>
      </c>
      <c r="AQ43" s="292">
        <f t="shared" si="25"/>
        <v>0</v>
      </c>
      <c r="AR43" s="292">
        <f t="shared" si="25"/>
        <v>0</v>
      </c>
      <c r="AS43" s="292">
        <f t="shared" si="25"/>
        <v>0</v>
      </c>
      <c r="AT43" s="292">
        <f t="shared" si="25"/>
        <v>0</v>
      </c>
      <c r="AU43" s="292">
        <f t="shared" si="25"/>
        <v>0</v>
      </c>
      <c r="AV43" s="293">
        <f t="shared" si="25"/>
        <v>0</v>
      </c>
      <c r="AW43" s="62" t="s">
        <v>62</v>
      </c>
      <c r="AX43" s="63" t="s">
        <v>62</v>
      </c>
      <c r="AY43" s="64" t="s">
        <v>62</v>
      </c>
    </row>
    <row r="45" spans="1:51">
      <c r="U45" s="294"/>
      <c r="V45" s="294"/>
    </row>
    <row r="46" spans="1:51" s="295" customFormat="1" ht="15" customHeight="1">
      <c r="D46" s="296"/>
      <c r="E46" s="296"/>
      <c r="F46" s="296"/>
      <c r="G46" s="296"/>
      <c r="H46" s="296"/>
      <c r="I46" s="297" t="s">
        <v>1048</v>
      </c>
      <c r="K46" s="296"/>
      <c r="L46" s="296"/>
      <c r="M46" s="296"/>
      <c r="N46" s="296"/>
      <c r="P46" s="298">
        <v>403.88</v>
      </c>
      <c r="Q46" s="299" t="s">
        <v>1049</v>
      </c>
      <c r="R46" s="300"/>
      <c r="S46" s="301"/>
      <c r="U46" s="302"/>
      <c r="V46" s="301"/>
      <c r="W46" s="303"/>
    </row>
    <row r="48" spans="1:51" ht="57" customHeight="1">
      <c r="T48" s="294"/>
    </row>
    <row r="49" spans="20:20" ht="36.75" customHeight="1">
      <c r="T49" s="233"/>
    </row>
    <row r="53" spans="20:20" ht="15" customHeight="1"/>
    <row r="54" spans="20:20" ht="15" customHeight="1"/>
  </sheetData>
  <mergeCells count="27">
    <mergeCell ref="AX5:AX7"/>
    <mergeCell ref="AY5:AY7"/>
    <mergeCell ref="V6:X6"/>
    <mergeCell ref="Y6:AA6"/>
    <mergeCell ref="AB6:AD6"/>
    <mergeCell ref="AH6:AJ6"/>
    <mergeCell ref="AK6:AM6"/>
    <mergeCell ref="AN6:AP6"/>
    <mergeCell ref="AQ6:AS6"/>
    <mergeCell ref="V5:AD5"/>
    <mergeCell ref="AE5:AG6"/>
    <mergeCell ref="AH5:AV5"/>
    <mergeCell ref="AT6:AV6"/>
    <mergeCell ref="B40:F40"/>
    <mergeCell ref="B41:F41"/>
    <mergeCell ref="B42:F42"/>
    <mergeCell ref="B43:F43"/>
    <mergeCell ref="AW5:AW7"/>
    <mergeCell ref="M5:O6"/>
    <mergeCell ref="P5:R6"/>
    <mergeCell ref="S5:U6"/>
    <mergeCell ref="B5:C6"/>
    <mergeCell ref="D5:D7"/>
    <mergeCell ref="E5:E7"/>
    <mergeCell ref="F5:F7"/>
    <mergeCell ref="G5:I6"/>
    <mergeCell ref="J5:L6"/>
  </mergeCells>
  <dataValidations count="1">
    <dataValidation type="list" allowBlank="1" showInputMessage="1" showErrorMessage="1" sqref="E8:E39" xr:uid="{136F92C8-01C5-41F0-956D-98E77FF5B0F0}">
      <formula1>$BE$1:$BE$3</formula1>
    </dataValidation>
  </dataValidations>
  <pageMargins left="0.7" right="0.7" top="0.75" bottom="0.75" header="0.3" footer="0.3"/>
  <pageSetup paperSize="9" orientation="portrait"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22A30-6AF3-459E-91A1-45B1264D460F}">
  <sheetPr>
    <tabColor theme="4" tint="0.39997558519241921"/>
  </sheetPr>
  <dimension ref="A1:AX65"/>
  <sheetViews>
    <sheetView workbookViewId="0">
      <selection activeCell="M9" sqref="M9"/>
    </sheetView>
  </sheetViews>
  <sheetFormatPr defaultRowHeight="15"/>
  <cols>
    <col min="2" max="2" width="7" bestFit="1" customWidth="1"/>
    <col min="3" max="3" width="6.85546875" customWidth="1"/>
    <col min="4" max="4" width="33.140625" customWidth="1"/>
    <col min="5" max="5" width="17.85546875" customWidth="1"/>
    <col min="6" max="6" width="25.85546875" customWidth="1"/>
    <col min="7" max="7" width="11.28515625" style="305" customWidth="1"/>
    <col min="8" max="8" width="10.7109375" style="305" bestFit="1" customWidth="1"/>
    <col min="9" max="9" width="10.7109375" style="305" customWidth="1"/>
    <col min="10" max="10" width="12.140625" style="305" bestFit="1" customWidth="1"/>
    <col min="11" max="11" width="11" style="305" bestFit="1" customWidth="1"/>
    <col min="12" max="12" width="10.5703125" style="305" bestFit="1" customWidth="1"/>
    <col min="13" max="13" width="11.42578125" style="305" customWidth="1"/>
    <col min="14" max="14" width="11.85546875" style="305" customWidth="1"/>
    <col min="15" max="15" width="11.7109375" style="305" bestFit="1" customWidth="1"/>
    <col min="16" max="16" width="9.5703125" style="305" customWidth="1"/>
    <col min="17" max="17" width="9.28515625" style="305" customWidth="1"/>
    <col min="18" max="19" width="8.5703125" style="305" customWidth="1"/>
    <col min="20" max="20" width="8.42578125" style="305" customWidth="1"/>
    <col min="21" max="21" width="7.85546875" style="305" customWidth="1"/>
    <col min="22" max="22" width="10.85546875" bestFit="1" customWidth="1"/>
    <col min="23" max="23" width="11.7109375" bestFit="1" customWidth="1"/>
    <col min="24" max="24" width="11.5703125" bestFit="1" customWidth="1"/>
    <col min="25" max="25" width="11.140625" bestFit="1" customWidth="1"/>
    <col min="26" max="26" width="10.5703125" bestFit="1" customWidth="1"/>
    <col min="27" max="27" width="9.7109375" bestFit="1" customWidth="1"/>
    <col min="28" max="28" width="11.42578125" bestFit="1" customWidth="1"/>
    <col min="29" max="29" width="10.5703125" bestFit="1" customWidth="1"/>
    <col min="30" max="30" width="9.5703125" bestFit="1" customWidth="1"/>
    <col min="31" max="32" width="11" bestFit="1" customWidth="1"/>
    <col min="33" max="33" width="9.5703125" bestFit="1" customWidth="1"/>
    <col min="34" max="34" width="11" bestFit="1" customWidth="1"/>
    <col min="35" max="35" width="10.5703125" bestFit="1" customWidth="1"/>
    <col min="36" max="36" width="9.5703125" bestFit="1" customWidth="1"/>
    <col min="37" max="37" width="11" bestFit="1" customWidth="1"/>
    <col min="38" max="38" width="11.140625" bestFit="1" customWidth="1"/>
    <col min="39" max="39" width="11" bestFit="1" customWidth="1"/>
    <col min="40" max="40" width="10.7109375" customWidth="1"/>
    <col min="41" max="41" width="11.5703125" customWidth="1"/>
    <col min="42" max="42" width="13.7109375" customWidth="1"/>
    <col min="48" max="48" width="6.42578125" hidden="1" customWidth="1"/>
    <col min="49" max="49" width="3" hidden="1" customWidth="1"/>
    <col min="50" max="50" width="9.140625" hidden="1" customWidth="1"/>
  </cols>
  <sheetData>
    <row r="1" spans="1:48" ht="17.25">
      <c r="A1" s="80" t="s">
        <v>174</v>
      </c>
      <c r="B1" s="41"/>
      <c r="C1" s="41"/>
      <c r="D1" s="41"/>
      <c r="E1" s="41"/>
      <c r="F1" s="41"/>
      <c r="G1" s="304"/>
      <c r="H1" s="304"/>
      <c r="I1" s="304"/>
      <c r="J1" s="304"/>
      <c r="K1" s="304"/>
      <c r="L1" s="304"/>
      <c r="M1" s="304"/>
      <c r="N1" s="304"/>
      <c r="O1" s="304"/>
      <c r="P1" s="304"/>
      <c r="Q1" s="304"/>
      <c r="R1" s="304"/>
      <c r="S1" s="304"/>
      <c r="T1" s="304"/>
      <c r="U1" s="304"/>
      <c r="V1" s="41"/>
      <c r="W1" s="41"/>
      <c r="X1" s="41"/>
      <c r="Y1" s="41"/>
      <c r="Z1" s="41"/>
      <c r="AA1" s="41"/>
      <c r="AB1" s="41"/>
      <c r="AC1" s="41"/>
      <c r="AD1" s="41"/>
      <c r="AE1" s="41"/>
      <c r="AF1" s="41"/>
      <c r="AG1" s="41"/>
      <c r="AH1" s="41"/>
      <c r="AI1" s="41"/>
      <c r="AJ1" s="41"/>
      <c r="AK1" s="41"/>
      <c r="AL1" s="41"/>
      <c r="AM1" s="41"/>
      <c r="AN1" s="41"/>
      <c r="AO1" s="41"/>
      <c r="AP1" s="41"/>
      <c r="AV1" t="s">
        <v>1014</v>
      </c>
    </row>
    <row r="2" spans="1:48" ht="17.25">
      <c r="A2" s="80"/>
      <c r="B2" s="41"/>
      <c r="C2" s="41"/>
      <c r="D2" s="41"/>
      <c r="E2" s="41"/>
      <c r="F2" s="41"/>
      <c r="G2" s="304"/>
      <c r="H2" s="304"/>
      <c r="I2" s="304"/>
      <c r="J2" s="304"/>
      <c r="K2" s="304"/>
      <c r="L2" s="304"/>
      <c r="M2" s="304"/>
      <c r="N2" s="304"/>
      <c r="O2" s="304"/>
      <c r="P2" s="304"/>
      <c r="Q2" s="304"/>
      <c r="R2" s="304"/>
      <c r="S2" s="304"/>
      <c r="T2" s="304"/>
      <c r="U2" s="304"/>
      <c r="V2" s="41"/>
      <c r="W2" s="41"/>
      <c r="X2" s="41"/>
      <c r="Y2" s="41"/>
      <c r="Z2" s="41"/>
      <c r="AA2" s="41"/>
      <c r="AB2" s="41"/>
      <c r="AC2" s="41"/>
      <c r="AD2" s="41"/>
      <c r="AE2" s="41"/>
      <c r="AF2" s="41"/>
      <c r="AG2" s="41"/>
      <c r="AH2" s="41"/>
      <c r="AI2" s="41"/>
      <c r="AJ2" s="41"/>
      <c r="AK2" s="41"/>
      <c r="AL2" s="41"/>
      <c r="AM2" s="41"/>
      <c r="AN2" s="41"/>
      <c r="AO2" s="41"/>
      <c r="AP2" s="41"/>
      <c r="AV2" t="s">
        <v>999</v>
      </c>
    </row>
    <row r="3" spans="1:48" ht="17.25">
      <c r="A3" s="80" t="s">
        <v>179</v>
      </c>
      <c r="B3" s="41"/>
      <c r="C3" s="41"/>
      <c r="D3" s="41"/>
      <c r="E3" s="41"/>
      <c r="F3" s="41"/>
      <c r="G3" s="304"/>
      <c r="H3" s="304"/>
      <c r="I3" s="304"/>
      <c r="J3" s="304"/>
      <c r="K3" s="304"/>
      <c r="L3" s="304"/>
      <c r="M3" s="304"/>
      <c r="N3" s="304"/>
      <c r="O3" s="304"/>
      <c r="P3" s="304"/>
      <c r="Q3" s="304"/>
      <c r="R3" s="304"/>
      <c r="S3" s="304"/>
      <c r="T3" s="304"/>
      <c r="U3" s="304"/>
      <c r="V3" s="41"/>
      <c r="W3" s="41"/>
      <c r="X3" s="41"/>
      <c r="Y3" s="41"/>
      <c r="Z3" s="41"/>
      <c r="AA3" s="41"/>
      <c r="AB3" s="237"/>
      <c r="AD3" s="41"/>
      <c r="AE3" s="41"/>
      <c r="AF3" s="41"/>
      <c r="AG3" s="41"/>
      <c r="AH3" s="41"/>
      <c r="AI3" s="41"/>
      <c r="AJ3" s="41"/>
      <c r="AK3" s="41"/>
      <c r="AL3" s="41"/>
      <c r="AM3" s="41"/>
      <c r="AN3" s="41"/>
      <c r="AO3" s="41"/>
      <c r="AP3" s="41"/>
      <c r="AV3" t="s">
        <v>1015</v>
      </c>
    </row>
    <row r="4" spans="1:48" ht="15.75" thickBot="1">
      <c r="AN4" t="s">
        <v>1016</v>
      </c>
    </row>
    <row r="5" spans="1:48" ht="15" customHeight="1">
      <c r="B5" s="1003" t="s">
        <v>21</v>
      </c>
      <c r="C5" s="979"/>
      <c r="D5" s="979" t="s">
        <v>72</v>
      </c>
      <c r="E5" s="979" t="s">
        <v>60</v>
      </c>
      <c r="F5" s="979" t="s">
        <v>1017</v>
      </c>
      <c r="G5" s="1013" t="s">
        <v>157</v>
      </c>
      <c r="H5" s="1013"/>
      <c r="I5" s="1013"/>
      <c r="J5" s="1013" t="s">
        <v>158</v>
      </c>
      <c r="K5" s="1013"/>
      <c r="L5" s="1013"/>
      <c r="M5" s="1013" t="s">
        <v>29</v>
      </c>
      <c r="N5" s="1013"/>
      <c r="O5" s="1013"/>
      <c r="P5" s="1013"/>
      <c r="Q5" s="1013"/>
      <c r="R5" s="1013"/>
      <c r="S5" s="1013"/>
      <c r="T5" s="1013"/>
      <c r="U5" s="1018"/>
      <c r="V5" s="981" t="s">
        <v>159</v>
      </c>
      <c r="W5" s="982"/>
      <c r="X5" s="982"/>
      <c r="Y5" s="982" t="s">
        <v>160</v>
      </c>
      <c r="Z5" s="982"/>
      <c r="AA5" s="982"/>
      <c r="AB5" s="982"/>
      <c r="AC5" s="982"/>
      <c r="AD5" s="982"/>
      <c r="AE5" s="982"/>
      <c r="AF5" s="982"/>
      <c r="AG5" s="982"/>
      <c r="AH5" s="982"/>
      <c r="AI5" s="982"/>
      <c r="AJ5" s="982"/>
      <c r="AK5" s="982"/>
      <c r="AL5" s="982"/>
      <c r="AM5" s="984"/>
      <c r="AN5" s="988" t="s">
        <v>43</v>
      </c>
      <c r="AO5" s="990" t="s">
        <v>44</v>
      </c>
      <c r="AP5" s="1015" t="s">
        <v>1019</v>
      </c>
    </row>
    <row r="6" spans="1:48" ht="50.25" customHeight="1">
      <c r="B6" s="1004"/>
      <c r="C6" s="959"/>
      <c r="D6" s="959"/>
      <c r="E6" s="959"/>
      <c r="F6" s="959"/>
      <c r="G6" s="1014"/>
      <c r="H6" s="1014"/>
      <c r="I6" s="1014"/>
      <c r="J6" s="1014"/>
      <c r="K6" s="1014"/>
      <c r="L6" s="1014"/>
      <c r="M6" s="1014" t="s">
        <v>16</v>
      </c>
      <c r="N6" s="1014"/>
      <c r="O6" s="1014"/>
      <c r="P6" s="1014" t="s">
        <v>20</v>
      </c>
      <c r="Q6" s="1014"/>
      <c r="R6" s="1014"/>
      <c r="S6" s="1014" t="s">
        <v>148</v>
      </c>
      <c r="T6" s="1014"/>
      <c r="U6" s="1017"/>
      <c r="V6" s="983"/>
      <c r="W6" s="978"/>
      <c r="X6" s="978"/>
      <c r="Y6" s="978" t="s">
        <v>45</v>
      </c>
      <c r="Z6" s="978"/>
      <c r="AA6" s="978"/>
      <c r="AB6" s="978" t="s">
        <v>46</v>
      </c>
      <c r="AC6" s="978"/>
      <c r="AD6" s="978"/>
      <c r="AE6" s="978" t="s">
        <v>47</v>
      </c>
      <c r="AF6" s="978"/>
      <c r="AG6" s="978"/>
      <c r="AH6" s="978" t="s">
        <v>48</v>
      </c>
      <c r="AI6" s="978"/>
      <c r="AJ6" s="978"/>
      <c r="AK6" s="978" t="s">
        <v>49</v>
      </c>
      <c r="AL6" s="978"/>
      <c r="AM6" s="985"/>
      <c r="AN6" s="989"/>
      <c r="AO6" s="991"/>
      <c r="AP6" s="1016"/>
    </row>
    <row r="7" spans="1:48" ht="126" customHeight="1">
      <c r="B7" s="66" t="s">
        <v>4</v>
      </c>
      <c r="C7" s="11" t="s">
        <v>40</v>
      </c>
      <c r="D7" s="959"/>
      <c r="E7" s="959"/>
      <c r="F7" s="959"/>
      <c r="G7" s="306" t="s">
        <v>25</v>
      </c>
      <c r="H7" s="306" t="s">
        <v>35</v>
      </c>
      <c r="I7" s="306" t="s">
        <v>36</v>
      </c>
      <c r="J7" s="306" t="s">
        <v>25</v>
      </c>
      <c r="K7" s="306" t="s">
        <v>35</v>
      </c>
      <c r="L7" s="306" t="s">
        <v>36</v>
      </c>
      <c r="M7" s="306" t="s">
        <v>25</v>
      </c>
      <c r="N7" s="306" t="s">
        <v>35</v>
      </c>
      <c r="O7" s="306" t="s">
        <v>36</v>
      </c>
      <c r="P7" s="306" t="s">
        <v>25</v>
      </c>
      <c r="Q7" s="306" t="s">
        <v>35</v>
      </c>
      <c r="R7" s="306" t="s">
        <v>36</v>
      </c>
      <c r="S7" s="306" t="s">
        <v>25</v>
      </c>
      <c r="T7" s="306" t="s">
        <v>35</v>
      </c>
      <c r="U7" s="307" t="s">
        <v>36</v>
      </c>
      <c r="V7" s="308" t="s">
        <v>25</v>
      </c>
      <c r="W7" s="309" t="s">
        <v>35</v>
      </c>
      <c r="X7" s="309" t="s">
        <v>36</v>
      </c>
      <c r="Y7" s="309" t="s">
        <v>25</v>
      </c>
      <c r="Z7" s="309" t="s">
        <v>35</v>
      </c>
      <c r="AA7" s="309" t="s">
        <v>36</v>
      </c>
      <c r="AB7" s="309" t="s">
        <v>25</v>
      </c>
      <c r="AC7" s="309" t="s">
        <v>35</v>
      </c>
      <c r="AD7" s="309" t="s">
        <v>36</v>
      </c>
      <c r="AE7" s="309" t="s">
        <v>25</v>
      </c>
      <c r="AF7" s="309" t="s">
        <v>35</v>
      </c>
      <c r="AG7" s="309" t="s">
        <v>36</v>
      </c>
      <c r="AH7" s="309" t="s">
        <v>25</v>
      </c>
      <c r="AI7" s="309" t="s">
        <v>35</v>
      </c>
      <c r="AJ7" s="309" t="s">
        <v>36</v>
      </c>
      <c r="AK7" s="309" t="s">
        <v>25</v>
      </c>
      <c r="AL7" s="309" t="s">
        <v>35</v>
      </c>
      <c r="AM7" s="310" t="s">
        <v>36</v>
      </c>
      <c r="AN7" s="989"/>
      <c r="AO7" s="991"/>
      <c r="AP7" s="1016"/>
    </row>
    <row r="8" spans="1:48" s="243" customFormat="1">
      <c r="B8" s="244">
        <v>1190</v>
      </c>
      <c r="C8" s="245"/>
      <c r="D8" s="245" t="s">
        <v>743</v>
      </c>
      <c r="E8" s="246" t="s">
        <v>1014</v>
      </c>
      <c r="F8" s="247"/>
      <c r="G8" s="248">
        <f>H8+I8</f>
        <v>5142626.4799999995</v>
      </c>
      <c r="H8" s="249">
        <f>+H9+H32</f>
        <v>4122114.4999999995</v>
      </c>
      <c r="I8" s="249">
        <f>+I9+I32</f>
        <v>1020511.9799999999</v>
      </c>
      <c r="J8" s="248">
        <f>K8+L8</f>
        <v>7302371.3763727937</v>
      </c>
      <c r="K8" s="249">
        <f>+K9+K32</f>
        <v>5841977.5590982353</v>
      </c>
      <c r="L8" s="249">
        <f>+L9+L32</f>
        <v>1460393.8172745588</v>
      </c>
      <c r="M8" s="248">
        <f>N8+O8</f>
        <v>595936.67692725</v>
      </c>
      <c r="N8" s="311">
        <f>+N9+N32</f>
        <v>476749.34154180001</v>
      </c>
      <c r="O8" s="311">
        <f>+O9+O32</f>
        <v>119187.33538545</v>
      </c>
      <c r="P8" s="248">
        <f>Q8+R8</f>
        <v>0</v>
      </c>
      <c r="Q8" s="249">
        <f>+Q9+Q32</f>
        <v>0</v>
      </c>
      <c r="R8" s="249">
        <f>+R9+R32</f>
        <v>0</v>
      </c>
      <c r="S8" s="248">
        <f>T8+U8</f>
        <v>0</v>
      </c>
      <c r="T8" s="249">
        <f>+T9+T32</f>
        <v>0</v>
      </c>
      <c r="U8" s="312">
        <f>+U9+U32</f>
        <v>0</v>
      </c>
      <c r="V8" s="256">
        <f>W8+X8</f>
        <v>0</v>
      </c>
      <c r="W8" s="249">
        <f>+W9+W32</f>
        <v>0</v>
      </c>
      <c r="X8" s="249">
        <f>+X9+X32</f>
        <v>0</v>
      </c>
      <c r="Y8" s="248">
        <f>Z8+AA8</f>
        <v>595936.67692725</v>
      </c>
      <c r="Z8" s="249">
        <f>+Z9+Z32</f>
        <v>476749.34154180001</v>
      </c>
      <c r="AA8" s="249">
        <f>+AA9+AA32</f>
        <v>119187.33538545</v>
      </c>
      <c r="AB8" s="248">
        <f>AC8+AD8</f>
        <v>0</v>
      </c>
      <c r="AC8" s="249">
        <f>+AC9+AC32</f>
        <v>0</v>
      </c>
      <c r="AD8" s="249">
        <f>+AD9+AD32</f>
        <v>0</v>
      </c>
      <c r="AE8" s="248">
        <f>AF8+AG8</f>
        <v>0</v>
      </c>
      <c r="AF8" s="249">
        <f>+AF9+AF32</f>
        <v>0</v>
      </c>
      <c r="AG8" s="249">
        <f>+AG9+AG32</f>
        <v>0</v>
      </c>
      <c r="AH8" s="248">
        <f>AI8+AJ8</f>
        <v>0</v>
      </c>
      <c r="AI8" s="249">
        <f>+AI9+AI32</f>
        <v>0</v>
      </c>
      <c r="AJ8" s="249">
        <f>+AJ9+AJ32</f>
        <v>0</v>
      </c>
      <c r="AK8" s="248">
        <f>AL8+AM8</f>
        <v>595936.67692725</v>
      </c>
      <c r="AL8" s="249">
        <f>+AL9+AL32</f>
        <v>476749.34154180001</v>
      </c>
      <c r="AM8" s="249">
        <f>+AM9+AM32</f>
        <v>119187.33538545</v>
      </c>
      <c r="AN8" s="257">
        <v>2016</v>
      </c>
      <c r="AO8" s="258">
        <v>2024</v>
      </c>
      <c r="AP8" s="259">
        <v>0</v>
      </c>
    </row>
    <row r="9" spans="1:48" s="243" customFormat="1" ht="51">
      <c r="B9" s="260"/>
      <c r="C9" s="247">
        <v>11004</v>
      </c>
      <c r="D9" s="247" t="s">
        <v>1020</v>
      </c>
      <c r="E9" s="246" t="s">
        <v>1014</v>
      </c>
      <c r="F9" s="247"/>
      <c r="G9" s="248">
        <f>H9+I9</f>
        <v>61092.789999999986</v>
      </c>
      <c r="H9" s="249">
        <f>+H11</f>
        <v>48971.319999999985</v>
      </c>
      <c r="I9" s="249">
        <f>+I11</f>
        <v>12121.470000000001</v>
      </c>
      <c r="J9" s="248">
        <f>K9+L9</f>
        <v>198992.40000000002</v>
      </c>
      <c r="K9" s="249">
        <f>+K11</f>
        <v>159193.90000000002</v>
      </c>
      <c r="L9" s="249">
        <f>+L11</f>
        <v>39798.5</v>
      </c>
      <c r="M9" s="248">
        <f>N9+O9</f>
        <v>0</v>
      </c>
      <c r="N9" s="311">
        <f>+N11</f>
        <v>0</v>
      </c>
      <c r="O9" s="311">
        <f>+O11</f>
        <v>0</v>
      </c>
      <c r="P9" s="248">
        <f>Q9+R9</f>
        <v>0</v>
      </c>
      <c r="Q9" s="249">
        <f>+Q11</f>
        <v>0</v>
      </c>
      <c r="R9" s="249">
        <f>+R11</f>
        <v>0</v>
      </c>
      <c r="S9" s="248">
        <f>T9+U9</f>
        <v>0</v>
      </c>
      <c r="T9" s="249">
        <f>+T11</f>
        <v>0</v>
      </c>
      <c r="U9" s="312">
        <f>+U11</f>
        <v>0</v>
      </c>
      <c r="V9" s="256">
        <f>W9+X9</f>
        <v>0</v>
      </c>
      <c r="W9" s="249">
        <f>+W11</f>
        <v>0</v>
      </c>
      <c r="X9" s="249">
        <f>+X11</f>
        <v>0</v>
      </c>
      <c r="Y9" s="248">
        <f>Z9+AA9</f>
        <v>0</v>
      </c>
      <c r="Z9" s="249">
        <f>+Z11</f>
        <v>0</v>
      </c>
      <c r="AA9" s="249">
        <f>+AA11</f>
        <v>0</v>
      </c>
      <c r="AB9" s="248">
        <f>AC9+AD9</f>
        <v>0</v>
      </c>
      <c r="AC9" s="249">
        <f>+AC11</f>
        <v>0</v>
      </c>
      <c r="AD9" s="249">
        <f>+AD11</f>
        <v>0</v>
      </c>
      <c r="AE9" s="248">
        <f>AF9+AG9</f>
        <v>0</v>
      </c>
      <c r="AF9" s="249">
        <f>+AF11</f>
        <v>0</v>
      </c>
      <c r="AG9" s="249">
        <f>+AG11</f>
        <v>0</v>
      </c>
      <c r="AH9" s="248">
        <f>AI9+AJ9</f>
        <v>0</v>
      </c>
      <c r="AI9" s="249">
        <f>+AI11</f>
        <v>0</v>
      </c>
      <c r="AJ9" s="249">
        <f>+AJ11</f>
        <v>0</v>
      </c>
      <c r="AK9" s="248">
        <f>AL9+AM9</f>
        <v>0</v>
      </c>
      <c r="AL9" s="249">
        <f>+AL11</f>
        <v>0</v>
      </c>
      <c r="AM9" s="249">
        <f>+AM11</f>
        <v>0</v>
      </c>
      <c r="AN9" s="257"/>
      <c r="AO9" s="258"/>
      <c r="AP9" s="258"/>
    </row>
    <row r="10" spans="1:48">
      <c r="B10" s="261"/>
      <c r="C10" s="247"/>
      <c r="D10" s="262" t="s">
        <v>1021</v>
      </c>
      <c r="E10" s="263"/>
      <c r="F10" s="262"/>
      <c r="G10" s="194"/>
      <c r="H10" s="264"/>
      <c r="I10" s="264"/>
      <c r="J10" s="194"/>
      <c r="K10" s="264"/>
      <c r="L10" s="264"/>
      <c r="M10" s="194"/>
      <c r="N10" s="313"/>
      <c r="O10" s="313"/>
      <c r="P10" s="194"/>
      <c r="Q10" s="264"/>
      <c r="R10" s="264"/>
      <c r="S10" s="194"/>
      <c r="T10" s="264"/>
      <c r="U10" s="314"/>
      <c r="V10" s="210"/>
      <c r="W10" s="264"/>
      <c r="X10" s="264"/>
      <c r="Y10" s="194"/>
      <c r="Z10" s="264"/>
      <c r="AA10" s="264"/>
      <c r="AB10" s="194"/>
      <c r="AC10" s="264"/>
      <c r="AD10" s="264"/>
      <c r="AE10" s="194"/>
      <c r="AF10" s="264"/>
      <c r="AG10" s="264"/>
      <c r="AH10" s="194"/>
      <c r="AI10" s="264"/>
      <c r="AJ10" s="264"/>
      <c r="AK10" s="194"/>
      <c r="AL10" s="264"/>
      <c r="AM10" s="264"/>
      <c r="AN10" s="268"/>
      <c r="AO10" s="269"/>
      <c r="AP10" s="269"/>
    </row>
    <row r="11" spans="1:48">
      <c r="B11" s="261"/>
      <c r="C11" s="247"/>
      <c r="D11" s="247" t="s">
        <v>396</v>
      </c>
      <c r="E11" s="263"/>
      <c r="F11" s="262"/>
      <c r="G11" s="194">
        <f t="shared" ref="G11:G30" si="0">H11+I11</f>
        <v>61092.789999999986</v>
      </c>
      <c r="H11" s="264">
        <f>+H13</f>
        <v>48971.319999999985</v>
      </c>
      <c r="I11" s="264">
        <f>+I13</f>
        <v>12121.470000000001</v>
      </c>
      <c r="J11" s="194">
        <f t="shared" ref="J11:J30" si="1">K11+L11</f>
        <v>198992.40000000002</v>
      </c>
      <c r="K11" s="264">
        <f>+K13</f>
        <v>159193.90000000002</v>
      </c>
      <c r="L11" s="264">
        <f>+L13</f>
        <v>39798.5</v>
      </c>
      <c r="M11" s="194">
        <f>N11+O11</f>
        <v>0</v>
      </c>
      <c r="N11" s="313">
        <f>+N13</f>
        <v>0</v>
      </c>
      <c r="O11" s="313">
        <f>+O13</f>
        <v>0</v>
      </c>
      <c r="P11" s="194">
        <f t="shared" ref="P11:P30" si="2">Q11+R11</f>
        <v>0</v>
      </c>
      <c r="Q11" s="264">
        <f>+Q13</f>
        <v>0</v>
      </c>
      <c r="R11" s="264">
        <f>+R13</f>
        <v>0</v>
      </c>
      <c r="S11" s="194">
        <f t="shared" ref="S11:S30" si="3">T11+U11</f>
        <v>0</v>
      </c>
      <c r="T11" s="264">
        <f>+T13</f>
        <v>0</v>
      </c>
      <c r="U11" s="314">
        <f>+U13</f>
        <v>0</v>
      </c>
      <c r="V11" s="210">
        <f>W11+X11</f>
        <v>0</v>
      </c>
      <c r="W11" s="264">
        <f>+W13</f>
        <v>0</v>
      </c>
      <c r="X11" s="264">
        <f>+X13</f>
        <v>0</v>
      </c>
      <c r="Y11" s="194">
        <f>Z11+AA11</f>
        <v>0</v>
      </c>
      <c r="Z11" s="264">
        <f>+Z13</f>
        <v>0</v>
      </c>
      <c r="AA11" s="264">
        <f>+AA13</f>
        <v>0</v>
      </c>
      <c r="AB11" s="194">
        <f>AC11+AD11</f>
        <v>0</v>
      </c>
      <c r="AC11" s="264">
        <f>+AC13</f>
        <v>0</v>
      </c>
      <c r="AD11" s="264">
        <f>+AD13</f>
        <v>0</v>
      </c>
      <c r="AE11" s="194">
        <f>AF11+AG11</f>
        <v>0</v>
      </c>
      <c r="AF11" s="264">
        <f>+AF13</f>
        <v>0</v>
      </c>
      <c r="AG11" s="264">
        <f>+AG13</f>
        <v>0</v>
      </c>
      <c r="AH11" s="194">
        <f>AI11+AJ11</f>
        <v>0</v>
      </c>
      <c r="AI11" s="264">
        <f>+AI13</f>
        <v>0</v>
      </c>
      <c r="AJ11" s="264">
        <f>+AJ13</f>
        <v>0</v>
      </c>
      <c r="AK11" s="194">
        <f>AL11+AM11</f>
        <v>0</v>
      </c>
      <c r="AL11" s="264">
        <f>+AL13</f>
        <v>0</v>
      </c>
      <c r="AM11" s="264">
        <f>+AM13</f>
        <v>0</v>
      </c>
      <c r="AN11" s="268"/>
      <c r="AO11" s="269"/>
      <c r="AP11" s="269"/>
    </row>
    <row r="12" spans="1:48" ht="38.25">
      <c r="B12" s="261"/>
      <c r="C12" s="247"/>
      <c r="D12" s="262" t="s">
        <v>1022</v>
      </c>
      <c r="E12" s="263"/>
      <c r="F12" s="262"/>
      <c r="G12" s="194"/>
      <c r="H12" s="264"/>
      <c r="I12" s="264"/>
      <c r="J12" s="194"/>
      <c r="K12" s="264"/>
      <c r="L12" s="264"/>
      <c r="M12" s="194"/>
      <c r="N12" s="313"/>
      <c r="O12" s="313"/>
      <c r="P12" s="194"/>
      <c r="Q12" s="264"/>
      <c r="R12" s="264"/>
      <c r="S12" s="194"/>
      <c r="T12" s="264"/>
      <c r="U12" s="314"/>
      <c r="V12" s="210"/>
      <c r="W12" s="264"/>
      <c r="X12" s="264"/>
      <c r="Y12" s="194"/>
      <c r="Z12" s="264"/>
      <c r="AA12" s="264"/>
      <c r="AB12" s="194"/>
      <c r="AC12" s="264"/>
      <c r="AD12" s="264"/>
      <c r="AE12" s="194"/>
      <c r="AF12" s="264"/>
      <c r="AG12" s="264"/>
      <c r="AH12" s="194"/>
      <c r="AI12" s="264"/>
      <c r="AJ12" s="264"/>
      <c r="AK12" s="194"/>
      <c r="AL12" s="264"/>
      <c r="AM12" s="264"/>
      <c r="AN12" s="268"/>
      <c r="AO12" s="269"/>
      <c r="AP12" s="269"/>
    </row>
    <row r="13" spans="1:48" s="243" customFormat="1">
      <c r="B13" s="260"/>
      <c r="C13" s="247"/>
      <c r="D13" s="247"/>
      <c r="E13" s="246"/>
      <c r="F13" s="247" t="s">
        <v>1023</v>
      </c>
      <c r="G13" s="248">
        <f t="shared" si="0"/>
        <v>61092.789999999986</v>
      </c>
      <c r="H13" s="249">
        <f>SUM(H14:H31)</f>
        <v>48971.319999999985</v>
      </c>
      <c r="I13" s="249">
        <f>SUM(I14:I31)</f>
        <v>12121.470000000001</v>
      </c>
      <c r="J13" s="248">
        <f t="shared" si="1"/>
        <v>198992.40000000002</v>
      </c>
      <c r="K13" s="249">
        <f>SUM(K14:K31)</f>
        <v>159193.90000000002</v>
      </c>
      <c r="L13" s="249">
        <f>SUM(L14:L31)</f>
        <v>39798.5</v>
      </c>
      <c r="M13" s="248">
        <f>N13+O13</f>
        <v>0</v>
      </c>
      <c r="N13" s="311">
        <f>SUM(N14:N31)</f>
        <v>0</v>
      </c>
      <c r="O13" s="311">
        <f>SUM(O14:O31)</f>
        <v>0</v>
      </c>
      <c r="P13" s="248">
        <f t="shared" si="2"/>
        <v>0</v>
      </c>
      <c r="Q13" s="249">
        <f>SUM(Q14:Q31)</f>
        <v>0</v>
      </c>
      <c r="R13" s="249">
        <f>SUM(R14:R31)</f>
        <v>0</v>
      </c>
      <c r="S13" s="248">
        <f t="shared" si="3"/>
        <v>0</v>
      </c>
      <c r="T13" s="249"/>
      <c r="U13" s="312"/>
      <c r="V13" s="256">
        <f t="shared" ref="V13:V32" si="4">W13+X13</f>
        <v>0</v>
      </c>
      <c r="W13" s="249">
        <v>0</v>
      </c>
      <c r="X13" s="249">
        <v>0</v>
      </c>
      <c r="Y13" s="248">
        <f t="shared" ref="Y13:Y38" si="5">Z13+AA13</f>
        <v>0</v>
      </c>
      <c r="Z13" s="249">
        <f>SUM(Z14:Z31)</f>
        <v>0</v>
      </c>
      <c r="AA13" s="249">
        <f>SUM(AA14:AA31)</f>
        <v>0</v>
      </c>
      <c r="AB13" s="248">
        <f t="shared" ref="AB13:AB39" si="6">AC13+AD13</f>
        <v>0</v>
      </c>
      <c r="AC13" s="249">
        <f>SUM(AC14:AC31)</f>
        <v>0</v>
      </c>
      <c r="AD13" s="249">
        <f>SUM(AD14:AD31)</f>
        <v>0</v>
      </c>
      <c r="AE13" s="248">
        <f t="shared" ref="AE13:AE32" si="7">AF13+AG13</f>
        <v>0</v>
      </c>
      <c r="AF13" s="249">
        <f>SUM(AF14:AF31)</f>
        <v>0</v>
      </c>
      <c r="AG13" s="249">
        <f>SUM(AG14:AG31)</f>
        <v>0</v>
      </c>
      <c r="AH13" s="248">
        <f t="shared" ref="AH13:AH32" si="8">AI13+AJ13</f>
        <v>0</v>
      </c>
      <c r="AI13" s="249">
        <f>SUM(AI14:AI31)</f>
        <v>0</v>
      </c>
      <c r="AJ13" s="249">
        <f>SUM(AJ14:AJ31)</f>
        <v>0</v>
      </c>
      <c r="AK13" s="248">
        <f t="shared" ref="AK13:AK39" si="9">AL13+AM13</f>
        <v>0</v>
      </c>
      <c r="AL13" s="249">
        <f>SUM(AL14:AL31)</f>
        <v>0</v>
      </c>
      <c r="AM13" s="249">
        <f>SUM(AM14:AM31)</f>
        <v>0</v>
      </c>
      <c r="AN13" s="257"/>
      <c r="AO13" s="258"/>
      <c r="AP13" s="259"/>
    </row>
    <row r="14" spans="1:48" ht="38.25">
      <c r="B14" s="261"/>
      <c r="C14" s="247"/>
      <c r="D14" s="262"/>
      <c r="E14" s="263"/>
      <c r="F14" s="262" t="s">
        <v>1024</v>
      </c>
      <c r="G14" s="194">
        <f t="shared" si="0"/>
        <v>51276.33</v>
      </c>
      <c r="H14" s="264">
        <v>41102.67</v>
      </c>
      <c r="I14" s="264">
        <v>10173.66</v>
      </c>
      <c r="J14" s="194">
        <f t="shared" si="1"/>
        <v>144215.6</v>
      </c>
      <c r="K14" s="264">
        <v>115372.5</v>
      </c>
      <c r="L14" s="264">
        <v>28843.1</v>
      </c>
      <c r="M14" s="194">
        <f>+N14+O14</f>
        <v>0</v>
      </c>
      <c r="N14" s="313">
        <v>0</v>
      </c>
      <c r="O14" s="313">
        <v>0</v>
      </c>
      <c r="P14" s="194">
        <f t="shared" si="2"/>
        <v>0</v>
      </c>
      <c r="Q14" s="264"/>
      <c r="R14" s="264"/>
      <c r="S14" s="194">
        <f t="shared" si="3"/>
        <v>0</v>
      </c>
      <c r="T14" s="264"/>
      <c r="U14" s="314"/>
      <c r="V14" s="210">
        <f t="shared" si="4"/>
        <v>0</v>
      </c>
      <c r="W14" s="264"/>
      <c r="X14" s="264"/>
      <c r="Y14" s="194">
        <f t="shared" si="5"/>
        <v>0</v>
      </c>
      <c r="Z14" s="264">
        <f>+N14/4</f>
        <v>0</v>
      </c>
      <c r="AA14" s="264">
        <f>+O14/4</f>
        <v>0</v>
      </c>
      <c r="AB14" s="194">
        <f t="shared" si="6"/>
        <v>0</v>
      </c>
      <c r="AC14" s="264">
        <f>+Z14</f>
        <v>0</v>
      </c>
      <c r="AD14" s="264">
        <f>+AA14</f>
        <v>0</v>
      </c>
      <c r="AE14" s="194">
        <f t="shared" si="7"/>
        <v>0</v>
      </c>
      <c r="AF14" s="264">
        <f>+AC14</f>
        <v>0</v>
      </c>
      <c r="AG14" s="264">
        <f>+AD14</f>
        <v>0</v>
      </c>
      <c r="AH14" s="194">
        <f t="shared" si="8"/>
        <v>0</v>
      </c>
      <c r="AI14" s="264">
        <f>+AF14</f>
        <v>0</v>
      </c>
      <c r="AJ14" s="264">
        <f>+AG14</f>
        <v>0</v>
      </c>
      <c r="AK14" s="194">
        <f t="shared" si="9"/>
        <v>0</v>
      </c>
      <c r="AL14" s="264">
        <f>+Z14+AC14+AF14+AI14</f>
        <v>0</v>
      </c>
      <c r="AM14" s="264">
        <f>+AA14+AD14+AG14+AJ14</f>
        <v>0</v>
      </c>
      <c r="AN14" s="268"/>
      <c r="AO14" s="269"/>
      <c r="AP14" s="270"/>
    </row>
    <row r="15" spans="1:48">
      <c r="B15" s="261"/>
      <c r="C15" s="247"/>
      <c r="D15" s="262"/>
      <c r="E15" s="263"/>
      <c r="F15" s="262" t="s">
        <v>1025</v>
      </c>
      <c r="G15" s="194">
        <f t="shared" si="0"/>
        <v>440.93</v>
      </c>
      <c r="H15" s="264">
        <v>353.45</v>
      </c>
      <c r="I15" s="264">
        <v>87.48</v>
      </c>
      <c r="J15" s="194">
        <f t="shared" si="1"/>
        <v>3091</v>
      </c>
      <c r="K15" s="264">
        <v>2472.8000000000002</v>
      </c>
      <c r="L15" s="264">
        <v>618.20000000000005</v>
      </c>
      <c r="M15" s="194">
        <f t="shared" ref="M15:M31" si="10">+N15+O15</f>
        <v>0</v>
      </c>
      <c r="N15" s="313">
        <v>0</v>
      </c>
      <c r="O15" s="313">
        <v>0</v>
      </c>
      <c r="P15" s="194">
        <f t="shared" si="2"/>
        <v>0</v>
      </c>
      <c r="Q15" s="264"/>
      <c r="R15" s="264"/>
      <c r="S15" s="194">
        <f t="shared" si="3"/>
        <v>0</v>
      </c>
      <c r="T15" s="264"/>
      <c r="U15" s="314"/>
      <c r="V15" s="210">
        <f t="shared" si="4"/>
        <v>0</v>
      </c>
      <c r="W15" s="264"/>
      <c r="X15" s="264"/>
      <c r="Y15" s="194">
        <f t="shared" si="5"/>
        <v>0</v>
      </c>
      <c r="Z15" s="264">
        <f t="shared" ref="Z15:AA31" si="11">+N15/4</f>
        <v>0</v>
      </c>
      <c r="AA15" s="264">
        <f t="shared" si="11"/>
        <v>0</v>
      </c>
      <c r="AB15" s="194">
        <f t="shared" si="6"/>
        <v>0</v>
      </c>
      <c r="AC15" s="264">
        <f t="shared" ref="AC15:AD31" si="12">+Z15</f>
        <v>0</v>
      </c>
      <c r="AD15" s="264">
        <f t="shared" si="12"/>
        <v>0</v>
      </c>
      <c r="AE15" s="194">
        <f t="shared" si="7"/>
        <v>0</v>
      </c>
      <c r="AF15" s="264">
        <f t="shared" ref="AF15:AG31" si="13">+AC15</f>
        <v>0</v>
      </c>
      <c r="AG15" s="264">
        <f t="shared" si="13"/>
        <v>0</v>
      </c>
      <c r="AH15" s="194">
        <f t="shared" si="8"/>
        <v>0</v>
      </c>
      <c r="AI15" s="264">
        <f t="shared" ref="AI15:AJ31" si="14">+AF15</f>
        <v>0</v>
      </c>
      <c r="AJ15" s="264">
        <f t="shared" si="14"/>
        <v>0</v>
      </c>
      <c r="AK15" s="194">
        <f t="shared" si="9"/>
        <v>0</v>
      </c>
      <c r="AL15" s="264">
        <f t="shared" ref="AL15:AM31" si="15">+Z15+AC15+AF15+AI15</f>
        <v>0</v>
      </c>
      <c r="AM15" s="264">
        <f t="shared" si="15"/>
        <v>0</v>
      </c>
      <c r="AN15" s="268"/>
      <c r="AO15" s="269"/>
      <c r="AP15" s="270"/>
    </row>
    <row r="16" spans="1:48">
      <c r="B16" s="261"/>
      <c r="C16" s="247"/>
      <c r="D16" s="262"/>
      <c r="E16" s="263"/>
      <c r="F16" s="262" t="s">
        <v>1026</v>
      </c>
      <c r="G16" s="194">
        <f t="shared" si="0"/>
        <v>70.42</v>
      </c>
      <c r="H16" s="264">
        <v>56.45</v>
      </c>
      <c r="I16" s="264">
        <v>13.97</v>
      </c>
      <c r="J16" s="194">
        <f t="shared" si="1"/>
        <v>110.8</v>
      </c>
      <c r="K16" s="264">
        <v>88.6</v>
      </c>
      <c r="L16" s="264">
        <v>22.2</v>
      </c>
      <c r="M16" s="194">
        <f t="shared" si="10"/>
        <v>0</v>
      </c>
      <c r="N16" s="313">
        <v>0</v>
      </c>
      <c r="O16" s="313">
        <v>0</v>
      </c>
      <c r="P16" s="194">
        <f t="shared" si="2"/>
        <v>0</v>
      </c>
      <c r="Q16" s="264"/>
      <c r="R16" s="264"/>
      <c r="S16" s="194">
        <f t="shared" si="3"/>
        <v>0</v>
      </c>
      <c r="T16" s="264"/>
      <c r="U16" s="314"/>
      <c r="V16" s="210">
        <f t="shared" si="4"/>
        <v>0</v>
      </c>
      <c r="W16" s="264"/>
      <c r="X16" s="264"/>
      <c r="Y16" s="194">
        <f t="shared" si="5"/>
        <v>0</v>
      </c>
      <c r="Z16" s="264">
        <f t="shared" si="11"/>
        <v>0</v>
      </c>
      <c r="AA16" s="264">
        <f t="shared" si="11"/>
        <v>0</v>
      </c>
      <c r="AB16" s="194">
        <f t="shared" si="6"/>
        <v>0</v>
      </c>
      <c r="AC16" s="264">
        <f t="shared" si="12"/>
        <v>0</v>
      </c>
      <c r="AD16" s="264">
        <f t="shared" si="12"/>
        <v>0</v>
      </c>
      <c r="AE16" s="194">
        <f t="shared" si="7"/>
        <v>0</v>
      </c>
      <c r="AF16" s="264">
        <f t="shared" si="13"/>
        <v>0</v>
      </c>
      <c r="AG16" s="264">
        <f t="shared" si="13"/>
        <v>0</v>
      </c>
      <c r="AH16" s="194">
        <f t="shared" si="8"/>
        <v>0</v>
      </c>
      <c r="AI16" s="264">
        <f t="shared" si="14"/>
        <v>0</v>
      </c>
      <c r="AJ16" s="264">
        <f t="shared" si="14"/>
        <v>0</v>
      </c>
      <c r="AK16" s="194">
        <f t="shared" si="9"/>
        <v>0</v>
      </c>
      <c r="AL16" s="264">
        <f t="shared" si="15"/>
        <v>0</v>
      </c>
      <c r="AM16" s="264">
        <f t="shared" si="15"/>
        <v>0</v>
      </c>
      <c r="AN16" s="268"/>
      <c r="AO16" s="269"/>
      <c r="AP16" s="270"/>
    </row>
    <row r="17" spans="2:42">
      <c r="B17" s="261"/>
      <c r="C17" s="247"/>
      <c r="D17" s="262"/>
      <c r="E17" s="263"/>
      <c r="F17" s="262" t="s">
        <v>1027</v>
      </c>
      <c r="G17" s="194">
        <f t="shared" si="0"/>
        <v>211.83</v>
      </c>
      <c r="H17" s="264">
        <v>169.8</v>
      </c>
      <c r="I17" s="264">
        <v>42.03</v>
      </c>
      <c r="J17" s="194">
        <f t="shared" si="1"/>
        <v>890</v>
      </c>
      <c r="K17" s="264">
        <v>712</v>
      </c>
      <c r="L17" s="264">
        <v>178</v>
      </c>
      <c r="M17" s="194">
        <f t="shared" si="10"/>
        <v>0</v>
      </c>
      <c r="N17" s="313">
        <v>0</v>
      </c>
      <c r="O17" s="313">
        <v>0</v>
      </c>
      <c r="P17" s="194">
        <f t="shared" si="2"/>
        <v>0</v>
      </c>
      <c r="Q17" s="264"/>
      <c r="R17" s="264"/>
      <c r="S17" s="194">
        <f t="shared" si="3"/>
        <v>0</v>
      </c>
      <c r="T17" s="264"/>
      <c r="U17" s="314"/>
      <c r="V17" s="210">
        <f t="shared" si="4"/>
        <v>0</v>
      </c>
      <c r="W17" s="264"/>
      <c r="X17" s="264"/>
      <c r="Y17" s="194">
        <f t="shared" si="5"/>
        <v>0</v>
      </c>
      <c r="Z17" s="264">
        <f t="shared" si="11"/>
        <v>0</v>
      </c>
      <c r="AA17" s="264">
        <f t="shared" si="11"/>
        <v>0</v>
      </c>
      <c r="AB17" s="194">
        <f t="shared" si="6"/>
        <v>0</v>
      </c>
      <c r="AC17" s="264">
        <f t="shared" si="12"/>
        <v>0</v>
      </c>
      <c r="AD17" s="264">
        <f t="shared" si="12"/>
        <v>0</v>
      </c>
      <c r="AE17" s="194">
        <f t="shared" si="7"/>
        <v>0</v>
      </c>
      <c r="AF17" s="264">
        <f t="shared" si="13"/>
        <v>0</v>
      </c>
      <c r="AG17" s="264">
        <f t="shared" si="13"/>
        <v>0</v>
      </c>
      <c r="AH17" s="194">
        <f t="shared" si="8"/>
        <v>0</v>
      </c>
      <c r="AI17" s="264">
        <f t="shared" si="14"/>
        <v>0</v>
      </c>
      <c r="AJ17" s="264">
        <f t="shared" si="14"/>
        <v>0</v>
      </c>
      <c r="AK17" s="194">
        <f t="shared" si="9"/>
        <v>0</v>
      </c>
      <c r="AL17" s="264">
        <f t="shared" si="15"/>
        <v>0</v>
      </c>
      <c r="AM17" s="264">
        <f t="shared" si="15"/>
        <v>0</v>
      </c>
      <c r="AN17" s="268"/>
      <c r="AO17" s="269"/>
      <c r="AP17" s="270"/>
    </row>
    <row r="18" spans="2:42">
      <c r="B18" s="261"/>
      <c r="C18" s="247"/>
      <c r="D18" s="262"/>
      <c r="E18" s="263"/>
      <c r="F18" s="262" t="s">
        <v>1028</v>
      </c>
      <c r="G18" s="194">
        <f t="shared" si="0"/>
        <v>238.48999999999998</v>
      </c>
      <c r="H18" s="264">
        <v>191.17</v>
      </c>
      <c r="I18" s="264">
        <v>47.32</v>
      </c>
      <c r="J18" s="194">
        <f t="shared" si="1"/>
        <v>3160</v>
      </c>
      <c r="K18" s="264">
        <v>2528</v>
      </c>
      <c r="L18" s="264">
        <v>632</v>
      </c>
      <c r="M18" s="194">
        <f t="shared" si="10"/>
        <v>0</v>
      </c>
      <c r="N18" s="313">
        <v>0</v>
      </c>
      <c r="O18" s="313">
        <v>0</v>
      </c>
      <c r="P18" s="194">
        <f t="shared" si="2"/>
        <v>0</v>
      </c>
      <c r="Q18" s="264"/>
      <c r="R18" s="264"/>
      <c r="S18" s="194">
        <f t="shared" si="3"/>
        <v>0</v>
      </c>
      <c r="T18" s="264"/>
      <c r="U18" s="314"/>
      <c r="V18" s="194">
        <f t="shared" si="4"/>
        <v>0</v>
      </c>
      <c r="W18" s="264"/>
      <c r="X18" s="264"/>
      <c r="Y18" s="194">
        <f t="shared" si="5"/>
        <v>0</v>
      </c>
      <c r="Z18" s="264">
        <f t="shared" si="11"/>
        <v>0</v>
      </c>
      <c r="AA18" s="264">
        <f t="shared" si="11"/>
        <v>0</v>
      </c>
      <c r="AB18" s="194">
        <f t="shared" si="6"/>
        <v>0</v>
      </c>
      <c r="AC18" s="264">
        <f t="shared" si="12"/>
        <v>0</v>
      </c>
      <c r="AD18" s="264">
        <f t="shared" si="12"/>
        <v>0</v>
      </c>
      <c r="AE18" s="194">
        <f t="shared" si="7"/>
        <v>0</v>
      </c>
      <c r="AF18" s="264">
        <f t="shared" si="13"/>
        <v>0</v>
      </c>
      <c r="AG18" s="264">
        <f t="shared" si="13"/>
        <v>0</v>
      </c>
      <c r="AH18" s="194">
        <f t="shared" si="8"/>
        <v>0</v>
      </c>
      <c r="AI18" s="264">
        <f t="shared" si="14"/>
        <v>0</v>
      </c>
      <c r="AJ18" s="264">
        <f t="shared" si="14"/>
        <v>0</v>
      </c>
      <c r="AK18" s="194">
        <f t="shared" si="9"/>
        <v>0</v>
      </c>
      <c r="AL18" s="264">
        <f t="shared" si="15"/>
        <v>0</v>
      </c>
      <c r="AM18" s="264">
        <f t="shared" si="15"/>
        <v>0</v>
      </c>
      <c r="AN18" s="268"/>
      <c r="AO18" s="269"/>
      <c r="AP18" s="270"/>
    </row>
    <row r="19" spans="2:42">
      <c r="B19" s="261"/>
      <c r="C19" s="247"/>
      <c r="D19" s="262"/>
      <c r="E19" s="263"/>
      <c r="F19" s="262" t="s">
        <v>1029</v>
      </c>
      <c r="G19" s="194">
        <f t="shared" si="0"/>
        <v>2137.02</v>
      </c>
      <c r="H19" s="264">
        <v>1713.02</v>
      </c>
      <c r="I19" s="264">
        <v>424</v>
      </c>
      <c r="J19" s="194">
        <f t="shared" si="1"/>
        <v>11550</v>
      </c>
      <c r="K19" s="264">
        <v>9240</v>
      </c>
      <c r="L19" s="264">
        <v>2310</v>
      </c>
      <c r="M19" s="194">
        <f t="shared" si="10"/>
        <v>0</v>
      </c>
      <c r="N19" s="313">
        <v>0</v>
      </c>
      <c r="O19" s="313">
        <v>0</v>
      </c>
      <c r="P19" s="194">
        <f t="shared" si="2"/>
        <v>0</v>
      </c>
      <c r="Q19" s="264"/>
      <c r="R19" s="264"/>
      <c r="S19" s="194">
        <f t="shared" si="3"/>
        <v>0</v>
      </c>
      <c r="T19" s="264"/>
      <c r="U19" s="314"/>
      <c r="V19" s="194">
        <f t="shared" si="4"/>
        <v>0</v>
      </c>
      <c r="W19" s="264"/>
      <c r="X19" s="264"/>
      <c r="Y19" s="194">
        <f t="shared" si="5"/>
        <v>0</v>
      </c>
      <c r="Z19" s="264">
        <f t="shared" si="11"/>
        <v>0</v>
      </c>
      <c r="AA19" s="264">
        <f t="shared" si="11"/>
        <v>0</v>
      </c>
      <c r="AB19" s="194">
        <f t="shared" si="6"/>
        <v>0</v>
      </c>
      <c r="AC19" s="264">
        <f t="shared" si="12"/>
        <v>0</v>
      </c>
      <c r="AD19" s="264">
        <f t="shared" si="12"/>
        <v>0</v>
      </c>
      <c r="AE19" s="194">
        <f t="shared" si="7"/>
        <v>0</v>
      </c>
      <c r="AF19" s="264">
        <f t="shared" si="13"/>
        <v>0</v>
      </c>
      <c r="AG19" s="264">
        <f t="shared" si="13"/>
        <v>0</v>
      </c>
      <c r="AH19" s="194">
        <f t="shared" si="8"/>
        <v>0</v>
      </c>
      <c r="AI19" s="264">
        <f t="shared" si="14"/>
        <v>0</v>
      </c>
      <c r="AJ19" s="264">
        <f t="shared" si="14"/>
        <v>0</v>
      </c>
      <c r="AK19" s="194">
        <f t="shared" si="9"/>
        <v>0</v>
      </c>
      <c r="AL19" s="264">
        <f t="shared" si="15"/>
        <v>0</v>
      </c>
      <c r="AM19" s="264">
        <f t="shared" si="15"/>
        <v>0</v>
      </c>
      <c r="AN19" s="268"/>
      <c r="AO19" s="269"/>
      <c r="AP19" s="270"/>
    </row>
    <row r="20" spans="2:42" ht="25.5">
      <c r="B20" s="261"/>
      <c r="C20" s="247"/>
      <c r="D20" s="262"/>
      <c r="E20" s="263"/>
      <c r="F20" s="262" t="s">
        <v>1030</v>
      </c>
      <c r="G20" s="194">
        <f t="shared" si="0"/>
        <v>0</v>
      </c>
      <c r="H20" s="264">
        <v>0</v>
      </c>
      <c r="I20" s="264">
        <v>0</v>
      </c>
      <c r="J20" s="194">
        <f t="shared" si="1"/>
        <v>2560</v>
      </c>
      <c r="K20" s="264">
        <v>2048</v>
      </c>
      <c r="L20" s="264">
        <v>512</v>
      </c>
      <c r="M20" s="194">
        <f t="shared" si="10"/>
        <v>0</v>
      </c>
      <c r="N20" s="313">
        <v>0</v>
      </c>
      <c r="O20" s="313">
        <v>0</v>
      </c>
      <c r="P20" s="194">
        <f t="shared" si="2"/>
        <v>0</v>
      </c>
      <c r="Q20" s="264"/>
      <c r="R20" s="264"/>
      <c r="S20" s="194">
        <f t="shared" si="3"/>
        <v>0</v>
      </c>
      <c r="T20" s="264"/>
      <c r="U20" s="314"/>
      <c r="V20" s="194">
        <f t="shared" si="4"/>
        <v>0</v>
      </c>
      <c r="W20" s="264"/>
      <c r="X20" s="264"/>
      <c r="Y20" s="194">
        <f t="shared" si="5"/>
        <v>0</v>
      </c>
      <c r="Z20" s="264">
        <f t="shared" si="11"/>
        <v>0</v>
      </c>
      <c r="AA20" s="264">
        <f t="shared" si="11"/>
        <v>0</v>
      </c>
      <c r="AB20" s="194">
        <f t="shared" si="6"/>
        <v>0</v>
      </c>
      <c r="AC20" s="264">
        <f t="shared" si="12"/>
        <v>0</v>
      </c>
      <c r="AD20" s="264">
        <f t="shared" si="12"/>
        <v>0</v>
      </c>
      <c r="AE20" s="194">
        <f t="shared" si="7"/>
        <v>0</v>
      </c>
      <c r="AF20" s="264">
        <f t="shared" si="13"/>
        <v>0</v>
      </c>
      <c r="AG20" s="264">
        <f t="shared" si="13"/>
        <v>0</v>
      </c>
      <c r="AH20" s="194">
        <f t="shared" si="8"/>
        <v>0</v>
      </c>
      <c r="AI20" s="264">
        <f t="shared" si="14"/>
        <v>0</v>
      </c>
      <c r="AJ20" s="264">
        <f t="shared" si="14"/>
        <v>0</v>
      </c>
      <c r="AK20" s="194">
        <f t="shared" si="9"/>
        <v>0</v>
      </c>
      <c r="AL20" s="264">
        <f t="shared" si="15"/>
        <v>0</v>
      </c>
      <c r="AM20" s="264">
        <f t="shared" si="15"/>
        <v>0</v>
      </c>
      <c r="AN20" s="268"/>
      <c r="AO20" s="269"/>
      <c r="AP20" s="270"/>
    </row>
    <row r="21" spans="2:42">
      <c r="B21" s="261"/>
      <c r="C21" s="247"/>
      <c r="D21" s="262"/>
      <c r="E21" s="263"/>
      <c r="F21" s="262" t="s">
        <v>1031</v>
      </c>
      <c r="G21" s="194">
        <f t="shared" si="0"/>
        <v>491.61</v>
      </c>
      <c r="H21" s="264">
        <v>394.07</v>
      </c>
      <c r="I21" s="264">
        <v>97.54</v>
      </c>
      <c r="J21" s="194">
        <f t="shared" si="1"/>
        <v>1258</v>
      </c>
      <c r="K21" s="264">
        <v>1006.4</v>
      </c>
      <c r="L21" s="264">
        <v>251.6</v>
      </c>
      <c r="M21" s="194">
        <f t="shared" si="10"/>
        <v>0</v>
      </c>
      <c r="N21" s="313">
        <v>0</v>
      </c>
      <c r="O21" s="313">
        <v>0</v>
      </c>
      <c r="P21" s="194">
        <f t="shared" si="2"/>
        <v>0</v>
      </c>
      <c r="Q21" s="264"/>
      <c r="R21" s="264"/>
      <c r="S21" s="194">
        <f t="shared" si="3"/>
        <v>0</v>
      </c>
      <c r="T21" s="264"/>
      <c r="U21" s="314"/>
      <c r="V21" s="194">
        <f t="shared" si="4"/>
        <v>0</v>
      </c>
      <c r="W21" s="264"/>
      <c r="X21" s="264"/>
      <c r="Y21" s="194">
        <f t="shared" si="5"/>
        <v>0</v>
      </c>
      <c r="Z21" s="264">
        <f t="shared" si="11"/>
        <v>0</v>
      </c>
      <c r="AA21" s="264">
        <f t="shared" si="11"/>
        <v>0</v>
      </c>
      <c r="AB21" s="194">
        <f t="shared" si="6"/>
        <v>0</v>
      </c>
      <c r="AC21" s="264">
        <f t="shared" si="12"/>
        <v>0</v>
      </c>
      <c r="AD21" s="264">
        <f t="shared" si="12"/>
        <v>0</v>
      </c>
      <c r="AE21" s="194">
        <f t="shared" si="7"/>
        <v>0</v>
      </c>
      <c r="AF21" s="264">
        <f t="shared" si="13"/>
        <v>0</v>
      </c>
      <c r="AG21" s="264">
        <f t="shared" si="13"/>
        <v>0</v>
      </c>
      <c r="AH21" s="194">
        <f t="shared" si="8"/>
        <v>0</v>
      </c>
      <c r="AI21" s="264">
        <f t="shared" si="14"/>
        <v>0</v>
      </c>
      <c r="AJ21" s="264">
        <f t="shared" si="14"/>
        <v>0</v>
      </c>
      <c r="AK21" s="194">
        <f t="shared" si="9"/>
        <v>0</v>
      </c>
      <c r="AL21" s="264">
        <f t="shared" si="15"/>
        <v>0</v>
      </c>
      <c r="AM21" s="264">
        <f t="shared" si="15"/>
        <v>0</v>
      </c>
      <c r="AN21" s="268"/>
      <c r="AO21" s="269"/>
      <c r="AP21" s="270"/>
    </row>
    <row r="22" spans="2:42" ht="38.25">
      <c r="B22" s="261"/>
      <c r="C22" s="247"/>
      <c r="D22" s="262"/>
      <c r="E22" s="263"/>
      <c r="F22" s="262" t="s">
        <v>1032</v>
      </c>
      <c r="G22" s="194">
        <f t="shared" si="0"/>
        <v>36.29</v>
      </c>
      <c r="H22" s="264">
        <v>29.09</v>
      </c>
      <c r="I22" s="264">
        <v>7.2</v>
      </c>
      <c r="J22" s="194">
        <f t="shared" si="1"/>
        <v>830</v>
      </c>
      <c r="K22" s="264">
        <v>664</v>
      </c>
      <c r="L22" s="264">
        <v>166</v>
      </c>
      <c r="M22" s="194">
        <f t="shared" si="10"/>
        <v>0</v>
      </c>
      <c r="N22" s="313">
        <v>0</v>
      </c>
      <c r="O22" s="313">
        <v>0</v>
      </c>
      <c r="P22" s="194">
        <f t="shared" si="2"/>
        <v>0</v>
      </c>
      <c r="Q22" s="264"/>
      <c r="R22" s="264"/>
      <c r="S22" s="194">
        <f t="shared" si="3"/>
        <v>0</v>
      </c>
      <c r="T22" s="264"/>
      <c r="U22" s="314"/>
      <c r="V22" s="194">
        <f t="shared" si="4"/>
        <v>0</v>
      </c>
      <c r="W22" s="264"/>
      <c r="X22" s="264"/>
      <c r="Y22" s="194">
        <f t="shared" si="5"/>
        <v>0</v>
      </c>
      <c r="Z22" s="264">
        <f t="shared" si="11"/>
        <v>0</v>
      </c>
      <c r="AA22" s="264">
        <f t="shared" si="11"/>
        <v>0</v>
      </c>
      <c r="AB22" s="194">
        <f t="shared" si="6"/>
        <v>0</v>
      </c>
      <c r="AC22" s="264">
        <f t="shared" si="12"/>
        <v>0</v>
      </c>
      <c r="AD22" s="264">
        <f t="shared" si="12"/>
        <v>0</v>
      </c>
      <c r="AE22" s="194">
        <f t="shared" si="7"/>
        <v>0</v>
      </c>
      <c r="AF22" s="264">
        <f t="shared" si="13"/>
        <v>0</v>
      </c>
      <c r="AG22" s="264">
        <f t="shared" si="13"/>
        <v>0</v>
      </c>
      <c r="AH22" s="194">
        <f t="shared" si="8"/>
        <v>0</v>
      </c>
      <c r="AI22" s="264">
        <f t="shared" si="14"/>
        <v>0</v>
      </c>
      <c r="AJ22" s="264">
        <f t="shared" si="14"/>
        <v>0</v>
      </c>
      <c r="AK22" s="194">
        <f t="shared" si="9"/>
        <v>0</v>
      </c>
      <c r="AL22" s="264">
        <f t="shared" si="15"/>
        <v>0</v>
      </c>
      <c r="AM22" s="264">
        <f t="shared" si="15"/>
        <v>0</v>
      </c>
      <c r="AN22" s="268"/>
      <c r="AO22" s="269"/>
      <c r="AP22" s="270"/>
    </row>
    <row r="23" spans="2:42" ht="25.5">
      <c r="B23" s="261"/>
      <c r="C23" s="247"/>
      <c r="D23" s="262"/>
      <c r="E23" s="263"/>
      <c r="F23" s="262" t="s">
        <v>1033</v>
      </c>
      <c r="G23" s="194">
        <f t="shared" si="0"/>
        <v>20.16</v>
      </c>
      <c r="H23" s="264">
        <v>16.16</v>
      </c>
      <c r="I23" s="264">
        <v>4</v>
      </c>
      <c r="J23" s="194">
        <f t="shared" si="1"/>
        <v>300</v>
      </c>
      <c r="K23" s="264">
        <v>240</v>
      </c>
      <c r="L23" s="264">
        <v>60</v>
      </c>
      <c r="M23" s="194">
        <f t="shared" si="10"/>
        <v>0</v>
      </c>
      <c r="N23" s="313">
        <v>0</v>
      </c>
      <c r="O23" s="313">
        <v>0</v>
      </c>
      <c r="P23" s="194">
        <f t="shared" si="2"/>
        <v>0</v>
      </c>
      <c r="Q23" s="264"/>
      <c r="R23" s="264"/>
      <c r="S23" s="194">
        <f t="shared" si="3"/>
        <v>0</v>
      </c>
      <c r="T23" s="264"/>
      <c r="U23" s="314"/>
      <c r="V23" s="194">
        <f t="shared" si="4"/>
        <v>0</v>
      </c>
      <c r="W23" s="264"/>
      <c r="X23" s="264"/>
      <c r="Y23" s="194">
        <f t="shared" si="5"/>
        <v>0</v>
      </c>
      <c r="Z23" s="264">
        <f t="shared" si="11"/>
        <v>0</v>
      </c>
      <c r="AA23" s="264">
        <f t="shared" si="11"/>
        <v>0</v>
      </c>
      <c r="AB23" s="194">
        <f t="shared" si="6"/>
        <v>0</v>
      </c>
      <c r="AC23" s="264">
        <f t="shared" si="12"/>
        <v>0</v>
      </c>
      <c r="AD23" s="264">
        <f t="shared" si="12"/>
        <v>0</v>
      </c>
      <c r="AE23" s="194">
        <f t="shared" si="7"/>
        <v>0</v>
      </c>
      <c r="AF23" s="264">
        <f t="shared" si="13"/>
        <v>0</v>
      </c>
      <c r="AG23" s="264">
        <f t="shared" si="13"/>
        <v>0</v>
      </c>
      <c r="AH23" s="194">
        <f t="shared" si="8"/>
        <v>0</v>
      </c>
      <c r="AI23" s="264">
        <f t="shared" si="14"/>
        <v>0</v>
      </c>
      <c r="AJ23" s="264">
        <f t="shared" si="14"/>
        <v>0</v>
      </c>
      <c r="AK23" s="194">
        <f t="shared" si="9"/>
        <v>0</v>
      </c>
      <c r="AL23" s="264">
        <f t="shared" si="15"/>
        <v>0</v>
      </c>
      <c r="AM23" s="264">
        <f t="shared" si="15"/>
        <v>0</v>
      </c>
      <c r="AN23" s="268"/>
      <c r="AO23" s="269"/>
      <c r="AP23" s="270"/>
    </row>
    <row r="24" spans="2:42">
      <c r="B24" s="261"/>
      <c r="C24" s="247"/>
      <c r="D24" s="262"/>
      <c r="E24" s="263"/>
      <c r="F24" s="262" t="s">
        <v>1034</v>
      </c>
      <c r="G24" s="194">
        <f t="shared" si="0"/>
        <v>29.43</v>
      </c>
      <c r="H24" s="264">
        <v>23.59</v>
      </c>
      <c r="I24" s="264">
        <v>5.84</v>
      </c>
      <c r="J24" s="194">
        <f t="shared" si="1"/>
        <v>480</v>
      </c>
      <c r="K24" s="264">
        <v>384</v>
      </c>
      <c r="L24" s="264">
        <v>96</v>
      </c>
      <c r="M24" s="194">
        <f t="shared" si="10"/>
        <v>0</v>
      </c>
      <c r="N24" s="313">
        <v>0</v>
      </c>
      <c r="O24" s="313">
        <v>0</v>
      </c>
      <c r="P24" s="194">
        <f t="shared" si="2"/>
        <v>0</v>
      </c>
      <c r="Q24" s="264"/>
      <c r="R24" s="264"/>
      <c r="S24" s="194">
        <f t="shared" si="3"/>
        <v>0</v>
      </c>
      <c r="T24" s="264"/>
      <c r="U24" s="314"/>
      <c r="V24" s="194">
        <f t="shared" si="4"/>
        <v>0</v>
      </c>
      <c r="W24" s="264"/>
      <c r="X24" s="264"/>
      <c r="Y24" s="194">
        <f t="shared" si="5"/>
        <v>0</v>
      </c>
      <c r="Z24" s="264">
        <f t="shared" si="11"/>
        <v>0</v>
      </c>
      <c r="AA24" s="264">
        <f t="shared" si="11"/>
        <v>0</v>
      </c>
      <c r="AB24" s="194">
        <f t="shared" si="6"/>
        <v>0</v>
      </c>
      <c r="AC24" s="264">
        <f t="shared" si="12"/>
        <v>0</v>
      </c>
      <c r="AD24" s="264">
        <f t="shared" si="12"/>
        <v>0</v>
      </c>
      <c r="AE24" s="194">
        <f t="shared" si="7"/>
        <v>0</v>
      </c>
      <c r="AF24" s="264">
        <f t="shared" si="13"/>
        <v>0</v>
      </c>
      <c r="AG24" s="264">
        <f t="shared" si="13"/>
        <v>0</v>
      </c>
      <c r="AH24" s="194">
        <f t="shared" si="8"/>
        <v>0</v>
      </c>
      <c r="AI24" s="264">
        <f t="shared" si="14"/>
        <v>0</v>
      </c>
      <c r="AJ24" s="264">
        <f t="shared" si="14"/>
        <v>0</v>
      </c>
      <c r="AK24" s="194">
        <f t="shared" si="9"/>
        <v>0</v>
      </c>
      <c r="AL24" s="264">
        <f t="shared" si="15"/>
        <v>0</v>
      </c>
      <c r="AM24" s="264">
        <f t="shared" si="15"/>
        <v>0</v>
      </c>
      <c r="AN24" s="268"/>
      <c r="AO24" s="269"/>
      <c r="AP24" s="270"/>
    </row>
    <row r="25" spans="2:42" ht="38.25">
      <c r="B25" s="261"/>
      <c r="C25" s="247"/>
      <c r="D25" s="262"/>
      <c r="E25" s="263"/>
      <c r="F25" s="262" t="s">
        <v>1035</v>
      </c>
      <c r="G25" s="194">
        <f t="shared" si="0"/>
        <v>320.02999999999997</v>
      </c>
      <c r="H25" s="264">
        <v>256.52999999999997</v>
      </c>
      <c r="I25" s="264">
        <v>63.5</v>
      </c>
      <c r="J25" s="194">
        <f t="shared" si="1"/>
        <v>1710</v>
      </c>
      <c r="K25" s="264">
        <v>1368</v>
      </c>
      <c r="L25" s="264">
        <v>342</v>
      </c>
      <c r="M25" s="194">
        <f t="shared" si="10"/>
        <v>0</v>
      </c>
      <c r="N25" s="313">
        <v>0</v>
      </c>
      <c r="O25" s="313">
        <v>0</v>
      </c>
      <c r="P25" s="194">
        <f t="shared" si="2"/>
        <v>0</v>
      </c>
      <c r="Q25" s="264"/>
      <c r="R25" s="264"/>
      <c r="S25" s="194">
        <f t="shared" si="3"/>
        <v>0</v>
      </c>
      <c r="T25" s="264"/>
      <c r="U25" s="314"/>
      <c r="V25" s="194">
        <f t="shared" si="4"/>
        <v>0</v>
      </c>
      <c r="W25" s="264"/>
      <c r="X25" s="264"/>
      <c r="Y25" s="194">
        <f t="shared" si="5"/>
        <v>0</v>
      </c>
      <c r="Z25" s="264">
        <f t="shared" si="11"/>
        <v>0</v>
      </c>
      <c r="AA25" s="264">
        <f t="shared" si="11"/>
        <v>0</v>
      </c>
      <c r="AB25" s="194">
        <f t="shared" si="6"/>
        <v>0</v>
      </c>
      <c r="AC25" s="264">
        <f t="shared" si="12"/>
        <v>0</v>
      </c>
      <c r="AD25" s="264">
        <f t="shared" si="12"/>
        <v>0</v>
      </c>
      <c r="AE25" s="194">
        <f t="shared" si="7"/>
        <v>0</v>
      </c>
      <c r="AF25" s="264">
        <f t="shared" si="13"/>
        <v>0</v>
      </c>
      <c r="AG25" s="264">
        <f t="shared" si="13"/>
        <v>0</v>
      </c>
      <c r="AH25" s="194">
        <f t="shared" si="8"/>
        <v>0</v>
      </c>
      <c r="AI25" s="264">
        <f t="shared" si="14"/>
        <v>0</v>
      </c>
      <c r="AJ25" s="264">
        <f t="shared" si="14"/>
        <v>0</v>
      </c>
      <c r="AK25" s="194">
        <f t="shared" si="9"/>
        <v>0</v>
      </c>
      <c r="AL25" s="264">
        <f t="shared" si="15"/>
        <v>0</v>
      </c>
      <c r="AM25" s="264">
        <f t="shared" si="15"/>
        <v>0</v>
      </c>
      <c r="AN25" s="268"/>
      <c r="AO25" s="269"/>
      <c r="AP25" s="270"/>
    </row>
    <row r="26" spans="2:42" ht="38.25">
      <c r="B26" s="261"/>
      <c r="C26" s="247"/>
      <c r="D26" s="262"/>
      <c r="E26" s="263"/>
      <c r="F26" s="262" t="s">
        <v>1036</v>
      </c>
      <c r="G26" s="194">
        <f t="shared" si="0"/>
        <v>176.4</v>
      </c>
      <c r="H26" s="264">
        <v>141.25</v>
      </c>
      <c r="I26" s="264">
        <v>35.15</v>
      </c>
      <c r="J26" s="194">
        <f t="shared" si="1"/>
        <v>800</v>
      </c>
      <c r="K26" s="264">
        <v>640</v>
      </c>
      <c r="L26" s="264">
        <v>160</v>
      </c>
      <c r="M26" s="194">
        <f t="shared" si="10"/>
        <v>0</v>
      </c>
      <c r="N26" s="313">
        <v>0</v>
      </c>
      <c r="O26" s="313">
        <v>0</v>
      </c>
      <c r="P26" s="194">
        <f t="shared" si="2"/>
        <v>0</v>
      </c>
      <c r="Q26" s="264"/>
      <c r="R26" s="264"/>
      <c r="S26" s="194">
        <f t="shared" si="3"/>
        <v>0</v>
      </c>
      <c r="T26" s="264"/>
      <c r="U26" s="314"/>
      <c r="V26" s="194">
        <f t="shared" si="4"/>
        <v>0</v>
      </c>
      <c r="W26" s="264"/>
      <c r="X26" s="264"/>
      <c r="Y26" s="194">
        <f t="shared" si="5"/>
        <v>0</v>
      </c>
      <c r="Z26" s="264">
        <f t="shared" si="11"/>
        <v>0</v>
      </c>
      <c r="AA26" s="264">
        <f t="shared" si="11"/>
        <v>0</v>
      </c>
      <c r="AB26" s="194">
        <f t="shared" si="6"/>
        <v>0</v>
      </c>
      <c r="AC26" s="264">
        <f t="shared" si="12"/>
        <v>0</v>
      </c>
      <c r="AD26" s="264">
        <f t="shared" si="12"/>
        <v>0</v>
      </c>
      <c r="AE26" s="194">
        <f t="shared" si="7"/>
        <v>0</v>
      </c>
      <c r="AF26" s="264">
        <f t="shared" si="13"/>
        <v>0</v>
      </c>
      <c r="AG26" s="264">
        <f t="shared" si="13"/>
        <v>0</v>
      </c>
      <c r="AH26" s="194">
        <f t="shared" si="8"/>
        <v>0</v>
      </c>
      <c r="AI26" s="264">
        <f t="shared" si="14"/>
        <v>0</v>
      </c>
      <c r="AJ26" s="264">
        <f t="shared" si="14"/>
        <v>0</v>
      </c>
      <c r="AK26" s="194">
        <f t="shared" si="9"/>
        <v>0</v>
      </c>
      <c r="AL26" s="264">
        <f t="shared" si="15"/>
        <v>0</v>
      </c>
      <c r="AM26" s="264">
        <f t="shared" si="15"/>
        <v>0</v>
      </c>
      <c r="AN26" s="268"/>
      <c r="AO26" s="269"/>
      <c r="AP26" s="270"/>
    </row>
    <row r="27" spans="2:42" ht="25.5">
      <c r="B27" s="261"/>
      <c r="C27" s="247"/>
      <c r="D27" s="262"/>
      <c r="E27" s="263"/>
      <c r="F27" s="262" t="s">
        <v>1037</v>
      </c>
      <c r="G27" s="194">
        <f t="shared" si="0"/>
        <v>656.06999999999994</v>
      </c>
      <c r="H27" s="264">
        <v>525.9</v>
      </c>
      <c r="I27" s="264">
        <v>130.16999999999999</v>
      </c>
      <c r="J27" s="194">
        <f t="shared" si="1"/>
        <v>1698</v>
      </c>
      <c r="K27" s="264">
        <v>1358.4</v>
      </c>
      <c r="L27" s="264">
        <v>339.6</v>
      </c>
      <c r="M27" s="194">
        <f t="shared" si="10"/>
        <v>0</v>
      </c>
      <c r="N27" s="313">
        <v>0</v>
      </c>
      <c r="O27" s="313">
        <v>0</v>
      </c>
      <c r="P27" s="194">
        <f t="shared" si="2"/>
        <v>0</v>
      </c>
      <c r="Q27" s="264"/>
      <c r="R27" s="264"/>
      <c r="S27" s="194">
        <f t="shared" si="3"/>
        <v>0</v>
      </c>
      <c r="T27" s="264"/>
      <c r="U27" s="314"/>
      <c r="V27" s="194">
        <f t="shared" si="4"/>
        <v>0</v>
      </c>
      <c r="W27" s="264"/>
      <c r="X27" s="264"/>
      <c r="Y27" s="194">
        <f t="shared" si="5"/>
        <v>0</v>
      </c>
      <c r="Z27" s="264">
        <f t="shared" si="11"/>
        <v>0</v>
      </c>
      <c r="AA27" s="264">
        <f t="shared" si="11"/>
        <v>0</v>
      </c>
      <c r="AB27" s="194">
        <f t="shared" si="6"/>
        <v>0</v>
      </c>
      <c r="AC27" s="264">
        <f t="shared" si="12"/>
        <v>0</v>
      </c>
      <c r="AD27" s="264">
        <f t="shared" si="12"/>
        <v>0</v>
      </c>
      <c r="AE27" s="194">
        <f t="shared" si="7"/>
        <v>0</v>
      </c>
      <c r="AF27" s="264">
        <f t="shared" si="13"/>
        <v>0</v>
      </c>
      <c r="AG27" s="264">
        <f t="shared" si="13"/>
        <v>0</v>
      </c>
      <c r="AH27" s="194">
        <f t="shared" si="8"/>
        <v>0</v>
      </c>
      <c r="AI27" s="264">
        <f t="shared" si="14"/>
        <v>0</v>
      </c>
      <c r="AJ27" s="264">
        <f t="shared" si="14"/>
        <v>0</v>
      </c>
      <c r="AK27" s="194">
        <f t="shared" si="9"/>
        <v>0</v>
      </c>
      <c r="AL27" s="264">
        <f t="shared" si="15"/>
        <v>0</v>
      </c>
      <c r="AM27" s="264">
        <f t="shared" si="15"/>
        <v>0</v>
      </c>
      <c r="AN27" s="268"/>
      <c r="AO27" s="269"/>
      <c r="AP27" s="270"/>
    </row>
    <row r="28" spans="2:42">
      <c r="B28" s="261"/>
      <c r="C28" s="247"/>
      <c r="D28" s="262"/>
      <c r="E28" s="263"/>
      <c r="F28" s="262" t="s">
        <v>1038</v>
      </c>
      <c r="G28" s="194">
        <f t="shared" si="0"/>
        <v>3628.92</v>
      </c>
      <c r="H28" s="264">
        <v>2908.92</v>
      </c>
      <c r="I28" s="264">
        <v>720</v>
      </c>
      <c r="J28" s="194">
        <f t="shared" si="1"/>
        <v>5875</v>
      </c>
      <c r="K28" s="264">
        <v>4700</v>
      </c>
      <c r="L28" s="264">
        <v>1175</v>
      </c>
      <c r="M28" s="194">
        <f t="shared" si="10"/>
        <v>0</v>
      </c>
      <c r="N28" s="313">
        <v>0</v>
      </c>
      <c r="O28" s="313">
        <v>0</v>
      </c>
      <c r="P28" s="194">
        <f t="shared" si="2"/>
        <v>0</v>
      </c>
      <c r="Q28" s="264"/>
      <c r="R28" s="264"/>
      <c r="S28" s="194">
        <f t="shared" si="3"/>
        <v>0</v>
      </c>
      <c r="T28" s="264"/>
      <c r="U28" s="314"/>
      <c r="V28" s="194">
        <f t="shared" si="4"/>
        <v>0</v>
      </c>
      <c r="W28" s="264"/>
      <c r="X28" s="264"/>
      <c r="Y28" s="194">
        <f t="shared" si="5"/>
        <v>0</v>
      </c>
      <c r="Z28" s="264">
        <f t="shared" si="11"/>
        <v>0</v>
      </c>
      <c r="AA28" s="264">
        <f t="shared" si="11"/>
        <v>0</v>
      </c>
      <c r="AB28" s="194">
        <f t="shared" si="6"/>
        <v>0</v>
      </c>
      <c r="AC28" s="264">
        <f t="shared" si="12"/>
        <v>0</v>
      </c>
      <c r="AD28" s="264">
        <f t="shared" si="12"/>
        <v>0</v>
      </c>
      <c r="AE28" s="194">
        <f t="shared" si="7"/>
        <v>0</v>
      </c>
      <c r="AF28" s="264">
        <f t="shared" si="13"/>
        <v>0</v>
      </c>
      <c r="AG28" s="264">
        <f t="shared" si="13"/>
        <v>0</v>
      </c>
      <c r="AH28" s="194">
        <f t="shared" si="8"/>
        <v>0</v>
      </c>
      <c r="AI28" s="264">
        <f t="shared" si="14"/>
        <v>0</v>
      </c>
      <c r="AJ28" s="264">
        <f t="shared" si="14"/>
        <v>0</v>
      </c>
      <c r="AK28" s="194">
        <f t="shared" si="9"/>
        <v>0</v>
      </c>
      <c r="AL28" s="264">
        <f t="shared" si="15"/>
        <v>0</v>
      </c>
      <c r="AM28" s="264">
        <f t="shared" si="15"/>
        <v>0</v>
      </c>
      <c r="AN28" s="268"/>
      <c r="AO28" s="269"/>
      <c r="AP28" s="270"/>
    </row>
    <row r="29" spans="2:42" ht="25.5">
      <c r="B29" s="261"/>
      <c r="C29" s="247"/>
      <c r="D29" s="262"/>
      <c r="E29" s="263"/>
      <c r="F29" s="262" t="s">
        <v>1039</v>
      </c>
      <c r="G29" s="194">
        <f t="shared" si="0"/>
        <v>197.46</v>
      </c>
      <c r="H29" s="264">
        <v>158.28</v>
      </c>
      <c r="I29" s="264">
        <v>39.18</v>
      </c>
      <c r="J29" s="194">
        <f t="shared" si="1"/>
        <v>360</v>
      </c>
      <c r="K29" s="264">
        <v>288</v>
      </c>
      <c r="L29" s="264">
        <v>72</v>
      </c>
      <c r="M29" s="194">
        <f t="shared" si="10"/>
        <v>0</v>
      </c>
      <c r="N29" s="313">
        <v>0</v>
      </c>
      <c r="O29" s="313">
        <v>0</v>
      </c>
      <c r="P29" s="194">
        <f t="shared" si="2"/>
        <v>0</v>
      </c>
      <c r="Q29" s="264"/>
      <c r="R29" s="264"/>
      <c r="S29" s="194">
        <f t="shared" si="3"/>
        <v>0</v>
      </c>
      <c r="T29" s="264"/>
      <c r="U29" s="314"/>
      <c r="V29" s="194">
        <f t="shared" si="4"/>
        <v>0</v>
      </c>
      <c r="W29" s="264"/>
      <c r="X29" s="264"/>
      <c r="Y29" s="194">
        <f t="shared" si="5"/>
        <v>0</v>
      </c>
      <c r="Z29" s="264">
        <f t="shared" si="11"/>
        <v>0</v>
      </c>
      <c r="AA29" s="264">
        <f t="shared" si="11"/>
        <v>0</v>
      </c>
      <c r="AB29" s="194">
        <f t="shared" si="6"/>
        <v>0</v>
      </c>
      <c r="AC29" s="264">
        <f t="shared" si="12"/>
        <v>0</v>
      </c>
      <c r="AD29" s="264">
        <f t="shared" si="12"/>
        <v>0</v>
      </c>
      <c r="AE29" s="194">
        <f t="shared" si="7"/>
        <v>0</v>
      </c>
      <c r="AF29" s="264">
        <f t="shared" si="13"/>
        <v>0</v>
      </c>
      <c r="AG29" s="264">
        <f t="shared" si="13"/>
        <v>0</v>
      </c>
      <c r="AH29" s="194">
        <f t="shared" si="8"/>
        <v>0</v>
      </c>
      <c r="AI29" s="264">
        <f t="shared" si="14"/>
        <v>0</v>
      </c>
      <c r="AJ29" s="264">
        <f t="shared" si="14"/>
        <v>0</v>
      </c>
      <c r="AK29" s="194">
        <f t="shared" si="9"/>
        <v>0</v>
      </c>
      <c r="AL29" s="264">
        <f t="shared" si="15"/>
        <v>0</v>
      </c>
      <c r="AM29" s="264">
        <f t="shared" si="15"/>
        <v>0</v>
      </c>
      <c r="AN29" s="268"/>
      <c r="AO29" s="269"/>
      <c r="AP29" s="270"/>
    </row>
    <row r="30" spans="2:42">
      <c r="B30" s="261"/>
      <c r="C30" s="247"/>
      <c r="D30" s="262"/>
      <c r="E30" s="263"/>
      <c r="F30" s="262" t="s">
        <v>1040</v>
      </c>
      <c r="G30" s="194">
        <f t="shared" si="0"/>
        <v>647.14</v>
      </c>
      <c r="H30" s="264">
        <v>518.74</v>
      </c>
      <c r="I30" s="264">
        <v>128.4</v>
      </c>
      <c r="J30" s="194">
        <f t="shared" si="1"/>
        <v>800</v>
      </c>
      <c r="K30" s="264">
        <v>640</v>
      </c>
      <c r="L30" s="264">
        <v>160</v>
      </c>
      <c r="M30" s="194">
        <f t="shared" si="10"/>
        <v>0</v>
      </c>
      <c r="N30" s="313">
        <v>0</v>
      </c>
      <c r="O30" s="313">
        <v>0</v>
      </c>
      <c r="P30" s="194">
        <f t="shared" si="2"/>
        <v>0</v>
      </c>
      <c r="Q30" s="264"/>
      <c r="R30" s="264"/>
      <c r="S30" s="194">
        <f t="shared" si="3"/>
        <v>0</v>
      </c>
      <c r="T30" s="264"/>
      <c r="U30" s="314"/>
      <c r="V30" s="194">
        <f t="shared" si="4"/>
        <v>0</v>
      </c>
      <c r="W30" s="264"/>
      <c r="X30" s="264"/>
      <c r="Y30" s="194">
        <f t="shared" si="5"/>
        <v>0</v>
      </c>
      <c r="Z30" s="264">
        <f t="shared" si="11"/>
        <v>0</v>
      </c>
      <c r="AA30" s="264">
        <f t="shared" si="11"/>
        <v>0</v>
      </c>
      <c r="AB30" s="194">
        <f t="shared" si="6"/>
        <v>0</v>
      </c>
      <c r="AC30" s="264">
        <f t="shared" si="12"/>
        <v>0</v>
      </c>
      <c r="AD30" s="264">
        <f t="shared" si="12"/>
        <v>0</v>
      </c>
      <c r="AE30" s="194">
        <f t="shared" si="7"/>
        <v>0</v>
      </c>
      <c r="AF30" s="264">
        <f t="shared" si="13"/>
        <v>0</v>
      </c>
      <c r="AG30" s="264">
        <f t="shared" si="13"/>
        <v>0</v>
      </c>
      <c r="AH30" s="194">
        <f t="shared" si="8"/>
        <v>0</v>
      </c>
      <c r="AI30" s="264">
        <f t="shared" si="14"/>
        <v>0</v>
      </c>
      <c r="AJ30" s="264">
        <f t="shared" si="14"/>
        <v>0</v>
      </c>
      <c r="AK30" s="194">
        <f t="shared" si="9"/>
        <v>0</v>
      </c>
      <c r="AL30" s="264">
        <f t="shared" si="15"/>
        <v>0</v>
      </c>
      <c r="AM30" s="264">
        <f t="shared" si="15"/>
        <v>0</v>
      </c>
      <c r="AN30" s="268"/>
      <c r="AO30" s="269"/>
      <c r="AP30" s="270"/>
    </row>
    <row r="31" spans="2:42">
      <c r="B31" s="261"/>
      <c r="C31" s="262"/>
      <c r="D31" s="262"/>
      <c r="E31" s="272"/>
      <c r="F31" s="262" t="s">
        <v>1041</v>
      </c>
      <c r="G31" s="194">
        <f>H31+I31</f>
        <v>514.26</v>
      </c>
      <c r="H31" s="264">
        <v>412.23</v>
      </c>
      <c r="I31" s="264">
        <v>102.03</v>
      </c>
      <c r="J31" s="194">
        <f>K31+L31</f>
        <v>19304</v>
      </c>
      <c r="K31" s="264">
        <v>15443.2</v>
      </c>
      <c r="L31" s="264">
        <v>3860.8</v>
      </c>
      <c r="M31" s="194">
        <f t="shared" si="10"/>
        <v>0</v>
      </c>
      <c r="N31" s="313">
        <v>0</v>
      </c>
      <c r="O31" s="313">
        <v>0</v>
      </c>
      <c r="P31" s="194">
        <f>Q31+R31</f>
        <v>0</v>
      </c>
      <c r="Q31" s="264"/>
      <c r="R31" s="264"/>
      <c r="S31" s="194">
        <f>T31+U31</f>
        <v>0</v>
      </c>
      <c r="T31" s="264"/>
      <c r="U31" s="314"/>
      <c r="V31" s="194">
        <f t="shared" si="4"/>
        <v>0</v>
      </c>
      <c r="W31" s="264"/>
      <c r="X31" s="264"/>
      <c r="Y31" s="194">
        <f t="shared" si="5"/>
        <v>0</v>
      </c>
      <c r="Z31" s="264">
        <f t="shared" si="11"/>
        <v>0</v>
      </c>
      <c r="AA31" s="264">
        <f t="shared" si="11"/>
        <v>0</v>
      </c>
      <c r="AB31" s="194">
        <f t="shared" si="6"/>
        <v>0</v>
      </c>
      <c r="AC31" s="264">
        <f t="shared" si="12"/>
        <v>0</v>
      </c>
      <c r="AD31" s="264">
        <f t="shared" si="12"/>
        <v>0</v>
      </c>
      <c r="AE31" s="194">
        <f t="shared" si="7"/>
        <v>0</v>
      </c>
      <c r="AF31" s="264">
        <f t="shared" si="13"/>
        <v>0</v>
      </c>
      <c r="AG31" s="264">
        <f t="shared" si="13"/>
        <v>0</v>
      </c>
      <c r="AH31" s="194">
        <f t="shared" si="8"/>
        <v>0</v>
      </c>
      <c r="AI31" s="264">
        <f t="shared" si="14"/>
        <v>0</v>
      </c>
      <c r="AJ31" s="264">
        <f t="shared" si="14"/>
        <v>0</v>
      </c>
      <c r="AK31" s="194">
        <f t="shared" si="9"/>
        <v>0</v>
      </c>
      <c r="AL31" s="264">
        <f t="shared" si="15"/>
        <v>0</v>
      </c>
      <c r="AM31" s="264">
        <f t="shared" si="15"/>
        <v>0</v>
      </c>
      <c r="AN31" s="268"/>
      <c r="AO31" s="269"/>
      <c r="AP31" s="270"/>
    </row>
    <row r="32" spans="2:42" s="243" customFormat="1" ht="148.5" customHeight="1">
      <c r="B32" s="260"/>
      <c r="C32" s="247">
        <v>12001</v>
      </c>
      <c r="D32" s="247" t="s">
        <v>1042</v>
      </c>
      <c r="E32" s="245" t="s">
        <v>1014</v>
      </c>
      <c r="F32" s="247"/>
      <c r="G32" s="248">
        <f>H32+I32</f>
        <v>5081533.6899999995</v>
      </c>
      <c r="H32" s="249">
        <f>+H34</f>
        <v>4073143.1799999997</v>
      </c>
      <c r="I32" s="249">
        <f>+I34</f>
        <v>1008390.5099999999</v>
      </c>
      <c r="J32" s="248">
        <f>K32+L32</f>
        <v>7103378.9763727933</v>
      </c>
      <c r="K32" s="249">
        <f>+K34</f>
        <v>5682783.659098235</v>
      </c>
      <c r="L32" s="249">
        <f>+L34</f>
        <v>1420595.3172745588</v>
      </c>
      <c r="M32" s="248">
        <f>N32+O32</f>
        <v>595936.67692725</v>
      </c>
      <c r="N32" s="311">
        <f>+N34</f>
        <v>476749.34154180001</v>
      </c>
      <c r="O32" s="251">
        <f>+O34</f>
        <v>119187.33538545</v>
      </c>
      <c r="P32" s="248">
        <f>Q32+R32</f>
        <v>0</v>
      </c>
      <c r="Q32" s="249">
        <f>+Q34</f>
        <v>0</v>
      </c>
      <c r="R32" s="249">
        <f>+R34</f>
        <v>0</v>
      </c>
      <c r="S32" s="248">
        <f>T32+U32</f>
        <v>0</v>
      </c>
      <c r="T32" s="249">
        <f>+T34</f>
        <v>0</v>
      </c>
      <c r="U32" s="314">
        <f>+U34</f>
        <v>0</v>
      </c>
      <c r="V32" s="248">
        <f t="shared" si="4"/>
        <v>0</v>
      </c>
      <c r="W32" s="249">
        <f>+W34</f>
        <v>0</v>
      </c>
      <c r="X32" s="249">
        <f>+X34</f>
        <v>0</v>
      </c>
      <c r="Y32" s="248">
        <f t="shared" si="5"/>
        <v>595936.67692725</v>
      </c>
      <c r="Z32" s="249">
        <f>+Z34</f>
        <v>476749.34154180001</v>
      </c>
      <c r="AA32" s="249">
        <f>+AA34</f>
        <v>119187.33538545</v>
      </c>
      <c r="AB32" s="248">
        <f t="shared" si="6"/>
        <v>0</v>
      </c>
      <c r="AC32" s="249">
        <f>+AC34</f>
        <v>0</v>
      </c>
      <c r="AD32" s="249">
        <f>+AD34</f>
        <v>0</v>
      </c>
      <c r="AE32" s="248">
        <f t="shared" si="7"/>
        <v>0</v>
      </c>
      <c r="AF32" s="249">
        <f>+AF34</f>
        <v>0</v>
      </c>
      <c r="AG32" s="249">
        <f>+AG34</f>
        <v>0</v>
      </c>
      <c r="AH32" s="248">
        <f t="shared" si="8"/>
        <v>0</v>
      </c>
      <c r="AI32" s="249">
        <f>+AI34</f>
        <v>0</v>
      </c>
      <c r="AJ32" s="249">
        <f>+AJ34</f>
        <v>0</v>
      </c>
      <c r="AK32" s="248">
        <f t="shared" si="9"/>
        <v>595936.67692725</v>
      </c>
      <c r="AL32" s="249">
        <f>+AL34</f>
        <v>476749.34154180001</v>
      </c>
      <c r="AM32" s="249">
        <f>+AM34</f>
        <v>119187.33538545</v>
      </c>
      <c r="AN32" s="257"/>
      <c r="AO32" s="258"/>
      <c r="AP32" s="259"/>
    </row>
    <row r="33" spans="1:42">
      <c r="B33" s="261"/>
      <c r="C33" s="262"/>
      <c r="D33" s="262" t="s">
        <v>1021</v>
      </c>
      <c r="E33" s="272"/>
      <c r="F33" s="262"/>
      <c r="G33" s="194"/>
      <c r="H33" s="264"/>
      <c r="I33" s="264"/>
      <c r="J33" s="194"/>
      <c r="K33" s="264"/>
      <c r="L33" s="264"/>
      <c r="M33" s="194"/>
      <c r="N33" s="313"/>
      <c r="O33" s="266"/>
      <c r="P33" s="194"/>
      <c r="Q33" s="264"/>
      <c r="R33" s="264"/>
      <c r="S33" s="194"/>
      <c r="T33" s="264"/>
      <c r="U33" s="314"/>
      <c r="V33" s="194"/>
      <c r="W33" s="264"/>
      <c r="X33" s="264"/>
      <c r="Y33" s="194"/>
      <c r="Z33" s="264"/>
      <c r="AA33" s="264"/>
      <c r="AB33" s="194"/>
      <c r="AC33" s="264"/>
      <c r="AD33" s="264"/>
      <c r="AE33" s="194"/>
      <c r="AF33" s="264"/>
      <c r="AG33" s="264"/>
      <c r="AH33" s="194"/>
      <c r="AI33" s="264"/>
      <c r="AJ33" s="264"/>
      <c r="AK33" s="194"/>
      <c r="AL33" s="264"/>
      <c r="AM33" s="264"/>
      <c r="AN33" s="268"/>
      <c r="AO33" s="269"/>
      <c r="AP33" s="270"/>
    </row>
    <row r="34" spans="1:42">
      <c r="B34" s="261"/>
      <c r="C34" s="262"/>
      <c r="D34" s="262" t="s">
        <v>396</v>
      </c>
      <c r="E34" s="272"/>
      <c r="F34" s="262"/>
      <c r="G34" s="194">
        <f>H34+I34</f>
        <v>5081533.6899999995</v>
      </c>
      <c r="H34" s="264">
        <f>+H36</f>
        <v>4073143.1799999997</v>
      </c>
      <c r="I34" s="264">
        <f>+I36</f>
        <v>1008390.5099999999</v>
      </c>
      <c r="J34" s="194">
        <f>K34+L34</f>
        <v>7103378.9763727933</v>
      </c>
      <c r="K34" s="264">
        <f>+K36</f>
        <v>5682783.659098235</v>
      </c>
      <c r="L34" s="264">
        <f>+L36</f>
        <v>1420595.3172745588</v>
      </c>
      <c r="M34" s="194">
        <f>N34+O34</f>
        <v>595936.67692725</v>
      </c>
      <c r="N34" s="313">
        <f>+N36</f>
        <v>476749.34154180001</v>
      </c>
      <c r="O34" s="266">
        <f>+O36</f>
        <v>119187.33538545</v>
      </c>
      <c r="P34" s="194">
        <f>Q34+R34</f>
        <v>0</v>
      </c>
      <c r="Q34" s="264">
        <f>+Q36</f>
        <v>0</v>
      </c>
      <c r="R34" s="264">
        <f>+R36</f>
        <v>0</v>
      </c>
      <c r="S34" s="194">
        <f>T34+U34</f>
        <v>0</v>
      </c>
      <c r="T34" s="264">
        <f>+T36</f>
        <v>0</v>
      </c>
      <c r="U34" s="314">
        <f>+U36</f>
        <v>0</v>
      </c>
      <c r="V34" s="194">
        <f>W34+X34</f>
        <v>0</v>
      </c>
      <c r="W34" s="264">
        <f>+W36</f>
        <v>0</v>
      </c>
      <c r="X34" s="264">
        <f>+X36</f>
        <v>0</v>
      </c>
      <c r="Y34" s="194">
        <f>Z34+AA34</f>
        <v>595936.67692725</v>
      </c>
      <c r="Z34" s="264">
        <f>+Z36</f>
        <v>476749.34154180001</v>
      </c>
      <c r="AA34" s="264">
        <f>+AA36</f>
        <v>119187.33538545</v>
      </c>
      <c r="AB34" s="194">
        <f>AC34+AD34</f>
        <v>0</v>
      </c>
      <c r="AC34" s="264">
        <f>+AC36</f>
        <v>0</v>
      </c>
      <c r="AD34" s="264">
        <f>+AD36</f>
        <v>0</v>
      </c>
      <c r="AE34" s="194">
        <f>AF34+AG34</f>
        <v>0</v>
      </c>
      <c r="AF34" s="264">
        <f>+AF36</f>
        <v>0</v>
      </c>
      <c r="AG34" s="264">
        <f>+AG36</f>
        <v>0</v>
      </c>
      <c r="AH34" s="194">
        <f>AI34+AJ34</f>
        <v>0</v>
      </c>
      <c r="AI34" s="264">
        <f>+AI36</f>
        <v>0</v>
      </c>
      <c r="AJ34" s="264">
        <f>+AJ36</f>
        <v>0</v>
      </c>
      <c r="AK34" s="194">
        <f>AL34+AM34</f>
        <v>595936.67692725</v>
      </c>
      <c r="AL34" s="264">
        <f>+AL36</f>
        <v>476749.34154180001</v>
      </c>
      <c r="AM34" s="264">
        <f>+AM36</f>
        <v>119187.33538545</v>
      </c>
      <c r="AN34" s="268"/>
      <c r="AO34" s="269"/>
      <c r="AP34" s="270"/>
    </row>
    <row r="35" spans="1:42" ht="38.25">
      <c r="B35" s="261"/>
      <c r="C35" s="262"/>
      <c r="D35" s="262" t="s">
        <v>1022</v>
      </c>
      <c r="E35" s="272"/>
      <c r="F35" s="262"/>
      <c r="G35" s="194"/>
      <c r="H35" s="264"/>
      <c r="I35" s="264"/>
      <c r="J35" s="194"/>
      <c r="K35" s="264"/>
      <c r="L35" s="264"/>
      <c r="M35" s="194"/>
      <c r="N35" s="313"/>
      <c r="O35" s="266"/>
      <c r="P35" s="194"/>
      <c r="Q35" s="264"/>
      <c r="R35" s="264"/>
      <c r="S35" s="194"/>
      <c r="T35" s="264"/>
      <c r="U35" s="314"/>
      <c r="V35" s="194"/>
      <c r="W35" s="264"/>
      <c r="X35" s="264"/>
      <c r="Y35" s="194"/>
      <c r="Z35" s="264"/>
      <c r="AA35" s="264"/>
      <c r="AB35" s="194"/>
      <c r="AC35" s="264"/>
      <c r="AD35" s="264"/>
      <c r="AE35" s="194"/>
      <c r="AF35" s="264"/>
      <c r="AG35" s="264"/>
      <c r="AH35" s="194"/>
      <c r="AI35" s="264"/>
      <c r="AJ35" s="264"/>
      <c r="AK35" s="194"/>
      <c r="AL35" s="264"/>
      <c r="AM35" s="264"/>
      <c r="AN35" s="268"/>
      <c r="AO35" s="269"/>
      <c r="AP35" s="270"/>
    </row>
    <row r="36" spans="1:42" s="243" customFormat="1" ht="39.75" customHeight="1">
      <c r="B36" s="260"/>
      <c r="C36" s="247"/>
      <c r="D36" s="247"/>
      <c r="E36" s="245"/>
      <c r="F36" s="247" t="s">
        <v>1043</v>
      </c>
      <c r="G36" s="248">
        <f>H36+I36</f>
        <v>5081533.6899999995</v>
      </c>
      <c r="H36" s="249">
        <f>+H37+H38+H39</f>
        <v>4073143.1799999997</v>
      </c>
      <c r="I36" s="249">
        <f>+I37+I38+I39</f>
        <v>1008390.5099999999</v>
      </c>
      <c r="J36" s="248">
        <f>K36+L36</f>
        <v>7103378.9763727933</v>
      </c>
      <c r="K36" s="249">
        <f>+K37+K38+K39</f>
        <v>5682783.659098235</v>
      </c>
      <c r="L36" s="249">
        <f>+L37+L38+L39</f>
        <v>1420595.3172745588</v>
      </c>
      <c r="M36" s="248">
        <f>N36+O36</f>
        <v>595936.67692725</v>
      </c>
      <c r="N36" s="311">
        <f>+N37+N38+N39</f>
        <v>476749.34154180001</v>
      </c>
      <c r="O36" s="251">
        <f>+O37+O38+O39</f>
        <v>119187.33538545</v>
      </c>
      <c r="P36" s="248">
        <f>Q36+R36</f>
        <v>0</v>
      </c>
      <c r="Q36" s="249">
        <f>+Q37+Q38+Q39</f>
        <v>0</v>
      </c>
      <c r="R36" s="249">
        <f>+R37+R38+R39</f>
        <v>0</v>
      </c>
      <c r="S36" s="248">
        <f>T36+U36</f>
        <v>0</v>
      </c>
      <c r="T36" s="249">
        <f>+T37+T38+T39</f>
        <v>0</v>
      </c>
      <c r="U36" s="314">
        <f>+U37+U38+U39</f>
        <v>0</v>
      </c>
      <c r="V36" s="248">
        <f>W36+X36</f>
        <v>0</v>
      </c>
      <c r="W36" s="249"/>
      <c r="X36" s="249"/>
      <c r="Y36" s="248">
        <f>Z36+AA36</f>
        <v>595936.67692725</v>
      </c>
      <c r="Z36" s="249">
        <f>+Z37+Z38+Z39</f>
        <v>476749.34154180001</v>
      </c>
      <c r="AA36" s="249">
        <f>+AA37+AA38+AA39</f>
        <v>119187.33538545</v>
      </c>
      <c r="AB36" s="248">
        <f>AC36+AD36</f>
        <v>0</v>
      </c>
      <c r="AC36" s="249">
        <f>+AC37+AC38+AC39</f>
        <v>0</v>
      </c>
      <c r="AD36" s="249">
        <f>+AD37+AD38+AD39</f>
        <v>0</v>
      </c>
      <c r="AE36" s="248">
        <f>AF36+AG36</f>
        <v>0</v>
      </c>
      <c r="AF36" s="249">
        <f>+AF37+AF38+AF39</f>
        <v>0</v>
      </c>
      <c r="AG36" s="249">
        <f>+AG37+AG38+AG39</f>
        <v>0</v>
      </c>
      <c r="AH36" s="248">
        <f>AI36+AJ36</f>
        <v>0</v>
      </c>
      <c r="AI36" s="249">
        <f>+AI37+AI38+AI39</f>
        <v>0</v>
      </c>
      <c r="AJ36" s="249">
        <f>+AJ37+AJ38+AJ39</f>
        <v>0</v>
      </c>
      <c r="AK36" s="248">
        <f>AL36+AM36</f>
        <v>595936.67692725</v>
      </c>
      <c r="AL36" s="249">
        <f>+AL37+AL38+AL39</f>
        <v>476749.34154180001</v>
      </c>
      <c r="AM36" s="249">
        <f>+AM37+AM38+AM39</f>
        <v>119187.33538545</v>
      </c>
      <c r="AN36" s="257"/>
      <c r="AO36" s="258"/>
      <c r="AP36" s="259"/>
    </row>
    <row r="37" spans="1:42" ht="36.75" customHeight="1">
      <c r="B37" s="261"/>
      <c r="C37" s="262"/>
      <c r="D37" s="262"/>
      <c r="E37" s="272"/>
      <c r="F37" s="262" t="s">
        <v>1044</v>
      </c>
      <c r="G37" s="194">
        <f>H37+I37</f>
        <v>4602237.4800000004</v>
      </c>
      <c r="H37" s="264">
        <v>3689116.27</v>
      </c>
      <c r="I37" s="264">
        <v>913121.21</v>
      </c>
      <c r="J37" s="248">
        <f>K37+L37</f>
        <v>6114515.0282809837</v>
      </c>
      <c r="K37" s="249">
        <f>+'Հ7 Ձև1-USD'!Q37*402.39</f>
        <v>4891603.9748247871</v>
      </c>
      <c r="L37" s="249">
        <f>+'Հ7 Ձև1-USD'!R37*402.39</f>
        <v>1222911.0534561968</v>
      </c>
      <c r="M37" s="273">
        <f>N37+O37</f>
        <v>595886.77692724997</v>
      </c>
      <c r="N37" s="315">
        <f>+'LEID 2025'!H16</f>
        <v>476709.42154180002</v>
      </c>
      <c r="O37" s="280">
        <f>+'LEID 2025'!I16</f>
        <v>119177.35538545001</v>
      </c>
      <c r="P37" s="316">
        <f>Q37+R37</f>
        <v>0</v>
      </c>
      <c r="Q37" s="274">
        <v>0</v>
      </c>
      <c r="R37" s="274">
        <f>+Q37/4</f>
        <v>0</v>
      </c>
      <c r="S37" s="316">
        <f>T37+U37</f>
        <v>0</v>
      </c>
      <c r="T37" s="276"/>
      <c r="U37" s="317"/>
      <c r="V37" s="248">
        <f>W37+X37</f>
        <v>0</v>
      </c>
      <c r="W37" s="249"/>
      <c r="X37" s="249"/>
      <c r="Y37" s="273">
        <f t="shared" si="5"/>
        <v>595886.77692724997</v>
      </c>
      <c r="Z37" s="264">
        <v>476709.42154180002</v>
      </c>
      <c r="AA37" s="264">
        <v>119177.35538545001</v>
      </c>
      <c r="AB37" s="194">
        <f t="shared" si="6"/>
        <v>0</v>
      </c>
      <c r="AC37" s="264">
        <v>0</v>
      </c>
      <c r="AD37" s="264">
        <v>0</v>
      </c>
      <c r="AE37" s="194">
        <f>AF37+AG37</f>
        <v>0</v>
      </c>
      <c r="AF37" s="264">
        <v>0</v>
      </c>
      <c r="AG37" s="264">
        <v>0</v>
      </c>
      <c r="AH37" s="194">
        <f>AI37+AJ37</f>
        <v>0</v>
      </c>
      <c r="AI37" s="264">
        <f t="shared" ref="AI37:AJ39" si="16">+AF37</f>
        <v>0</v>
      </c>
      <c r="AJ37" s="264">
        <f t="shared" si="16"/>
        <v>0</v>
      </c>
      <c r="AK37" s="194">
        <f t="shared" si="9"/>
        <v>595886.77692724997</v>
      </c>
      <c r="AL37" s="264">
        <f>+Z37+AC37+AF37+AI37</f>
        <v>476709.42154180002</v>
      </c>
      <c r="AM37" s="264">
        <f t="shared" ref="AL37:AM39" si="17">+AA37+AD37+AG37+AJ37</f>
        <v>119177.35538545001</v>
      </c>
      <c r="AN37" s="268"/>
      <c r="AO37" s="269"/>
      <c r="AP37" s="270"/>
    </row>
    <row r="38" spans="1:42" ht="24.75" customHeight="1">
      <c r="B38" s="261"/>
      <c r="C38" s="262"/>
      <c r="D38" s="262"/>
      <c r="E38" s="272"/>
      <c r="F38" s="318" t="s">
        <v>1050</v>
      </c>
      <c r="G38" s="194">
        <f>H38+I38</f>
        <v>25794.35</v>
      </c>
      <c r="H38" s="264">
        <v>20676.509999999998</v>
      </c>
      <c r="I38" s="264">
        <v>5117.84</v>
      </c>
      <c r="J38" s="248">
        <f>K38+L38</f>
        <v>24706.745999999999</v>
      </c>
      <c r="K38" s="249">
        <f>+'Հ7 Ձև1-USD'!Q38*402.39</f>
        <v>19757.348999999998</v>
      </c>
      <c r="L38" s="249">
        <f>+'Հ7 Ձև1-USD'!R38*402.39</f>
        <v>4949.3969999999999</v>
      </c>
      <c r="M38" s="319">
        <f>N38+O38</f>
        <v>0</v>
      </c>
      <c r="N38" s="320">
        <f>+'LEID 2025'!H26</f>
        <v>0</v>
      </c>
      <c r="O38" s="321">
        <f>+'LEID 2025'!I26</f>
        <v>0</v>
      </c>
      <c r="P38" s="316">
        <f>Q38+R38</f>
        <v>0</v>
      </c>
      <c r="Q38" s="274"/>
      <c r="R38" s="274"/>
      <c r="S38" s="316">
        <f>T38+U38</f>
        <v>0</v>
      </c>
      <c r="T38" s="276"/>
      <c r="U38" s="317"/>
      <c r="V38" s="319">
        <f>W38+X38</f>
        <v>0</v>
      </c>
      <c r="W38" s="271"/>
      <c r="X38" s="271"/>
      <c r="Y38" s="319">
        <f t="shared" si="5"/>
        <v>0</v>
      </c>
      <c r="Z38" s="322">
        <v>0</v>
      </c>
      <c r="AA38" s="249">
        <v>0</v>
      </c>
      <c r="AB38" s="194">
        <f t="shared" si="6"/>
        <v>0</v>
      </c>
      <c r="AC38" s="264">
        <v>0</v>
      </c>
      <c r="AD38" s="264">
        <v>0</v>
      </c>
      <c r="AE38" s="194">
        <f>AF38+AG38</f>
        <v>0</v>
      </c>
      <c r="AF38" s="264">
        <v>0</v>
      </c>
      <c r="AG38" s="264">
        <v>0</v>
      </c>
      <c r="AH38" s="194">
        <f>AI38+AJ38</f>
        <v>0</v>
      </c>
      <c r="AI38" s="264">
        <f t="shared" si="16"/>
        <v>0</v>
      </c>
      <c r="AJ38" s="264">
        <f t="shared" si="16"/>
        <v>0</v>
      </c>
      <c r="AK38" s="323">
        <f t="shared" si="9"/>
        <v>0</v>
      </c>
      <c r="AL38" s="322">
        <f t="shared" si="17"/>
        <v>0</v>
      </c>
      <c r="AM38" s="322">
        <f t="shared" si="17"/>
        <v>0</v>
      </c>
      <c r="AN38" s="268"/>
      <c r="AO38" s="269"/>
      <c r="AP38" s="270"/>
    </row>
    <row r="39" spans="1:42" ht="25.5">
      <c r="B39" s="261"/>
      <c r="C39" s="262"/>
      <c r="D39" s="262"/>
      <c r="E39" s="272"/>
      <c r="F39" s="262" t="s">
        <v>1046</v>
      </c>
      <c r="G39" s="194">
        <f>H39+I39</f>
        <v>453501.86000000004</v>
      </c>
      <c r="H39" s="264">
        <v>363350.4</v>
      </c>
      <c r="I39" s="264">
        <v>90151.46</v>
      </c>
      <c r="J39" s="248">
        <f>K39+L39</f>
        <v>964157.20209180936</v>
      </c>
      <c r="K39" s="249">
        <f>+'Հ7 Ձև1-USD'!Q39*402.39</f>
        <v>771422.33527344745</v>
      </c>
      <c r="L39" s="249">
        <f>+'Հ7 Ձև1-USD'!R39*402.39</f>
        <v>192734.86681836189</v>
      </c>
      <c r="M39" s="273">
        <f>N39+O39</f>
        <v>49.900000000000006</v>
      </c>
      <c r="N39" s="315">
        <f>+'LEID 2025'!H47</f>
        <v>39.92</v>
      </c>
      <c r="O39" s="280">
        <f>+'LEID 2025'!I47</f>
        <v>9.98</v>
      </c>
      <c r="P39" s="316">
        <f>Q39+R39</f>
        <v>0</v>
      </c>
      <c r="Q39" s="274">
        <f>+'LEID 2025'!P47*0.8</f>
        <v>0</v>
      </c>
      <c r="R39" s="274">
        <f>+Q39/4</f>
        <v>0</v>
      </c>
      <c r="S39" s="316">
        <f>T39+U39</f>
        <v>0</v>
      </c>
      <c r="T39" s="276"/>
      <c r="U39" s="317"/>
      <c r="V39" s="248">
        <f>W39+X39</f>
        <v>0</v>
      </c>
      <c r="W39" s="249"/>
      <c r="X39" s="249"/>
      <c r="Y39" s="273">
        <f>Z39+AA39</f>
        <v>49.900000000000006</v>
      </c>
      <c r="Z39" s="249">
        <v>39.92</v>
      </c>
      <c r="AA39" s="249">
        <v>9.98</v>
      </c>
      <c r="AB39" s="194">
        <f t="shared" si="6"/>
        <v>0</v>
      </c>
      <c r="AC39" s="264">
        <v>0</v>
      </c>
      <c r="AD39" s="264">
        <v>0</v>
      </c>
      <c r="AE39" s="194">
        <f>AF39+AG39</f>
        <v>0</v>
      </c>
      <c r="AF39" s="264">
        <v>0</v>
      </c>
      <c r="AG39" s="264">
        <v>0</v>
      </c>
      <c r="AH39" s="194">
        <f>AI39+AJ39</f>
        <v>0</v>
      </c>
      <c r="AI39" s="264">
        <f t="shared" si="16"/>
        <v>0</v>
      </c>
      <c r="AJ39" s="264">
        <f t="shared" si="16"/>
        <v>0</v>
      </c>
      <c r="AK39" s="316">
        <f t="shared" si="9"/>
        <v>49.900000000000006</v>
      </c>
      <c r="AL39" s="276">
        <f t="shared" si="17"/>
        <v>39.92</v>
      </c>
      <c r="AM39" s="276">
        <f t="shared" si="17"/>
        <v>9.98</v>
      </c>
      <c r="AN39" s="268"/>
      <c r="AO39" s="269"/>
      <c r="AP39" s="270"/>
    </row>
    <row r="40" spans="1:42" ht="17.25">
      <c r="A40" s="42"/>
      <c r="B40" s="986" t="s">
        <v>58</v>
      </c>
      <c r="C40" s="987"/>
      <c r="D40" s="987"/>
      <c r="E40" s="987"/>
      <c r="F40" s="987"/>
      <c r="G40" s="210">
        <f>+H40+I40</f>
        <v>5142626.4799999995</v>
      </c>
      <c r="H40" s="210">
        <f>+H36+H13</f>
        <v>4122114.4999999995</v>
      </c>
      <c r="I40" s="210">
        <f>+I36+I13</f>
        <v>1020511.9799999999</v>
      </c>
      <c r="J40" s="210">
        <f>+K40+L40</f>
        <v>7302371.3763727937</v>
      </c>
      <c r="K40" s="210">
        <f>+K36+K13</f>
        <v>5841977.5590982353</v>
      </c>
      <c r="L40" s="210">
        <f>+L36+L13</f>
        <v>1460393.8172745588</v>
      </c>
      <c r="M40" s="210">
        <f>+N40+O40</f>
        <v>595936.67692725</v>
      </c>
      <c r="N40" s="210">
        <f>+N36+N13</f>
        <v>476749.34154180001</v>
      </c>
      <c r="O40" s="210">
        <f>+O36+O13</f>
        <v>119187.33538545</v>
      </c>
      <c r="P40" s="210">
        <f>+Q40+R40</f>
        <v>0</v>
      </c>
      <c r="Q40" s="210">
        <f>+Q36+Q13</f>
        <v>0</v>
      </c>
      <c r="R40" s="210">
        <f>+R36+R13</f>
        <v>0</v>
      </c>
      <c r="S40" s="210">
        <f>+T40+U40</f>
        <v>0</v>
      </c>
      <c r="T40" s="210">
        <f>+T36+T13</f>
        <v>0</v>
      </c>
      <c r="U40" s="287">
        <f>+U36+U13</f>
        <v>0</v>
      </c>
      <c r="V40" s="210">
        <f>+W40+X40</f>
        <v>0</v>
      </c>
      <c r="W40" s="210">
        <f>+W36+W13</f>
        <v>0</v>
      </c>
      <c r="X40" s="210">
        <f>+X36+X13</f>
        <v>0</v>
      </c>
      <c r="Y40" s="210">
        <f>+Z40+AA40</f>
        <v>595936.67692725</v>
      </c>
      <c r="Z40" s="210">
        <f>+Z36+Z13</f>
        <v>476749.34154180001</v>
      </c>
      <c r="AA40" s="210">
        <f>+AA36+AA13</f>
        <v>119187.33538545</v>
      </c>
      <c r="AB40" s="210">
        <f>+AC40+AD40</f>
        <v>0</v>
      </c>
      <c r="AC40" s="210">
        <f>+AC36+AC13</f>
        <v>0</v>
      </c>
      <c r="AD40" s="210">
        <f>+AD36+AD13</f>
        <v>0</v>
      </c>
      <c r="AE40" s="210">
        <f>+AF40+AG40</f>
        <v>0</v>
      </c>
      <c r="AF40" s="210">
        <f>+AF36+AF13</f>
        <v>0</v>
      </c>
      <c r="AG40" s="210">
        <f>+AG36+AG13</f>
        <v>0</v>
      </c>
      <c r="AH40" s="210">
        <f>+AI40+AJ40</f>
        <v>0</v>
      </c>
      <c r="AI40" s="210">
        <f>+AI36+AI13</f>
        <v>0</v>
      </c>
      <c r="AJ40" s="210">
        <f>+AJ36+AJ13</f>
        <v>0</v>
      </c>
      <c r="AK40" s="210">
        <f>+AL40+AM40</f>
        <v>595936.67692725</v>
      </c>
      <c r="AL40" s="210">
        <f>+AL36+AL13</f>
        <v>476749.34154180001</v>
      </c>
      <c r="AM40" s="211">
        <f>+AM36+AM13</f>
        <v>119187.33538545</v>
      </c>
      <c r="AN40" s="59">
        <f>+AO40+AP40</f>
        <v>0</v>
      </c>
      <c r="AO40" s="210">
        <f>+AO36+AO13</f>
        <v>0</v>
      </c>
      <c r="AP40" s="210">
        <f>+AP36+AP13</f>
        <v>0</v>
      </c>
    </row>
    <row r="41" spans="1:42">
      <c r="B41" s="986" t="s">
        <v>38</v>
      </c>
      <c r="C41" s="987"/>
      <c r="D41" s="987"/>
      <c r="E41" s="987"/>
      <c r="F41" s="987"/>
      <c r="G41" s="210">
        <f t="shared" ref="G41:AP41" si="18">+G40</f>
        <v>5142626.4799999995</v>
      </c>
      <c r="H41" s="210">
        <f t="shared" si="18"/>
        <v>4122114.4999999995</v>
      </c>
      <c r="I41" s="210">
        <f t="shared" si="18"/>
        <v>1020511.9799999999</v>
      </c>
      <c r="J41" s="210">
        <f t="shared" si="18"/>
        <v>7302371.3763727937</v>
      </c>
      <c r="K41" s="210">
        <f t="shared" si="18"/>
        <v>5841977.5590982353</v>
      </c>
      <c r="L41" s="210">
        <f t="shared" si="18"/>
        <v>1460393.8172745588</v>
      </c>
      <c r="M41" s="210">
        <f t="shared" si="18"/>
        <v>595936.67692725</v>
      </c>
      <c r="N41" s="210">
        <f t="shared" si="18"/>
        <v>476749.34154180001</v>
      </c>
      <c r="O41" s="210">
        <f t="shared" si="18"/>
        <v>119187.33538545</v>
      </c>
      <c r="P41" s="210">
        <f t="shared" si="18"/>
        <v>0</v>
      </c>
      <c r="Q41" s="210">
        <f t="shared" si="18"/>
        <v>0</v>
      </c>
      <c r="R41" s="210">
        <f t="shared" si="18"/>
        <v>0</v>
      </c>
      <c r="S41" s="210">
        <f t="shared" si="18"/>
        <v>0</v>
      </c>
      <c r="T41" s="210">
        <f t="shared" si="18"/>
        <v>0</v>
      </c>
      <c r="U41" s="287">
        <f t="shared" si="18"/>
        <v>0</v>
      </c>
      <c r="V41" s="210">
        <f t="shared" si="18"/>
        <v>0</v>
      </c>
      <c r="W41" s="210">
        <f t="shared" si="18"/>
        <v>0</v>
      </c>
      <c r="X41" s="210">
        <f t="shared" si="18"/>
        <v>0</v>
      </c>
      <c r="Y41" s="210">
        <f t="shared" si="18"/>
        <v>595936.67692725</v>
      </c>
      <c r="Z41" s="210">
        <f t="shared" si="18"/>
        <v>476749.34154180001</v>
      </c>
      <c r="AA41" s="210">
        <f t="shared" si="18"/>
        <v>119187.33538545</v>
      </c>
      <c r="AB41" s="210">
        <f t="shared" si="18"/>
        <v>0</v>
      </c>
      <c r="AC41" s="210">
        <f t="shared" si="18"/>
        <v>0</v>
      </c>
      <c r="AD41" s="210">
        <f t="shared" si="18"/>
        <v>0</v>
      </c>
      <c r="AE41" s="210">
        <f t="shared" si="18"/>
        <v>0</v>
      </c>
      <c r="AF41" s="210">
        <f t="shared" si="18"/>
        <v>0</v>
      </c>
      <c r="AG41" s="210">
        <f t="shared" si="18"/>
        <v>0</v>
      </c>
      <c r="AH41" s="210">
        <f t="shared" si="18"/>
        <v>0</v>
      </c>
      <c r="AI41" s="210">
        <f t="shared" si="18"/>
        <v>0</v>
      </c>
      <c r="AJ41" s="210">
        <f t="shared" si="18"/>
        <v>0</v>
      </c>
      <c r="AK41" s="210">
        <f t="shared" si="18"/>
        <v>595936.67692725</v>
      </c>
      <c r="AL41" s="210">
        <f t="shared" si="18"/>
        <v>476749.34154180001</v>
      </c>
      <c r="AM41" s="211">
        <f t="shared" si="18"/>
        <v>119187.33538545</v>
      </c>
      <c r="AN41" s="59">
        <f t="shared" si="18"/>
        <v>0</v>
      </c>
      <c r="AO41" s="210">
        <f t="shared" si="18"/>
        <v>0</v>
      </c>
      <c r="AP41" s="210">
        <f t="shared" si="18"/>
        <v>0</v>
      </c>
    </row>
    <row r="42" spans="1:42">
      <c r="B42" s="986" t="s">
        <v>39</v>
      </c>
      <c r="C42" s="987"/>
      <c r="D42" s="987"/>
      <c r="E42" s="987"/>
      <c r="F42" s="987"/>
      <c r="G42" s="210">
        <f t="shared" ref="G42:AM42" si="19">SUMIF($E8:$E39,"Դրամաշնորհային ծրագիր",G8:G39)</f>
        <v>0</v>
      </c>
      <c r="H42" s="210">
        <f t="shared" si="19"/>
        <v>0</v>
      </c>
      <c r="I42" s="210">
        <f t="shared" si="19"/>
        <v>0</v>
      </c>
      <c r="J42" s="210">
        <f t="shared" si="19"/>
        <v>0</v>
      </c>
      <c r="K42" s="210">
        <f t="shared" si="19"/>
        <v>0</v>
      </c>
      <c r="L42" s="210">
        <f t="shared" si="19"/>
        <v>0</v>
      </c>
      <c r="M42" s="210">
        <f t="shared" si="19"/>
        <v>0</v>
      </c>
      <c r="N42" s="210">
        <f t="shared" si="19"/>
        <v>0</v>
      </c>
      <c r="O42" s="210">
        <f t="shared" si="19"/>
        <v>0</v>
      </c>
      <c r="P42" s="210">
        <f t="shared" si="19"/>
        <v>0</v>
      </c>
      <c r="Q42" s="210">
        <f t="shared" si="19"/>
        <v>0</v>
      </c>
      <c r="R42" s="210">
        <f t="shared" si="19"/>
        <v>0</v>
      </c>
      <c r="S42" s="210">
        <f t="shared" si="19"/>
        <v>0</v>
      </c>
      <c r="T42" s="210">
        <f t="shared" si="19"/>
        <v>0</v>
      </c>
      <c r="U42" s="287">
        <f t="shared" si="19"/>
        <v>0</v>
      </c>
      <c r="V42" s="210">
        <f t="shared" si="19"/>
        <v>0</v>
      </c>
      <c r="W42" s="210">
        <f t="shared" si="19"/>
        <v>0</v>
      </c>
      <c r="X42" s="210">
        <f t="shared" si="19"/>
        <v>0</v>
      </c>
      <c r="Y42" s="210">
        <f t="shared" si="19"/>
        <v>0</v>
      </c>
      <c r="Z42" s="210">
        <f t="shared" si="19"/>
        <v>0</v>
      </c>
      <c r="AA42" s="210">
        <f t="shared" si="19"/>
        <v>0</v>
      </c>
      <c r="AB42" s="210">
        <f t="shared" si="19"/>
        <v>0</v>
      </c>
      <c r="AC42" s="210">
        <f t="shared" si="19"/>
        <v>0</v>
      </c>
      <c r="AD42" s="210">
        <f t="shared" si="19"/>
        <v>0</v>
      </c>
      <c r="AE42" s="210">
        <f t="shared" si="19"/>
        <v>0</v>
      </c>
      <c r="AF42" s="210">
        <f t="shared" si="19"/>
        <v>0</v>
      </c>
      <c r="AG42" s="210">
        <f t="shared" si="19"/>
        <v>0</v>
      </c>
      <c r="AH42" s="210">
        <f t="shared" si="19"/>
        <v>0</v>
      </c>
      <c r="AI42" s="210">
        <f t="shared" si="19"/>
        <v>0</v>
      </c>
      <c r="AJ42" s="210">
        <f t="shared" si="19"/>
        <v>0</v>
      </c>
      <c r="AK42" s="210">
        <f t="shared" si="19"/>
        <v>0</v>
      </c>
      <c r="AL42" s="210">
        <f t="shared" si="19"/>
        <v>0</v>
      </c>
      <c r="AM42" s="211">
        <f t="shared" si="19"/>
        <v>0</v>
      </c>
      <c r="AN42" s="59" t="s">
        <v>62</v>
      </c>
      <c r="AO42" s="46" t="s">
        <v>62</v>
      </c>
      <c r="AP42" s="61" t="s">
        <v>62</v>
      </c>
    </row>
    <row r="43" spans="1:42" ht="15.75" thickBot="1">
      <c r="B43" s="1005" t="s">
        <v>1047</v>
      </c>
      <c r="C43" s="1006"/>
      <c r="D43" s="1006"/>
      <c r="E43" s="1006"/>
      <c r="F43" s="1006"/>
      <c r="G43" s="290">
        <f t="shared" ref="G43:AM43" si="20">SUMIF($E8:$E39,"Ենթավարկային ծրագիր",G8:G39)</f>
        <v>0</v>
      </c>
      <c r="H43" s="290">
        <f t="shared" si="20"/>
        <v>0</v>
      </c>
      <c r="I43" s="290">
        <f t="shared" si="20"/>
        <v>0</v>
      </c>
      <c r="J43" s="290">
        <f t="shared" si="20"/>
        <v>0</v>
      </c>
      <c r="K43" s="290">
        <f t="shared" si="20"/>
        <v>0</v>
      </c>
      <c r="L43" s="290">
        <f t="shared" si="20"/>
        <v>0</v>
      </c>
      <c r="M43" s="290">
        <f t="shared" si="20"/>
        <v>0</v>
      </c>
      <c r="N43" s="290">
        <f t="shared" si="20"/>
        <v>0</v>
      </c>
      <c r="O43" s="290">
        <f t="shared" si="20"/>
        <v>0</v>
      </c>
      <c r="P43" s="290">
        <f t="shared" si="20"/>
        <v>0</v>
      </c>
      <c r="Q43" s="290">
        <f t="shared" si="20"/>
        <v>0</v>
      </c>
      <c r="R43" s="290">
        <f t="shared" si="20"/>
        <v>0</v>
      </c>
      <c r="S43" s="290">
        <f t="shared" si="20"/>
        <v>0</v>
      </c>
      <c r="T43" s="290">
        <f t="shared" si="20"/>
        <v>0</v>
      </c>
      <c r="U43" s="324">
        <f t="shared" si="20"/>
        <v>0</v>
      </c>
      <c r="V43" s="290">
        <f t="shared" si="20"/>
        <v>0</v>
      </c>
      <c r="W43" s="290">
        <f t="shared" si="20"/>
        <v>0</v>
      </c>
      <c r="X43" s="290">
        <f t="shared" si="20"/>
        <v>0</v>
      </c>
      <c r="Y43" s="290">
        <f t="shared" si="20"/>
        <v>0</v>
      </c>
      <c r="Z43" s="290">
        <f t="shared" si="20"/>
        <v>0</v>
      </c>
      <c r="AA43" s="290">
        <f t="shared" si="20"/>
        <v>0</v>
      </c>
      <c r="AB43" s="290">
        <f t="shared" si="20"/>
        <v>0</v>
      </c>
      <c r="AC43" s="290">
        <f t="shared" si="20"/>
        <v>0</v>
      </c>
      <c r="AD43" s="290">
        <f t="shared" si="20"/>
        <v>0</v>
      </c>
      <c r="AE43" s="290">
        <f t="shared" si="20"/>
        <v>0</v>
      </c>
      <c r="AF43" s="290">
        <f t="shared" si="20"/>
        <v>0</v>
      </c>
      <c r="AG43" s="290">
        <f t="shared" si="20"/>
        <v>0</v>
      </c>
      <c r="AH43" s="290">
        <f t="shared" si="20"/>
        <v>0</v>
      </c>
      <c r="AI43" s="290">
        <f t="shared" si="20"/>
        <v>0</v>
      </c>
      <c r="AJ43" s="290">
        <f t="shared" si="20"/>
        <v>0</v>
      </c>
      <c r="AK43" s="290">
        <f t="shared" si="20"/>
        <v>0</v>
      </c>
      <c r="AL43" s="290">
        <f t="shared" si="20"/>
        <v>0</v>
      </c>
      <c r="AM43" s="324">
        <f t="shared" si="20"/>
        <v>0</v>
      </c>
      <c r="AN43" s="62" t="s">
        <v>62</v>
      </c>
      <c r="AO43" s="63" t="s">
        <v>62</v>
      </c>
      <c r="AP43" s="64" t="s">
        <v>62</v>
      </c>
    </row>
    <row r="45" spans="1:42">
      <c r="J45" s="325"/>
    </row>
    <row r="46" spans="1:42" s="295" customFormat="1" ht="19.5" customHeight="1">
      <c r="D46" s="296"/>
      <c r="E46" s="296"/>
      <c r="F46" s="296"/>
      <c r="G46" s="296"/>
      <c r="H46" s="296"/>
      <c r="I46" s="296"/>
      <c r="J46" s="297" t="s">
        <v>1048</v>
      </c>
      <c r="K46" s="296"/>
      <c r="L46" s="296"/>
      <c r="M46" s="296"/>
      <c r="N46" s="296"/>
      <c r="O46" s="237">
        <v>403.88</v>
      </c>
      <c r="P46" s="299" t="s">
        <v>1049</v>
      </c>
      <c r="Q46" s="300"/>
      <c r="R46" s="301"/>
      <c r="S46" s="301"/>
      <c r="T46" s="301"/>
      <c r="U46" s="301"/>
      <c r="V46" s="303"/>
      <c r="W46" s="326"/>
      <c r="X46" s="327"/>
    </row>
    <row r="47" spans="1:42" ht="36.75" customHeight="1">
      <c r="D47" s="523" t="s">
        <v>1420</v>
      </c>
      <c r="W47" s="328"/>
      <c r="X47" s="294"/>
    </row>
    <row r="49" spans="10:23">
      <c r="J49" s="233"/>
    </row>
    <row r="51" spans="10:23" ht="15" customHeight="1"/>
    <row r="52" spans="10:23" ht="15" customHeight="1"/>
    <row r="58" spans="10:23">
      <c r="W58" s="328"/>
    </row>
    <row r="59" spans="10:23">
      <c r="W59" s="328"/>
    </row>
    <row r="60" spans="10:23">
      <c r="W60" s="328"/>
    </row>
    <row r="61" spans="10:23">
      <c r="W61" s="328"/>
    </row>
    <row r="62" spans="10:23">
      <c r="W62" s="328"/>
    </row>
    <row r="63" spans="10:23">
      <c r="W63" s="328"/>
    </row>
    <row r="65" spans="23:23">
      <c r="W65" s="328"/>
    </row>
  </sheetData>
  <mergeCells count="24">
    <mergeCell ref="AN5:AN7"/>
    <mergeCell ref="AO5:AO7"/>
    <mergeCell ref="AP5:AP7"/>
    <mergeCell ref="M6:O6"/>
    <mergeCell ref="P6:R6"/>
    <mergeCell ref="S6:U6"/>
    <mergeCell ref="Y6:AA6"/>
    <mergeCell ref="AK6:AM6"/>
    <mergeCell ref="M5:U5"/>
    <mergeCell ref="V5:X6"/>
    <mergeCell ref="Y5:AM5"/>
    <mergeCell ref="AH6:AJ6"/>
    <mergeCell ref="J5:L6"/>
    <mergeCell ref="B42:F42"/>
    <mergeCell ref="B43:F43"/>
    <mergeCell ref="AB6:AD6"/>
    <mergeCell ref="AE6:AG6"/>
    <mergeCell ref="B40:F40"/>
    <mergeCell ref="B41:F41"/>
    <mergeCell ref="B5:C6"/>
    <mergeCell ref="D5:D7"/>
    <mergeCell ref="E5:E7"/>
    <mergeCell ref="F5:F7"/>
    <mergeCell ref="G5:I6"/>
  </mergeCells>
  <dataValidations count="1">
    <dataValidation type="list" allowBlank="1" showInputMessage="1" showErrorMessage="1" sqref="E8:E39" xr:uid="{07DF5405-C88F-4C1C-8D5A-AAB378864099}">
      <formula1>$AV$1:$AV$3</formula1>
    </dataValidation>
  </dataValidations>
  <pageMargins left="0.7" right="0.7" top="0.75" bottom="0.75" header="0.3" footer="0.3"/>
  <pageSetup paperSize="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2BE97-00CD-40FC-9E77-DAB384FD1BB2}">
  <sheetPr>
    <tabColor rgb="FF92D050"/>
    <pageSetUpPr fitToPage="1"/>
  </sheetPr>
  <dimension ref="B1:Y62"/>
  <sheetViews>
    <sheetView zoomScale="110" zoomScaleNormal="110" workbookViewId="0">
      <selection activeCell="P5" sqref="P5:R6"/>
    </sheetView>
  </sheetViews>
  <sheetFormatPr defaultRowHeight="11.25" outlineLevelCol="1"/>
  <cols>
    <col min="1" max="1" width="9.140625" style="329"/>
    <col min="2" max="2" width="3" style="329" customWidth="1"/>
    <col min="3" max="3" width="13" style="408" customWidth="1"/>
    <col min="4" max="4" width="7.28515625" style="329" hidden="1" customWidth="1"/>
    <col min="5" max="5" width="36.5703125" style="353" customWidth="1"/>
    <col min="6" max="6" width="11" style="353" customWidth="1"/>
    <col min="7" max="7" width="17.7109375" style="329" customWidth="1"/>
    <col min="8" max="8" width="11.140625" style="329" customWidth="1"/>
    <col min="9" max="9" width="9.7109375" style="329" customWidth="1"/>
    <col min="10" max="11" width="9.140625" style="329" hidden="1" customWidth="1" outlineLevel="1"/>
    <col min="12" max="12" width="9.85546875" style="329" hidden="1" customWidth="1" outlineLevel="1"/>
    <col min="13" max="13" width="9.140625" style="329" hidden="1" customWidth="1" outlineLevel="1"/>
    <col min="14" max="14" width="8.28515625" style="329" hidden="1" customWidth="1" outlineLevel="1"/>
    <col min="15" max="15" width="1.5703125" style="329" hidden="1" customWidth="1" outlineLevel="1"/>
    <col min="16" max="16" width="11.28515625" style="329" hidden="1" customWidth="1" outlineLevel="1"/>
    <col min="17" max="17" width="27" style="329" hidden="1" customWidth="1" collapsed="1"/>
    <col min="18" max="18" width="10" style="329" customWidth="1"/>
    <col min="19" max="19" width="12.42578125" style="329" customWidth="1"/>
    <col min="20" max="20" width="10" style="329" customWidth="1"/>
    <col min="21" max="27" width="9.140625" style="329" customWidth="1"/>
    <col min="28" max="251" width="9.140625" style="329"/>
    <col min="252" max="252" width="3" style="329" customWidth="1"/>
    <col min="253" max="253" width="9.5703125" style="329" customWidth="1"/>
    <col min="254" max="254" width="7.28515625" style="329" customWidth="1"/>
    <col min="255" max="255" width="42.85546875" style="329" customWidth="1"/>
    <col min="256" max="256" width="11.7109375" style="329" customWidth="1"/>
    <col min="257" max="257" width="12.42578125" style="329" customWidth="1"/>
    <col min="258" max="258" width="11.140625" style="329" customWidth="1"/>
    <col min="259" max="259" width="9.7109375" style="329" customWidth="1"/>
    <col min="260" max="507" width="9.140625" style="329"/>
    <col min="508" max="508" width="3" style="329" customWidth="1"/>
    <col min="509" max="509" width="9.5703125" style="329" customWidth="1"/>
    <col min="510" max="510" width="7.28515625" style="329" customWidth="1"/>
    <col min="511" max="511" width="42.85546875" style="329" customWidth="1"/>
    <col min="512" max="512" width="11.7109375" style="329" customWidth="1"/>
    <col min="513" max="513" width="12.42578125" style="329" customWidth="1"/>
    <col min="514" max="514" width="11.140625" style="329" customWidth="1"/>
    <col min="515" max="515" width="9.7109375" style="329" customWidth="1"/>
    <col min="516" max="763" width="9.140625" style="329"/>
    <col min="764" max="764" width="3" style="329" customWidth="1"/>
    <col min="765" max="765" width="9.5703125" style="329" customWidth="1"/>
    <col min="766" max="766" width="7.28515625" style="329" customWidth="1"/>
    <col min="767" max="767" width="42.85546875" style="329" customWidth="1"/>
    <col min="768" max="768" width="11.7109375" style="329" customWidth="1"/>
    <col min="769" max="769" width="12.42578125" style="329" customWidth="1"/>
    <col min="770" max="770" width="11.140625" style="329" customWidth="1"/>
    <col min="771" max="771" width="9.7109375" style="329" customWidth="1"/>
    <col min="772" max="1019" width="9.140625" style="329"/>
    <col min="1020" max="1020" width="3" style="329" customWidth="1"/>
    <col min="1021" max="1021" width="9.5703125" style="329" customWidth="1"/>
    <col min="1022" max="1022" width="7.28515625" style="329" customWidth="1"/>
    <col min="1023" max="1023" width="42.85546875" style="329" customWidth="1"/>
    <col min="1024" max="1024" width="11.7109375" style="329" customWidth="1"/>
    <col min="1025" max="1025" width="12.42578125" style="329" customWidth="1"/>
    <col min="1026" max="1026" width="11.140625" style="329" customWidth="1"/>
    <col min="1027" max="1027" width="9.7109375" style="329" customWidth="1"/>
    <col min="1028" max="1275" width="9.140625" style="329"/>
    <col min="1276" max="1276" width="3" style="329" customWidth="1"/>
    <col min="1277" max="1277" width="9.5703125" style="329" customWidth="1"/>
    <col min="1278" max="1278" width="7.28515625" style="329" customWidth="1"/>
    <col min="1279" max="1279" width="42.85546875" style="329" customWidth="1"/>
    <col min="1280" max="1280" width="11.7109375" style="329" customWidth="1"/>
    <col min="1281" max="1281" width="12.42578125" style="329" customWidth="1"/>
    <col min="1282" max="1282" width="11.140625" style="329" customWidth="1"/>
    <col min="1283" max="1283" width="9.7109375" style="329" customWidth="1"/>
    <col min="1284" max="1531" width="9.140625" style="329"/>
    <col min="1532" max="1532" width="3" style="329" customWidth="1"/>
    <col min="1533" max="1533" width="9.5703125" style="329" customWidth="1"/>
    <col min="1534" max="1534" width="7.28515625" style="329" customWidth="1"/>
    <col min="1535" max="1535" width="42.85546875" style="329" customWidth="1"/>
    <col min="1536" max="1536" width="11.7109375" style="329" customWidth="1"/>
    <col min="1537" max="1537" width="12.42578125" style="329" customWidth="1"/>
    <col min="1538" max="1538" width="11.140625" style="329" customWidth="1"/>
    <col min="1539" max="1539" width="9.7109375" style="329" customWidth="1"/>
    <col min="1540" max="1787" width="9.140625" style="329"/>
    <col min="1788" max="1788" width="3" style="329" customWidth="1"/>
    <col min="1789" max="1789" width="9.5703125" style="329" customWidth="1"/>
    <col min="1790" max="1790" width="7.28515625" style="329" customWidth="1"/>
    <col min="1791" max="1791" width="42.85546875" style="329" customWidth="1"/>
    <col min="1792" max="1792" width="11.7109375" style="329" customWidth="1"/>
    <col min="1793" max="1793" width="12.42578125" style="329" customWidth="1"/>
    <col min="1794" max="1794" width="11.140625" style="329" customWidth="1"/>
    <col min="1795" max="1795" width="9.7109375" style="329" customWidth="1"/>
    <col min="1796" max="2043" width="9.140625" style="329"/>
    <col min="2044" max="2044" width="3" style="329" customWidth="1"/>
    <col min="2045" max="2045" width="9.5703125" style="329" customWidth="1"/>
    <col min="2046" max="2046" width="7.28515625" style="329" customWidth="1"/>
    <col min="2047" max="2047" width="42.85546875" style="329" customWidth="1"/>
    <col min="2048" max="2048" width="11.7109375" style="329" customWidth="1"/>
    <col min="2049" max="2049" width="12.42578125" style="329" customWidth="1"/>
    <col min="2050" max="2050" width="11.140625" style="329" customWidth="1"/>
    <col min="2051" max="2051" width="9.7109375" style="329" customWidth="1"/>
    <col min="2052" max="2299" width="9.140625" style="329"/>
    <col min="2300" max="2300" width="3" style="329" customWidth="1"/>
    <col min="2301" max="2301" width="9.5703125" style="329" customWidth="1"/>
    <col min="2302" max="2302" width="7.28515625" style="329" customWidth="1"/>
    <col min="2303" max="2303" width="42.85546875" style="329" customWidth="1"/>
    <col min="2304" max="2304" width="11.7109375" style="329" customWidth="1"/>
    <col min="2305" max="2305" width="12.42578125" style="329" customWidth="1"/>
    <col min="2306" max="2306" width="11.140625" style="329" customWidth="1"/>
    <col min="2307" max="2307" width="9.7109375" style="329" customWidth="1"/>
    <col min="2308" max="2555" width="9.140625" style="329"/>
    <col min="2556" max="2556" width="3" style="329" customWidth="1"/>
    <col min="2557" max="2557" width="9.5703125" style="329" customWidth="1"/>
    <col min="2558" max="2558" width="7.28515625" style="329" customWidth="1"/>
    <col min="2559" max="2559" width="42.85546875" style="329" customWidth="1"/>
    <col min="2560" max="2560" width="11.7109375" style="329" customWidth="1"/>
    <col min="2561" max="2561" width="12.42578125" style="329" customWidth="1"/>
    <col min="2562" max="2562" width="11.140625" style="329" customWidth="1"/>
    <col min="2563" max="2563" width="9.7109375" style="329" customWidth="1"/>
    <col min="2564" max="2811" width="9.140625" style="329"/>
    <col min="2812" max="2812" width="3" style="329" customWidth="1"/>
    <col min="2813" max="2813" width="9.5703125" style="329" customWidth="1"/>
    <col min="2814" max="2814" width="7.28515625" style="329" customWidth="1"/>
    <col min="2815" max="2815" width="42.85546875" style="329" customWidth="1"/>
    <col min="2816" max="2816" width="11.7109375" style="329" customWidth="1"/>
    <col min="2817" max="2817" width="12.42578125" style="329" customWidth="1"/>
    <col min="2818" max="2818" width="11.140625" style="329" customWidth="1"/>
    <col min="2819" max="2819" width="9.7109375" style="329" customWidth="1"/>
    <col min="2820" max="3067" width="9.140625" style="329"/>
    <col min="3068" max="3068" width="3" style="329" customWidth="1"/>
    <col min="3069" max="3069" width="9.5703125" style="329" customWidth="1"/>
    <col min="3070" max="3070" width="7.28515625" style="329" customWidth="1"/>
    <col min="3071" max="3071" width="42.85546875" style="329" customWidth="1"/>
    <col min="3072" max="3072" width="11.7109375" style="329" customWidth="1"/>
    <col min="3073" max="3073" width="12.42578125" style="329" customWidth="1"/>
    <col min="3074" max="3074" width="11.140625" style="329" customWidth="1"/>
    <col min="3075" max="3075" width="9.7109375" style="329" customWidth="1"/>
    <col min="3076" max="3323" width="9.140625" style="329"/>
    <col min="3324" max="3324" width="3" style="329" customWidth="1"/>
    <col min="3325" max="3325" width="9.5703125" style="329" customWidth="1"/>
    <col min="3326" max="3326" width="7.28515625" style="329" customWidth="1"/>
    <col min="3327" max="3327" width="42.85546875" style="329" customWidth="1"/>
    <col min="3328" max="3328" width="11.7109375" style="329" customWidth="1"/>
    <col min="3329" max="3329" width="12.42578125" style="329" customWidth="1"/>
    <col min="3330" max="3330" width="11.140625" style="329" customWidth="1"/>
    <col min="3331" max="3331" width="9.7109375" style="329" customWidth="1"/>
    <col min="3332" max="3579" width="9.140625" style="329"/>
    <col min="3580" max="3580" width="3" style="329" customWidth="1"/>
    <col min="3581" max="3581" width="9.5703125" style="329" customWidth="1"/>
    <col min="3582" max="3582" width="7.28515625" style="329" customWidth="1"/>
    <col min="3583" max="3583" width="42.85546875" style="329" customWidth="1"/>
    <col min="3584" max="3584" width="11.7109375" style="329" customWidth="1"/>
    <col min="3585" max="3585" width="12.42578125" style="329" customWidth="1"/>
    <col min="3586" max="3586" width="11.140625" style="329" customWidth="1"/>
    <col min="3587" max="3587" width="9.7109375" style="329" customWidth="1"/>
    <col min="3588" max="3835" width="9.140625" style="329"/>
    <col min="3836" max="3836" width="3" style="329" customWidth="1"/>
    <col min="3837" max="3837" width="9.5703125" style="329" customWidth="1"/>
    <col min="3838" max="3838" width="7.28515625" style="329" customWidth="1"/>
    <col min="3839" max="3839" width="42.85546875" style="329" customWidth="1"/>
    <col min="3840" max="3840" width="11.7109375" style="329" customWidth="1"/>
    <col min="3841" max="3841" width="12.42578125" style="329" customWidth="1"/>
    <col min="3842" max="3842" width="11.140625" style="329" customWidth="1"/>
    <col min="3843" max="3843" width="9.7109375" style="329" customWidth="1"/>
    <col min="3844" max="4091" width="9.140625" style="329"/>
    <col min="4092" max="4092" width="3" style="329" customWidth="1"/>
    <col min="4093" max="4093" width="9.5703125" style="329" customWidth="1"/>
    <col min="4094" max="4094" width="7.28515625" style="329" customWidth="1"/>
    <col min="4095" max="4095" width="42.85546875" style="329" customWidth="1"/>
    <col min="4096" max="4096" width="11.7109375" style="329" customWidth="1"/>
    <col min="4097" max="4097" width="12.42578125" style="329" customWidth="1"/>
    <col min="4098" max="4098" width="11.140625" style="329" customWidth="1"/>
    <col min="4099" max="4099" width="9.7109375" style="329" customWidth="1"/>
    <col min="4100" max="4347" width="9.140625" style="329"/>
    <col min="4348" max="4348" width="3" style="329" customWidth="1"/>
    <col min="4349" max="4349" width="9.5703125" style="329" customWidth="1"/>
    <col min="4350" max="4350" width="7.28515625" style="329" customWidth="1"/>
    <col min="4351" max="4351" width="42.85546875" style="329" customWidth="1"/>
    <col min="4352" max="4352" width="11.7109375" style="329" customWidth="1"/>
    <col min="4353" max="4353" width="12.42578125" style="329" customWidth="1"/>
    <col min="4354" max="4354" width="11.140625" style="329" customWidth="1"/>
    <col min="4355" max="4355" width="9.7109375" style="329" customWidth="1"/>
    <col min="4356" max="4603" width="9.140625" style="329"/>
    <col min="4604" max="4604" width="3" style="329" customWidth="1"/>
    <col min="4605" max="4605" width="9.5703125" style="329" customWidth="1"/>
    <col min="4606" max="4606" width="7.28515625" style="329" customWidth="1"/>
    <col min="4607" max="4607" width="42.85546875" style="329" customWidth="1"/>
    <col min="4608" max="4608" width="11.7109375" style="329" customWidth="1"/>
    <col min="4609" max="4609" width="12.42578125" style="329" customWidth="1"/>
    <col min="4610" max="4610" width="11.140625" style="329" customWidth="1"/>
    <col min="4611" max="4611" width="9.7109375" style="329" customWidth="1"/>
    <col min="4612" max="4859" width="9.140625" style="329"/>
    <col min="4860" max="4860" width="3" style="329" customWidth="1"/>
    <col min="4861" max="4861" width="9.5703125" style="329" customWidth="1"/>
    <col min="4862" max="4862" width="7.28515625" style="329" customWidth="1"/>
    <col min="4863" max="4863" width="42.85546875" style="329" customWidth="1"/>
    <col min="4864" max="4864" width="11.7109375" style="329" customWidth="1"/>
    <col min="4865" max="4865" width="12.42578125" style="329" customWidth="1"/>
    <col min="4866" max="4866" width="11.140625" style="329" customWidth="1"/>
    <col min="4867" max="4867" width="9.7109375" style="329" customWidth="1"/>
    <col min="4868" max="5115" width="9.140625" style="329"/>
    <col min="5116" max="5116" width="3" style="329" customWidth="1"/>
    <col min="5117" max="5117" width="9.5703125" style="329" customWidth="1"/>
    <col min="5118" max="5118" width="7.28515625" style="329" customWidth="1"/>
    <col min="5119" max="5119" width="42.85546875" style="329" customWidth="1"/>
    <col min="5120" max="5120" width="11.7109375" style="329" customWidth="1"/>
    <col min="5121" max="5121" width="12.42578125" style="329" customWidth="1"/>
    <col min="5122" max="5122" width="11.140625" style="329" customWidth="1"/>
    <col min="5123" max="5123" width="9.7109375" style="329" customWidth="1"/>
    <col min="5124" max="5371" width="9.140625" style="329"/>
    <col min="5372" max="5372" width="3" style="329" customWidth="1"/>
    <col min="5373" max="5373" width="9.5703125" style="329" customWidth="1"/>
    <col min="5374" max="5374" width="7.28515625" style="329" customWidth="1"/>
    <col min="5375" max="5375" width="42.85546875" style="329" customWidth="1"/>
    <col min="5376" max="5376" width="11.7109375" style="329" customWidth="1"/>
    <col min="5377" max="5377" width="12.42578125" style="329" customWidth="1"/>
    <col min="5378" max="5378" width="11.140625" style="329" customWidth="1"/>
    <col min="5379" max="5379" width="9.7109375" style="329" customWidth="1"/>
    <col min="5380" max="5627" width="9.140625" style="329"/>
    <col min="5628" max="5628" width="3" style="329" customWidth="1"/>
    <col min="5629" max="5629" width="9.5703125" style="329" customWidth="1"/>
    <col min="5630" max="5630" width="7.28515625" style="329" customWidth="1"/>
    <col min="5631" max="5631" width="42.85546875" style="329" customWidth="1"/>
    <col min="5632" max="5632" width="11.7109375" style="329" customWidth="1"/>
    <col min="5633" max="5633" width="12.42578125" style="329" customWidth="1"/>
    <col min="5634" max="5634" width="11.140625" style="329" customWidth="1"/>
    <col min="5635" max="5635" width="9.7109375" style="329" customWidth="1"/>
    <col min="5636" max="5883" width="9.140625" style="329"/>
    <col min="5884" max="5884" width="3" style="329" customWidth="1"/>
    <col min="5885" max="5885" width="9.5703125" style="329" customWidth="1"/>
    <col min="5886" max="5886" width="7.28515625" style="329" customWidth="1"/>
    <col min="5887" max="5887" width="42.85546875" style="329" customWidth="1"/>
    <col min="5888" max="5888" width="11.7109375" style="329" customWidth="1"/>
    <col min="5889" max="5889" width="12.42578125" style="329" customWidth="1"/>
    <col min="5890" max="5890" width="11.140625" style="329" customWidth="1"/>
    <col min="5891" max="5891" width="9.7109375" style="329" customWidth="1"/>
    <col min="5892" max="6139" width="9.140625" style="329"/>
    <col min="6140" max="6140" width="3" style="329" customWidth="1"/>
    <col min="6141" max="6141" width="9.5703125" style="329" customWidth="1"/>
    <col min="6142" max="6142" width="7.28515625" style="329" customWidth="1"/>
    <col min="6143" max="6143" width="42.85546875" style="329" customWidth="1"/>
    <col min="6144" max="6144" width="11.7109375" style="329" customWidth="1"/>
    <col min="6145" max="6145" width="12.42578125" style="329" customWidth="1"/>
    <col min="6146" max="6146" width="11.140625" style="329" customWidth="1"/>
    <col min="6147" max="6147" width="9.7109375" style="329" customWidth="1"/>
    <col min="6148" max="6395" width="9.140625" style="329"/>
    <col min="6396" max="6396" width="3" style="329" customWidth="1"/>
    <col min="6397" max="6397" width="9.5703125" style="329" customWidth="1"/>
    <col min="6398" max="6398" width="7.28515625" style="329" customWidth="1"/>
    <col min="6399" max="6399" width="42.85546875" style="329" customWidth="1"/>
    <col min="6400" max="6400" width="11.7109375" style="329" customWidth="1"/>
    <col min="6401" max="6401" width="12.42578125" style="329" customWidth="1"/>
    <col min="6402" max="6402" width="11.140625" style="329" customWidth="1"/>
    <col min="6403" max="6403" width="9.7109375" style="329" customWidth="1"/>
    <col min="6404" max="6651" width="9.140625" style="329"/>
    <col min="6652" max="6652" width="3" style="329" customWidth="1"/>
    <col min="6653" max="6653" width="9.5703125" style="329" customWidth="1"/>
    <col min="6654" max="6654" width="7.28515625" style="329" customWidth="1"/>
    <col min="6655" max="6655" width="42.85546875" style="329" customWidth="1"/>
    <col min="6656" max="6656" width="11.7109375" style="329" customWidth="1"/>
    <col min="6657" max="6657" width="12.42578125" style="329" customWidth="1"/>
    <col min="6658" max="6658" width="11.140625" style="329" customWidth="1"/>
    <col min="6659" max="6659" width="9.7109375" style="329" customWidth="1"/>
    <col min="6660" max="6907" width="9.140625" style="329"/>
    <col min="6908" max="6908" width="3" style="329" customWidth="1"/>
    <col min="6909" max="6909" width="9.5703125" style="329" customWidth="1"/>
    <col min="6910" max="6910" width="7.28515625" style="329" customWidth="1"/>
    <col min="6911" max="6911" width="42.85546875" style="329" customWidth="1"/>
    <col min="6912" max="6912" width="11.7109375" style="329" customWidth="1"/>
    <col min="6913" max="6913" width="12.42578125" style="329" customWidth="1"/>
    <col min="6914" max="6914" width="11.140625" style="329" customWidth="1"/>
    <col min="6915" max="6915" width="9.7109375" style="329" customWidth="1"/>
    <col min="6916" max="7163" width="9.140625" style="329"/>
    <col min="7164" max="7164" width="3" style="329" customWidth="1"/>
    <col min="7165" max="7165" width="9.5703125" style="329" customWidth="1"/>
    <col min="7166" max="7166" width="7.28515625" style="329" customWidth="1"/>
    <col min="7167" max="7167" width="42.85546875" style="329" customWidth="1"/>
    <col min="7168" max="7168" width="11.7109375" style="329" customWidth="1"/>
    <col min="7169" max="7169" width="12.42578125" style="329" customWidth="1"/>
    <col min="7170" max="7170" width="11.140625" style="329" customWidth="1"/>
    <col min="7171" max="7171" width="9.7109375" style="329" customWidth="1"/>
    <col min="7172" max="7419" width="9.140625" style="329"/>
    <col min="7420" max="7420" width="3" style="329" customWidth="1"/>
    <col min="7421" max="7421" width="9.5703125" style="329" customWidth="1"/>
    <col min="7422" max="7422" width="7.28515625" style="329" customWidth="1"/>
    <col min="7423" max="7423" width="42.85546875" style="329" customWidth="1"/>
    <col min="7424" max="7424" width="11.7109375" style="329" customWidth="1"/>
    <col min="7425" max="7425" width="12.42578125" style="329" customWidth="1"/>
    <col min="7426" max="7426" width="11.140625" style="329" customWidth="1"/>
    <col min="7427" max="7427" width="9.7109375" style="329" customWidth="1"/>
    <col min="7428" max="7675" width="9.140625" style="329"/>
    <col min="7676" max="7676" width="3" style="329" customWidth="1"/>
    <col min="7677" max="7677" width="9.5703125" style="329" customWidth="1"/>
    <col min="7678" max="7678" width="7.28515625" style="329" customWidth="1"/>
    <col min="7679" max="7679" width="42.85546875" style="329" customWidth="1"/>
    <col min="7680" max="7680" width="11.7109375" style="329" customWidth="1"/>
    <col min="7681" max="7681" width="12.42578125" style="329" customWidth="1"/>
    <col min="7682" max="7682" width="11.140625" style="329" customWidth="1"/>
    <col min="7683" max="7683" width="9.7109375" style="329" customWidth="1"/>
    <col min="7684" max="7931" width="9.140625" style="329"/>
    <col min="7932" max="7932" width="3" style="329" customWidth="1"/>
    <col min="7933" max="7933" width="9.5703125" style="329" customWidth="1"/>
    <col min="7934" max="7934" width="7.28515625" style="329" customWidth="1"/>
    <col min="7935" max="7935" width="42.85546875" style="329" customWidth="1"/>
    <col min="7936" max="7936" width="11.7109375" style="329" customWidth="1"/>
    <col min="7937" max="7937" width="12.42578125" style="329" customWidth="1"/>
    <col min="7938" max="7938" width="11.140625" style="329" customWidth="1"/>
    <col min="7939" max="7939" width="9.7109375" style="329" customWidth="1"/>
    <col min="7940" max="8187" width="9.140625" style="329"/>
    <col min="8188" max="8188" width="3" style="329" customWidth="1"/>
    <col min="8189" max="8189" width="9.5703125" style="329" customWidth="1"/>
    <col min="8190" max="8190" width="7.28515625" style="329" customWidth="1"/>
    <col min="8191" max="8191" width="42.85546875" style="329" customWidth="1"/>
    <col min="8192" max="8192" width="11.7109375" style="329" customWidth="1"/>
    <col min="8193" max="8193" width="12.42578125" style="329" customWidth="1"/>
    <col min="8194" max="8194" width="11.140625" style="329" customWidth="1"/>
    <col min="8195" max="8195" width="9.7109375" style="329" customWidth="1"/>
    <col min="8196" max="8443" width="9.140625" style="329"/>
    <col min="8444" max="8444" width="3" style="329" customWidth="1"/>
    <col min="8445" max="8445" width="9.5703125" style="329" customWidth="1"/>
    <col min="8446" max="8446" width="7.28515625" style="329" customWidth="1"/>
    <col min="8447" max="8447" width="42.85546875" style="329" customWidth="1"/>
    <col min="8448" max="8448" width="11.7109375" style="329" customWidth="1"/>
    <col min="8449" max="8449" width="12.42578125" style="329" customWidth="1"/>
    <col min="8450" max="8450" width="11.140625" style="329" customWidth="1"/>
    <col min="8451" max="8451" width="9.7109375" style="329" customWidth="1"/>
    <col min="8452" max="8699" width="9.140625" style="329"/>
    <col min="8700" max="8700" width="3" style="329" customWidth="1"/>
    <col min="8701" max="8701" width="9.5703125" style="329" customWidth="1"/>
    <col min="8702" max="8702" width="7.28515625" style="329" customWidth="1"/>
    <col min="8703" max="8703" width="42.85546875" style="329" customWidth="1"/>
    <col min="8704" max="8704" width="11.7109375" style="329" customWidth="1"/>
    <col min="8705" max="8705" width="12.42578125" style="329" customWidth="1"/>
    <col min="8706" max="8706" width="11.140625" style="329" customWidth="1"/>
    <col min="8707" max="8707" width="9.7109375" style="329" customWidth="1"/>
    <col min="8708" max="8955" width="9.140625" style="329"/>
    <col min="8956" max="8956" width="3" style="329" customWidth="1"/>
    <col min="8957" max="8957" width="9.5703125" style="329" customWidth="1"/>
    <col min="8958" max="8958" width="7.28515625" style="329" customWidth="1"/>
    <col min="8959" max="8959" width="42.85546875" style="329" customWidth="1"/>
    <col min="8960" max="8960" width="11.7109375" style="329" customWidth="1"/>
    <col min="8961" max="8961" width="12.42578125" style="329" customWidth="1"/>
    <col min="8962" max="8962" width="11.140625" style="329" customWidth="1"/>
    <col min="8963" max="8963" width="9.7109375" style="329" customWidth="1"/>
    <col min="8964" max="9211" width="9.140625" style="329"/>
    <col min="9212" max="9212" width="3" style="329" customWidth="1"/>
    <col min="9213" max="9213" width="9.5703125" style="329" customWidth="1"/>
    <col min="9214" max="9214" width="7.28515625" style="329" customWidth="1"/>
    <col min="9215" max="9215" width="42.85546875" style="329" customWidth="1"/>
    <col min="9216" max="9216" width="11.7109375" style="329" customWidth="1"/>
    <col min="9217" max="9217" width="12.42578125" style="329" customWidth="1"/>
    <col min="9218" max="9218" width="11.140625" style="329" customWidth="1"/>
    <col min="9219" max="9219" width="9.7109375" style="329" customWidth="1"/>
    <col min="9220" max="9467" width="9.140625" style="329"/>
    <col min="9468" max="9468" width="3" style="329" customWidth="1"/>
    <col min="9469" max="9469" width="9.5703125" style="329" customWidth="1"/>
    <col min="9470" max="9470" width="7.28515625" style="329" customWidth="1"/>
    <col min="9471" max="9471" width="42.85546875" style="329" customWidth="1"/>
    <col min="9472" max="9472" width="11.7109375" style="329" customWidth="1"/>
    <col min="9473" max="9473" width="12.42578125" style="329" customWidth="1"/>
    <col min="9474" max="9474" width="11.140625" style="329" customWidth="1"/>
    <col min="9475" max="9475" width="9.7109375" style="329" customWidth="1"/>
    <col min="9476" max="9723" width="9.140625" style="329"/>
    <col min="9724" max="9724" width="3" style="329" customWidth="1"/>
    <col min="9725" max="9725" width="9.5703125" style="329" customWidth="1"/>
    <col min="9726" max="9726" width="7.28515625" style="329" customWidth="1"/>
    <col min="9727" max="9727" width="42.85546875" style="329" customWidth="1"/>
    <col min="9728" max="9728" width="11.7109375" style="329" customWidth="1"/>
    <col min="9729" max="9729" width="12.42578125" style="329" customWidth="1"/>
    <col min="9730" max="9730" width="11.140625" style="329" customWidth="1"/>
    <col min="9731" max="9731" width="9.7109375" style="329" customWidth="1"/>
    <col min="9732" max="9979" width="9.140625" style="329"/>
    <col min="9980" max="9980" width="3" style="329" customWidth="1"/>
    <col min="9981" max="9981" width="9.5703125" style="329" customWidth="1"/>
    <col min="9982" max="9982" width="7.28515625" style="329" customWidth="1"/>
    <col min="9983" max="9983" width="42.85546875" style="329" customWidth="1"/>
    <col min="9984" max="9984" width="11.7109375" style="329" customWidth="1"/>
    <col min="9985" max="9985" width="12.42578125" style="329" customWidth="1"/>
    <col min="9986" max="9986" width="11.140625" style="329" customWidth="1"/>
    <col min="9987" max="9987" width="9.7109375" style="329" customWidth="1"/>
    <col min="9988" max="10235" width="9.140625" style="329"/>
    <col min="10236" max="10236" width="3" style="329" customWidth="1"/>
    <col min="10237" max="10237" width="9.5703125" style="329" customWidth="1"/>
    <col min="10238" max="10238" width="7.28515625" style="329" customWidth="1"/>
    <col min="10239" max="10239" width="42.85546875" style="329" customWidth="1"/>
    <col min="10240" max="10240" width="11.7109375" style="329" customWidth="1"/>
    <col min="10241" max="10241" width="12.42578125" style="329" customWidth="1"/>
    <col min="10242" max="10242" width="11.140625" style="329" customWidth="1"/>
    <col min="10243" max="10243" width="9.7109375" style="329" customWidth="1"/>
    <col min="10244" max="10491" width="9.140625" style="329"/>
    <col min="10492" max="10492" width="3" style="329" customWidth="1"/>
    <col min="10493" max="10493" width="9.5703125" style="329" customWidth="1"/>
    <col min="10494" max="10494" width="7.28515625" style="329" customWidth="1"/>
    <col min="10495" max="10495" width="42.85546875" style="329" customWidth="1"/>
    <col min="10496" max="10496" width="11.7109375" style="329" customWidth="1"/>
    <col min="10497" max="10497" width="12.42578125" style="329" customWidth="1"/>
    <col min="10498" max="10498" width="11.140625" style="329" customWidth="1"/>
    <col min="10499" max="10499" width="9.7109375" style="329" customWidth="1"/>
    <col min="10500" max="10747" width="9.140625" style="329"/>
    <col min="10748" max="10748" width="3" style="329" customWidth="1"/>
    <col min="10749" max="10749" width="9.5703125" style="329" customWidth="1"/>
    <col min="10750" max="10750" width="7.28515625" style="329" customWidth="1"/>
    <col min="10751" max="10751" width="42.85546875" style="329" customWidth="1"/>
    <col min="10752" max="10752" width="11.7109375" style="329" customWidth="1"/>
    <col min="10753" max="10753" width="12.42578125" style="329" customWidth="1"/>
    <col min="10754" max="10754" width="11.140625" style="329" customWidth="1"/>
    <col min="10755" max="10755" width="9.7109375" style="329" customWidth="1"/>
    <col min="10756" max="11003" width="9.140625" style="329"/>
    <col min="11004" max="11004" width="3" style="329" customWidth="1"/>
    <col min="11005" max="11005" width="9.5703125" style="329" customWidth="1"/>
    <col min="11006" max="11006" width="7.28515625" style="329" customWidth="1"/>
    <col min="11007" max="11007" width="42.85546875" style="329" customWidth="1"/>
    <col min="11008" max="11008" width="11.7109375" style="329" customWidth="1"/>
    <col min="11009" max="11009" width="12.42578125" style="329" customWidth="1"/>
    <col min="11010" max="11010" width="11.140625" style="329" customWidth="1"/>
    <col min="11011" max="11011" width="9.7109375" style="329" customWidth="1"/>
    <col min="11012" max="11259" width="9.140625" style="329"/>
    <col min="11260" max="11260" width="3" style="329" customWidth="1"/>
    <col min="11261" max="11261" width="9.5703125" style="329" customWidth="1"/>
    <col min="11262" max="11262" width="7.28515625" style="329" customWidth="1"/>
    <col min="11263" max="11263" width="42.85546875" style="329" customWidth="1"/>
    <col min="11264" max="11264" width="11.7109375" style="329" customWidth="1"/>
    <col min="11265" max="11265" width="12.42578125" style="329" customWidth="1"/>
    <col min="11266" max="11266" width="11.140625" style="329" customWidth="1"/>
    <col min="11267" max="11267" width="9.7109375" style="329" customWidth="1"/>
    <col min="11268" max="11515" width="9.140625" style="329"/>
    <col min="11516" max="11516" width="3" style="329" customWidth="1"/>
    <col min="11517" max="11517" width="9.5703125" style="329" customWidth="1"/>
    <col min="11518" max="11518" width="7.28515625" style="329" customWidth="1"/>
    <col min="11519" max="11519" width="42.85546875" style="329" customWidth="1"/>
    <col min="11520" max="11520" width="11.7109375" style="329" customWidth="1"/>
    <col min="11521" max="11521" width="12.42578125" style="329" customWidth="1"/>
    <col min="11522" max="11522" width="11.140625" style="329" customWidth="1"/>
    <col min="11523" max="11523" width="9.7109375" style="329" customWidth="1"/>
    <col min="11524" max="11771" width="9.140625" style="329"/>
    <col min="11772" max="11772" width="3" style="329" customWidth="1"/>
    <col min="11773" max="11773" width="9.5703125" style="329" customWidth="1"/>
    <col min="11774" max="11774" width="7.28515625" style="329" customWidth="1"/>
    <col min="11775" max="11775" width="42.85546875" style="329" customWidth="1"/>
    <col min="11776" max="11776" width="11.7109375" style="329" customWidth="1"/>
    <col min="11777" max="11777" width="12.42578125" style="329" customWidth="1"/>
    <col min="11778" max="11778" width="11.140625" style="329" customWidth="1"/>
    <col min="11779" max="11779" width="9.7109375" style="329" customWidth="1"/>
    <col min="11780" max="12027" width="9.140625" style="329"/>
    <col min="12028" max="12028" width="3" style="329" customWidth="1"/>
    <col min="12029" max="12029" width="9.5703125" style="329" customWidth="1"/>
    <col min="12030" max="12030" width="7.28515625" style="329" customWidth="1"/>
    <col min="12031" max="12031" width="42.85546875" style="329" customWidth="1"/>
    <col min="12032" max="12032" width="11.7109375" style="329" customWidth="1"/>
    <col min="12033" max="12033" width="12.42578125" style="329" customWidth="1"/>
    <col min="12034" max="12034" width="11.140625" style="329" customWidth="1"/>
    <col min="12035" max="12035" width="9.7109375" style="329" customWidth="1"/>
    <col min="12036" max="12283" width="9.140625" style="329"/>
    <col min="12284" max="12284" width="3" style="329" customWidth="1"/>
    <col min="12285" max="12285" width="9.5703125" style="329" customWidth="1"/>
    <col min="12286" max="12286" width="7.28515625" style="329" customWidth="1"/>
    <col min="12287" max="12287" width="42.85546875" style="329" customWidth="1"/>
    <col min="12288" max="12288" width="11.7109375" style="329" customWidth="1"/>
    <col min="12289" max="12289" width="12.42578125" style="329" customWidth="1"/>
    <col min="12290" max="12290" width="11.140625" style="329" customWidth="1"/>
    <col min="12291" max="12291" width="9.7109375" style="329" customWidth="1"/>
    <col min="12292" max="12539" width="9.140625" style="329"/>
    <col min="12540" max="12540" width="3" style="329" customWidth="1"/>
    <col min="12541" max="12541" width="9.5703125" style="329" customWidth="1"/>
    <col min="12542" max="12542" width="7.28515625" style="329" customWidth="1"/>
    <col min="12543" max="12543" width="42.85546875" style="329" customWidth="1"/>
    <col min="12544" max="12544" width="11.7109375" style="329" customWidth="1"/>
    <col min="12545" max="12545" width="12.42578125" style="329" customWidth="1"/>
    <col min="12546" max="12546" width="11.140625" style="329" customWidth="1"/>
    <col min="12547" max="12547" width="9.7109375" style="329" customWidth="1"/>
    <col min="12548" max="12795" width="9.140625" style="329"/>
    <col min="12796" max="12796" width="3" style="329" customWidth="1"/>
    <col min="12797" max="12797" width="9.5703125" style="329" customWidth="1"/>
    <col min="12798" max="12798" width="7.28515625" style="329" customWidth="1"/>
    <col min="12799" max="12799" width="42.85546875" style="329" customWidth="1"/>
    <col min="12800" max="12800" width="11.7109375" style="329" customWidth="1"/>
    <col min="12801" max="12801" width="12.42578125" style="329" customWidth="1"/>
    <col min="12802" max="12802" width="11.140625" style="329" customWidth="1"/>
    <col min="12803" max="12803" width="9.7109375" style="329" customWidth="1"/>
    <col min="12804" max="13051" width="9.140625" style="329"/>
    <col min="13052" max="13052" width="3" style="329" customWidth="1"/>
    <col min="13053" max="13053" width="9.5703125" style="329" customWidth="1"/>
    <col min="13054" max="13054" width="7.28515625" style="329" customWidth="1"/>
    <col min="13055" max="13055" width="42.85546875" style="329" customWidth="1"/>
    <col min="13056" max="13056" width="11.7109375" style="329" customWidth="1"/>
    <col min="13057" max="13057" width="12.42578125" style="329" customWidth="1"/>
    <col min="13058" max="13058" width="11.140625" style="329" customWidth="1"/>
    <col min="13059" max="13059" width="9.7109375" style="329" customWidth="1"/>
    <col min="13060" max="13307" width="9.140625" style="329"/>
    <col min="13308" max="13308" width="3" style="329" customWidth="1"/>
    <col min="13309" max="13309" width="9.5703125" style="329" customWidth="1"/>
    <col min="13310" max="13310" width="7.28515625" style="329" customWidth="1"/>
    <col min="13311" max="13311" width="42.85546875" style="329" customWidth="1"/>
    <col min="13312" max="13312" width="11.7109375" style="329" customWidth="1"/>
    <col min="13313" max="13313" width="12.42578125" style="329" customWidth="1"/>
    <col min="13314" max="13314" width="11.140625" style="329" customWidth="1"/>
    <col min="13315" max="13315" width="9.7109375" style="329" customWidth="1"/>
    <col min="13316" max="13563" width="9.140625" style="329"/>
    <col min="13564" max="13564" width="3" style="329" customWidth="1"/>
    <col min="13565" max="13565" width="9.5703125" style="329" customWidth="1"/>
    <col min="13566" max="13566" width="7.28515625" style="329" customWidth="1"/>
    <col min="13567" max="13567" width="42.85546875" style="329" customWidth="1"/>
    <col min="13568" max="13568" width="11.7109375" style="329" customWidth="1"/>
    <col min="13569" max="13569" width="12.42578125" style="329" customWidth="1"/>
    <col min="13570" max="13570" width="11.140625" style="329" customWidth="1"/>
    <col min="13571" max="13571" width="9.7109375" style="329" customWidth="1"/>
    <col min="13572" max="13819" width="9.140625" style="329"/>
    <col min="13820" max="13820" width="3" style="329" customWidth="1"/>
    <col min="13821" max="13821" width="9.5703125" style="329" customWidth="1"/>
    <col min="13822" max="13822" width="7.28515625" style="329" customWidth="1"/>
    <col min="13823" max="13823" width="42.85546875" style="329" customWidth="1"/>
    <col min="13824" max="13824" width="11.7109375" style="329" customWidth="1"/>
    <col min="13825" max="13825" width="12.42578125" style="329" customWidth="1"/>
    <col min="13826" max="13826" width="11.140625" style="329" customWidth="1"/>
    <col min="13827" max="13827" width="9.7109375" style="329" customWidth="1"/>
    <col min="13828" max="14075" width="9.140625" style="329"/>
    <col min="14076" max="14076" width="3" style="329" customWidth="1"/>
    <col min="14077" max="14077" width="9.5703125" style="329" customWidth="1"/>
    <col min="14078" max="14078" width="7.28515625" style="329" customWidth="1"/>
    <col min="14079" max="14079" width="42.85546875" style="329" customWidth="1"/>
    <col min="14080" max="14080" width="11.7109375" style="329" customWidth="1"/>
    <col min="14081" max="14081" width="12.42578125" style="329" customWidth="1"/>
    <col min="14082" max="14082" width="11.140625" style="329" customWidth="1"/>
    <col min="14083" max="14083" width="9.7109375" style="329" customWidth="1"/>
    <col min="14084" max="14331" width="9.140625" style="329"/>
    <col min="14332" max="14332" width="3" style="329" customWidth="1"/>
    <col min="14333" max="14333" width="9.5703125" style="329" customWidth="1"/>
    <col min="14334" max="14334" width="7.28515625" style="329" customWidth="1"/>
    <col min="14335" max="14335" width="42.85546875" style="329" customWidth="1"/>
    <col min="14336" max="14336" width="11.7109375" style="329" customWidth="1"/>
    <col min="14337" max="14337" width="12.42578125" style="329" customWidth="1"/>
    <col min="14338" max="14338" width="11.140625" style="329" customWidth="1"/>
    <col min="14339" max="14339" width="9.7109375" style="329" customWidth="1"/>
    <col min="14340" max="14587" width="9.140625" style="329"/>
    <col min="14588" max="14588" width="3" style="329" customWidth="1"/>
    <col min="14589" max="14589" width="9.5703125" style="329" customWidth="1"/>
    <col min="14590" max="14590" width="7.28515625" style="329" customWidth="1"/>
    <col min="14591" max="14591" width="42.85546875" style="329" customWidth="1"/>
    <col min="14592" max="14592" width="11.7109375" style="329" customWidth="1"/>
    <col min="14593" max="14593" width="12.42578125" style="329" customWidth="1"/>
    <col min="14594" max="14594" width="11.140625" style="329" customWidth="1"/>
    <col min="14595" max="14595" width="9.7109375" style="329" customWidth="1"/>
    <col min="14596" max="14843" width="9.140625" style="329"/>
    <col min="14844" max="14844" width="3" style="329" customWidth="1"/>
    <col min="14845" max="14845" width="9.5703125" style="329" customWidth="1"/>
    <col min="14846" max="14846" width="7.28515625" style="329" customWidth="1"/>
    <col min="14847" max="14847" width="42.85546875" style="329" customWidth="1"/>
    <col min="14848" max="14848" width="11.7109375" style="329" customWidth="1"/>
    <col min="14849" max="14849" width="12.42578125" style="329" customWidth="1"/>
    <col min="14850" max="14850" width="11.140625" style="329" customWidth="1"/>
    <col min="14851" max="14851" width="9.7109375" style="329" customWidth="1"/>
    <col min="14852" max="15099" width="9.140625" style="329"/>
    <col min="15100" max="15100" width="3" style="329" customWidth="1"/>
    <col min="15101" max="15101" width="9.5703125" style="329" customWidth="1"/>
    <col min="15102" max="15102" width="7.28515625" style="329" customWidth="1"/>
    <col min="15103" max="15103" width="42.85546875" style="329" customWidth="1"/>
    <col min="15104" max="15104" width="11.7109375" style="329" customWidth="1"/>
    <col min="15105" max="15105" width="12.42578125" style="329" customWidth="1"/>
    <col min="15106" max="15106" width="11.140625" style="329" customWidth="1"/>
    <col min="15107" max="15107" width="9.7109375" style="329" customWidth="1"/>
    <col min="15108" max="15355" width="9.140625" style="329"/>
    <col min="15356" max="15356" width="3" style="329" customWidth="1"/>
    <col min="15357" max="15357" width="9.5703125" style="329" customWidth="1"/>
    <col min="15358" max="15358" width="7.28515625" style="329" customWidth="1"/>
    <col min="15359" max="15359" width="42.85546875" style="329" customWidth="1"/>
    <col min="15360" max="15360" width="11.7109375" style="329" customWidth="1"/>
    <col min="15361" max="15361" width="12.42578125" style="329" customWidth="1"/>
    <col min="15362" max="15362" width="11.140625" style="329" customWidth="1"/>
    <col min="15363" max="15363" width="9.7109375" style="329" customWidth="1"/>
    <col min="15364" max="15611" width="9.140625" style="329"/>
    <col min="15612" max="15612" width="3" style="329" customWidth="1"/>
    <col min="15613" max="15613" width="9.5703125" style="329" customWidth="1"/>
    <col min="15614" max="15614" width="7.28515625" style="329" customWidth="1"/>
    <col min="15615" max="15615" width="42.85546875" style="329" customWidth="1"/>
    <col min="15616" max="15616" width="11.7109375" style="329" customWidth="1"/>
    <col min="15617" max="15617" width="12.42578125" style="329" customWidth="1"/>
    <col min="15618" max="15618" width="11.140625" style="329" customWidth="1"/>
    <col min="15619" max="15619" width="9.7109375" style="329" customWidth="1"/>
    <col min="15620" max="15867" width="9.140625" style="329"/>
    <col min="15868" max="15868" width="3" style="329" customWidth="1"/>
    <col min="15869" max="15869" width="9.5703125" style="329" customWidth="1"/>
    <col min="15870" max="15870" width="7.28515625" style="329" customWidth="1"/>
    <col min="15871" max="15871" width="42.85546875" style="329" customWidth="1"/>
    <col min="15872" max="15872" width="11.7109375" style="329" customWidth="1"/>
    <col min="15873" max="15873" width="12.42578125" style="329" customWidth="1"/>
    <col min="15874" max="15874" width="11.140625" style="329" customWidth="1"/>
    <col min="15875" max="15875" width="9.7109375" style="329" customWidth="1"/>
    <col min="15876" max="16123" width="9.140625" style="329"/>
    <col min="16124" max="16124" width="3" style="329" customWidth="1"/>
    <col min="16125" max="16125" width="9.5703125" style="329" customWidth="1"/>
    <col min="16126" max="16126" width="7.28515625" style="329" customWidth="1"/>
    <col min="16127" max="16127" width="42.85546875" style="329" customWidth="1"/>
    <col min="16128" max="16128" width="11.7109375" style="329" customWidth="1"/>
    <col min="16129" max="16129" width="12.42578125" style="329" customWidth="1"/>
    <col min="16130" max="16130" width="11.140625" style="329" customWidth="1"/>
    <col min="16131" max="16131" width="9.7109375" style="329" customWidth="1"/>
    <col min="16132" max="16384" width="9.140625" style="329"/>
  </cols>
  <sheetData>
    <row r="1" spans="2:23" ht="44.25" customHeight="1">
      <c r="B1" s="1019" t="s">
        <v>1051</v>
      </c>
      <c r="C1" s="1019"/>
      <c r="D1" s="1019"/>
      <c r="E1" s="1019"/>
      <c r="F1" s="1019"/>
      <c r="G1" s="1019"/>
      <c r="H1" s="1019"/>
      <c r="I1" s="1019"/>
      <c r="R1" s="330"/>
    </row>
    <row r="2" spans="2:23" s="336" customFormat="1" ht="18.75" customHeight="1">
      <c r="B2" s="13"/>
      <c r="C2" s="331"/>
      <c r="D2" s="13"/>
      <c r="E2" s="332" t="s">
        <v>1052</v>
      </c>
      <c r="F2" s="333"/>
      <c r="G2" s="334" t="s">
        <v>1012</v>
      </c>
      <c r="H2" s="335"/>
      <c r="I2" s="335"/>
      <c r="P2" s="337" t="s">
        <v>1012</v>
      </c>
      <c r="S2" s="337"/>
    </row>
    <row r="3" spans="2:23" ht="65.25" customHeight="1">
      <c r="B3" s="338" t="s">
        <v>1053</v>
      </c>
      <c r="C3" s="338" t="s">
        <v>1054</v>
      </c>
      <c r="D3" s="338" t="s">
        <v>1055</v>
      </c>
      <c r="E3" s="338" t="s">
        <v>1056</v>
      </c>
      <c r="F3" s="338" t="s">
        <v>1057</v>
      </c>
      <c r="G3" s="338" t="s">
        <v>1058</v>
      </c>
      <c r="H3" s="338" t="s">
        <v>1059</v>
      </c>
      <c r="I3" s="338" t="s">
        <v>1060</v>
      </c>
      <c r="J3" s="339" t="s">
        <v>1061</v>
      </c>
      <c r="K3" s="339" t="s">
        <v>1062</v>
      </c>
      <c r="L3" s="339" t="s">
        <v>1063</v>
      </c>
      <c r="M3" s="339" t="s">
        <v>1064</v>
      </c>
      <c r="N3" s="340" t="s">
        <v>1065</v>
      </c>
      <c r="P3" s="341" t="s">
        <v>1066</v>
      </c>
      <c r="R3" s="342"/>
      <c r="S3" s="343"/>
      <c r="T3" s="342"/>
      <c r="U3" s="342"/>
      <c r="V3" s="342"/>
      <c r="W3" s="342"/>
    </row>
    <row r="4" spans="2:23" ht="51">
      <c r="B4" s="269">
        <v>1</v>
      </c>
      <c r="C4" s="269" t="s">
        <v>1067</v>
      </c>
      <c r="D4" s="272"/>
      <c r="E4" s="272" t="s">
        <v>1068</v>
      </c>
      <c r="F4" s="344">
        <v>1146500</v>
      </c>
      <c r="G4" s="345">
        <v>171974.64312599998</v>
      </c>
      <c r="H4" s="345">
        <f t="shared" ref="H4:H12" si="0">G4*0.8</f>
        <v>137579.71450079998</v>
      </c>
      <c r="I4" s="345">
        <f t="shared" ref="I4:I12" si="1">G4*0.2</f>
        <v>34394.928625199995</v>
      </c>
      <c r="J4" s="346"/>
      <c r="K4" s="347"/>
      <c r="L4" s="347"/>
      <c r="M4" s="347"/>
      <c r="N4" s="348"/>
      <c r="O4" s="349"/>
      <c r="P4" s="350"/>
      <c r="Q4" s="351">
        <f>+G4+G5+G6+G7</f>
        <v>273188.99132375</v>
      </c>
      <c r="R4" s="351"/>
      <c r="S4" s="351"/>
      <c r="T4" s="351"/>
      <c r="U4" s="351"/>
      <c r="V4" s="351"/>
      <c r="W4" s="351"/>
    </row>
    <row r="5" spans="2:23" ht="25.5">
      <c r="B5" s="269">
        <v>2</v>
      </c>
      <c r="C5" s="269" t="s">
        <v>1067</v>
      </c>
      <c r="D5" s="272"/>
      <c r="E5" s="272" t="s">
        <v>1069</v>
      </c>
      <c r="F5" s="344">
        <v>947607.24820999999</v>
      </c>
      <c r="G5" s="345">
        <v>23690.181205250003</v>
      </c>
      <c r="H5" s="345">
        <f t="shared" si="0"/>
        <v>18952.144964200004</v>
      </c>
      <c r="I5" s="345">
        <f t="shared" si="1"/>
        <v>4738.0362410500011</v>
      </c>
      <c r="J5" s="346"/>
      <c r="K5" s="347"/>
      <c r="L5" s="347"/>
      <c r="M5" s="347"/>
      <c r="N5" s="352"/>
      <c r="O5" s="349"/>
      <c r="P5" s="350"/>
      <c r="R5" s="351"/>
      <c r="S5" s="351"/>
      <c r="T5" s="351"/>
      <c r="U5" s="351"/>
      <c r="V5" s="351"/>
      <c r="W5" s="351"/>
    </row>
    <row r="6" spans="2:23" ht="32.25" customHeight="1">
      <c r="B6" s="269">
        <v>3</v>
      </c>
      <c r="C6" s="269" t="s">
        <v>1067</v>
      </c>
      <c r="D6" s="272"/>
      <c r="E6" s="272" t="s">
        <v>1070</v>
      </c>
      <c r="F6" s="344">
        <v>828478</v>
      </c>
      <c r="G6" s="345">
        <v>41423.905146500001</v>
      </c>
      <c r="H6" s="345">
        <f t="shared" si="0"/>
        <v>33139.124117200001</v>
      </c>
      <c r="I6" s="345">
        <f t="shared" si="1"/>
        <v>8284.7810293000002</v>
      </c>
      <c r="J6" s="346"/>
      <c r="K6" s="347"/>
      <c r="L6" s="347"/>
      <c r="M6" s="347"/>
      <c r="N6" s="352"/>
      <c r="O6" s="349"/>
      <c r="P6" s="350"/>
      <c r="Q6" s="353"/>
      <c r="R6" s="351"/>
      <c r="S6" s="351"/>
      <c r="T6" s="351"/>
      <c r="U6" s="351"/>
      <c r="V6" s="351"/>
      <c r="W6" s="351"/>
    </row>
    <row r="7" spans="2:23" ht="30" customHeight="1">
      <c r="B7" s="269">
        <v>4</v>
      </c>
      <c r="C7" s="269" t="s">
        <v>1067</v>
      </c>
      <c r="D7" s="272"/>
      <c r="E7" s="272" t="s">
        <v>1071</v>
      </c>
      <c r="F7" s="344">
        <v>722005</v>
      </c>
      <c r="G7" s="345">
        <v>36100.261846000001</v>
      </c>
      <c r="H7" s="345">
        <f t="shared" si="0"/>
        <v>28880.209476800002</v>
      </c>
      <c r="I7" s="345">
        <f t="shared" si="1"/>
        <v>7220.0523692000006</v>
      </c>
      <c r="J7" s="346"/>
      <c r="K7" s="347"/>
      <c r="L7" s="347"/>
      <c r="M7" s="347"/>
      <c r="N7" s="352"/>
      <c r="O7" s="349"/>
      <c r="P7" s="350"/>
      <c r="Q7" s="353"/>
      <c r="R7" s="351"/>
      <c r="S7" s="351"/>
      <c r="T7" s="351"/>
      <c r="U7" s="351"/>
      <c r="V7" s="351"/>
      <c r="W7" s="351"/>
    </row>
    <row r="8" spans="2:23" ht="24" customHeight="1">
      <c r="B8" s="269">
        <v>5</v>
      </c>
      <c r="C8" s="269" t="s">
        <v>1072</v>
      </c>
      <c r="D8" s="272"/>
      <c r="E8" s="272" t="s">
        <v>1073</v>
      </c>
      <c r="F8" s="344">
        <v>499648.5</v>
      </c>
      <c r="G8" s="345">
        <v>24982</v>
      </c>
      <c r="H8" s="345">
        <f>+G8*0.8</f>
        <v>19985.600000000002</v>
      </c>
      <c r="I8" s="345">
        <f>+G8*0.2</f>
        <v>4996.4000000000005</v>
      </c>
      <c r="J8" s="346"/>
      <c r="K8" s="347"/>
      <c r="L8" s="347"/>
      <c r="M8" s="347"/>
      <c r="N8" s="352"/>
      <c r="O8" s="349"/>
      <c r="P8" s="350"/>
      <c r="Q8" s="351">
        <f>+G8+G9+G10+G11</f>
        <v>180758.0180255</v>
      </c>
      <c r="R8" s="351"/>
      <c r="S8" s="351"/>
      <c r="T8" s="351"/>
      <c r="U8" s="351"/>
      <c r="V8" s="351"/>
      <c r="W8" s="351"/>
    </row>
    <row r="9" spans="2:23" ht="52.5" customHeight="1">
      <c r="B9" s="269">
        <v>6</v>
      </c>
      <c r="C9" s="269" t="s">
        <v>1072</v>
      </c>
      <c r="D9" s="272"/>
      <c r="E9" s="272" t="s">
        <v>1074</v>
      </c>
      <c r="F9" s="344">
        <v>467211.20554</v>
      </c>
      <c r="G9" s="345">
        <v>70082</v>
      </c>
      <c r="H9" s="345">
        <f t="shared" si="0"/>
        <v>56065.600000000006</v>
      </c>
      <c r="I9" s="345">
        <f t="shared" si="1"/>
        <v>14016.400000000001</v>
      </c>
      <c r="J9" s="346"/>
      <c r="K9" s="347"/>
      <c r="L9" s="347"/>
      <c r="M9" s="347"/>
      <c r="N9" s="352"/>
      <c r="O9" s="349"/>
      <c r="P9" s="350"/>
      <c r="R9" s="351"/>
      <c r="S9" s="351"/>
      <c r="T9" s="351"/>
      <c r="U9" s="351"/>
      <c r="V9" s="351"/>
      <c r="W9" s="351"/>
    </row>
    <row r="10" spans="2:23" ht="34.5" customHeight="1">
      <c r="B10" s="269">
        <v>7</v>
      </c>
      <c r="C10" s="269" t="s">
        <v>1072</v>
      </c>
      <c r="D10" s="272"/>
      <c r="E10" s="272" t="s">
        <v>1075</v>
      </c>
      <c r="F10" s="344">
        <v>732437.56050999998</v>
      </c>
      <c r="G10" s="345">
        <v>36621.878025500002</v>
      </c>
      <c r="H10" s="345">
        <f t="shared" si="0"/>
        <v>29297.502420400004</v>
      </c>
      <c r="I10" s="345">
        <f t="shared" si="1"/>
        <v>7324.3756051000009</v>
      </c>
      <c r="J10" s="346"/>
      <c r="K10" s="347"/>
      <c r="L10" s="347"/>
      <c r="M10" s="347"/>
      <c r="N10" s="352"/>
      <c r="O10" s="349"/>
      <c r="P10" s="350"/>
      <c r="Q10" s="353"/>
      <c r="R10" s="351"/>
      <c r="S10" s="351"/>
      <c r="T10" s="351"/>
      <c r="U10" s="351"/>
      <c r="V10" s="351"/>
      <c r="W10" s="351"/>
    </row>
    <row r="11" spans="2:23" ht="34.5" customHeight="1">
      <c r="B11" s="269">
        <v>8</v>
      </c>
      <c r="C11" s="269" t="s">
        <v>1072</v>
      </c>
      <c r="D11" s="272"/>
      <c r="E11" s="272" t="s">
        <v>1076</v>
      </c>
      <c r="F11" s="344">
        <v>327147.59999999998</v>
      </c>
      <c r="G11" s="345">
        <v>49072.14</v>
      </c>
      <c r="H11" s="345">
        <f t="shared" si="0"/>
        <v>39257.712</v>
      </c>
      <c r="I11" s="345">
        <f t="shared" si="1"/>
        <v>9814.4279999999999</v>
      </c>
      <c r="J11" s="346"/>
      <c r="K11" s="347"/>
      <c r="L11" s="347"/>
      <c r="M11" s="347"/>
      <c r="N11" s="352"/>
      <c r="O11" s="349"/>
      <c r="P11" s="350"/>
      <c r="R11" s="351"/>
      <c r="S11" s="351"/>
      <c r="T11" s="351"/>
      <c r="U11" s="351"/>
      <c r="V11" s="351"/>
      <c r="W11" s="351"/>
    </row>
    <row r="12" spans="2:23" ht="34.5" customHeight="1">
      <c r="B12" s="269">
        <v>9</v>
      </c>
      <c r="C12" s="269" t="s">
        <v>1077</v>
      </c>
      <c r="D12" s="272"/>
      <c r="E12" s="272" t="s">
        <v>1078</v>
      </c>
      <c r="F12" s="344">
        <v>404511.13199999998</v>
      </c>
      <c r="G12" s="345">
        <v>60676.669799999996</v>
      </c>
      <c r="H12" s="345">
        <f t="shared" si="0"/>
        <v>48541.33584</v>
      </c>
      <c r="I12" s="345">
        <f t="shared" si="1"/>
        <v>12135.33396</v>
      </c>
      <c r="J12" s="346"/>
      <c r="K12" s="347"/>
      <c r="L12" s="347"/>
      <c r="M12" s="347"/>
      <c r="N12" s="352"/>
      <c r="O12" s="349"/>
      <c r="P12" s="350"/>
      <c r="R12" s="351"/>
      <c r="S12" s="351"/>
      <c r="T12" s="351"/>
      <c r="U12" s="351"/>
      <c r="V12" s="351"/>
      <c r="W12" s="351"/>
    </row>
    <row r="13" spans="2:23" ht="34.5" customHeight="1">
      <c r="B13" s="269">
        <v>10</v>
      </c>
      <c r="C13" s="269" t="s">
        <v>1079</v>
      </c>
      <c r="D13" s="272"/>
      <c r="E13" s="272" t="s">
        <v>1080</v>
      </c>
      <c r="F13" s="344">
        <v>449005.40856000001</v>
      </c>
      <c r="G13" s="345">
        <v>22450.270428000003</v>
      </c>
      <c r="H13" s="345">
        <f>G13*0.8</f>
        <v>17960.216342400003</v>
      </c>
      <c r="I13" s="345">
        <f>G13*0.2</f>
        <v>4490.0540856000007</v>
      </c>
      <c r="J13" s="354"/>
      <c r="K13" s="354"/>
      <c r="L13" s="354"/>
      <c r="M13" s="354"/>
      <c r="N13" s="355"/>
      <c r="O13" s="349"/>
      <c r="P13" s="350"/>
      <c r="R13" s="351"/>
      <c r="S13" s="351"/>
      <c r="T13" s="351"/>
      <c r="U13" s="351"/>
      <c r="V13" s="351"/>
      <c r="W13" s="351"/>
    </row>
    <row r="14" spans="2:23" ht="34.5" customHeight="1">
      <c r="B14" s="269">
        <v>11</v>
      </c>
      <c r="C14" s="269" t="s">
        <v>1081</v>
      </c>
      <c r="D14" s="272"/>
      <c r="E14" s="272" t="s">
        <v>1082</v>
      </c>
      <c r="F14" s="344">
        <v>521469.89899999998</v>
      </c>
      <c r="G14" s="345">
        <v>26073.494950000004</v>
      </c>
      <c r="H14" s="345">
        <f>G14*0.8</f>
        <v>20858.795960000003</v>
      </c>
      <c r="I14" s="345">
        <f>G14*0.2</f>
        <v>5214.6989900000008</v>
      </c>
      <c r="J14" s="354"/>
      <c r="K14" s="354"/>
      <c r="L14" s="354"/>
      <c r="M14" s="354"/>
      <c r="N14" s="355"/>
      <c r="O14" s="349"/>
      <c r="P14" s="350"/>
      <c r="R14" s="351"/>
      <c r="S14" s="351"/>
      <c r="T14" s="351"/>
      <c r="U14" s="351"/>
      <c r="V14" s="351"/>
      <c r="W14" s="351"/>
    </row>
    <row r="15" spans="2:23" ht="69.75" customHeight="1">
      <c r="B15" s="269">
        <v>12</v>
      </c>
      <c r="C15" s="269" t="s">
        <v>1083</v>
      </c>
      <c r="D15" s="272"/>
      <c r="E15" s="272" t="s">
        <v>1084</v>
      </c>
      <c r="F15" s="344">
        <v>218262.21599999999</v>
      </c>
      <c r="G15" s="345">
        <v>32739.332399999999</v>
      </c>
      <c r="H15" s="345">
        <f>G15*0.8</f>
        <v>26191.465920000002</v>
      </c>
      <c r="I15" s="345">
        <f>G15*0.2</f>
        <v>6547.8664800000006</v>
      </c>
      <c r="J15" s="354"/>
      <c r="K15" s="354"/>
      <c r="L15" s="354"/>
      <c r="M15" s="354"/>
      <c r="N15" s="355"/>
      <c r="O15" s="349"/>
      <c r="P15" s="350"/>
      <c r="Q15" s="353"/>
      <c r="R15" s="352"/>
      <c r="S15" s="351"/>
      <c r="T15" s="351"/>
      <c r="U15" s="351"/>
      <c r="V15" s="351"/>
      <c r="W15" s="351"/>
    </row>
    <row r="16" spans="2:23" ht="17.25" customHeight="1">
      <c r="B16" s="269"/>
      <c r="C16" s="356"/>
      <c r="D16" s="357"/>
      <c r="E16" s="358" t="s">
        <v>71</v>
      </c>
      <c r="F16" s="359">
        <f>SUM(F4:F15)</f>
        <v>7264283.76982</v>
      </c>
      <c r="G16" s="359">
        <f>SUM(G4:G15)</f>
        <v>595886.77692724986</v>
      </c>
      <c r="H16" s="359">
        <f>SUM(H4:H15)</f>
        <v>476709.42154180002</v>
      </c>
      <c r="I16" s="359">
        <f>SUM(I4:I15)</f>
        <v>119177.35538545001</v>
      </c>
      <c r="J16" s="360">
        <f>SUM(J4:J13)</f>
        <v>0</v>
      </c>
      <c r="K16" s="361">
        <f>SUM(K4:K13)</f>
        <v>0</v>
      </c>
      <c r="L16" s="361">
        <f>SUM(L4:L13)</f>
        <v>0</v>
      </c>
      <c r="M16" s="361">
        <f>SUM(M4:M13)</f>
        <v>0</v>
      </c>
      <c r="N16" s="361">
        <f>SUM(N4:N13)</f>
        <v>0</v>
      </c>
      <c r="O16" s="362"/>
      <c r="P16" s="361"/>
      <c r="Q16" s="352"/>
      <c r="R16" s="351"/>
      <c r="S16" s="351"/>
      <c r="T16" s="351"/>
      <c r="U16" s="351"/>
      <c r="V16" s="351"/>
      <c r="W16" s="351"/>
    </row>
    <row r="17" spans="2:19" ht="12.75">
      <c r="B17" s="363"/>
      <c r="C17" s="188"/>
      <c r="D17" s="363"/>
      <c r="E17" s="364"/>
      <c r="F17" s="365"/>
      <c r="G17" s="366"/>
      <c r="H17" s="367">
        <f>H16/G16</f>
        <v>0.80000000000000027</v>
      </c>
      <c r="I17" s="367">
        <f>I16/G16</f>
        <v>0.20000000000000007</v>
      </c>
      <c r="J17" s="368">
        <f>J16/$G16</f>
        <v>0</v>
      </c>
      <c r="K17" s="368">
        <f>K16/$G16</f>
        <v>0</v>
      </c>
      <c r="L17" s="368">
        <f>L16/$G16</f>
        <v>0</v>
      </c>
      <c r="M17" s="368">
        <f>M16/$G16</f>
        <v>0</v>
      </c>
      <c r="P17" s="352"/>
      <c r="S17" s="369"/>
    </row>
    <row r="18" spans="2:19" ht="12.75">
      <c r="C18" s="370"/>
      <c r="D18" s="371"/>
      <c r="F18" s="372"/>
      <c r="G18" s="373"/>
      <c r="H18" s="373"/>
      <c r="I18" s="373"/>
      <c r="J18" s="373"/>
      <c r="K18" s="373"/>
      <c r="L18" s="373"/>
      <c r="M18" s="373"/>
      <c r="P18" s="373"/>
      <c r="S18" s="369"/>
    </row>
    <row r="19" spans="2:19" ht="12.75">
      <c r="C19" s="370"/>
      <c r="D19" s="371"/>
      <c r="F19" s="352"/>
      <c r="G19" s="352"/>
      <c r="H19" s="374"/>
      <c r="I19" s="374"/>
      <c r="J19" s="352"/>
      <c r="K19" s="352"/>
      <c r="L19" s="352"/>
      <c r="M19" s="352"/>
      <c r="P19" s="352"/>
      <c r="S19" s="369"/>
    </row>
    <row r="20" spans="2:19" ht="12.75">
      <c r="C20" s="370"/>
      <c r="D20" s="371"/>
      <c r="F20" s="375"/>
      <c r="G20" s="351"/>
      <c r="H20" s="352"/>
      <c r="I20" s="352"/>
      <c r="J20" s="352"/>
      <c r="P20" s="351"/>
      <c r="S20" s="369"/>
    </row>
    <row r="21" spans="2:19" ht="12.75">
      <c r="C21" s="370"/>
      <c r="D21" s="371"/>
      <c r="F21" s="376"/>
      <c r="S21" s="369"/>
    </row>
    <row r="22" spans="2:19" ht="46.5" customHeight="1">
      <c r="B22" s="1020" t="s">
        <v>1085</v>
      </c>
      <c r="C22" s="1020"/>
      <c r="D22" s="1020"/>
      <c r="E22" s="1020"/>
      <c r="F22" s="1020"/>
      <c r="G22" s="1020"/>
      <c r="H22" s="1020"/>
      <c r="I22" s="1020"/>
      <c r="P22" s="352"/>
      <c r="R22" s="330"/>
      <c r="S22" s="369"/>
    </row>
    <row r="23" spans="2:19" ht="11.25" customHeight="1">
      <c r="B23" s="377"/>
      <c r="C23" s="377"/>
      <c r="D23" s="377"/>
      <c r="E23" s="377"/>
      <c r="F23" s="377"/>
      <c r="G23" s="377"/>
      <c r="H23" s="377"/>
      <c r="I23" s="377"/>
      <c r="P23" s="352"/>
      <c r="R23" s="330"/>
      <c r="S23" s="369"/>
    </row>
    <row r="24" spans="2:19" ht="12.75">
      <c r="B24" s="363"/>
      <c r="C24" s="378"/>
      <c r="D24" s="379"/>
      <c r="E24" s="380" t="str">
        <f>E2</f>
        <v>Վարկ IBRD 8572-AM</v>
      </c>
      <c r="F24" s="381"/>
      <c r="G24" s="382" t="s">
        <v>1012</v>
      </c>
      <c r="H24" s="363"/>
      <c r="I24" s="363"/>
      <c r="P24" s="369" t="s">
        <v>1012</v>
      </c>
      <c r="S24" s="369"/>
    </row>
    <row r="25" spans="2:19" ht="67.5" customHeight="1">
      <c r="B25" s="338" t="s">
        <v>1053</v>
      </c>
      <c r="C25" s="338" t="s">
        <v>1054</v>
      </c>
      <c r="D25" s="338" t="s">
        <v>1055</v>
      </c>
      <c r="E25" s="338" t="s">
        <v>1056</v>
      </c>
      <c r="F25" s="338" t="s">
        <v>1086</v>
      </c>
      <c r="G25" s="338" t="s">
        <v>1087</v>
      </c>
      <c r="H25" s="338" t="s">
        <v>1059</v>
      </c>
      <c r="I25" s="338" t="s">
        <v>1060</v>
      </c>
      <c r="J25" s="339" t="s">
        <v>1061</v>
      </c>
      <c r="K25" s="339" t="s">
        <v>1062</v>
      </c>
      <c r="L25" s="339" t="s">
        <v>1063</v>
      </c>
      <c r="M25" s="339" t="s">
        <v>1064</v>
      </c>
      <c r="N25" s="329" t="s">
        <v>1065</v>
      </c>
      <c r="P25" s="341" t="s">
        <v>1088</v>
      </c>
      <c r="S25" s="369"/>
    </row>
    <row r="26" spans="2:19" ht="36.75" customHeight="1">
      <c r="B26" s="383">
        <v>1</v>
      </c>
      <c r="C26" s="383" t="s">
        <v>1089</v>
      </c>
      <c r="D26" s="384"/>
      <c r="E26" s="384" t="s">
        <v>1090</v>
      </c>
      <c r="F26" s="385">
        <v>0</v>
      </c>
      <c r="G26" s="386">
        <v>0</v>
      </c>
      <c r="H26" s="387">
        <f>G26*0.8</f>
        <v>0</v>
      </c>
      <c r="I26" s="387">
        <f>G26*0.2</f>
        <v>0</v>
      </c>
      <c r="J26" s="388">
        <f>G26</f>
        <v>0</v>
      </c>
      <c r="K26" s="388">
        <v>0</v>
      </c>
      <c r="L26" s="388">
        <v>0</v>
      </c>
      <c r="M26" s="388">
        <v>0</v>
      </c>
      <c r="N26" s="352">
        <f>G26-J26-K26-L26-M26</f>
        <v>0</v>
      </c>
      <c r="O26" s="352"/>
      <c r="P26" s="389">
        <v>0</v>
      </c>
      <c r="S26" s="369"/>
    </row>
    <row r="27" spans="2:19" ht="12.75">
      <c r="B27" s="269"/>
      <c r="C27" s="269"/>
      <c r="D27" s="272"/>
      <c r="E27" s="272"/>
      <c r="F27" s="390"/>
      <c r="G27" s="391"/>
      <c r="H27" s="392"/>
      <c r="I27" s="392"/>
      <c r="P27" s="350"/>
      <c r="S27" s="369"/>
    </row>
    <row r="28" spans="2:19" ht="12.75">
      <c r="B28" s="269"/>
      <c r="C28" s="356"/>
      <c r="D28" s="357"/>
      <c r="E28" s="358" t="s">
        <v>71</v>
      </c>
      <c r="F28" s="393"/>
      <c r="G28" s="393">
        <f t="shared" ref="G28:N28" si="2">SUM(G26:G27)</f>
        <v>0</v>
      </c>
      <c r="H28" s="393">
        <f t="shared" si="2"/>
        <v>0</v>
      </c>
      <c r="I28" s="393">
        <f t="shared" si="2"/>
        <v>0</v>
      </c>
      <c r="J28" s="360">
        <f t="shared" si="2"/>
        <v>0</v>
      </c>
      <c r="K28" s="361">
        <f t="shared" si="2"/>
        <v>0</v>
      </c>
      <c r="L28" s="361">
        <f t="shared" si="2"/>
        <v>0</v>
      </c>
      <c r="M28" s="361">
        <f t="shared" si="2"/>
        <v>0</v>
      </c>
      <c r="N28" s="361">
        <f t="shared" si="2"/>
        <v>0</v>
      </c>
      <c r="O28" s="362"/>
      <c r="P28" s="361">
        <f>SUM(P26:P27)</f>
        <v>0</v>
      </c>
      <c r="S28" s="369"/>
    </row>
    <row r="29" spans="2:19" ht="12.75">
      <c r="B29" s="363"/>
      <c r="C29" s="394"/>
      <c r="D29" s="7"/>
      <c r="E29" s="364"/>
      <c r="F29" s="395"/>
      <c r="G29" s="396"/>
      <c r="H29" s="397"/>
      <c r="I29" s="397"/>
      <c r="P29" s="347"/>
      <c r="S29" s="369"/>
    </row>
    <row r="30" spans="2:19" ht="13.5">
      <c r="B30" s="363"/>
      <c r="C30" s="398"/>
      <c r="D30" s="7"/>
      <c r="E30" s="364"/>
      <c r="F30" s="365"/>
      <c r="G30" s="399"/>
      <c r="H30" s="399"/>
      <c r="I30" s="399"/>
      <c r="P30" s="373"/>
      <c r="S30" s="369"/>
    </row>
    <row r="31" spans="2:19" ht="12.75">
      <c r="C31" s="370"/>
      <c r="D31" s="371"/>
      <c r="F31" s="352"/>
      <c r="G31" s="352"/>
      <c r="H31" s="374"/>
      <c r="I31" s="374"/>
      <c r="P31" s="352"/>
      <c r="S31" s="369"/>
    </row>
    <row r="32" spans="2:19" ht="12.75">
      <c r="C32" s="370"/>
      <c r="D32" s="371"/>
      <c r="G32" s="347"/>
      <c r="H32" s="347"/>
      <c r="I32" s="347"/>
      <c r="P32" s="347"/>
      <c r="S32" s="369"/>
    </row>
    <row r="33" spans="2:25" ht="12.75">
      <c r="C33" s="370"/>
      <c r="D33" s="371"/>
      <c r="G33" s="347"/>
      <c r="H33" s="347"/>
      <c r="I33" s="347"/>
      <c r="P33" s="347"/>
      <c r="S33" s="369"/>
    </row>
    <row r="34" spans="2:25" ht="40.5" customHeight="1">
      <c r="B34" s="1020" t="s">
        <v>1091</v>
      </c>
      <c r="C34" s="1020"/>
      <c r="D34" s="1020"/>
      <c r="E34" s="1020"/>
      <c r="F34" s="1020"/>
      <c r="G34" s="1020"/>
      <c r="H34" s="1020"/>
      <c r="I34" s="1020"/>
      <c r="J34" s="363"/>
      <c r="K34" s="363"/>
      <c r="L34" s="363"/>
      <c r="M34" s="363"/>
      <c r="N34" s="363"/>
      <c r="O34" s="363"/>
      <c r="P34" s="363"/>
      <c r="Q34" s="363"/>
      <c r="R34" s="400"/>
      <c r="S34" s="369"/>
    </row>
    <row r="35" spans="2:25" ht="21.75" customHeight="1">
      <c r="B35" s="363"/>
      <c r="C35" s="378"/>
      <c r="D35" s="379"/>
      <c r="E35" s="380" t="str">
        <f>E24</f>
        <v>Վարկ IBRD 8572-AM</v>
      </c>
      <c r="F35" s="381"/>
      <c r="G35" s="382" t="s">
        <v>1012</v>
      </c>
      <c r="H35" s="363"/>
      <c r="I35" s="363"/>
      <c r="J35" s="363"/>
      <c r="K35" s="363"/>
      <c r="L35" s="363"/>
      <c r="M35" s="363"/>
      <c r="N35" s="363"/>
      <c r="O35" s="363"/>
      <c r="P35" s="382" t="s">
        <v>1012</v>
      </c>
      <c r="Q35" s="363"/>
      <c r="R35" s="363"/>
      <c r="S35" s="369"/>
    </row>
    <row r="36" spans="2:25" ht="51">
      <c r="B36" s="338" t="s">
        <v>1053</v>
      </c>
      <c r="C36" s="338" t="s">
        <v>1054</v>
      </c>
      <c r="D36" s="338" t="s">
        <v>1055</v>
      </c>
      <c r="E36" s="338" t="s">
        <v>1056</v>
      </c>
      <c r="F36" s="338" t="s">
        <v>1086</v>
      </c>
      <c r="G36" s="338" t="s">
        <v>1058</v>
      </c>
      <c r="H36" s="338" t="s">
        <v>1059</v>
      </c>
      <c r="I36" s="338" t="s">
        <v>1060</v>
      </c>
      <c r="J36" s="401" t="s">
        <v>1061</v>
      </c>
      <c r="K36" s="401" t="s">
        <v>1062</v>
      </c>
      <c r="L36" s="401" t="s">
        <v>1063</v>
      </c>
      <c r="M36" s="401" t="s">
        <v>1064</v>
      </c>
      <c r="N36" s="335" t="s">
        <v>1065</v>
      </c>
      <c r="O36" s="363"/>
      <c r="P36" s="402" t="s">
        <v>1066</v>
      </c>
      <c r="Q36" s="363"/>
      <c r="R36" s="363"/>
      <c r="S36" s="369"/>
      <c r="Y36" s="403"/>
    </row>
    <row r="37" spans="2:25" ht="51" hidden="1">
      <c r="B37" s="269">
        <v>1</v>
      </c>
      <c r="C37" s="269" t="s">
        <v>1089</v>
      </c>
      <c r="D37" s="272"/>
      <c r="E37" s="272" t="s">
        <v>1092</v>
      </c>
      <c r="F37" s="390">
        <v>115000</v>
      </c>
      <c r="G37" s="391"/>
      <c r="H37" s="391"/>
      <c r="I37" s="391"/>
      <c r="J37" s="396">
        <v>0</v>
      </c>
      <c r="K37" s="396">
        <v>0</v>
      </c>
      <c r="L37" s="396">
        <v>0</v>
      </c>
      <c r="M37" s="396">
        <v>0</v>
      </c>
      <c r="N37" s="366"/>
      <c r="O37" s="366"/>
      <c r="P37" s="404"/>
      <c r="Q37" s="405"/>
      <c r="R37" s="363"/>
      <c r="S37" s="369"/>
      <c r="T37" s="351"/>
      <c r="U37" s="351"/>
      <c r="V37" s="351"/>
      <c r="W37" s="351"/>
    </row>
    <row r="38" spans="2:25" ht="38.25">
      <c r="B38" s="269">
        <v>1</v>
      </c>
      <c r="C38" s="269" t="s">
        <v>1089</v>
      </c>
      <c r="D38" s="272" t="s">
        <v>1093</v>
      </c>
      <c r="E38" s="272" t="s">
        <v>1094</v>
      </c>
      <c r="F38" s="390">
        <v>70000</v>
      </c>
      <c r="G38" s="391">
        <v>13.3</v>
      </c>
      <c r="H38" s="391">
        <f t="shared" ref="H38:H46" si="3">G38*0.8</f>
        <v>10.64</v>
      </c>
      <c r="I38" s="391">
        <f t="shared" ref="I38:I46" si="4">G38*0.2</f>
        <v>2.66</v>
      </c>
      <c r="J38" s="396"/>
      <c r="K38" s="396"/>
      <c r="L38" s="396"/>
      <c r="M38" s="396"/>
      <c r="N38" s="366"/>
      <c r="O38" s="366"/>
      <c r="P38" s="404">
        <v>0</v>
      </c>
      <c r="Q38" s="405"/>
      <c r="R38" s="363"/>
      <c r="S38" s="369"/>
      <c r="T38" s="351"/>
      <c r="U38" s="351"/>
      <c r="V38" s="351"/>
      <c r="W38" s="351"/>
    </row>
    <row r="39" spans="2:25" ht="25.5">
      <c r="B39" s="269">
        <v>2</v>
      </c>
      <c r="C39" s="269" t="s">
        <v>1089</v>
      </c>
      <c r="D39" s="272" t="s">
        <v>1093</v>
      </c>
      <c r="E39" s="272" t="s">
        <v>1095</v>
      </c>
      <c r="F39" s="390">
        <v>200000</v>
      </c>
      <c r="G39" s="391">
        <v>13.3</v>
      </c>
      <c r="H39" s="391">
        <f t="shared" si="3"/>
        <v>10.64</v>
      </c>
      <c r="I39" s="391">
        <f t="shared" si="4"/>
        <v>2.66</v>
      </c>
      <c r="J39" s="396"/>
      <c r="K39" s="396"/>
      <c r="L39" s="396"/>
      <c r="M39" s="396"/>
      <c r="N39" s="366"/>
      <c r="O39" s="366"/>
      <c r="P39" s="404">
        <v>0</v>
      </c>
      <c r="Q39" s="405"/>
      <c r="R39" s="363"/>
      <c r="S39" s="369"/>
      <c r="Y39" s="403"/>
    </row>
    <row r="40" spans="2:25" ht="12.75">
      <c r="B40" s="269">
        <v>3</v>
      </c>
      <c r="C40" s="269" t="s">
        <v>1089</v>
      </c>
      <c r="D40" s="272"/>
      <c r="E40" s="272" t="s">
        <v>1096</v>
      </c>
      <c r="F40" s="390">
        <v>400000</v>
      </c>
      <c r="G40" s="391">
        <v>13.3</v>
      </c>
      <c r="H40" s="391">
        <f t="shared" si="3"/>
        <v>10.64</v>
      </c>
      <c r="I40" s="391">
        <f t="shared" si="4"/>
        <v>2.66</v>
      </c>
      <c r="J40" s="396"/>
      <c r="K40" s="396"/>
      <c r="L40" s="396"/>
      <c r="M40" s="396"/>
      <c r="N40" s="366"/>
      <c r="O40" s="366"/>
      <c r="P40" s="404">
        <v>0</v>
      </c>
      <c r="Q40" s="405"/>
      <c r="R40" s="363"/>
      <c r="S40" s="369"/>
      <c r="Y40" s="403"/>
    </row>
    <row r="41" spans="2:25" ht="25.5" hidden="1">
      <c r="B41" s="269">
        <v>5</v>
      </c>
      <c r="C41" s="269" t="s">
        <v>1089</v>
      </c>
      <c r="D41" s="272"/>
      <c r="E41" s="272" t="s">
        <v>1097</v>
      </c>
      <c r="F41" s="390"/>
      <c r="G41" s="391"/>
      <c r="H41" s="391"/>
      <c r="I41" s="391"/>
      <c r="J41" s="396"/>
      <c r="K41" s="396"/>
      <c r="L41" s="396"/>
      <c r="M41" s="396"/>
      <c r="N41" s="366"/>
      <c r="O41" s="366"/>
      <c r="P41" s="404">
        <v>0</v>
      </c>
      <c r="Q41" s="405"/>
      <c r="R41" s="363"/>
      <c r="S41" s="369"/>
      <c r="Y41" s="403"/>
    </row>
    <row r="42" spans="2:25" ht="12.75" hidden="1">
      <c r="B42" s="269">
        <v>6</v>
      </c>
      <c r="C42" s="269" t="s">
        <v>1089</v>
      </c>
      <c r="D42" s="272"/>
      <c r="E42" s="272" t="s">
        <v>1098</v>
      </c>
      <c r="F42" s="390"/>
      <c r="G42" s="391"/>
      <c r="H42" s="391"/>
      <c r="I42" s="391"/>
      <c r="J42" s="396"/>
      <c r="K42" s="396"/>
      <c r="L42" s="396"/>
      <c r="M42" s="396"/>
      <c r="N42" s="366"/>
      <c r="O42" s="366"/>
      <c r="P42" s="404">
        <v>0</v>
      </c>
      <c r="Q42" s="405"/>
      <c r="R42" s="363"/>
      <c r="S42" s="369"/>
      <c r="Y42" s="403"/>
    </row>
    <row r="43" spans="2:25" ht="12.75" hidden="1">
      <c r="B43" s="269">
        <v>7</v>
      </c>
      <c r="C43" s="269" t="s">
        <v>1099</v>
      </c>
      <c r="D43" s="272"/>
      <c r="E43" s="272" t="s">
        <v>1100</v>
      </c>
      <c r="F43" s="390"/>
      <c r="G43" s="391"/>
      <c r="H43" s="391"/>
      <c r="I43" s="391"/>
      <c r="J43" s="396"/>
      <c r="K43" s="396"/>
      <c r="L43" s="396"/>
      <c r="M43" s="396"/>
      <c r="N43" s="366"/>
      <c r="O43" s="366"/>
      <c r="P43" s="404">
        <v>0</v>
      </c>
      <c r="Q43" s="405"/>
      <c r="R43" s="363"/>
      <c r="S43" s="369"/>
      <c r="Y43" s="403"/>
    </row>
    <row r="44" spans="2:25" ht="51" hidden="1">
      <c r="B44" s="269">
        <v>8</v>
      </c>
      <c r="C44" s="269" t="s">
        <v>1089</v>
      </c>
      <c r="D44" s="272" t="s">
        <v>1093</v>
      </c>
      <c r="E44" s="384" t="s">
        <v>1101</v>
      </c>
      <c r="F44" s="390"/>
      <c r="G44" s="391"/>
      <c r="H44" s="391"/>
      <c r="I44" s="391"/>
      <c r="J44" s="406"/>
      <c r="K44" s="406"/>
      <c r="L44" s="406"/>
      <c r="M44" s="406"/>
      <c r="N44" s="366"/>
      <c r="O44" s="363"/>
      <c r="P44" s="404">
        <v>0</v>
      </c>
      <c r="Q44" s="405"/>
      <c r="R44" s="363"/>
      <c r="S44" s="369"/>
      <c r="Y44" s="403"/>
    </row>
    <row r="45" spans="2:25" ht="25.5" hidden="1">
      <c r="B45" s="269">
        <v>9</v>
      </c>
      <c r="C45" s="269" t="s">
        <v>1099</v>
      </c>
      <c r="D45" s="272"/>
      <c r="E45" s="272" t="s">
        <v>1102</v>
      </c>
      <c r="F45" s="390"/>
      <c r="G45" s="391"/>
      <c r="H45" s="391"/>
      <c r="I45" s="391"/>
      <c r="J45" s="396"/>
      <c r="K45" s="396"/>
      <c r="L45" s="396"/>
      <c r="M45" s="396"/>
      <c r="N45" s="366"/>
      <c r="O45" s="366"/>
      <c r="P45" s="404">
        <v>0</v>
      </c>
      <c r="Q45" s="405"/>
      <c r="R45" s="363"/>
      <c r="S45" s="369"/>
      <c r="Y45" s="403"/>
    </row>
    <row r="46" spans="2:25" ht="15.75" customHeight="1">
      <c r="B46" s="269">
        <v>10</v>
      </c>
      <c r="C46" s="269" t="s">
        <v>1099</v>
      </c>
      <c r="D46" s="272" t="s">
        <v>1093</v>
      </c>
      <c r="E46" s="384" t="s">
        <v>1103</v>
      </c>
      <c r="F46" s="390">
        <v>10000</v>
      </c>
      <c r="G46" s="391">
        <v>10</v>
      </c>
      <c r="H46" s="391">
        <f t="shared" si="3"/>
        <v>8</v>
      </c>
      <c r="I46" s="391">
        <f t="shared" si="4"/>
        <v>2</v>
      </c>
      <c r="J46" s="396">
        <v>0</v>
      </c>
      <c r="K46" s="396">
        <v>0</v>
      </c>
      <c r="L46" s="396">
        <v>0</v>
      </c>
      <c r="M46" s="396">
        <v>0</v>
      </c>
      <c r="N46" s="366">
        <v>0</v>
      </c>
      <c r="O46" s="366"/>
      <c r="P46" s="404">
        <v>0</v>
      </c>
      <c r="Q46" s="405"/>
      <c r="R46" s="363"/>
      <c r="S46" s="369"/>
      <c r="Y46" s="403"/>
    </row>
    <row r="47" spans="2:25" ht="19.5" customHeight="1">
      <c r="B47" s="269"/>
      <c r="C47" s="356"/>
      <c r="D47" s="357"/>
      <c r="E47" s="358" t="s">
        <v>71</v>
      </c>
      <c r="F47" s="393">
        <f>SUM(F37:F46)</f>
        <v>795000</v>
      </c>
      <c r="G47" s="393">
        <f>SUM(G37:G46)</f>
        <v>49.900000000000006</v>
      </c>
      <c r="H47" s="393">
        <f>SUM(H37:H46)</f>
        <v>39.92</v>
      </c>
      <c r="I47" s="274">
        <f>SUM(I37:I46)</f>
        <v>9.98</v>
      </c>
      <c r="J47" s="365">
        <f>SUM(J38:J46)</f>
        <v>0</v>
      </c>
      <c r="K47" s="365">
        <f>SUM(K38:K46)</f>
        <v>0</v>
      </c>
      <c r="L47" s="365">
        <f>SUM(L38:L46)</f>
        <v>0</v>
      </c>
      <c r="M47" s="365">
        <f>SUM(M38:M46)</f>
        <v>0</v>
      </c>
      <c r="N47" s="366">
        <v>0</v>
      </c>
      <c r="O47" s="366"/>
      <c r="P47" s="393">
        <f>SUM(P38:P46)</f>
        <v>0</v>
      </c>
      <c r="Q47" s="366"/>
      <c r="R47" s="363"/>
      <c r="S47" s="369"/>
    </row>
    <row r="48" spans="2:25" ht="12.75">
      <c r="B48" s="363"/>
      <c r="C48" s="394"/>
      <c r="D48" s="7"/>
      <c r="E48" s="364"/>
      <c r="F48" s="395"/>
      <c r="G48" s="396"/>
      <c r="H48" s="367">
        <f>H47/G47</f>
        <v>0.79999999999999993</v>
      </c>
      <c r="I48" s="367">
        <f>I47/G47</f>
        <v>0.19999999999999998</v>
      </c>
      <c r="J48" s="363"/>
      <c r="K48" s="363"/>
      <c r="L48" s="363"/>
      <c r="M48" s="363"/>
      <c r="N48" s="363"/>
      <c r="O48" s="363"/>
      <c r="P48" s="396"/>
      <c r="Q48" s="363"/>
      <c r="R48" s="363"/>
      <c r="S48" s="347"/>
    </row>
    <row r="49" spans="2:19" ht="13.5">
      <c r="B49" s="363"/>
      <c r="C49" s="398"/>
      <c r="D49" s="7"/>
      <c r="E49" s="364"/>
      <c r="F49" s="365"/>
      <c r="G49" s="399"/>
      <c r="H49" s="399"/>
      <c r="I49" s="399"/>
      <c r="J49" s="399"/>
      <c r="K49" s="399"/>
      <c r="L49" s="399"/>
      <c r="M49" s="399"/>
      <c r="N49" s="363"/>
      <c r="O49" s="363"/>
      <c r="P49" s="399"/>
      <c r="Q49" s="363"/>
      <c r="R49" s="363"/>
      <c r="S49" s="373"/>
    </row>
    <row r="50" spans="2:19" ht="12.75">
      <c r="C50" s="370"/>
      <c r="D50" s="371"/>
      <c r="F50" s="352"/>
      <c r="G50" s="352"/>
      <c r="H50" s="374"/>
      <c r="I50" s="374"/>
      <c r="J50" s="352"/>
      <c r="K50" s="352"/>
      <c r="L50" s="352"/>
      <c r="M50" s="352"/>
      <c r="P50" s="352"/>
      <c r="S50" s="352"/>
    </row>
    <row r="51" spans="2:19" ht="12.75">
      <c r="C51" s="370"/>
      <c r="D51" s="371"/>
      <c r="G51" s="347"/>
      <c r="H51" s="347"/>
      <c r="I51" s="347"/>
      <c r="P51" s="347"/>
      <c r="S51" s="347"/>
    </row>
    <row r="52" spans="2:19" ht="12.75">
      <c r="C52" s="370"/>
      <c r="D52" s="371"/>
      <c r="G52" s="407"/>
      <c r="H52" s="347"/>
      <c r="I52" s="347"/>
      <c r="P52" s="407"/>
      <c r="S52" s="347"/>
    </row>
    <row r="53" spans="2:19" ht="15" hidden="1">
      <c r="F53" s="409" t="s">
        <v>1104</v>
      </c>
      <c r="I53" s="410" t="s">
        <v>1105</v>
      </c>
    </row>
    <row r="54" spans="2:19" hidden="1">
      <c r="E54" s="411" t="s">
        <v>1106</v>
      </c>
      <c r="F54" s="352">
        <f>G16</f>
        <v>595886.77692724986</v>
      </c>
      <c r="I54" s="352">
        <f>F54/'Հ7 Ձև1 AMD'!$O$46</f>
        <v>1475.4055088819696</v>
      </c>
      <c r="Q54" s="352"/>
    </row>
    <row r="55" spans="2:19" hidden="1">
      <c r="E55" s="411" t="s">
        <v>1107</v>
      </c>
      <c r="F55" s="352">
        <f>G28</f>
        <v>0</v>
      </c>
      <c r="I55" s="352">
        <f>F55/'Հ7 Ձև1 AMD'!$O$46</f>
        <v>0</v>
      </c>
    </row>
    <row r="56" spans="2:19" hidden="1">
      <c r="E56" s="411" t="s">
        <v>1108</v>
      </c>
      <c r="F56" s="352">
        <f>G47</f>
        <v>49.900000000000006</v>
      </c>
      <c r="I56" s="352">
        <f>F56/'Հ7 Ձև1 AMD'!$O$46</f>
        <v>0.12355154996533625</v>
      </c>
    </row>
    <row r="57" spans="2:19" hidden="1">
      <c r="E57" s="411" t="s">
        <v>1109</v>
      </c>
      <c r="F57" s="352">
        <f>+'Հ7 Ձև1 AMD'!M13</f>
        <v>0</v>
      </c>
      <c r="I57" s="352">
        <f>F57/'Հ7 Ձև1 AMD'!$O$46</f>
        <v>0</v>
      </c>
    </row>
    <row r="58" spans="2:19" hidden="1">
      <c r="E58" s="412" t="s">
        <v>1110</v>
      </c>
      <c r="F58" s="413">
        <f>SUM(F54:F57)</f>
        <v>595936.67692724988</v>
      </c>
      <c r="I58" s="372">
        <f>SUM(I54:I57)</f>
        <v>1475.529060431935</v>
      </c>
    </row>
    <row r="59" spans="2:19" hidden="1">
      <c r="Q59" s="352"/>
    </row>
    <row r="60" spans="2:19" hidden="1"/>
    <row r="62" spans="2:19">
      <c r="G62" s="351"/>
    </row>
  </sheetData>
  <autoFilter ref="C1:C59" xr:uid="{00000000-0009-0000-0000-000008000000}"/>
  <mergeCells count="3">
    <mergeCell ref="B1:I1"/>
    <mergeCell ref="B22:I22"/>
    <mergeCell ref="B34:I34"/>
  </mergeCells>
  <hyperlinks>
    <hyperlink ref="I53" r:id="rId1" xr:uid="{4B46BB41-2569-418B-B1F7-45BE4EA3CF3F}"/>
  </hyperlinks>
  <pageMargins left="0.25" right="0.25" top="0.75" bottom="0.75" header="0.3" footer="0.3"/>
  <pageSetup paperSize="9" fitToHeight="2" orientation="portrait" r:id="rId2"/>
  <rowBreaks count="2" manualBreakCount="2">
    <brk id="21" max="16383" man="1"/>
    <brk id="33"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4"/>
  <sheetViews>
    <sheetView workbookViewId="0">
      <selection activeCell="E17" sqref="E17"/>
    </sheetView>
  </sheetViews>
  <sheetFormatPr defaultRowHeight="15"/>
  <cols>
    <col min="1" max="1" width="4.85546875" customWidth="1"/>
    <col min="2" max="2" width="92.7109375" customWidth="1"/>
    <col min="3" max="3" width="16.140625" customWidth="1"/>
    <col min="4" max="4" width="18" customWidth="1"/>
    <col min="5" max="5" width="15.7109375" customWidth="1"/>
    <col min="6" max="6" width="16.5703125" customWidth="1"/>
    <col min="7" max="7" width="8.42578125" customWidth="1"/>
    <col min="12" max="12" width="21" customWidth="1"/>
    <col min="17" max="17" width="0" hidden="1" customWidth="1"/>
  </cols>
  <sheetData>
    <row r="1" spans="1:12" ht="30" customHeight="1">
      <c r="A1" s="4" t="s">
        <v>73</v>
      </c>
      <c r="B1" s="19"/>
      <c r="C1" s="4"/>
      <c r="D1" s="4"/>
      <c r="E1" s="4"/>
      <c r="F1" s="4"/>
      <c r="G1" s="4"/>
      <c r="H1" s="4"/>
      <c r="I1" s="4"/>
      <c r="J1" s="4"/>
      <c r="K1" s="4"/>
      <c r="L1" s="4"/>
    </row>
    <row r="2" spans="1:12" s="5" customFormat="1" ht="15.75" customHeight="1"/>
    <row r="3" spans="1:12" ht="38.25" customHeight="1">
      <c r="A3" s="1021" t="s">
        <v>138</v>
      </c>
      <c r="B3" s="1021"/>
      <c r="C3" s="1021"/>
      <c r="D3" s="1021"/>
      <c r="E3" s="1021"/>
      <c r="F3" s="1021"/>
    </row>
    <row r="4" spans="1:12">
      <c r="C4" s="48"/>
      <c r="D4" s="48"/>
      <c r="E4" s="48"/>
      <c r="F4" s="48" t="s">
        <v>27</v>
      </c>
    </row>
    <row r="5" spans="1:12" ht="16.5">
      <c r="B5" s="55"/>
      <c r="C5" s="51" t="s">
        <v>30</v>
      </c>
      <c r="D5" s="49" t="s">
        <v>31</v>
      </c>
      <c r="E5" s="49" t="s">
        <v>32</v>
      </c>
      <c r="F5" s="49" t="s">
        <v>144</v>
      </c>
    </row>
    <row r="6" spans="1:12" ht="27">
      <c r="B6" s="52" t="s">
        <v>139</v>
      </c>
      <c r="C6" s="49" t="s">
        <v>26</v>
      </c>
      <c r="D6" s="422">
        <v>90862030.5</v>
      </c>
      <c r="E6" s="422">
        <v>90862030.5</v>
      </c>
      <c r="F6" s="422">
        <v>90862030.5</v>
      </c>
    </row>
    <row r="7" spans="1:12" s="6" customFormat="1" ht="27">
      <c r="B7" s="53" t="s">
        <v>140</v>
      </c>
      <c r="C7" s="422">
        <v>90862030.5</v>
      </c>
      <c r="D7" s="47" t="s">
        <v>26</v>
      </c>
      <c r="E7" s="47" t="s">
        <v>26</v>
      </c>
      <c r="F7" s="47" t="s">
        <v>26</v>
      </c>
    </row>
    <row r="8" spans="1:12" ht="27">
      <c r="B8" s="53" t="s">
        <v>141</v>
      </c>
      <c r="C8" s="49" t="s">
        <v>26</v>
      </c>
      <c r="D8" s="542">
        <f>D9+D10+D11</f>
        <v>103061821.05623391</v>
      </c>
      <c r="E8" s="542">
        <f>E9+E10+E11</f>
        <v>91615187.431813329</v>
      </c>
      <c r="F8" s="542">
        <f>F9+F10+F11</f>
        <v>97507398.840493336</v>
      </c>
    </row>
    <row r="9" spans="1:12" ht="27">
      <c r="B9" s="54" t="s">
        <v>173</v>
      </c>
      <c r="C9" s="49" t="s">
        <v>26</v>
      </c>
      <c r="D9" s="543">
        <f>+Հ11!G4</f>
        <v>103061821.05623391</v>
      </c>
      <c r="E9" s="543">
        <f>+Հ11!H4</f>
        <v>91615187.431813329</v>
      </c>
      <c r="F9" s="543">
        <f>+Հ11!I4</f>
        <v>97507398.840493336</v>
      </c>
    </row>
    <row r="10" spans="1:12" s="6" customFormat="1">
      <c r="B10" s="54" t="s">
        <v>41</v>
      </c>
      <c r="C10" s="49" t="s">
        <v>26</v>
      </c>
      <c r="D10" s="50">
        <v>0</v>
      </c>
      <c r="E10" s="50">
        <v>0</v>
      </c>
      <c r="F10" s="50">
        <v>0</v>
      </c>
    </row>
    <row r="11" spans="1:12">
      <c r="B11" s="54" t="s">
        <v>42</v>
      </c>
      <c r="C11" s="49" t="s">
        <v>26</v>
      </c>
      <c r="D11" s="50">
        <v>0</v>
      </c>
      <c r="E11" s="50">
        <v>0</v>
      </c>
      <c r="F11" s="50">
        <v>0</v>
      </c>
    </row>
    <row r="12" spans="1:12">
      <c r="B12" s="53" t="s">
        <v>142</v>
      </c>
      <c r="C12" s="49" t="s">
        <v>26</v>
      </c>
      <c r="D12" s="541">
        <f>D8-C7</f>
        <v>12199790.556233913</v>
      </c>
      <c r="E12" s="541">
        <f>E8-C7</f>
        <v>753156.93181332946</v>
      </c>
      <c r="F12" s="541">
        <f>F8-C7</f>
        <v>6645368.3404933363</v>
      </c>
    </row>
    <row r="13" spans="1:12" ht="27">
      <c r="B13" s="53" t="s">
        <v>143</v>
      </c>
      <c r="C13" s="49" t="s">
        <v>26</v>
      </c>
      <c r="D13" s="541">
        <f>D8-D6</f>
        <v>12199790.556233913</v>
      </c>
      <c r="E13" s="541">
        <f>E8-E6</f>
        <v>753156.93181332946</v>
      </c>
      <c r="F13" s="541">
        <f>F8-F6</f>
        <v>6645368.3404933363</v>
      </c>
    </row>
    <row r="14" spans="1:12" ht="45.75" customHeight="1"/>
  </sheetData>
  <mergeCells count="1">
    <mergeCell ref="A3:F3"/>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6"/>
  <sheetViews>
    <sheetView topLeftCell="A10" workbookViewId="0">
      <selection activeCell="G17" sqref="G17"/>
    </sheetView>
  </sheetViews>
  <sheetFormatPr defaultRowHeight="15"/>
  <cols>
    <col min="2" max="2" width="16.28515625" customWidth="1"/>
    <col min="3" max="3" width="18.42578125" customWidth="1"/>
    <col min="4" max="4" width="30.7109375" customWidth="1"/>
    <col min="5" max="5" width="13.140625" customWidth="1"/>
    <col min="6" max="6" width="14" customWidth="1"/>
    <col min="7" max="7" width="18.140625" customWidth="1"/>
    <col min="8" max="8" width="36.42578125" customWidth="1"/>
  </cols>
  <sheetData>
    <row r="1" spans="1:15" ht="32.25" customHeight="1">
      <c r="A1" s="1021" t="s">
        <v>130</v>
      </c>
      <c r="B1" s="1021"/>
      <c r="C1" s="1021"/>
      <c r="D1" s="1021"/>
      <c r="E1" s="1021"/>
      <c r="F1" s="1021"/>
      <c r="G1" s="1021"/>
      <c r="H1" s="1021"/>
      <c r="I1" s="4"/>
      <c r="J1" s="4"/>
      <c r="K1" s="4"/>
      <c r="L1" s="4"/>
      <c r="M1" s="4"/>
      <c r="N1" s="4"/>
      <c r="O1" s="4"/>
    </row>
    <row r="2" spans="1:15" ht="17.25" customHeight="1"/>
    <row r="3" spans="1:15" ht="51" customHeight="1">
      <c r="B3" s="1023" t="s">
        <v>131</v>
      </c>
      <c r="C3" s="1023"/>
      <c r="D3" s="1024" t="s">
        <v>1437</v>
      </c>
      <c r="E3" s="1024"/>
      <c r="F3" s="1024"/>
      <c r="G3" s="1024"/>
      <c r="H3" s="1024"/>
    </row>
    <row r="4" spans="1:15" ht="57.75" customHeight="1">
      <c r="B4" s="1023" t="s">
        <v>132</v>
      </c>
      <c r="C4" s="1023"/>
      <c r="D4" s="1025" t="s">
        <v>1438</v>
      </c>
      <c r="E4" s="1025"/>
      <c r="F4" s="1025"/>
      <c r="G4" s="1025"/>
      <c r="H4" s="1025"/>
    </row>
    <row r="5" spans="1:15" ht="57.75" customHeight="1">
      <c r="B5" s="1023" t="s">
        <v>133</v>
      </c>
      <c r="C5" s="1023"/>
      <c r="D5" s="1026" t="s">
        <v>1439</v>
      </c>
      <c r="E5" s="1027"/>
      <c r="F5" s="1027"/>
      <c r="G5" s="1027"/>
      <c r="H5" s="1027"/>
    </row>
    <row r="6" spans="1:15" ht="57.75" customHeight="1">
      <c r="B6" s="1023" t="s">
        <v>134</v>
      </c>
      <c r="C6" s="1023"/>
      <c r="D6" s="1026" t="s">
        <v>1440</v>
      </c>
      <c r="E6" s="1026"/>
      <c r="F6" s="1026"/>
      <c r="G6" s="1026"/>
      <c r="H6" s="1026"/>
    </row>
    <row r="7" spans="1:15" ht="57.75" customHeight="1"/>
    <row r="9" spans="1:15">
      <c r="A9" s="4" t="s">
        <v>50</v>
      </c>
    </row>
    <row r="10" spans="1:15">
      <c r="B10" s="4"/>
    </row>
    <row r="11" spans="1:15" ht="25.5" customHeight="1">
      <c r="B11" s="959" t="s">
        <v>21</v>
      </c>
      <c r="C11" s="959"/>
      <c r="D11" s="959" t="s">
        <v>51</v>
      </c>
      <c r="E11" s="959" t="s">
        <v>135</v>
      </c>
      <c r="F11" s="959"/>
      <c r="G11" s="959"/>
      <c r="H11" s="959" t="s">
        <v>136</v>
      </c>
    </row>
    <row r="12" spans="1:15" ht="28.5" customHeight="1">
      <c r="B12" s="40" t="s">
        <v>4</v>
      </c>
      <c r="C12" s="40" t="s">
        <v>40</v>
      </c>
      <c r="D12" s="959"/>
      <c r="E12" s="40" t="s">
        <v>16</v>
      </c>
      <c r="F12" s="40" t="s">
        <v>20</v>
      </c>
      <c r="G12" s="40" t="s">
        <v>148</v>
      </c>
      <c r="H12" s="959"/>
    </row>
    <row r="13" spans="1:15" ht="123.75" customHeight="1">
      <c r="B13" s="29">
        <v>1022</v>
      </c>
      <c r="C13" s="29">
        <v>12005</v>
      </c>
      <c r="D13" s="29" t="s">
        <v>1441</v>
      </c>
      <c r="E13" s="161">
        <v>1978194.6</v>
      </c>
      <c r="F13" s="161">
        <v>2571653.0580000002</v>
      </c>
      <c r="G13" s="161">
        <v>343148.9754</v>
      </c>
      <c r="H13" s="30" t="s">
        <v>1442</v>
      </c>
    </row>
    <row r="14" spans="1:15">
      <c r="B14" s="29"/>
      <c r="C14" s="29"/>
      <c r="D14" s="29"/>
      <c r="E14" s="30"/>
      <c r="F14" s="30"/>
      <c r="G14" s="30"/>
      <c r="H14" s="30"/>
    </row>
    <row r="15" spans="1:15">
      <c r="B15" s="29"/>
      <c r="C15" s="29"/>
      <c r="D15" s="29"/>
      <c r="E15" s="30"/>
      <c r="F15" s="30"/>
      <c r="G15" s="30"/>
      <c r="H15" s="30"/>
    </row>
    <row r="16" spans="1:15" ht="57.75" customHeight="1">
      <c r="B16" s="1022" t="s">
        <v>25</v>
      </c>
      <c r="C16" s="1022"/>
      <c r="D16" s="1022"/>
      <c r="E16" s="540">
        <v>1978194.6</v>
      </c>
      <c r="F16" s="540">
        <v>2571653.0580000002</v>
      </c>
      <c r="G16" s="540">
        <v>343148.9754</v>
      </c>
      <c r="H16" s="40" t="s">
        <v>62</v>
      </c>
    </row>
  </sheetData>
  <mergeCells count="14">
    <mergeCell ref="A1:H1"/>
    <mergeCell ref="B16:D16"/>
    <mergeCell ref="B11:C11"/>
    <mergeCell ref="D11:D12"/>
    <mergeCell ref="E11:G11"/>
    <mergeCell ref="H11:H12"/>
    <mergeCell ref="B3:C3"/>
    <mergeCell ref="B4:C4"/>
    <mergeCell ref="B5:C5"/>
    <mergeCell ref="B6:C6"/>
    <mergeCell ref="D3:H3"/>
    <mergeCell ref="D4:H4"/>
    <mergeCell ref="D5:H5"/>
    <mergeCell ref="D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7"/>
  <sheetViews>
    <sheetView topLeftCell="A61" workbookViewId="0">
      <selection activeCell="F63" sqref="F63"/>
    </sheetView>
  </sheetViews>
  <sheetFormatPr defaultRowHeight="15"/>
  <cols>
    <col min="1" max="1" width="8.5703125" customWidth="1"/>
    <col min="2" max="2" width="17.85546875" customWidth="1"/>
    <col min="3" max="3" width="30.5703125" customWidth="1"/>
    <col min="4" max="4" width="32.42578125" customWidth="1"/>
    <col min="5" max="5" width="28.42578125" style="137" customWidth="1"/>
    <col min="6" max="6" width="37.28515625" customWidth="1"/>
    <col min="7" max="7" width="43.85546875" customWidth="1"/>
  </cols>
  <sheetData>
    <row r="1" spans="1:7">
      <c r="A1" s="4" t="s">
        <v>74</v>
      </c>
      <c r="B1" s="4"/>
      <c r="C1" s="4"/>
      <c r="D1" s="4"/>
      <c r="E1" s="4"/>
      <c r="F1" s="4"/>
    </row>
    <row r="3" spans="1:7" ht="25.5">
      <c r="B3" s="40" t="s">
        <v>418</v>
      </c>
      <c r="C3" s="40" t="s">
        <v>419</v>
      </c>
      <c r="D3" s="40" t="s">
        <v>55</v>
      </c>
      <c r="E3" s="40" t="s">
        <v>137</v>
      </c>
      <c r="F3" s="40" t="s">
        <v>56</v>
      </c>
      <c r="G3" s="40" t="s">
        <v>57</v>
      </c>
    </row>
    <row r="4" spans="1:7">
      <c r="B4" s="35">
        <v>1022</v>
      </c>
      <c r="C4" s="35">
        <v>11001</v>
      </c>
      <c r="D4" s="33" t="s">
        <v>408</v>
      </c>
      <c r="E4" s="35">
        <v>4</v>
      </c>
      <c r="F4" s="33"/>
      <c r="G4" s="33" t="s">
        <v>409</v>
      </c>
    </row>
    <row r="5" spans="1:7" ht="27">
      <c r="B5" s="1029">
        <v>1022</v>
      </c>
      <c r="C5" s="1029">
        <v>11002</v>
      </c>
      <c r="D5" s="100" t="s">
        <v>420</v>
      </c>
      <c r="E5" s="102">
        <v>2</v>
      </c>
      <c r="F5" s="102" t="s">
        <v>421</v>
      </c>
      <c r="G5" s="102" t="s">
        <v>422</v>
      </c>
    </row>
    <row r="6" spans="1:7" ht="189">
      <c r="B6" s="1029"/>
      <c r="C6" s="1029"/>
      <c r="D6" s="100" t="s">
        <v>423</v>
      </c>
      <c r="E6" s="102">
        <v>2</v>
      </c>
      <c r="F6" s="102" t="s">
        <v>424</v>
      </c>
      <c r="G6" s="102" t="s">
        <v>422</v>
      </c>
    </row>
    <row r="7" spans="1:7" ht="27">
      <c r="B7" s="1029"/>
      <c r="C7" s="1029"/>
      <c r="D7" s="100" t="s">
        <v>425</v>
      </c>
      <c r="E7" s="102">
        <v>5</v>
      </c>
      <c r="F7" s="102" t="s">
        <v>421</v>
      </c>
      <c r="G7" s="102" t="s">
        <v>422</v>
      </c>
    </row>
    <row r="8" spans="1:7" ht="76.5">
      <c r="B8" s="35">
        <v>1022</v>
      </c>
      <c r="C8" s="35">
        <v>12001</v>
      </c>
      <c r="D8" s="33" t="s">
        <v>445</v>
      </c>
      <c r="E8" s="33">
        <v>3</v>
      </c>
      <c r="F8" s="33" t="s">
        <v>446</v>
      </c>
      <c r="G8" s="33" t="s">
        <v>447</v>
      </c>
    </row>
    <row r="9" spans="1:7" ht="76.5">
      <c r="B9" s="1029">
        <v>1022</v>
      </c>
      <c r="C9" s="1029">
        <v>12004</v>
      </c>
      <c r="D9" s="33" t="s">
        <v>614</v>
      </c>
      <c r="E9" s="35">
        <v>1</v>
      </c>
      <c r="F9" s="33" t="s">
        <v>615</v>
      </c>
      <c r="G9" s="33" t="s">
        <v>616</v>
      </c>
    </row>
    <row r="10" spans="1:7" ht="51">
      <c r="B10" s="1029"/>
      <c r="C10" s="1029"/>
      <c r="D10" s="33" t="s">
        <v>617</v>
      </c>
      <c r="E10" s="35">
        <v>3</v>
      </c>
      <c r="F10" s="33" t="s">
        <v>618</v>
      </c>
      <c r="G10" s="33" t="s">
        <v>619</v>
      </c>
    </row>
    <row r="11" spans="1:7" ht="76.5">
      <c r="B11" s="1029"/>
      <c r="C11" s="1029"/>
      <c r="D11" s="33" t="s">
        <v>620</v>
      </c>
      <c r="E11" s="35">
        <v>2</v>
      </c>
      <c r="F11" s="33" t="s">
        <v>621</v>
      </c>
      <c r="G11" s="33" t="s">
        <v>622</v>
      </c>
    </row>
    <row r="12" spans="1:7" ht="63.75">
      <c r="B12" s="1029"/>
      <c r="C12" s="1029"/>
      <c r="D12" s="33" t="s">
        <v>623</v>
      </c>
      <c r="E12" s="35">
        <v>2</v>
      </c>
      <c r="F12" s="33" t="s">
        <v>624</v>
      </c>
      <c r="G12" s="33" t="s">
        <v>625</v>
      </c>
    </row>
    <row r="13" spans="1:7" ht="38.25">
      <c r="B13" s="1029"/>
      <c r="C13" s="1029"/>
      <c r="D13" s="33" t="s">
        <v>460</v>
      </c>
      <c r="E13" s="35">
        <v>2</v>
      </c>
      <c r="F13" s="33" t="s">
        <v>461</v>
      </c>
      <c r="G13" s="33" t="s">
        <v>462</v>
      </c>
    </row>
    <row r="14" spans="1:7" ht="25.5">
      <c r="B14" s="1029">
        <v>1022</v>
      </c>
      <c r="C14" s="1029">
        <v>12005</v>
      </c>
      <c r="D14" s="33" t="s">
        <v>448</v>
      </c>
      <c r="E14" s="35">
        <v>3</v>
      </c>
      <c r="F14" s="33" t="s">
        <v>449</v>
      </c>
      <c r="G14" s="33" t="s">
        <v>450</v>
      </c>
    </row>
    <row r="15" spans="1:7" ht="51">
      <c r="B15" s="1029"/>
      <c r="C15" s="1029"/>
      <c r="D15" s="33" t="s">
        <v>451</v>
      </c>
      <c r="E15" s="35">
        <v>4</v>
      </c>
      <c r="F15" s="33" t="s">
        <v>452</v>
      </c>
      <c r="G15" s="33" t="s">
        <v>453</v>
      </c>
    </row>
    <row r="16" spans="1:7" ht="63.75">
      <c r="B16" s="1029"/>
      <c r="C16" s="1029"/>
      <c r="D16" s="33" t="s">
        <v>454</v>
      </c>
      <c r="E16" s="35">
        <v>2</v>
      </c>
      <c r="F16" s="33" t="s">
        <v>455</v>
      </c>
      <c r="G16" s="33" t="s">
        <v>456</v>
      </c>
    </row>
    <row r="17" spans="2:7" ht="25.5">
      <c r="B17" s="1029"/>
      <c r="C17" s="1029"/>
      <c r="D17" s="33" t="s">
        <v>457</v>
      </c>
      <c r="E17" s="35">
        <v>1</v>
      </c>
      <c r="F17" s="33" t="s">
        <v>458</v>
      </c>
      <c r="G17" s="33" t="s">
        <v>459</v>
      </c>
    </row>
    <row r="18" spans="2:7" ht="38.25">
      <c r="B18" s="1029"/>
      <c r="C18" s="1029"/>
      <c r="D18" s="33" t="s">
        <v>460</v>
      </c>
      <c r="E18" s="35">
        <v>2</v>
      </c>
      <c r="F18" s="33" t="s">
        <v>461</v>
      </c>
      <c r="G18" s="33" t="s">
        <v>462</v>
      </c>
    </row>
    <row r="19" spans="2:7" ht="38.25">
      <c r="B19" s="972">
        <v>1022</v>
      </c>
      <c r="C19" s="972">
        <v>12013</v>
      </c>
      <c r="D19" s="33" t="s">
        <v>553</v>
      </c>
      <c r="E19" s="35">
        <v>4</v>
      </c>
      <c r="F19" s="33" t="s">
        <v>554</v>
      </c>
      <c r="G19" s="33" t="s">
        <v>555</v>
      </c>
    </row>
    <row r="20" spans="2:7" ht="51">
      <c r="B20" s="973"/>
      <c r="C20" s="973"/>
      <c r="D20" s="30" t="s">
        <v>556</v>
      </c>
      <c r="E20" s="35">
        <v>5</v>
      </c>
      <c r="F20" s="33" t="s">
        <v>557</v>
      </c>
      <c r="G20" s="33" t="s">
        <v>558</v>
      </c>
    </row>
    <row r="21" spans="2:7" ht="38.25">
      <c r="B21" s="974"/>
      <c r="C21" s="974"/>
      <c r="D21" s="139" t="s">
        <v>559</v>
      </c>
      <c r="E21" s="150">
        <v>3</v>
      </c>
      <c r="F21" s="139" t="s">
        <v>560</v>
      </c>
      <c r="G21" s="139" t="s">
        <v>561</v>
      </c>
    </row>
    <row r="22" spans="2:7" ht="38.25">
      <c r="B22" s="972">
        <v>1058</v>
      </c>
      <c r="C22" s="972">
        <v>11002</v>
      </c>
      <c r="D22" s="139" t="s">
        <v>1180</v>
      </c>
      <c r="E22" s="150">
        <v>3</v>
      </c>
      <c r="F22" s="139" t="s">
        <v>1181</v>
      </c>
      <c r="G22" s="139" t="s">
        <v>1182</v>
      </c>
    </row>
    <row r="23" spans="2:7" ht="38.25">
      <c r="B23" s="974"/>
      <c r="C23" s="974"/>
      <c r="D23" s="139" t="s">
        <v>1183</v>
      </c>
      <c r="E23" s="150">
        <v>3</v>
      </c>
      <c r="F23" s="139" t="s">
        <v>1184</v>
      </c>
      <c r="G23" s="139" t="s">
        <v>758</v>
      </c>
    </row>
    <row r="24" spans="2:7" ht="51">
      <c r="B24" s="972">
        <v>1059</v>
      </c>
      <c r="C24" s="972">
        <v>11001</v>
      </c>
      <c r="D24" s="139" t="s">
        <v>1197</v>
      </c>
      <c r="E24" s="150">
        <v>2</v>
      </c>
      <c r="F24" s="139" t="s">
        <v>421</v>
      </c>
      <c r="G24" s="139" t="s">
        <v>1198</v>
      </c>
    </row>
    <row r="25" spans="2:7" ht="63.75">
      <c r="B25" s="974"/>
      <c r="C25" s="974"/>
      <c r="D25" s="139" t="s">
        <v>425</v>
      </c>
      <c r="E25" s="150">
        <v>4</v>
      </c>
      <c r="F25" s="139" t="s">
        <v>1199</v>
      </c>
      <c r="G25" s="139" t="s">
        <v>1200</v>
      </c>
    </row>
    <row r="26" spans="2:7" ht="38.25">
      <c r="B26" s="972">
        <v>1059</v>
      </c>
      <c r="C26" s="972">
        <v>11002</v>
      </c>
      <c r="D26" s="139" t="s">
        <v>1213</v>
      </c>
      <c r="E26" s="150"/>
      <c r="F26" s="139" t="s">
        <v>1214</v>
      </c>
      <c r="G26" s="139" t="s">
        <v>1215</v>
      </c>
    </row>
    <row r="27" spans="2:7" ht="51">
      <c r="B27" s="974"/>
      <c r="C27" s="974"/>
      <c r="D27" s="139" t="s">
        <v>1216</v>
      </c>
      <c r="E27" s="150"/>
      <c r="F27" s="139" t="s">
        <v>1214</v>
      </c>
      <c r="G27" s="139" t="s">
        <v>1215</v>
      </c>
    </row>
    <row r="28" spans="2:7" ht="38.25">
      <c r="B28" s="135">
        <v>1059</v>
      </c>
      <c r="C28" s="135">
        <v>11003</v>
      </c>
      <c r="D28" s="469" t="s">
        <v>1226</v>
      </c>
      <c r="E28" s="469" t="s">
        <v>1227</v>
      </c>
      <c r="F28" s="469" t="s">
        <v>1228</v>
      </c>
      <c r="G28" s="469" t="s">
        <v>1229</v>
      </c>
    </row>
    <row r="29" spans="2:7" ht="76.5">
      <c r="B29" s="972">
        <v>1067</v>
      </c>
      <c r="C29" s="972">
        <v>11001</v>
      </c>
      <c r="D29" s="139" t="s">
        <v>579</v>
      </c>
      <c r="E29" s="150">
        <v>3</v>
      </c>
      <c r="F29" s="139" t="s">
        <v>580</v>
      </c>
      <c r="G29" s="139" t="s">
        <v>581</v>
      </c>
    </row>
    <row r="30" spans="2:7" ht="76.5">
      <c r="B30" s="974"/>
      <c r="C30" s="974"/>
      <c r="D30" s="139" t="s">
        <v>582</v>
      </c>
      <c r="E30" s="150">
        <v>3</v>
      </c>
      <c r="F30" s="139" t="s">
        <v>583</v>
      </c>
      <c r="G30" s="139" t="s">
        <v>584</v>
      </c>
    </row>
    <row r="31" spans="2:7" ht="102">
      <c r="B31" s="135">
        <v>1067</v>
      </c>
      <c r="C31" s="135">
        <v>11002</v>
      </c>
      <c r="D31" s="149" t="s">
        <v>593</v>
      </c>
      <c r="E31" s="35">
        <v>3</v>
      </c>
      <c r="F31" s="33" t="s">
        <v>594</v>
      </c>
      <c r="G31" s="33" t="s">
        <v>595</v>
      </c>
    </row>
    <row r="32" spans="2:7">
      <c r="B32" s="972">
        <v>1067</v>
      </c>
      <c r="C32" s="972">
        <v>32002</v>
      </c>
      <c r="D32" s="35" t="s">
        <v>604</v>
      </c>
      <c r="E32" s="35">
        <v>3</v>
      </c>
      <c r="F32" s="972" t="s">
        <v>605</v>
      </c>
      <c r="G32" s="972" t="s">
        <v>606</v>
      </c>
    </row>
    <row r="33" spans="2:7" ht="25.5">
      <c r="B33" s="973"/>
      <c r="C33" s="973"/>
      <c r="D33" s="35" t="s">
        <v>607</v>
      </c>
      <c r="E33" s="35">
        <v>3</v>
      </c>
      <c r="F33" s="973"/>
      <c r="G33" s="973"/>
    </row>
    <row r="34" spans="2:7" ht="25.5">
      <c r="B34" s="974"/>
      <c r="C34" s="974"/>
      <c r="D34" s="35" t="s">
        <v>608</v>
      </c>
      <c r="E34" s="35">
        <v>3</v>
      </c>
      <c r="F34" s="974"/>
      <c r="G34" s="974"/>
    </row>
    <row r="35" spans="2:7" ht="25.5">
      <c r="B35" s="972">
        <v>1104</v>
      </c>
      <c r="C35" s="972">
        <v>11003</v>
      </c>
      <c r="D35" s="111" t="s">
        <v>1135</v>
      </c>
      <c r="E35" s="111">
        <v>1</v>
      </c>
      <c r="F35" s="111" t="s">
        <v>1136</v>
      </c>
      <c r="G35" s="111" t="s">
        <v>1137</v>
      </c>
    </row>
    <row r="36" spans="2:7" ht="63.75">
      <c r="B36" s="973"/>
      <c r="C36" s="973"/>
      <c r="D36" s="111" t="s">
        <v>1138</v>
      </c>
      <c r="E36" s="111">
        <v>1</v>
      </c>
      <c r="F36" s="111" t="s">
        <v>1139</v>
      </c>
      <c r="G36" s="111" t="s">
        <v>1140</v>
      </c>
    </row>
    <row r="37" spans="2:7" ht="25.5">
      <c r="B37" s="974"/>
      <c r="C37" s="974"/>
      <c r="D37" s="35" t="s">
        <v>1141</v>
      </c>
      <c r="E37" s="150">
        <v>1</v>
      </c>
      <c r="F37" s="111" t="s">
        <v>1136</v>
      </c>
      <c r="G37" s="35" t="s">
        <v>1142</v>
      </c>
    </row>
    <row r="38" spans="2:7" ht="63.75">
      <c r="B38" s="972">
        <v>1116</v>
      </c>
      <c r="C38" s="972">
        <v>11006</v>
      </c>
      <c r="D38" s="33" t="s">
        <v>505</v>
      </c>
      <c r="E38" s="35">
        <v>3</v>
      </c>
      <c r="F38" s="33" t="s">
        <v>506</v>
      </c>
      <c r="G38" s="33" t="s">
        <v>507</v>
      </c>
    </row>
    <row r="39" spans="2:7" ht="51">
      <c r="B39" s="973"/>
      <c r="C39" s="973"/>
      <c r="D39" s="30" t="s">
        <v>508</v>
      </c>
      <c r="E39" s="35">
        <v>3</v>
      </c>
      <c r="F39" s="33" t="s">
        <v>509</v>
      </c>
      <c r="G39" s="33" t="s">
        <v>510</v>
      </c>
    </row>
    <row r="40" spans="2:7" ht="38.25">
      <c r="B40" s="974"/>
      <c r="C40" s="974"/>
      <c r="D40" s="139" t="s">
        <v>511</v>
      </c>
      <c r="E40" s="150">
        <v>4</v>
      </c>
      <c r="F40" s="139" t="s">
        <v>512</v>
      </c>
      <c r="G40" s="139" t="s">
        <v>513</v>
      </c>
    </row>
    <row r="41" spans="2:7" ht="67.5">
      <c r="B41" s="972">
        <v>1165</v>
      </c>
      <c r="C41" s="972">
        <v>11004</v>
      </c>
      <c r="D41" s="102" t="s">
        <v>1296</v>
      </c>
      <c r="E41" s="102">
        <v>3</v>
      </c>
      <c r="F41" s="102" t="s">
        <v>1292</v>
      </c>
      <c r="G41" s="102" t="s">
        <v>1293</v>
      </c>
    </row>
    <row r="42" spans="2:7" ht="40.5">
      <c r="B42" s="974"/>
      <c r="C42" s="974"/>
      <c r="D42" s="102" t="s">
        <v>1297</v>
      </c>
      <c r="E42" s="102">
        <v>2</v>
      </c>
      <c r="F42" s="102" t="s">
        <v>1294</v>
      </c>
      <c r="G42" s="102" t="s">
        <v>1295</v>
      </c>
    </row>
    <row r="43" spans="2:7" ht="51">
      <c r="B43" s="972">
        <v>1165</v>
      </c>
      <c r="C43" s="972">
        <v>11009</v>
      </c>
      <c r="D43" s="33" t="s">
        <v>483</v>
      </c>
      <c r="E43" s="35">
        <v>3</v>
      </c>
      <c r="F43" s="33" t="s">
        <v>484</v>
      </c>
      <c r="G43" s="33" t="s">
        <v>485</v>
      </c>
    </row>
    <row r="44" spans="2:7" ht="51">
      <c r="B44" s="973"/>
      <c r="C44" s="973"/>
      <c r="D44" s="134" t="s">
        <v>486</v>
      </c>
      <c r="E44" s="111">
        <v>3</v>
      </c>
      <c r="F44" s="134" t="s">
        <v>487</v>
      </c>
      <c r="G44" s="134" t="s">
        <v>488</v>
      </c>
    </row>
    <row r="45" spans="2:7" ht="25.5">
      <c r="B45" s="973"/>
      <c r="C45" s="973"/>
      <c r="D45" s="33" t="s">
        <v>489</v>
      </c>
      <c r="E45" s="35">
        <v>2</v>
      </c>
      <c r="F45" s="33" t="s">
        <v>490</v>
      </c>
      <c r="G45" s="33" t="s">
        <v>491</v>
      </c>
    </row>
    <row r="46" spans="2:7" ht="89.25">
      <c r="B46" s="973"/>
      <c r="C46" s="973"/>
      <c r="D46" s="134" t="s">
        <v>492</v>
      </c>
      <c r="E46" s="111">
        <v>4</v>
      </c>
      <c r="F46" s="134" t="s">
        <v>493</v>
      </c>
      <c r="G46" s="134" t="s">
        <v>494</v>
      </c>
    </row>
    <row r="47" spans="2:7" ht="63.75">
      <c r="B47" s="973"/>
      <c r="C47" s="973"/>
      <c r="D47" s="134" t="s">
        <v>495</v>
      </c>
      <c r="E47" s="111">
        <v>3</v>
      </c>
      <c r="F47" s="134" t="s">
        <v>496</v>
      </c>
      <c r="G47" s="134" t="s">
        <v>494</v>
      </c>
    </row>
    <row r="48" spans="2:7" ht="25.5">
      <c r="B48" s="973"/>
      <c r="C48" s="973">
        <v>11013</v>
      </c>
      <c r="D48" s="134" t="s">
        <v>753</v>
      </c>
      <c r="E48" s="111">
        <v>3</v>
      </c>
      <c r="F48" s="134" t="s">
        <v>1321</v>
      </c>
      <c r="G48" s="134" t="s">
        <v>755</v>
      </c>
    </row>
    <row r="49" spans="2:7" ht="51">
      <c r="B49" s="973"/>
      <c r="C49" s="973"/>
      <c r="D49" s="134" t="s">
        <v>759</v>
      </c>
      <c r="E49" s="111">
        <v>3</v>
      </c>
      <c r="F49" s="134" t="s">
        <v>1322</v>
      </c>
      <c r="G49" s="134" t="s">
        <v>1323</v>
      </c>
    </row>
    <row r="50" spans="2:7" ht="38.25">
      <c r="B50" s="973"/>
      <c r="C50" s="973"/>
      <c r="D50" s="134" t="s">
        <v>756</v>
      </c>
      <c r="E50" s="111">
        <v>2</v>
      </c>
      <c r="F50" s="134" t="s">
        <v>1324</v>
      </c>
      <c r="G50" s="134" t="s">
        <v>758</v>
      </c>
    </row>
    <row r="51" spans="2:7" ht="44.25" customHeight="1">
      <c r="B51" s="973"/>
      <c r="C51" s="973">
        <v>12012</v>
      </c>
      <c r="D51" s="111" t="s">
        <v>726</v>
      </c>
      <c r="E51" s="111">
        <v>1</v>
      </c>
      <c r="F51" s="111" t="s">
        <v>727</v>
      </c>
      <c r="G51" s="111" t="s">
        <v>728</v>
      </c>
    </row>
    <row r="52" spans="2:7" ht="44.25" customHeight="1">
      <c r="B52" s="974"/>
      <c r="C52" s="974"/>
      <c r="D52" s="513" t="s">
        <v>729</v>
      </c>
      <c r="E52" s="513">
        <v>3</v>
      </c>
      <c r="F52" s="513" t="s">
        <v>730</v>
      </c>
      <c r="G52" s="513" t="s">
        <v>731</v>
      </c>
    </row>
    <row r="53" spans="2:7" ht="137.25" customHeight="1">
      <c r="B53" s="135">
        <v>1165</v>
      </c>
      <c r="C53" s="571">
        <v>31003</v>
      </c>
      <c r="D53" s="513" t="s">
        <v>1533</v>
      </c>
      <c r="E53" s="513" t="s">
        <v>1534</v>
      </c>
      <c r="F53" s="513" t="s">
        <v>1535</v>
      </c>
      <c r="G53" s="513" t="s">
        <v>1536</v>
      </c>
    </row>
    <row r="54" spans="2:7" ht="102">
      <c r="B54" s="972">
        <v>1187</v>
      </c>
      <c r="C54" s="1033" t="s">
        <v>1405</v>
      </c>
      <c r="D54" s="33" t="s">
        <v>1360</v>
      </c>
      <c r="E54" s="35">
        <v>1</v>
      </c>
      <c r="F54" s="1029" t="s">
        <v>1361</v>
      </c>
      <c r="G54" s="33" t="s">
        <v>1362</v>
      </c>
    </row>
    <row r="55" spans="2:7" ht="76.5">
      <c r="B55" s="973"/>
      <c r="C55" s="1033"/>
      <c r="D55" s="33" t="s">
        <v>1363</v>
      </c>
      <c r="E55" s="35">
        <v>2</v>
      </c>
      <c r="F55" s="1029"/>
      <c r="G55" s="33" t="s">
        <v>1364</v>
      </c>
    </row>
    <row r="56" spans="2:7" ht="63.75">
      <c r="B56" s="973"/>
      <c r="C56" s="1033"/>
      <c r="D56" s="33" t="s">
        <v>1365</v>
      </c>
      <c r="E56" s="35">
        <v>2</v>
      </c>
      <c r="F56" s="1029"/>
      <c r="G56" s="33" t="s">
        <v>1364</v>
      </c>
    </row>
    <row r="57" spans="2:7" ht="38.25">
      <c r="B57" s="973"/>
      <c r="C57" s="1033"/>
      <c r="D57" s="33" t="s">
        <v>1366</v>
      </c>
      <c r="E57" s="35">
        <v>2</v>
      </c>
      <c r="F57" s="1029"/>
      <c r="G57" s="33" t="s">
        <v>1367</v>
      </c>
    </row>
    <row r="58" spans="2:7" ht="25.5">
      <c r="B58" s="973"/>
      <c r="C58" s="1033"/>
      <c r="D58" s="33" t="s">
        <v>1368</v>
      </c>
      <c r="E58" s="35">
        <v>2</v>
      </c>
      <c r="F58" s="139" t="s">
        <v>1369</v>
      </c>
      <c r="G58" s="33" t="s">
        <v>1370</v>
      </c>
    </row>
    <row r="59" spans="2:7" ht="114.75">
      <c r="B59" s="973"/>
      <c r="C59" s="1030">
        <v>12003</v>
      </c>
      <c r="D59" s="514" t="s">
        <v>472</v>
      </c>
      <c r="E59" s="136">
        <v>3</v>
      </c>
      <c r="F59" s="514" t="s">
        <v>473</v>
      </c>
      <c r="G59" s="514" t="s">
        <v>474</v>
      </c>
    </row>
    <row r="60" spans="2:7" ht="38.25">
      <c r="B60" s="973"/>
      <c r="C60" s="1030"/>
      <c r="D60" s="33" t="s">
        <v>475</v>
      </c>
      <c r="E60" s="35">
        <v>2</v>
      </c>
      <c r="F60" s="33" t="s">
        <v>476</v>
      </c>
      <c r="G60" s="33" t="s">
        <v>477</v>
      </c>
    </row>
    <row r="61" spans="2:7" ht="63.75">
      <c r="B61" s="973"/>
      <c r="C61" s="1030"/>
      <c r="D61" s="33" t="s">
        <v>478</v>
      </c>
      <c r="E61" s="35">
        <v>3</v>
      </c>
      <c r="F61" s="33" t="s">
        <v>479</v>
      </c>
      <c r="G61" s="33" t="s">
        <v>480</v>
      </c>
    </row>
    <row r="62" spans="2:7" ht="114.75">
      <c r="B62" s="973"/>
      <c r="C62" s="972">
        <v>12004</v>
      </c>
      <c r="D62" s="33" t="s">
        <v>713</v>
      </c>
      <c r="E62" s="35">
        <v>3</v>
      </c>
      <c r="F62" s="33" t="s">
        <v>714</v>
      </c>
      <c r="G62" s="33" t="s">
        <v>715</v>
      </c>
    </row>
    <row r="63" spans="2:7" ht="89.25">
      <c r="B63" s="973"/>
      <c r="C63" s="973"/>
      <c r="D63" s="33" t="s">
        <v>716</v>
      </c>
      <c r="E63" s="35">
        <v>3</v>
      </c>
      <c r="F63" s="33" t="s">
        <v>717</v>
      </c>
      <c r="G63" s="33" t="s">
        <v>718</v>
      </c>
    </row>
    <row r="64" spans="2:7" ht="63.75">
      <c r="B64" s="973"/>
      <c r="C64" s="974"/>
      <c r="D64" s="33" t="s">
        <v>719</v>
      </c>
      <c r="E64" s="35">
        <v>3</v>
      </c>
      <c r="F64" s="33" t="s">
        <v>479</v>
      </c>
      <c r="G64" s="33" t="s">
        <v>720</v>
      </c>
    </row>
    <row r="65" spans="2:7" ht="63.75">
      <c r="B65" s="973"/>
      <c r="C65" s="1030">
        <v>12008</v>
      </c>
      <c r="D65" s="134" t="s">
        <v>519</v>
      </c>
      <c r="E65" s="35">
        <v>3</v>
      </c>
      <c r="F65" s="33" t="s">
        <v>520</v>
      </c>
      <c r="G65" s="33" t="s">
        <v>521</v>
      </c>
    </row>
    <row r="66" spans="2:7" ht="63.75">
      <c r="B66" s="973"/>
      <c r="C66" s="1030"/>
      <c r="D66" s="134" t="s">
        <v>522</v>
      </c>
      <c r="E66" s="35">
        <v>5</v>
      </c>
      <c r="F66" s="33" t="s">
        <v>523</v>
      </c>
      <c r="G66" s="33" t="s">
        <v>521</v>
      </c>
    </row>
    <row r="67" spans="2:7" ht="38.25">
      <c r="B67" s="973"/>
      <c r="C67" s="1030"/>
      <c r="D67" s="134" t="s">
        <v>524</v>
      </c>
      <c r="E67" s="35">
        <v>4</v>
      </c>
      <c r="F67" s="33" t="s">
        <v>523</v>
      </c>
      <c r="G67" s="33" t="s">
        <v>525</v>
      </c>
    </row>
    <row r="68" spans="2:7" ht="63.75">
      <c r="B68" s="973"/>
      <c r="C68" s="1030">
        <v>12012</v>
      </c>
      <c r="D68" s="33" t="s">
        <v>531</v>
      </c>
      <c r="E68" s="35">
        <v>3</v>
      </c>
      <c r="F68" s="33" t="s">
        <v>520</v>
      </c>
      <c r="G68" s="33" t="s">
        <v>532</v>
      </c>
    </row>
    <row r="69" spans="2:7" ht="63.75">
      <c r="B69" s="973"/>
      <c r="C69" s="1030"/>
      <c r="D69" s="33" t="s">
        <v>533</v>
      </c>
      <c r="E69" s="35">
        <v>5</v>
      </c>
      <c r="F69" s="33" t="s">
        <v>523</v>
      </c>
      <c r="G69" s="33" t="s">
        <v>534</v>
      </c>
    </row>
    <row r="70" spans="2:7" ht="38.25">
      <c r="B70" s="973"/>
      <c r="C70" s="1030"/>
      <c r="D70" s="33" t="s">
        <v>524</v>
      </c>
      <c r="E70" s="35">
        <v>4</v>
      </c>
      <c r="F70" s="33" t="s">
        <v>523</v>
      </c>
      <c r="G70" s="33" t="s">
        <v>535</v>
      </c>
    </row>
    <row r="71" spans="2:7" ht="63.75">
      <c r="B71" s="973"/>
      <c r="C71" s="1031">
        <v>12018</v>
      </c>
      <c r="D71" s="33" t="s">
        <v>544</v>
      </c>
      <c r="E71" s="148">
        <v>3</v>
      </c>
      <c r="F71" s="134" t="s">
        <v>520</v>
      </c>
      <c r="G71" s="134" t="s">
        <v>545</v>
      </c>
    </row>
    <row r="72" spans="2:7" ht="38.25">
      <c r="B72" s="974"/>
      <c r="C72" s="1032"/>
      <c r="D72" s="33" t="s">
        <v>524</v>
      </c>
      <c r="E72" s="111">
        <v>4</v>
      </c>
      <c r="F72" s="134" t="s">
        <v>546</v>
      </c>
      <c r="G72" s="134" t="s">
        <v>547</v>
      </c>
    </row>
    <row r="73" spans="2:7" ht="25.5">
      <c r="B73" s="1028">
        <v>1190</v>
      </c>
      <c r="C73" s="1028">
        <v>11002</v>
      </c>
      <c r="D73" s="33" t="s">
        <v>753</v>
      </c>
      <c r="E73" s="33">
        <v>3</v>
      </c>
      <c r="F73" s="33" t="s">
        <v>754</v>
      </c>
      <c r="G73" s="33" t="s">
        <v>755</v>
      </c>
    </row>
    <row r="74" spans="2:7" ht="38.25">
      <c r="B74" s="1028"/>
      <c r="C74" s="1028"/>
      <c r="D74" s="33" t="s">
        <v>756</v>
      </c>
      <c r="E74" s="33">
        <v>2</v>
      </c>
      <c r="F74" s="33" t="s">
        <v>757</v>
      </c>
      <c r="G74" s="33" t="s">
        <v>758</v>
      </c>
    </row>
    <row r="75" spans="2:7" ht="25.5">
      <c r="B75" s="1028"/>
      <c r="C75" s="1028">
        <v>12002</v>
      </c>
      <c r="D75" s="33" t="s">
        <v>759</v>
      </c>
      <c r="E75" s="33">
        <v>5</v>
      </c>
      <c r="F75" s="33" t="s">
        <v>760</v>
      </c>
      <c r="G75" s="33" t="s">
        <v>761</v>
      </c>
    </row>
    <row r="76" spans="2:7" ht="25.5">
      <c r="B76" s="1028"/>
      <c r="C76" s="1028"/>
      <c r="D76" s="33" t="s">
        <v>762</v>
      </c>
      <c r="E76" s="33">
        <v>5</v>
      </c>
      <c r="F76" s="33" t="s">
        <v>754</v>
      </c>
      <c r="G76" s="33" t="s">
        <v>763</v>
      </c>
    </row>
    <row r="77" spans="2:7" ht="25.5">
      <c r="B77" s="1028"/>
      <c r="C77" s="1028"/>
      <c r="D77" s="33" t="s">
        <v>764</v>
      </c>
      <c r="E77" s="33">
        <v>4</v>
      </c>
      <c r="F77" s="33" t="s">
        <v>754</v>
      </c>
      <c r="G77" s="33" t="s">
        <v>765</v>
      </c>
    </row>
  </sheetData>
  <mergeCells count="41">
    <mergeCell ref="F32:F34"/>
    <mergeCell ref="G32:G34"/>
    <mergeCell ref="B32:B34"/>
    <mergeCell ref="C32:C34"/>
    <mergeCell ref="C68:C70"/>
    <mergeCell ref="B35:B37"/>
    <mergeCell ref="C35:C37"/>
    <mergeCell ref="C54:C58"/>
    <mergeCell ref="B54:B72"/>
    <mergeCell ref="F54:F57"/>
    <mergeCell ref="C62:C64"/>
    <mergeCell ref="C19:C21"/>
    <mergeCell ref="B29:B30"/>
    <mergeCell ref="C29:C30"/>
    <mergeCell ref="C65:C67"/>
    <mergeCell ref="B22:B23"/>
    <mergeCell ref="C22:C23"/>
    <mergeCell ref="B24:B25"/>
    <mergeCell ref="C24:C25"/>
    <mergeCell ref="B26:B27"/>
    <mergeCell ref="C26:C27"/>
    <mergeCell ref="C51:C52"/>
    <mergeCell ref="B41:B42"/>
    <mergeCell ref="C41:C42"/>
    <mergeCell ref="C48:C50"/>
    <mergeCell ref="C73:C74"/>
    <mergeCell ref="B73:B77"/>
    <mergeCell ref="C75:C77"/>
    <mergeCell ref="B5:B7"/>
    <mergeCell ref="C5:C7"/>
    <mergeCell ref="C14:C18"/>
    <mergeCell ref="B14:B18"/>
    <mergeCell ref="C59:C61"/>
    <mergeCell ref="B43:B52"/>
    <mergeCell ref="B38:B40"/>
    <mergeCell ref="C38:C40"/>
    <mergeCell ref="B9:B13"/>
    <mergeCell ref="C9:C13"/>
    <mergeCell ref="C43:C47"/>
    <mergeCell ref="C71:C72"/>
    <mergeCell ref="B19:B2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110"/>
  <sheetViews>
    <sheetView tabSelected="1" topLeftCell="A106" workbookViewId="0">
      <selection activeCell="M8" sqref="M8"/>
    </sheetView>
  </sheetViews>
  <sheetFormatPr defaultRowHeight="15"/>
  <cols>
    <col min="1" max="1" width="6.140625" customWidth="1"/>
    <col min="2" max="2" width="15.42578125" customWidth="1"/>
    <col min="3" max="3" width="22.140625" customWidth="1"/>
    <col min="4" max="4" width="46.85546875" customWidth="1"/>
    <col min="5" max="5" width="16.85546875" customWidth="1"/>
    <col min="6" max="6" width="20" bestFit="1" customWidth="1"/>
    <col min="7" max="7" width="21.5703125" customWidth="1"/>
    <col min="8" max="8" width="16.7109375" bestFit="1" customWidth="1"/>
    <col min="9" max="9" width="20.5703125" customWidth="1"/>
    <col min="11" max="11" width="14.140625" customWidth="1"/>
  </cols>
  <sheetData>
    <row r="1" spans="1:11">
      <c r="A1" s="4" t="s">
        <v>184</v>
      </c>
    </row>
    <row r="3" spans="1:11" ht="25.5" customHeight="1">
      <c r="B3" s="1034" t="s">
        <v>125</v>
      </c>
      <c r="C3" s="1035"/>
      <c r="D3" s="10" t="s">
        <v>3</v>
      </c>
      <c r="E3" s="10" t="s">
        <v>145</v>
      </c>
      <c r="F3" s="10" t="s">
        <v>146</v>
      </c>
      <c r="G3" s="10" t="s">
        <v>52</v>
      </c>
      <c r="H3" s="10" t="s">
        <v>53</v>
      </c>
      <c r="I3" s="10" t="s">
        <v>147</v>
      </c>
    </row>
    <row r="4" spans="1:11" ht="25.5" customHeight="1">
      <c r="B4" s="90"/>
      <c r="C4" s="91"/>
      <c r="D4" s="17" t="s">
        <v>33</v>
      </c>
      <c r="E4" s="427">
        <f>+E5+E19+E31+E38+E43+E50+E60+E66+E71+E85+E103</f>
        <v>62722106.875099994</v>
      </c>
      <c r="F4" s="427">
        <f>+F5+F19+F31+F38+F43+F50+F60+F66+F71+F85+F103</f>
        <v>90891626.287600011</v>
      </c>
      <c r="G4" s="427">
        <f>+G5+G19+G31+G38+G43+G50+G60+G66+G71+G85+G103</f>
        <v>103061821.05623391</v>
      </c>
      <c r="H4" s="427">
        <f>+H5+H19+H31+H38+H43+H50+H60+H66+H71+H85+H103</f>
        <v>91615187.431813329</v>
      </c>
      <c r="I4" s="427">
        <f>+I5+I19+I31+I38+I43+I50+I60+I66+I71+I85+I103</f>
        <v>97507398.840493336</v>
      </c>
    </row>
    <row r="5" spans="1:11">
      <c r="B5" s="88" t="s">
        <v>185</v>
      </c>
      <c r="C5" s="23"/>
      <c r="D5" s="89" t="s">
        <v>186</v>
      </c>
      <c r="E5" s="424">
        <f>SUM(E7:E18)</f>
        <v>16176580.816000002</v>
      </c>
      <c r="F5" s="424">
        <f>SUM(F7:F18)</f>
        <v>16496259.099999998</v>
      </c>
      <c r="G5" s="424">
        <f t="shared" ref="G5:I5" si="0">SUM(G7:G18)</f>
        <v>10374513.299999999</v>
      </c>
      <c r="H5" s="424">
        <f t="shared" si="0"/>
        <v>8947005.3399999999</v>
      </c>
      <c r="I5" s="424">
        <f t="shared" si="0"/>
        <v>7935576.1600000001</v>
      </c>
      <c r="K5" s="154"/>
    </row>
    <row r="6" spans="1:11" ht="15" customHeight="1">
      <c r="B6" s="24" t="s">
        <v>126</v>
      </c>
      <c r="C6" s="25"/>
      <c r="D6" s="26"/>
      <c r="E6" s="151"/>
      <c r="F6" s="151"/>
      <c r="G6" s="151"/>
      <c r="H6" s="151"/>
      <c r="I6" s="152"/>
    </row>
    <row r="7" spans="1:11" ht="51">
      <c r="B7" s="18"/>
      <c r="C7" s="18" t="s">
        <v>359</v>
      </c>
      <c r="D7" s="18" t="s">
        <v>191</v>
      </c>
      <c r="E7" s="521">
        <f>+'Հ3 Մաս 1 և 2'!E33</f>
        <v>176135.58</v>
      </c>
      <c r="F7" s="521">
        <f>+'Հ3 Մաս 1 և 2'!F33</f>
        <v>264000</v>
      </c>
      <c r="G7" s="521">
        <f>+'Հ3 Մաս 1 և 2'!G33</f>
        <v>762000</v>
      </c>
      <c r="H7" s="521">
        <f>+'Հ3 Մաս 1 և 2'!H33</f>
        <v>762000</v>
      </c>
      <c r="I7" s="521">
        <f>+'Հ3 Մաս 1 և 2'!I33</f>
        <v>762000</v>
      </c>
    </row>
    <row r="8" spans="1:11" ht="58.5" customHeight="1">
      <c r="B8" s="18"/>
      <c r="C8" s="18" t="s">
        <v>369</v>
      </c>
      <c r="D8" s="417" t="str">
        <f>+'Հ3 Մաս 1 և 2'!D40</f>
        <v xml:space="preserve"> ä»ï³Ï³Ý ³ç³ÏóáõÃÛáõÝ Ð³Û³ëï³ÝÇ Ð³Ýñ³å»ïáõÃÛ³Ý ·ÛáõÕ³ïÝï»ë³Ï³Ý Íñ³·ñ»ñÇ Çñ³Ï³Ý³óÙ³ÝÁ</v>
      </c>
      <c r="E8" s="521">
        <f>+'Հ3 Մաս 1 և 2'!E39</f>
        <v>342378.03600000002</v>
      </c>
      <c r="F8" s="521">
        <f>+'Հ3 Մաս 1 և 2'!F39</f>
        <v>332055.90000000002</v>
      </c>
      <c r="G8" s="521">
        <f>+'Հ3 Մաս 1 և 2'!G39</f>
        <v>467219</v>
      </c>
      <c r="H8" s="521">
        <f>+'Հ3 Մաս 1 և 2'!H39</f>
        <v>467219</v>
      </c>
      <c r="I8" s="521">
        <f>+'Հ3 Մաս 1 և 2'!I39</f>
        <v>467219</v>
      </c>
    </row>
    <row r="9" spans="1:11" ht="58.5" customHeight="1">
      <c r="B9" s="18"/>
      <c r="C9" s="18" t="s">
        <v>258</v>
      </c>
      <c r="D9" s="417" t="s">
        <v>1491</v>
      </c>
      <c r="E9" s="521">
        <v>10921.47</v>
      </c>
      <c r="F9" s="521">
        <v>500000</v>
      </c>
      <c r="G9" s="521"/>
      <c r="H9" s="521"/>
      <c r="I9" s="521"/>
    </row>
    <row r="10" spans="1:11" ht="33" customHeight="1">
      <c r="B10" s="18"/>
      <c r="C10" s="18" t="s">
        <v>439</v>
      </c>
      <c r="D10" s="18" t="s">
        <v>437</v>
      </c>
      <c r="E10" s="521">
        <f>+'Հ3 Մաս 1 և 2'!E51</f>
        <v>8469398.9700000007</v>
      </c>
      <c r="F10" s="521">
        <f>+'Հ3 Մաս 1 և 2'!F51</f>
        <v>6347641.2999999998</v>
      </c>
      <c r="G10" s="521">
        <f>+'Հ3 Մաս 1 և 2'!G51</f>
        <v>3181332.17</v>
      </c>
      <c r="H10" s="521">
        <f>+'Հ3 Մաս 1 և 2'!H51</f>
        <v>1435359.99</v>
      </c>
      <c r="I10" s="521">
        <f>+'Հ3 Մաս 1 և 2'!I51</f>
        <v>265213.58</v>
      </c>
    </row>
    <row r="11" spans="1:11" ht="54.75" customHeight="1">
      <c r="B11" s="18"/>
      <c r="C11" s="18" t="s">
        <v>612</v>
      </c>
      <c r="D11" s="18" t="s">
        <v>613</v>
      </c>
      <c r="E11" s="521">
        <v>3816494.7</v>
      </c>
      <c r="F11" s="521">
        <v>4402113.7</v>
      </c>
      <c r="G11" s="521">
        <v>3686767.53</v>
      </c>
      <c r="H11" s="521">
        <v>3411773.29</v>
      </c>
      <c r="I11" s="521">
        <v>3097994.6</v>
      </c>
    </row>
    <row r="12" spans="1:11" ht="70.5" customHeight="1">
      <c r="B12" s="18"/>
      <c r="C12" s="18" t="s">
        <v>441</v>
      </c>
      <c r="D12" s="18" t="s">
        <v>443</v>
      </c>
      <c r="E12" s="521">
        <f>+'Հ3 Մաս 1 և 2'!E63</f>
        <v>1099844.8999999999</v>
      </c>
      <c r="F12" s="521">
        <f>+'Հ3 Մաս 1 և 2'!F63</f>
        <v>1521688.2</v>
      </c>
      <c r="G12" s="521">
        <f>+'Հ3 Մաս 1 և 2'!G63</f>
        <v>1978194.6</v>
      </c>
      <c r="H12" s="521">
        <f>+'Հ3 Մաս 1 և 2'!H63</f>
        <v>2571653.06</v>
      </c>
      <c r="I12" s="521">
        <f>+'Հ3 Մաս 1 և 2'!I63</f>
        <v>3343148.98</v>
      </c>
    </row>
    <row r="13" spans="1:11" ht="70.5" customHeight="1">
      <c r="B13" s="18"/>
      <c r="C13" s="18" t="s">
        <v>1492</v>
      </c>
      <c r="D13" s="18" t="s">
        <v>1493</v>
      </c>
      <c r="E13" s="521">
        <v>0</v>
      </c>
      <c r="F13" s="521">
        <v>2400000</v>
      </c>
      <c r="G13" s="521"/>
      <c r="H13" s="521"/>
      <c r="I13" s="521"/>
    </row>
    <row r="14" spans="1:11" ht="70.5" customHeight="1">
      <c r="B14" s="18"/>
      <c r="C14" s="18" t="s">
        <v>321</v>
      </c>
      <c r="D14" s="18" t="s">
        <v>1494</v>
      </c>
      <c r="E14" s="521">
        <v>0</v>
      </c>
      <c r="F14" s="521">
        <v>300000</v>
      </c>
      <c r="G14" s="521"/>
      <c r="H14" s="521"/>
      <c r="I14" s="521"/>
    </row>
    <row r="15" spans="1:11" ht="70.5" customHeight="1">
      <c r="B15" s="18"/>
      <c r="C15" s="18" t="s">
        <v>376</v>
      </c>
      <c r="D15" s="18" t="s">
        <v>1495</v>
      </c>
      <c r="E15" s="521">
        <v>1341320</v>
      </c>
      <c r="F15" s="521">
        <f>50000+29760</f>
        <v>79760</v>
      </c>
      <c r="G15" s="521"/>
      <c r="H15" s="521"/>
      <c r="I15" s="521"/>
    </row>
    <row r="16" spans="1:11" ht="44.25" customHeight="1">
      <c r="B16" s="18"/>
      <c r="C16" s="18" t="s">
        <v>552</v>
      </c>
      <c r="D16" s="92" t="s">
        <v>209</v>
      </c>
      <c r="E16" s="521">
        <f>+'Հ3 Մաս 1 և 2'!E87</f>
        <v>0</v>
      </c>
      <c r="F16" s="521">
        <f>+'Հ3 Մաս 1 և 2'!F87</f>
        <v>299000</v>
      </c>
      <c r="G16" s="521">
        <f>+'Հ3 Մաս 1 և 2'!G87</f>
        <v>299000</v>
      </c>
      <c r="H16" s="521">
        <f>+'Հ3 Մաս 1 և 2'!H87</f>
        <v>299000</v>
      </c>
      <c r="I16" s="521">
        <f>+'Հ3 Մաս 1 և 2'!I87</f>
        <v>0</v>
      </c>
    </row>
    <row r="17" spans="2:9" ht="44.25" customHeight="1">
      <c r="B17" s="18"/>
      <c r="C17" s="18" t="s">
        <v>1403</v>
      </c>
      <c r="D17" s="92" t="s">
        <v>1496</v>
      </c>
      <c r="E17" s="521">
        <v>870000</v>
      </c>
      <c r="F17" s="521"/>
      <c r="G17" s="521"/>
      <c r="H17" s="521"/>
      <c r="I17" s="521">
        <f>+'Հ3 Մաս 1 և 2'!I87</f>
        <v>0</v>
      </c>
    </row>
    <row r="18" spans="2:9" ht="44.25" customHeight="1">
      <c r="B18" s="18"/>
      <c r="C18" s="18" t="s">
        <v>1497</v>
      </c>
      <c r="D18" s="92" t="s">
        <v>1498</v>
      </c>
      <c r="E18" s="521">
        <v>50087.16</v>
      </c>
      <c r="F18" s="521">
        <v>50000</v>
      </c>
      <c r="G18" s="521">
        <f>+'Հ3 Մաս 1 և 2'!G88</f>
        <v>0</v>
      </c>
      <c r="H18" s="521">
        <f>+'Հ3 Մաս 1 և 2'!H88</f>
        <v>0</v>
      </c>
      <c r="I18" s="521">
        <f>+'Հ3 Մաս 1 և 2'!I88</f>
        <v>0</v>
      </c>
    </row>
    <row r="19" spans="2:9" s="243" customFormat="1" ht="35.25" customHeight="1">
      <c r="B19" s="456" t="s">
        <v>213</v>
      </c>
      <c r="C19" s="455"/>
      <c r="D19" s="537" t="s">
        <v>822</v>
      </c>
      <c r="E19" s="559">
        <f>SUM(E21:E30)</f>
        <v>2668826.7519999999</v>
      </c>
      <c r="F19" s="559">
        <f>SUM(F21:F30)</f>
        <v>3549533.9</v>
      </c>
      <c r="G19" s="559">
        <f>SUM(G21:G30)</f>
        <v>5395301.2827866701</v>
      </c>
      <c r="H19" s="559">
        <f>SUM(H21:H30)</f>
        <v>3215952.3498799996</v>
      </c>
      <c r="I19" s="559">
        <f>SUM(I21:I30)</f>
        <v>3241317.1677999999</v>
      </c>
    </row>
    <row r="20" spans="2:9" ht="22.5" customHeight="1">
      <c r="B20" s="24" t="s">
        <v>126</v>
      </c>
      <c r="C20" s="25"/>
      <c r="D20" s="26"/>
      <c r="E20" s="562"/>
      <c r="F20" s="562"/>
      <c r="G20" s="562"/>
      <c r="H20" s="562"/>
      <c r="I20" s="560"/>
    </row>
    <row r="21" spans="2:9" ht="36.75" customHeight="1">
      <c r="B21" s="18"/>
      <c r="C21" s="18" t="s">
        <v>359</v>
      </c>
      <c r="D21" s="129" t="s">
        <v>822</v>
      </c>
      <c r="E21" s="561">
        <v>2384086.0120000001</v>
      </c>
      <c r="F21" s="561">
        <v>2394511.4</v>
      </c>
      <c r="G21" s="561">
        <v>2586371.2827866701</v>
      </c>
      <c r="H21" s="561">
        <v>2610152.3498799996</v>
      </c>
      <c r="I21" s="561">
        <v>2635517.1677999999</v>
      </c>
    </row>
    <row r="22" spans="2:9" ht="36.75" customHeight="1">
      <c r="B22" s="18"/>
      <c r="C22" s="18" t="s">
        <v>369</v>
      </c>
      <c r="D22" s="92" t="s">
        <v>1163</v>
      </c>
      <c r="E22" s="521">
        <v>60557.279999999999</v>
      </c>
      <c r="F22" s="521">
        <v>342123</v>
      </c>
      <c r="G22" s="521">
        <v>416000</v>
      </c>
      <c r="H22" s="521">
        <v>416000</v>
      </c>
      <c r="I22" s="521">
        <v>416000</v>
      </c>
    </row>
    <row r="23" spans="2:9" ht="36.75" customHeight="1">
      <c r="B23" s="18"/>
      <c r="C23" s="18" t="s">
        <v>257</v>
      </c>
      <c r="D23" s="92" t="s">
        <v>1164</v>
      </c>
      <c r="E23" s="521">
        <v>24949.86</v>
      </c>
      <c r="F23" s="521">
        <v>227000</v>
      </c>
      <c r="G23" s="521">
        <v>27360</v>
      </c>
      <c r="H23" s="521">
        <v>27360</v>
      </c>
      <c r="I23" s="521">
        <v>27360</v>
      </c>
    </row>
    <row r="24" spans="2:9" ht="36.75" customHeight="1">
      <c r="B24" s="18"/>
      <c r="C24" s="18" t="s">
        <v>258</v>
      </c>
      <c r="D24" s="92" t="s">
        <v>1500</v>
      </c>
      <c r="E24" s="521">
        <v>14543</v>
      </c>
      <c r="F24" s="521"/>
      <c r="G24" s="521"/>
      <c r="H24" s="521"/>
      <c r="I24" s="521"/>
    </row>
    <row r="25" spans="2:9" ht="36.75" customHeight="1">
      <c r="B25" s="18"/>
      <c r="C25" s="18" t="s">
        <v>260</v>
      </c>
      <c r="D25" s="92" t="s">
        <v>1501</v>
      </c>
      <c r="E25" s="521">
        <v>5097</v>
      </c>
      <c r="F25" s="521"/>
      <c r="G25" s="521"/>
      <c r="H25" s="521"/>
      <c r="I25" s="521"/>
    </row>
    <row r="26" spans="2:9" ht="36.75" customHeight="1">
      <c r="B26" s="18"/>
      <c r="C26" s="18" t="s">
        <v>270</v>
      </c>
      <c r="D26" s="92" t="s">
        <v>1502</v>
      </c>
      <c r="E26" s="521">
        <v>1714</v>
      </c>
      <c r="F26" s="521"/>
      <c r="G26" s="521"/>
      <c r="H26" s="521"/>
      <c r="I26" s="521"/>
    </row>
    <row r="27" spans="2:9" ht="36.75" customHeight="1">
      <c r="B27" s="18"/>
      <c r="C27" s="18" t="s">
        <v>380</v>
      </c>
      <c r="D27" s="92" t="s">
        <v>1503</v>
      </c>
      <c r="E27" s="521">
        <v>133594</v>
      </c>
      <c r="F27" s="521"/>
      <c r="G27" s="521"/>
      <c r="H27" s="521"/>
      <c r="I27" s="521"/>
    </row>
    <row r="28" spans="2:9" ht="36.75" customHeight="1">
      <c r="B28" s="18"/>
      <c r="C28" s="18" t="s">
        <v>1499</v>
      </c>
      <c r="D28" s="92" t="s">
        <v>1433</v>
      </c>
      <c r="E28" s="521">
        <v>0</v>
      </c>
      <c r="F28" s="521">
        <v>50000</v>
      </c>
      <c r="G28" s="521">
        <v>50000</v>
      </c>
      <c r="H28" s="521">
        <v>50000</v>
      </c>
      <c r="I28" s="521">
        <v>50000</v>
      </c>
    </row>
    <row r="29" spans="2:9" ht="30.75" customHeight="1">
      <c r="B29" s="18"/>
      <c r="C29" s="18" t="s">
        <v>1171</v>
      </c>
      <c r="D29" s="92" t="s">
        <v>1167</v>
      </c>
      <c r="E29" s="521">
        <v>20493.100000000002</v>
      </c>
      <c r="F29" s="521">
        <v>35899.5</v>
      </c>
      <c r="G29" s="521">
        <v>112440</v>
      </c>
      <c r="H29" s="521">
        <v>112440</v>
      </c>
      <c r="I29" s="521">
        <v>112440</v>
      </c>
    </row>
    <row r="30" spans="2:9" ht="33" customHeight="1">
      <c r="B30" s="18"/>
      <c r="C30" s="18" t="s">
        <v>1177</v>
      </c>
      <c r="D30" s="18" t="s">
        <v>1176</v>
      </c>
      <c r="E30" s="521">
        <v>23792.5</v>
      </c>
      <c r="F30" s="521">
        <v>500000</v>
      </c>
      <c r="G30" s="521">
        <v>2203130</v>
      </c>
      <c r="H30" s="521">
        <v>0</v>
      </c>
      <c r="I30" s="521">
        <v>0</v>
      </c>
    </row>
    <row r="31" spans="2:9" s="243" customFormat="1" ht="34.5" customHeight="1">
      <c r="B31" s="467" t="s">
        <v>220</v>
      </c>
      <c r="C31" s="455"/>
      <c r="D31" s="472" t="s">
        <v>691</v>
      </c>
      <c r="E31" s="559">
        <f>SUM(E33:E37)</f>
        <v>4898754.57</v>
      </c>
      <c r="F31" s="559">
        <f t="shared" ref="F31:H31" si="1">SUM(F33:F37)</f>
        <v>125382</v>
      </c>
      <c r="G31" s="559">
        <f t="shared" si="1"/>
        <v>261493.3</v>
      </c>
      <c r="H31" s="559">
        <f t="shared" si="1"/>
        <v>261493.3</v>
      </c>
      <c r="I31" s="559">
        <f>SUM(I33:I37)</f>
        <v>261493.3</v>
      </c>
    </row>
    <row r="32" spans="2:9" ht="15" customHeight="1">
      <c r="B32" s="24" t="s">
        <v>126</v>
      </c>
      <c r="C32" s="25"/>
      <c r="D32" s="26"/>
      <c r="E32" s="562"/>
      <c r="F32" s="562"/>
      <c r="G32" s="562"/>
      <c r="H32" s="562"/>
      <c r="I32" s="560"/>
    </row>
    <row r="33" spans="2:9" ht="36.75" customHeight="1">
      <c r="B33" s="18"/>
      <c r="C33" s="18" t="s">
        <v>359</v>
      </c>
      <c r="D33" s="92" t="s">
        <v>1185</v>
      </c>
      <c r="E33" s="521">
        <v>55039.4</v>
      </c>
      <c r="F33" s="521">
        <v>47940</v>
      </c>
      <c r="G33" s="521">
        <v>98997</v>
      </c>
      <c r="H33" s="521">
        <v>98997</v>
      </c>
      <c r="I33" s="521">
        <v>98997</v>
      </c>
    </row>
    <row r="34" spans="2:9" ht="19.5" customHeight="1">
      <c r="B34" s="18"/>
      <c r="C34" s="18" t="s">
        <v>369</v>
      </c>
      <c r="D34" s="92" t="s">
        <v>1201</v>
      </c>
      <c r="E34" s="521">
        <v>47943.07</v>
      </c>
      <c r="F34" s="521">
        <v>29376.3</v>
      </c>
      <c r="G34" s="521">
        <v>29376.3</v>
      </c>
      <c r="H34" s="521">
        <v>29376.3</v>
      </c>
      <c r="I34" s="521">
        <v>29376.3</v>
      </c>
    </row>
    <row r="35" spans="2:9" ht="36.75" customHeight="1">
      <c r="B35" s="18"/>
      <c r="C35" s="18" t="s">
        <v>217</v>
      </c>
      <c r="D35" s="18" t="s">
        <v>229</v>
      </c>
      <c r="E35" s="521">
        <v>48065.7</v>
      </c>
      <c r="F35" s="521">
        <v>48065.7</v>
      </c>
      <c r="G35" s="521">
        <v>133120</v>
      </c>
      <c r="H35" s="521">
        <v>133120</v>
      </c>
      <c r="I35" s="521">
        <v>133120</v>
      </c>
    </row>
    <row r="36" spans="2:9" ht="47.25" customHeight="1">
      <c r="B36" s="18"/>
      <c r="C36" s="18" t="s">
        <v>356</v>
      </c>
      <c r="D36" s="92" t="s">
        <v>1504</v>
      </c>
      <c r="E36" s="521">
        <v>158073.70000000001</v>
      </c>
      <c r="F36" s="521"/>
      <c r="G36" s="521"/>
      <c r="H36" s="521"/>
      <c r="I36" s="521"/>
    </row>
    <row r="37" spans="2:9" ht="36.75" customHeight="1">
      <c r="B37" s="18"/>
      <c r="C37" s="18" t="s">
        <v>352</v>
      </c>
      <c r="D37" s="18" t="s">
        <v>1505</v>
      </c>
      <c r="E37" s="521">
        <v>4589632.7</v>
      </c>
      <c r="F37" s="521"/>
      <c r="G37" s="521"/>
      <c r="H37" s="521"/>
      <c r="I37" s="521"/>
    </row>
    <row r="38" spans="2:9" s="243" customFormat="1" ht="25.5">
      <c r="B38" s="467" t="s">
        <v>231</v>
      </c>
      <c r="C38" s="455"/>
      <c r="D38" s="472" t="s">
        <v>232</v>
      </c>
      <c r="E38" s="554">
        <f>SUM(E40:E42)</f>
        <v>28023.4</v>
      </c>
      <c r="F38" s="554">
        <f t="shared" ref="F38:H38" si="2">SUM(F40:F42)</f>
        <v>1030803.4</v>
      </c>
      <c r="G38" s="554">
        <f t="shared" si="2"/>
        <v>1715123.4</v>
      </c>
      <c r="H38" s="554">
        <f t="shared" si="2"/>
        <v>4236923.4000000004</v>
      </c>
      <c r="I38" s="554">
        <f>SUM(I40:I42)</f>
        <v>7878123.4000000004</v>
      </c>
    </row>
    <row r="39" spans="2:9" ht="15" customHeight="1">
      <c r="B39" s="24" t="s">
        <v>126</v>
      </c>
      <c r="C39" s="25"/>
      <c r="D39" s="26"/>
      <c r="E39" s="562"/>
      <c r="F39" s="562"/>
      <c r="G39" s="562"/>
      <c r="H39" s="562"/>
      <c r="I39" s="560"/>
    </row>
    <row r="40" spans="2:9" ht="36.75" customHeight="1">
      <c r="B40" s="18"/>
      <c r="C40" s="18" t="s">
        <v>359</v>
      </c>
      <c r="D40" s="92" t="s">
        <v>235</v>
      </c>
      <c r="E40" s="521">
        <f>+'Հ3 Մաս 1 և 2'!E206</f>
        <v>14123.4</v>
      </c>
      <c r="F40" s="521">
        <f>+'Հ3 Մաս 1 և 2'!F206</f>
        <v>14123.4</v>
      </c>
      <c r="G40" s="521">
        <f>+'Հ3 Մաս 1 և 2'!G206</f>
        <v>14123.4</v>
      </c>
      <c r="H40" s="521">
        <f>+'Հ3 Մաս 1 և 2'!H206</f>
        <v>14123.4</v>
      </c>
      <c r="I40" s="521">
        <f>+'Հ3 Մաս 1 և 2'!I206</f>
        <v>14123.4</v>
      </c>
    </row>
    <row r="41" spans="2:9" ht="19.5" customHeight="1">
      <c r="B41" s="18"/>
      <c r="C41" s="18" t="s">
        <v>369</v>
      </c>
      <c r="D41" s="92" t="s">
        <v>237</v>
      </c>
      <c r="E41" s="521">
        <f>+'Հ3 Մաս 1 և 2'!E212</f>
        <v>13900</v>
      </c>
      <c r="F41" s="521">
        <f>+'Հ3 Մաս 1 և 2'!F212</f>
        <v>16680</v>
      </c>
      <c r="G41" s="521">
        <f>+'Հ3 Մաս 1 և 2'!G212</f>
        <v>114000</v>
      </c>
      <c r="H41" s="521">
        <f>+'Հ3 Մաս 1 և 2'!H212</f>
        <v>114000</v>
      </c>
      <c r="I41" s="521">
        <f>+'Հ3 Մաս 1 և 2'!I212</f>
        <v>114000</v>
      </c>
    </row>
    <row r="42" spans="2:9" ht="19.5" customHeight="1">
      <c r="B42" s="18"/>
      <c r="C42" s="18" t="s">
        <v>239</v>
      </c>
      <c r="D42" s="18" t="s">
        <v>609</v>
      </c>
      <c r="E42" s="521">
        <f>+'Հ3 Մաս 1 և 2'!E219</f>
        <v>0</v>
      </c>
      <c r="F42" s="521">
        <f>+'Հ3 Մաս 1 և 2'!F219</f>
        <v>1000000</v>
      </c>
      <c r="G42" s="521">
        <f>+'Հ3 Մաս 1 և 2'!G219</f>
        <v>1587000</v>
      </c>
      <c r="H42" s="521">
        <f>+'Հ3 Մաս 1 և 2'!H219</f>
        <v>4108800</v>
      </c>
      <c r="I42" s="521">
        <f>+'Հ3 Մաս 1 և 2'!I219</f>
        <v>7750000</v>
      </c>
    </row>
    <row r="43" spans="2:9" s="243" customFormat="1" ht="25.5">
      <c r="B43" s="467" t="s">
        <v>242</v>
      </c>
      <c r="C43" s="455"/>
      <c r="D43" s="472" t="s">
        <v>243</v>
      </c>
      <c r="E43" s="555">
        <f>SUM(E45:E49)</f>
        <v>66523.55</v>
      </c>
      <c r="F43" s="555">
        <f>SUM(F45:F49)</f>
        <v>528418.9</v>
      </c>
      <c r="G43" s="555">
        <f t="shared" ref="G43:I43" si="3">SUM(G45:G49)</f>
        <v>1999321.2000000002</v>
      </c>
      <c r="H43" s="555">
        <f t="shared" si="3"/>
        <v>1880123.9699999997</v>
      </c>
      <c r="I43" s="555">
        <f t="shared" si="3"/>
        <v>0</v>
      </c>
    </row>
    <row r="44" spans="2:9" ht="15" customHeight="1">
      <c r="B44" s="24" t="s">
        <v>126</v>
      </c>
      <c r="C44" s="25"/>
      <c r="D44" s="26"/>
      <c r="E44" s="562"/>
      <c r="F44" s="562"/>
      <c r="G44" s="562"/>
      <c r="H44" s="562"/>
      <c r="I44" s="560"/>
    </row>
    <row r="45" spans="2:9" ht="36.75" customHeight="1">
      <c r="B45" s="18"/>
      <c r="C45" s="18" t="s">
        <v>1507</v>
      </c>
      <c r="D45" s="92" t="s">
        <v>1506</v>
      </c>
      <c r="E45" s="521">
        <v>6000</v>
      </c>
      <c r="F45" s="521"/>
      <c r="G45" s="521"/>
      <c r="H45" s="521"/>
      <c r="I45" s="521"/>
    </row>
    <row r="46" spans="2:9" ht="48.75" customHeight="1">
      <c r="B46" s="18"/>
      <c r="C46" s="18" t="s">
        <v>257</v>
      </c>
      <c r="D46" s="92" t="s">
        <v>361</v>
      </c>
      <c r="E46" s="521">
        <v>35000</v>
      </c>
      <c r="F46" s="521"/>
      <c r="G46" s="521"/>
      <c r="H46" s="521"/>
      <c r="I46" s="521"/>
    </row>
    <row r="47" spans="2:9" ht="36.75" customHeight="1">
      <c r="B47" s="18"/>
      <c r="C47" s="18" t="s">
        <v>258</v>
      </c>
      <c r="D47" s="92" t="s">
        <v>246</v>
      </c>
      <c r="E47" s="521">
        <v>23184.16</v>
      </c>
      <c r="F47" s="521">
        <v>200000</v>
      </c>
      <c r="G47" s="521">
        <v>656655.17000000004</v>
      </c>
      <c r="H47" s="521">
        <v>626383.57999999996</v>
      </c>
      <c r="I47" s="521">
        <f>+'Հ3 Մաս 1 և 2'!I211</f>
        <v>0</v>
      </c>
    </row>
    <row r="48" spans="2:9" ht="51.75" customHeight="1">
      <c r="B48" s="18"/>
      <c r="C48" s="18" t="s">
        <v>261</v>
      </c>
      <c r="D48" s="92" t="s">
        <v>248</v>
      </c>
      <c r="E48" s="521">
        <f>+'Հ3 Մաս 1 և 2'!E217</f>
        <v>0</v>
      </c>
      <c r="F48" s="521">
        <v>300000</v>
      </c>
      <c r="G48" s="521">
        <v>1232852.2</v>
      </c>
      <c r="H48" s="521">
        <v>1232852.2</v>
      </c>
      <c r="I48" s="521">
        <f>+'Հ3 Մաս 1 և 2'!I217</f>
        <v>0</v>
      </c>
    </row>
    <row r="49" spans="2:9" ht="47.25" customHeight="1">
      <c r="B49" s="18"/>
      <c r="C49" s="18" t="s">
        <v>1171</v>
      </c>
      <c r="D49" s="18" t="s">
        <v>250</v>
      </c>
      <c r="E49" s="521">
        <v>2339.39</v>
      </c>
      <c r="F49" s="521">
        <v>28418.9</v>
      </c>
      <c r="G49" s="521">
        <v>109813.83</v>
      </c>
      <c r="H49" s="521">
        <v>20888.189999999999</v>
      </c>
      <c r="I49" s="521">
        <f>+'Հ3 Մաս 1 և 2'!I224</f>
        <v>0</v>
      </c>
    </row>
    <row r="50" spans="2:9" ht="25.5">
      <c r="B50" s="88" t="s">
        <v>252</v>
      </c>
      <c r="C50" s="23"/>
      <c r="D50" s="89" t="s">
        <v>253</v>
      </c>
      <c r="E50" s="555">
        <f>SUM(E52:E59)</f>
        <v>8733840.6199999992</v>
      </c>
      <c r="F50" s="555">
        <f t="shared" ref="F50:I50" si="4">SUM(F52:F59)</f>
        <v>20433233</v>
      </c>
      <c r="G50" s="555">
        <f t="shared" si="4"/>
        <v>25118467.73</v>
      </c>
      <c r="H50" s="555">
        <f t="shared" si="4"/>
        <v>25499967.73</v>
      </c>
      <c r="I50" s="555">
        <f t="shared" si="4"/>
        <v>26455467.73</v>
      </c>
    </row>
    <row r="51" spans="2:9" ht="15" customHeight="1">
      <c r="B51" s="24" t="s">
        <v>126</v>
      </c>
      <c r="C51" s="25"/>
      <c r="D51" s="26"/>
      <c r="E51" s="562"/>
      <c r="F51" s="562"/>
      <c r="G51" s="562"/>
      <c r="H51" s="562"/>
      <c r="I51" s="560"/>
    </row>
    <row r="52" spans="2:9" ht="36.75" customHeight="1">
      <c r="B52" s="18"/>
      <c r="C52" s="18" t="s">
        <v>189</v>
      </c>
      <c r="D52" s="18" t="s">
        <v>1230</v>
      </c>
      <c r="E52" s="521">
        <v>0</v>
      </c>
      <c r="F52" s="521">
        <v>1566684.4</v>
      </c>
      <c r="G52" s="521">
        <v>1340000</v>
      </c>
      <c r="H52" s="521">
        <v>1395000</v>
      </c>
      <c r="I52" s="521">
        <v>1402500</v>
      </c>
    </row>
    <row r="53" spans="2:9" ht="36.75" customHeight="1">
      <c r="B53" s="18"/>
      <c r="C53" s="18" t="s">
        <v>195</v>
      </c>
      <c r="D53" s="18" t="s">
        <v>1231</v>
      </c>
      <c r="E53" s="521">
        <v>790922.6</v>
      </c>
      <c r="F53" s="521">
        <v>1573200</v>
      </c>
      <c r="G53" s="521">
        <v>2568780</v>
      </c>
      <c r="H53" s="521">
        <v>2295280</v>
      </c>
      <c r="I53" s="521">
        <v>2043280</v>
      </c>
    </row>
    <row r="54" spans="2:9" ht="36.75" customHeight="1">
      <c r="B54" s="18"/>
      <c r="C54" s="18">
        <v>11003</v>
      </c>
      <c r="D54" s="18" t="s">
        <v>1132</v>
      </c>
      <c r="E54" s="521">
        <v>0</v>
      </c>
      <c r="F54" s="521">
        <v>100000</v>
      </c>
      <c r="G54" s="521">
        <v>100000</v>
      </c>
      <c r="H54" s="521">
        <v>100000</v>
      </c>
      <c r="I54" s="521">
        <v>100000</v>
      </c>
    </row>
    <row r="55" spans="2:9" ht="36.75" customHeight="1">
      <c r="B55" s="18"/>
      <c r="C55" s="18">
        <v>11004</v>
      </c>
      <c r="D55" s="18" t="s">
        <v>259</v>
      </c>
      <c r="E55" s="521">
        <v>0</v>
      </c>
      <c r="F55" s="521">
        <v>50000</v>
      </c>
      <c r="G55" s="521">
        <v>50000</v>
      </c>
      <c r="H55" s="521">
        <v>50000</v>
      </c>
      <c r="I55" s="521">
        <v>50000</v>
      </c>
    </row>
    <row r="56" spans="2:9" ht="36.75" customHeight="1">
      <c r="B56" s="18"/>
      <c r="C56" s="18" t="s">
        <v>1232</v>
      </c>
      <c r="D56" s="18" t="s">
        <v>1233</v>
      </c>
      <c r="E56" s="521">
        <v>0</v>
      </c>
      <c r="F56" s="521">
        <v>500000</v>
      </c>
      <c r="G56" s="521">
        <v>700000</v>
      </c>
      <c r="H56" s="521">
        <v>800000</v>
      </c>
      <c r="I56" s="521">
        <v>1000000</v>
      </c>
    </row>
    <row r="57" spans="2:9" ht="42" customHeight="1">
      <c r="B57" s="18"/>
      <c r="C57" s="18">
        <v>12001</v>
      </c>
      <c r="D57" s="92" t="s">
        <v>1234</v>
      </c>
      <c r="E57" s="521">
        <v>7879711.9199999999</v>
      </c>
      <c r="F57" s="521">
        <v>16343348.6</v>
      </c>
      <c r="G57" s="521">
        <v>19359687.73</v>
      </c>
      <c r="H57" s="521">
        <v>19359687.73</v>
      </c>
      <c r="I57" s="521">
        <v>19359687.73</v>
      </c>
    </row>
    <row r="58" spans="2:9" ht="42" customHeight="1">
      <c r="B58" s="18"/>
      <c r="C58" s="18" t="s">
        <v>352</v>
      </c>
      <c r="D58" s="92" t="s">
        <v>1508</v>
      </c>
      <c r="E58" s="521">
        <v>63206.1</v>
      </c>
      <c r="F58" s="521"/>
      <c r="G58" s="521"/>
      <c r="H58" s="521"/>
      <c r="I58" s="521"/>
    </row>
    <row r="59" spans="2:9" ht="40.5" customHeight="1">
      <c r="B59" s="18"/>
      <c r="C59" s="18">
        <v>12003</v>
      </c>
      <c r="D59" s="18" t="s">
        <v>1236</v>
      </c>
      <c r="E59" s="521">
        <v>0</v>
      </c>
      <c r="F59" s="521">
        <v>300000</v>
      </c>
      <c r="G59" s="521">
        <v>1000000</v>
      </c>
      <c r="H59" s="521">
        <v>1500000</v>
      </c>
      <c r="I59" s="521">
        <v>2500000</v>
      </c>
    </row>
    <row r="60" spans="2:9" ht="40.5" customHeight="1">
      <c r="B60" s="88" t="s">
        <v>262</v>
      </c>
      <c r="C60" s="23"/>
      <c r="D60" s="89" t="s">
        <v>263</v>
      </c>
      <c r="E60" s="555">
        <f>SUM(E62:E65)</f>
        <v>2454196.62</v>
      </c>
      <c r="F60" s="555">
        <f>SUM(F62:F65)</f>
        <v>1955479.4875999999</v>
      </c>
      <c r="G60" s="555">
        <f>SUM(G62:G65)</f>
        <v>3038604.65</v>
      </c>
      <c r="H60" s="555">
        <f>SUM(H62:H65)</f>
        <v>3158004.65</v>
      </c>
      <c r="I60" s="555">
        <f>SUM(I62:I65)</f>
        <v>3393004.65</v>
      </c>
    </row>
    <row r="61" spans="2:9" ht="15" customHeight="1">
      <c r="B61" s="24" t="s">
        <v>126</v>
      </c>
      <c r="C61" s="25"/>
      <c r="D61" s="26"/>
      <c r="E61" s="562"/>
      <c r="F61" s="562"/>
      <c r="G61" s="562"/>
      <c r="H61" s="562"/>
      <c r="I61" s="560"/>
    </row>
    <row r="62" spans="2:9" ht="36.75" customHeight="1">
      <c r="B62" s="18"/>
      <c r="C62" s="18" t="s">
        <v>359</v>
      </c>
      <c r="D62" s="20" t="s">
        <v>1244</v>
      </c>
      <c r="E62" s="521">
        <v>2147650.12</v>
      </c>
      <c r="F62" s="521">
        <v>1300045.0876</v>
      </c>
      <c r="G62" s="521">
        <v>2506218.25</v>
      </c>
      <c r="H62" s="521">
        <v>2506218.25</v>
      </c>
      <c r="I62" s="521">
        <v>2506218.25</v>
      </c>
    </row>
    <row r="63" spans="2:9" ht="39.75" customHeight="1">
      <c r="B63" s="18"/>
      <c r="C63" s="18" t="s">
        <v>369</v>
      </c>
      <c r="D63" s="20" t="s">
        <v>268</v>
      </c>
      <c r="E63" s="521">
        <v>306546.5</v>
      </c>
      <c r="F63" s="521">
        <v>155434.4</v>
      </c>
      <c r="G63" s="480">
        <v>132386.40000000002</v>
      </c>
      <c r="H63" s="480">
        <v>151786.40000000002</v>
      </c>
      <c r="I63" s="480">
        <v>136786.40000000002</v>
      </c>
    </row>
    <row r="64" spans="2:9" ht="39.75" customHeight="1">
      <c r="B64" s="18"/>
      <c r="C64" s="18" t="s">
        <v>270</v>
      </c>
      <c r="D64" s="18" t="s">
        <v>271</v>
      </c>
      <c r="E64" s="521">
        <f>+'Հ3 Մաս 1 և 2'!E347</f>
        <v>0</v>
      </c>
      <c r="F64" s="521">
        <v>500000</v>
      </c>
      <c r="G64" s="521">
        <v>400000</v>
      </c>
      <c r="H64" s="521">
        <v>500000</v>
      </c>
      <c r="I64" s="521">
        <v>750000</v>
      </c>
    </row>
    <row r="65" spans="2:9" ht="19.5" customHeight="1">
      <c r="B65" s="18"/>
      <c r="C65" s="18" t="s">
        <v>182</v>
      </c>
      <c r="D65" s="18" t="s">
        <v>183</v>
      </c>
      <c r="E65" s="521"/>
      <c r="F65" s="521"/>
      <c r="G65" s="521"/>
      <c r="H65" s="521"/>
      <c r="I65" s="521"/>
    </row>
    <row r="66" spans="2:9" ht="40.5" customHeight="1">
      <c r="B66" s="88" t="s">
        <v>363</v>
      </c>
      <c r="C66" s="23"/>
      <c r="D66" s="89" t="s">
        <v>1509</v>
      </c>
      <c r="E66" s="555">
        <f>SUM(E68:E70)</f>
        <v>467732</v>
      </c>
      <c r="F66" s="555">
        <f t="shared" ref="F66:I66" si="5">SUM(F68:F70)</f>
        <v>0</v>
      </c>
      <c r="G66" s="555">
        <f t="shared" si="5"/>
        <v>0</v>
      </c>
      <c r="H66" s="555">
        <f t="shared" si="5"/>
        <v>0</v>
      </c>
      <c r="I66" s="555">
        <f t="shared" si="5"/>
        <v>0</v>
      </c>
    </row>
    <row r="67" spans="2:9" ht="15" customHeight="1">
      <c r="B67" s="24" t="s">
        <v>126</v>
      </c>
      <c r="C67" s="25"/>
      <c r="D67" s="26"/>
      <c r="E67" s="562"/>
      <c r="F67" s="562"/>
      <c r="G67" s="562"/>
      <c r="H67" s="562"/>
      <c r="I67" s="560"/>
    </row>
    <row r="68" spans="2:9" ht="81.75" customHeight="1">
      <c r="B68" s="18"/>
      <c r="C68" s="18" t="s">
        <v>359</v>
      </c>
      <c r="D68" s="20" t="s">
        <v>1510</v>
      </c>
      <c r="E68" s="521">
        <v>50816.1</v>
      </c>
      <c r="F68" s="521"/>
      <c r="G68" s="521"/>
      <c r="H68" s="521"/>
      <c r="I68" s="521"/>
    </row>
    <row r="69" spans="2:9" ht="78.75" customHeight="1">
      <c r="B69" s="18"/>
      <c r="C69" s="18" t="s">
        <v>352</v>
      </c>
      <c r="D69" s="20" t="s">
        <v>1511</v>
      </c>
      <c r="E69" s="521">
        <v>19592.099999999999</v>
      </c>
      <c r="F69" s="521"/>
      <c r="G69" s="480"/>
      <c r="H69" s="480"/>
      <c r="I69" s="480"/>
    </row>
    <row r="70" spans="2:9" ht="65.25" customHeight="1">
      <c r="B70" s="18"/>
      <c r="C70" s="18" t="s">
        <v>612</v>
      </c>
      <c r="D70" s="18" t="s">
        <v>1512</v>
      </c>
      <c r="E70" s="521">
        <v>397323.8</v>
      </c>
      <c r="F70" s="521"/>
      <c r="G70" s="521"/>
      <c r="H70" s="521"/>
      <c r="I70" s="521"/>
    </row>
    <row r="71" spans="2:9" ht="39.75" customHeight="1">
      <c r="B71" s="88" t="s">
        <v>273</v>
      </c>
      <c r="C71" s="23"/>
      <c r="D71" s="89" t="s">
        <v>274</v>
      </c>
      <c r="E71" s="558">
        <f>SUM(E73:E84)</f>
        <v>3325185.1429999997</v>
      </c>
      <c r="F71" s="558">
        <f>SUM(F73:F84)</f>
        <v>8137797</v>
      </c>
      <c r="G71" s="558">
        <f t="shared" ref="G71:I71" si="6">SUM(G73:G84)</f>
        <v>10649904.35</v>
      </c>
      <c r="H71" s="558">
        <f t="shared" si="6"/>
        <v>10898720</v>
      </c>
      <c r="I71" s="558">
        <f t="shared" si="6"/>
        <v>6248380</v>
      </c>
    </row>
    <row r="72" spans="2:9" ht="15" customHeight="1">
      <c r="B72" s="24" t="s">
        <v>126</v>
      </c>
      <c r="C72" s="25"/>
      <c r="D72" s="26"/>
      <c r="E72" s="562"/>
      <c r="F72" s="562"/>
      <c r="G72" s="562"/>
      <c r="H72" s="562"/>
      <c r="I72" s="560"/>
    </row>
    <row r="73" spans="2:9" ht="51" customHeight="1">
      <c r="B73" s="18"/>
      <c r="C73" s="18" t="s">
        <v>195</v>
      </c>
      <c r="D73" s="483" t="s">
        <v>277</v>
      </c>
      <c r="E73" s="521">
        <v>307897.5</v>
      </c>
      <c r="F73" s="521">
        <v>577000</v>
      </c>
      <c r="G73" s="521">
        <v>727000</v>
      </c>
      <c r="H73" s="521">
        <v>877000</v>
      </c>
      <c r="I73" s="521">
        <v>1027000</v>
      </c>
    </row>
    <row r="74" spans="2:9" ht="51" customHeight="1">
      <c r="B74" s="18"/>
      <c r="C74" s="96" t="s">
        <v>257</v>
      </c>
      <c r="D74" s="491" t="s">
        <v>1513</v>
      </c>
      <c r="E74" s="552">
        <v>1800000</v>
      </c>
      <c r="F74" s="552"/>
      <c r="G74" s="552"/>
      <c r="H74" s="552"/>
      <c r="I74" s="552"/>
    </row>
    <row r="75" spans="2:9" ht="51" customHeight="1">
      <c r="B75" s="18"/>
      <c r="C75" s="96" t="s">
        <v>258</v>
      </c>
      <c r="D75" s="491" t="s">
        <v>279</v>
      </c>
      <c r="E75" s="552">
        <v>300000</v>
      </c>
      <c r="F75" s="552">
        <v>300000</v>
      </c>
      <c r="G75" s="552">
        <v>300000</v>
      </c>
      <c r="H75" s="552">
        <v>300000</v>
      </c>
      <c r="I75" s="552">
        <v>300000</v>
      </c>
    </row>
    <row r="76" spans="2:9" ht="51" customHeight="1">
      <c r="B76" s="18"/>
      <c r="C76" s="96" t="s">
        <v>1527</v>
      </c>
      <c r="D76" s="491" t="s">
        <v>1526</v>
      </c>
      <c r="E76" s="552">
        <v>470908.4</v>
      </c>
      <c r="F76" s="552">
        <v>500000</v>
      </c>
      <c r="G76" s="552"/>
      <c r="H76" s="552"/>
      <c r="I76" s="552"/>
    </row>
    <row r="77" spans="2:9" ht="51" customHeight="1">
      <c r="B77" s="18"/>
      <c r="C77" s="18" t="s">
        <v>356</v>
      </c>
      <c r="D77" s="483" t="s">
        <v>980</v>
      </c>
      <c r="E77" s="521">
        <f>+'Հ3 Մաս 1 և 2'!E410</f>
        <v>248722.99299999999</v>
      </c>
      <c r="F77" s="521">
        <f>+'Հ3 Մաս 1 և 2'!F410</f>
        <v>250000</v>
      </c>
      <c r="G77" s="521">
        <f>+'Հ3 Մաս 1 և 2'!G410</f>
        <v>250000</v>
      </c>
      <c r="H77" s="521">
        <f>+'Հ3 Մաս 1 և 2'!H410</f>
        <v>250000</v>
      </c>
      <c r="I77" s="521">
        <f>+'Հ3 Մաս 1 և 2'!I410</f>
        <v>250000</v>
      </c>
    </row>
    <row r="78" spans="2:9" ht="51" customHeight="1">
      <c r="B78" s="18"/>
      <c r="C78" s="18" t="s">
        <v>1330</v>
      </c>
      <c r="D78" s="483" t="s">
        <v>287</v>
      </c>
      <c r="E78" s="521">
        <v>0</v>
      </c>
      <c r="F78" s="521">
        <v>138850</v>
      </c>
      <c r="G78" s="521">
        <v>140180</v>
      </c>
      <c r="H78" s="521">
        <v>134500</v>
      </c>
      <c r="I78" s="521">
        <v>134500</v>
      </c>
    </row>
    <row r="79" spans="2:9" ht="51" customHeight="1">
      <c r="B79" s="18"/>
      <c r="C79" s="18" t="s">
        <v>290</v>
      </c>
      <c r="D79" s="483" t="s">
        <v>291</v>
      </c>
      <c r="E79" s="521">
        <v>197656.25</v>
      </c>
      <c r="F79" s="521">
        <v>1574887</v>
      </c>
      <c r="G79" s="521">
        <v>1148474.3500000001</v>
      </c>
      <c r="H79" s="521">
        <v>0</v>
      </c>
      <c r="I79" s="521">
        <v>0</v>
      </c>
    </row>
    <row r="80" spans="2:9" ht="51" customHeight="1">
      <c r="B80" s="18"/>
      <c r="C80" s="18" t="s">
        <v>198</v>
      </c>
      <c r="D80" s="483" t="s">
        <v>293</v>
      </c>
      <c r="E80" s="521">
        <v>0</v>
      </c>
      <c r="F80" s="521">
        <v>35060</v>
      </c>
      <c r="G80" s="521">
        <v>36850</v>
      </c>
      <c r="H80" s="521">
        <v>50340</v>
      </c>
      <c r="I80" s="521">
        <v>0</v>
      </c>
    </row>
    <row r="81" spans="2:9" ht="51" customHeight="1">
      <c r="B81" s="18"/>
      <c r="C81" s="18" t="s">
        <v>295</v>
      </c>
      <c r="D81" s="483" t="s">
        <v>296</v>
      </c>
      <c r="E81" s="521">
        <v>0</v>
      </c>
      <c r="F81" s="521">
        <v>132000</v>
      </c>
      <c r="G81" s="521">
        <v>167400</v>
      </c>
      <c r="H81" s="521">
        <v>206880</v>
      </c>
      <c r="I81" s="521">
        <v>206880</v>
      </c>
    </row>
    <row r="82" spans="2:9" ht="29.25" customHeight="1">
      <c r="B82" s="18"/>
      <c r="C82" s="18" t="s">
        <v>376</v>
      </c>
      <c r="D82" s="18" t="s">
        <v>289</v>
      </c>
      <c r="E82" s="521">
        <f>+'Հ3 Մաս 1 և 2'!E445</f>
        <v>0</v>
      </c>
      <c r="F82" s="521">
        <v>300000</v>
      </c>
      <c r="G82" s="521">
        <v>3550000</v>
      </c>
      <c r="H82" s="521">
        <v>4750000</v>
      </c>
      <c r="I82" s="521">
        <f>+'Հ3 Մաս 1 և 2'!I445</f>
        <v>0</v>
      </c>
    </row>
    <row r="83" spans="2:9" ht="29.25" customHeight="1">
      <c r="B83" s="18"/>
      <c r="C83" s="18" t="s">
        <v>1530</v>
      </c>
      <c r="D83" s="18" t="s">
        <v>1529</v>
      </c>
      <c r="E83" s="521"/>
      <c r="F83" s="521">
        <v>330000</v>
      </c>
      <c r="G83" s="521">
        <v>330000</v>
      </c>
      <c r="H83" s="521">
        <v>330000</v>
      </c>
      <c r="I83" s="521">
        <v>330000</v>
      </c>
    </row>
    <row r="84" spans="2:9" ht="29.25" customHeight="1">
      <c r="B84" s="18"/>
      <c r="C84" s="18" t="s">
        <v>1421</v>
      </c>
      <c r="D84" s="18" t="s">
        <v>1528</v>
      </c>
      <c r="E84" s="521">
        <f>+'Հ3 Մաս 1 և 2'!E446</f>
        <v>0</v>
      </c>
      <c r="F84" s="521">
        <v>4000000</v>
      </c>
      <c r="G84" s="521">
        <v>4000000</v>
      </c>
      <c r="H84" s="521">
        <v>4000000</v>
      </c>
      <c r="I84" s="521">
        <v>4000000</v>
      </c>
    </row>
    <row r="85" spans="2:9">
      <c r="B85" s="88" t="s">
        <v>302</v>
      </c>
      <c r="C85" s="23"/>
      <c r="D85" s="89" t="s">
        <v>303</v>
      </c>
      <c r="E85" s="563">
        <f>SUM(E87:E102)</f>
        <v>17521462.610100001</v>
      </c>
      <c r="F85" s="563">
        <f>SUM(F87:F102)</f>
        <v>25446554.100000001</v>
      </c>
      <c r="G85" s="563">
        <f>SUM(G87:G102)</f>
        <v>21461695.767000001</v>
      </c>
      <c r="H85" s="563">
        <f>SUM(H87:H102)</f>
        <v>19364507.464999996</v>
      </c>
      <c r="I85" s="563">
        <f>SUM(I87:I102)</f>
        <v>18440461.712000001</v>
      </c>
    </row>
    <row r="86" spans="2:9" ht="15" customHeight="1">
      <c r="B86" s="24" t="s">
        <v>126</v>
      </c>
      <c r="C86" s="25"/>
      <c r="D86" s="26"/>
      <c r="E86" s="562"/>
      <c r="F86" s="562"/>
      <c r="G86" s="562"/>
      <c r="H86" s="562"/>
      <c r="I86" s="560"/>
    </row>
    <row r="87" spans="2:9" ht="36.75" customHeight="1">
      <c r="B87" s="18"/>
      <c r="C87" s="18" t="s">
        <v>352</v>
      </c>
      <c r="D87" s="18" t="s">
        <v>307</v>
      </c>
      <c r="E87" s="521">
        <v>2327820.031</v>
      </c>
      <c r="F87" s="521">
        <v>2488575.2999999998</v>
      </c>
      <c r="G87" s="521">
        <v>2466914.5380000002</v>
      </c>
      <c r="H87" s="521">
        <v>2315762.7689999999</v>
      </c>
      <c r="I87" s="521">
        <v>1771136.507</v>
      </c>
    </row>
    <row r="88" spans="2:9" ht="36.75" customHeight="1">
      <c r="B88" s="18"/>
      <c r="C88" s="18" t="s">
        <v>261</v>
      </c>
      <c r="D88" s="18" t="s">
        <v>309</v>
      </c>
      <c r="E88" s="521">
        <f>+'Հ3 Մաս 1 և 2'!E474</f>
        <v>809578.39999999991</v>
      </c>
      <c r="F88" s="521">
        <f>+'Հ3 Մաս 1 և 2'!F474</f>
        <v>844109.8</v>
      </c>
      <c r="G88" s="521">
        <f>+'Հ3 Մաս 1 և 2'!G474</f>
        <v>1075458.801</v>
      </c>
      <c r="H88" s="521">
        <f>+'Հ3 Մաս 1 և 2'!H474</f>
        <v>996993.47499999998</v>
      </c>
      <c r="I88" s="521">
        <f>+'Հ3 Մաս 1 և 2'!I474</f>
        <v>878528.14899999998</v>
      </c>
    </row>
    <row r="89" spans="2:9" ht="36.75" customHeight="1">
      <c r="B89" s="18"/>
      <c r="C89" s="18" t="s">
        <v>612</v>
      </c>
      <c r="D89" s="18" t="s">
        <v>311</v>
      </c>
      <c r="E89" s="521">
        <f>+'Հ3 Մաս 1 և 2'!E480</f>
        <v>3552485.2379999999</v>
      </c>
      <c r="F89" s="521">
        <f>+'Հ3 Մաս 1 և 2'!F480</f>
        <v>4140682.4</v>
      </c>
      <c r="G89" s="521">
        <f>+'Հ3 Մաս 1 և 2'!G480</f>
        <v>3492845.47</v>
      </c>
      <c r="H89" s="521">
        <f>+'Հ3 Մաս 1 և 2'!H480</f>
        <v>3296250.07</v>
      </c>
      <c r="I89" s="521">
        <f>+'Հ3 Մաս 1 և 2'!I480</f>
        <v>3014169.2</v>
      </c>
    </row>
    <row r="90" spans="2:9" ht="36.75" customHeight="1">
      <c r="B90" s="18"/>
      <c r="C90" s="18" t="s">
        <v>441</v>
      </c>
      <c r="D90" s="18" t="s">
        <v>1517</v>
      </c>
      <c r="E90" s="521">
        <v>26383.7</v>
      </c>
      <c r="F90" s="521">
        <v>45213.4</v>
      </c>
      <c r="G90" s="521"/>
      <c r="H90" s="521"/>
      <c r="I90" s="521"/>
    </row>
    <row r="91" spans="2:9" ht="57.75" customHeight="1">
      <c r="B91" s="18"/>
      <c r="C91" s="18" t="s">
        <v>1392</v>
      </c>
      <c r="D91" s="18" t="s">
        <v>315</v>
      </c>
      <c r="E91" s="521">
        <v>18826.053</v>
      </c>
      <c r="F91" s="521">
        <v>11914</v>
      </c>
      <c r="G91" s="521">
        <v>8029.5010000000002</v>
      </c>
      <c r="H91" s="521">
        <v>4463.58</v>
      </c>
      <c r="I91" s="521">
        <v>2469.3319999999999</v>
      </c>
    </row>
    <row r="92" spans="2:9" ht="57.75" customHeight="1">
      <c r="B92" s="18"/>
      <c r="C92" s="18" t="s">
        <v>1514</v>
      </c>
      <c r="D92" s="18" t="s">
        <v>1518</v>
      </c>
      <c r="E92" s="521">
        <v>69300</v>
      </c>
      <c r="F92" s="521">
        <v>134350</v>
      </c>
      <c r="G92" s="521"/>
      <c r="H92" s="521"/>
      <c r="I92" s="521"/>
    </row>
    <row r="93" spans="2:9" ht="33" customHeight="1">
      <c r="B93" s="18"/>
      <c r="C93" s="18" t="s">
        <v>518</v>
      </c>
      <c r="D93" s="519" t="s">
        <v>516</v>
      </c>
      <c r="E93" s="522">
        <v>139543.35</v>
      </c>
      <c r="F93" s="522">
        <v>165199.70000000001</v>
      </c>
      <c r="G93" s="522">
        <v>115170.91</v>
      </c>
      <c r="H93" s="522">
        <v>69578.81</v>
      </c>
      <c r="I93" s="522">
        <v>31593.54</v>
      </c>
    </row>
    <row r="94" spans="2:9" ht="56.25" customHeight="1">
      <c r="B94" s="18"/>
      <c r="C94" s="18" t="s">
        <v>1515</v>
      </c>
      <c r="D94" s="519" t="s">
        <v>1519</v>
      </c>
      <c r="E94" s="522">
        <v>2561</v>
      </c>
      <c r="F94" s="522">
        <v>239035.7</v>
      </c>
      <c r="G94" s="522"/>
      <c r="H94" s="522"/>
      <c r="I94" s="522"/>
    </row>
    <row r="95" spans="2:9" ht="33" customHeight="1">
      <c r="B95" s="18"/>
      <c r="C95" s="18" t="s">
        <v>321</v>
      </c>
      <c r="D95" s="519" t="s">
        <v>1520</v>
      </c>
      <c r="E95" s="522">
        <v>327102.40000000002</v>
      </c>
      <c r="F95" s="522">
        <v>298795</v>
      </c>
      <c r="G95" s="522"/>
      <c r="H95" s="522"/>
      <c r="I95" s="522"/>
    </row>
    <row r="96" spans="2:9" ht="45.75" customHeight="1">
      <c r="B96" s="18"/>
      <c r="C96" s="18" t="s">
        <v>376</v>
      </c>
      <c r="D96" s="18" t="s">
        <v>324</v>
      </c>
      <c r="E96" s="521">
        <f>+'Հ3 Մաս 1 և 2'!E522</f>
        <v>15719.5481</v>
      </c>
      <c r="F96" s="521">
        <f>+'Հ3 Մաս 1 և 2'!F522</f>
        <v>50612.6</v>
      </c>
      <c r="G96" s="521">
        <f>+'Հ3 Մաս 1 և 2'!G522</f>
        <v>3136.6669999999999</v>
      </c>
      <c r="H96" s="521">
        <f>+'Հ3 Մաս 1 և 2'!H522</f>
        <v>948.33299999999997</v>
      </c>
      <c r="I96" s="521">
        <f>+'Հ3 Մաս 1 և 2'!I522</f>
        <v>260</v>
      </c>
    </row>
    <row r="97" spans="2:9" ht="45.75" customHeight="1">
      <c r="B97" s="18"/>
      <c r="C97" s="18" t="s">
        <v>552</v>
      </c>
      <c r="D97" s="18" t="s">
        <v>1521</v>
      </c>
      <c r="E97" s="521">
        <v>12766.5</v>
      </c>
      <c r="F97" s="521">
        <v>7141</v>
      </c>
      <c r="G97" s="521"/>
      <c r="H97" s="521"/>
      <c r="I97" s="521"/>
    </row>
    <row r="98" spans="2:9" ht="52.5" customHeight="1">
      <c r="B98" s="18"/>
      <c r="C98" s="18" t="s">
        <v>1403</v>
      </c>
      <c r="D98" s="18" t="s">
        <v>328</v>
      </c>
      <c r="E98" s="521">
        <v>8948050.5899999999</v>
      </c>
      <c r="F98" s="521">
        <v>13720218.699999999</v>
      </c>
      <c r="G98" s="521">
        <v>12149433.380000001</v>
      </c>
      <c r="H98" s="521">
        <v>12118010.427999999</v>
      </c>
      <c r="I98" s="521">
        <v>12067304.983999999</v>
      </c>
    </row>
    <row r="99" spans="2:9" ht="52.5" customHeight="1">
      <c r="B99" s="18"/>
      <c r="C99" s="18" t="s">
        <v>1516</v>
      </c>
      <c r="D99" s="18" t="s">
        <v>1522</v>
      </c>
      <c r="E99" s="521">
        <v>1271325.8</v>
      </c>
      <c r="F99" s="521">
        <v>1000000</v>
      </c>
      <c r="G99" s="521"/>
      <c r="H99" s="521"/>
      <c r="I99" s="521"/>
    </row>
    <row r="100" spans="2:9" ht="52.5" customHeight="1">
      <c r="B100" s="18"/>
      <c r="C100" s="18" t="s">
        <v>332</v>
      </c>
      <c r="D100" s="18" t="s">
        <v>1523</v>
      </c>
      <c r="E100" s="521"/>
      <c r="F100" s="521">
        <v>500000</v>
      </c>
      <c r="G100" s="521"/>
      <c r="H100" s="521"/>
      <c r="I100" s="521"/>
    </row>
    <row r="101" spans="2:9" ht="45.75" customHeight="1">
      <c r="B101" s="18"/>
      <c r="C101" s="18" t="s">
        <v>335</v>
      </c>
      <c r="D101" s="18" t="s">
        <v>336</v>
      </c>
      <c r="E101" s="521">
        <v>0</v>
      </c>
      <c r="F101" s="521">
        <v>1700706.5</v>
      </c>
      <c r="G101" s="521">
        <v>1700706.5</v>
      </c>
      <c r="H101" s="521">
        <v>0</v>
      </c>
      <c r="I101" s="521">
        <v>0</v>
      </c>
    </row>
    <row r="102" spans="2:9" ht="32.25" customHeight="1">
      <c r="B102" s="18"/>
      <c r="C102" s="18" t="s">
        <v>338</v>
      </c>
      <c r="D102" s="18" t="s">
        <v>339</v>
      </c>
      <c r="E102" s="521">
        <f>+'Հ3 Մաս 1 և 2'!E558</f>
        <v>0</v>
      </c>
      <c r="F102" s="521">
        <f>+'Հ3 Մաս 1 և 2'!F558</f>
        <v>100000</v>
      </c>
      <c r="G102" s="521">
        <f>+'Հ3 Մաս 1 և 2'!G558</f>
        <v>450000</v>
      </c>
      <c r="H102" s="521">
        <f>+'Հ3 Մաս 1 և 2'!H558</f>
        <v>562500</v>
      </c>
      <c r="I102" s="521">
        <f>+'Հ3 Մաս 1 և 2'!I558</f>
        <v>675000</v>
      </c>
    </row>
    <row r="103" spans="2:9" ht="26.25" customHeight="1">
      <c r="B103" s="88" t="s">
        <v>341</v>
      </c>
      <c r="C103" s="23"/>
      <c r="D103" s="518" t="s">
        <v>342</v>
      </c>
      <c r="E103" s="557">
        <f>SUM(E105:E110)</f>
        <v>6380980.7939999998</v>
      </c>
      <c r="F103" s="557">
        <f>SUM(F105:F110)</f>
        <v>13188165.4</v>
      </c>
      <c r="G103" s="557">
        <f t="shared" ref="G103:I103" si="7">SUM(G105:G110)</f>
        <v>23047396.076447248</v>
      </c>
      <c r="H103" s="557">
        <f t="shared" si="7"/>
        <v>14152489.226933334</v>
      </c>
      <c r="I103" s="557">
        <f t="shared" si="7"/>
        <v>23653574.720693335</v>
      </c>
    </row>
    <row r="104" spans="2:9" ht="15" customHeight="1">
      <c r="B104" s="24" t="s">
        <v>126</v>
      </c>
      <c r="C104" s="25"/>
      <c r="D104" s="26"/>
      <c r="E104" s="562"/>
      <c r="F104" s="562"/>
      <c r="G104" s="562"/>
      <c r="H104" s="562"/>
      <c r="I104" s="560"/>
    </row>
    <row r="105" spans="2:9" ht="36.75" customHeight="1">
      <c r="B105" s="18"/>
      <c r="C105" s="96" t="s">
        <v>359</v>
      </c>
      <c r="D105" s="101" t="s">
        <v>1417</v>
      </c>
      <c r="E105" s="564">
        <v>165073.09399999998</v>
      </c>
      <c r="F105" s="564">
        <v>161332.00000000003</v>
      </c>
      <c r="G105" s="564">
        <v>151459.39951999998</v>
      </c>
      <c r="H105" s="564">
        <v>152489.22693333332</v>
      </c>
      <c r="I105" s="564">
        <v>153574.72069333331</v>
      </c>
    </row>
    <row r="106" spans="2:9" ht="36.75" customHeight="1">
      <c r="B106" s="18"/>
      <c r="C106" s="96" t="s">
        <v>369</v>
      </c>
      <c r="D106" s="101" t="s">
        <v>636</v>
      </c>
      <c r="E106" s="564">
        <v>965576.7</v>
      </c>
      <c r="F106" s="564">
        <v>1500000</v>
      </c>
      <c r="G106" s="564">
        <v>2300000</v>
      </c>
      <c r="H106" s="564">
        <v>3000000</v>
      </c>
      <c r="I106" s="564">
        <v>3500000</v>
      </c>
    </row>
    <row r="107" spans="2:9" ht="36.75" customHeight="1">
      <c r="B107" s="18"/>
      <c r="C107" s="96" t="s">
        <v>258</v>
      </c>
      <c r="D107" s="101" t="s">
        <v>1524</v>
      </c>
      <c r="E107" s="564">
        <v>61092.7</v>
      </c>
      <c r="F107" s="564">
        <v>198992.4</v>
      </c>
      <c r="G107" s="564"/>
      <c r="H107" s="564"/>
      <c r="I107" s="564"/>
    </row>
    <row r="108" spans="2:9" ht="36.75" customHeight="1">
      <c r="B108" s="18"/>
      <c r="C108" s="96" t="s">
        <v>380</v>
      </c>
      <c r="D108" s="101" t="s">
        <v>1525</v>
      </c>
      <c r="E108" s="564">
        <v>107704.61</v>
      </c>
      <c r="F108" s="564"/>
      <c r="G108" s="564"/>
      <c r="H108" s="564"/>
      <c r="I108" s="564"/>
    </row>
    <row r="109" spans="2:9" ht="69" customHeight="1">
      <c r="B109" s="18"/>
      <c r="C109" s="96" t="s">
        <v>439</v>
      </c>
      <c r="D109" s="101" t="s">
        <v>681</v>
      </c>
      <c r="E109" s="564">
        <v>5081533.6899999995</v>
      </c>
      <c r="F109" s="564">
        <v>6327841</v>
      </c>
      <c r="G109" s="564">
        <v>595936.67692725</v>
      </c>
      <c r="H109" s="564"/>
      <c r="I109" s="564"/>
    </row>
    <row r="110" spans="2:9" ht="36.75" customHeight="1">
      <c r="B110" s="18"/>
      <c r="C110" s="18">
        <v>12002</v>
      </c>
      <c r="D110" s="18" t="s">
        <v>353</v>
      </c>
      <c r="E110" s="564">
        <v>0</v>
      </c>
      <c r="F110" s="564">
        <v>5000000</v>
      </c>
      <c r="G110" s="564">
        <v>20000000</v>
      </c>
      <c r="H110" s="564">
        <v>11000000</v>
      </c>
      <c r="I110" s="564">
        <v>20000000</v>
      </c>
    </row>
  </sheetData>
  <mergeCells count="1">
    <mergeCell ref="B3:C3"/>
  </mergeCells>
  <phoneticPr fontId="74" type="noConversion"/>
  <pageMargins left="0.7" right="0.7" top="0.75" bottom="0.75" header="0.3" footer="0.3"/>
  <pageSetup paperSize="9" scale="7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83"/>
  <sheetViews>
    <sheetView topLeftCell="A61" workbookViewId="0">
      <selection activeCell="A78" sqref="A78:H78"/>
    </sheetView>
  </sheetViews>
  <sheetFormatPr defaultRowHeight="15"/>
  <cols>
    <col min="6" max="6" width="47.28515625" customWidth="1"/>
    <col min="7" max="7" width="26.28515625" customWidth="1"/>
    <col min="8" max="8" width="33.42578125" customWidth="1"/>
    <col min="9" max="9" width="7.7109375" customWidth="1"/>
  </cols>
  <sheetData>
    <row r="1" spans="1:12" ht="21.75" customHeight="1">
      <c r="A1" s="1039" t="s">
        <v>54</v>
      </c>
      <c r="B1" s="1039"/>
      <c r="C1" s="1039"/>
      <c r="D1" s="1039"/>
      <c r="E1" s="1039"/>
      <c r="F1" s="1039"/>
      <c r="G1" s="1039"/>
      <c r="H1" s="1039"/>
    </row>
    <row r="2" spans="1:12" ht="21.75" customHeight="1">
      <c r="A2" s="1042" t="s">
        <v>75</v>
      </c>
      <c r="B2" s="1042"/>
      <c r="C2" s="1042"/>
      <c r="D2" s="1042"/>
      <c r="E2" s="1042"/>
      <c r="F2" s="1042"/>
      <c r="G2" s="1042"/>
      <c r="H2" s="1042"/>
    </row>
    <row r="3" spans="1:12" ht="15" customHeight="1">
      <c r="A3" s="1039"/>
      <c r="B3" s="1039"/>
      <c r="C3" s="1039"/>
      <c r="D3" s="1039"/>
      <c r="E3" s="1039"/>
      <c r="F3" s="1039"/>
      <c r="G3" s="1039"/>
      <c r="H3" s="1039"/>
    </row>
    <row r="4" spans="1:12">
      <c r="A4" s="1036" t="s">
        <v>61</v>
      </c>
      <c r="B4" s="1036"/>
      <c r="C4" s="1036"/>
      <c r="D4" s="1036"/>
      <c r="E4" s="1036"/>
      <c r="F4" s="1036"/>
      <c r="G4" s="1036"/>
      <c r="H4" s="1036"/>
    </row>
    <row r="5" spans="1:12">
      <c r="A5" s="1038"/>
      <c r="B5" s="1038"/>
      <c r="C5" s="1038"/>
      <c r="D5" s="1038"/>
      <c r="E5" s="1038"/>
      <c r="F5" s="1038"/>
      <c r="G5" s="1038"/>
      <c r="H5" s="1038"/>
    </row>
    <row r="6" spans="1:12">
      <c r="A6" s="1046" t="s">
        <v>76</v>
      </c>
      <c r="B6" s="1047"/>
      <c r="C6" s="1047"/>
      <c r="D6" s="1047"/>
      <c r="E6" s="1047"/>
      <c r="F6" s="1047"/>
      <c r="G6" s="1047"/>
      <c r="H6" s="1047"/>
    </row>
    <row r="7" spans="1:12">
      <c r="A7" s="1044"/>
      <c r="B7" s="1045"/>
      <c r="C7" s="1045"/>
      <c r="D7" s="1045"/>
      <c r="E7" s="1045"/>
      <c r="F7" s="1045"/>
      <c r="G7" s="1045"/>
      <c r="H7" s="1045"/>
    </row>
    <row r="8" spans="1:12" ht="18" customHeight="1">
      <c r="A8" s="1043" t="s">
        <v>1</v>
      </c>
      <c r="B8" s="1036"/>
      <c r="C8" s="1036"/>
      <c r="D8" s="1036"/>
      <c r="E8" s="1036"/>
      <c r="F8" s="1036"/>
      <c r="G8" s="1036"/>
      <c r="H8" s="1036"/>
    </row>
    <row r="9" spans="1:12" ht="30.75" customHeight="1">
      <c r="A9" s="1046" t="s">
        <v>84</v>
      </c>
      <c r="B9" s="1047"/>
      <c r="C9" s="1047"/>
      <c r="D9" s="1047"/>
      <c r="E9" s="1047"/>
      <c r="F9" s="1047"/>
      <c r="G9" s="1047"/>
      <c r="H9" s="1047"/>
    </row>
    <row r="10" spans="1:12" ht="42" customHeight="1">
      <c r="A10" s="1046" t="s">
        <v>85</v>
      </c>
      <c r="B10" s="1047"/>
      <c r="C10" s="1047"/>
      <c r="D10" s="1047"/>
      <c r="E10" s="1047"/>
      <c r="F10" s="1047"/>
      <c r="G10" s="1047"/>
      <c r="H10" s="1047"/>
    </row>
    <row r="11" spans="1:12" ht="28.5" customHeight="1">
      <c r="A11" s="1047" t="s">
        <v>86</v>
      </c>
      <c r="B11" s="1047"/>
      <c r="C11" s="1047"/>
      <c r="D11" s="1047"/>
      <c r="E11" s="1047"/>
      <c r="F11" s="1047"/>
      <c r="G11" s="1047"/>
      <c r="H11" s="1047"/>
    </row>
    <row r="12" spans="1:12" ht="33" customHeight="1">
      <c r="A12" s="1047" t="s">
        <v>87</v>
      </c>
      <c r="B12" s="1047"/>
      <c r="C12" s="1047"/>
      <c r="D12" s="1047"/>
      <c r="E12" s="1047"/>
      <c r="F12" s="1047"/>
      <c r="G12" s="1047"/>
      <c r="H12" s="1047"/>
      <c r="I12" s="71"/>
      <c r="J12" s="71"/>
      <c r="K12" s="71"/>
      <c r="L12" s="71"/>
    </row>
    <row r="13" spans="1:12" ht="19.5" customHeight="1">
      <c r="A13" s="1045"/>
      <c r="B13" s="1045"/>
      <c r="C13" s="1045"/>
      <c r="D13" s="1045"/>
      <c r="E13" s="1045"/>
      <c r="F13" s="1045"/>
      <c r="G13" s="1045"/>
      <c r="H13" s="1045"/>
      <c r="I13" s="71"/>
      <c r="J13" s="71"/>
      <c r="K13" s="71"/>
      <c r="L13" s="71"/>
    </row>
    <row r="14" spans="1:12" ht="16.5" customHeight="1">
      <c r="A14" s="1036" t="s">
        <v>2</v>
      </c>
      <c r="B14" s="1036"/>
      <c r="C14" s="1036"/>
      <c r="D14" s="1036"/>
      <c r="E14" s="1036"/>
      <c r="F14" s="1036"/>
      <c r="G14" s="1036"/>
      <c r="H14" s="1036"/>
      <c r="I14" s="71"/>
      <c r="J14" s="71"/>
      <c r="K14" s="71"/>
      <c r="L14" s="71"/>
    </row>
    <row r="15" spans="1:12" ht="15.75" customHeight="1">
      <c r="A15" s="1038"/>
      <c r="B15" s="1038"/>
      <c r="C15" s="1038"/>
      <c r="D15" s="1038"/>
      <c r="E15" s="1038"/>
      <c r="F15" s="1038"/>
      <c r="G15" s="1038"/>
      <c r="H15" s="1038"/>
    </row>
    <row r="16" spans="1:12" ht="15.75" customHeight="1">
      <c r="A16" s="1049" t="s">
        <v>88</v>
      </c>
      <c r="B16" s="1049"/>
      <c r="C16" s="1049"/>
      <c r="D16" s="1049"/>
      <c r="E16" s="1049"/>
      <c r="F16" s="1049"/>
      <c r="G16" s="1049"/>
      <c r="H16" s="1049"/>
    </row>
    <row r="17" spans="1:9" ht="25.5" customHeight="1">
      <c r="A17" s="1049" t="s">
        <v>89</v>
      </c>
      <c r="B17" s="1049"/>
      <c r="C17" s="1049"/>
      <c r="D17" s="1049"/>
      <c r="E17" s="1049"/>
      <c r="F17" s="1049"/>
      <c r="G17" s="1049"/>
      <c r="H17" s="1049"/>
    </row>
    <row r="18" spans="1:9" ht="40.5" customHeight="1">
      <c r="A18" s="1049" t="s">
        <v>90</v>
      </c>
      <c r="B18" s="1049"/>
      <c r="C18" s="1049"/>
      <c r="D18" s="1049"/>
      <c r="E18" s="1049"/>
      <c r="F18" s="1049"/>
      <c r="G18" s="1049"/>
      <c r="H18" s="1049"/>
    </row>
    <row r="19" spans="1:9" ht="17.25" customHeight="1">
      <c r="A19" s="1049" t="s">
        <v>91</v>
      </c>
      <c r="B19" s="1049"/>
      <c r="C19" s="1049"/>
      <c r="D19" s="1049"/>
      <c r="E19" s="1049"/>
      <c r="F19" s="1049"/>
      <c r="G19" s="1049"/>
      <c r="H19" s="1049"/>
    </row>
    <row r="20" spans="1:9" ht="41.25" customHeight="1">
      <c r="A20" s="1049" t="s">
        <v>92</v>
      </c>
      <c r="B20" s="1049"/>
      <c r="C20" s="1049"/>
      <c r="D20" s="1049"/>
      <c r="E20" s="1049"/>
      <c r="F20" s="1049"/>
      <c r="G20" s="1049"/>
      <c r="H20" s="1049"/>
    </row>
    <row r="21" spans="1:9" ht="10.5" customHeight="1">
      <c r="A21" s="1048"/>
      <c r="B21" s="1048"/>
      <c r="C21" s="1048"/>
      <c r="D21" s="1048"/>
      <c r="E21" s="1048"/>
      <c r="F21" s="1048"/>
      <c r="G21" s="1048"/>
      <c r="H21" s="1048"/>
    </row>
    <row r="22" spans="1:9">
      <c r="A22" s="1036" t="s">
        <v>77</v>
      </c>
      <c r="B22" s="1036"/>
      <c r="C22" s="1036"/>
      <c r="D22" s="1036"/>
      <c r="E22" s="1036"/>
      <c r="F22" s="1036"/>
      <c r="G22" s="1036"/>
      <c r="H22" s="1036"/>
      <c r="I22" s="72"/>
    </row>
    <row r="23" spans="1:9" ht="12" customHeight="1">
      <c r="A23" s="1038"/>
      <c r="B23" s="1038"/>
      <c r="C23" s="1038"/>
      <c r="D23" s="1038"/>
      <c r="E23" s="1038"/>
      <c r="F23" s="1038"/>
      <c r="G23" s="1038"/>
      <c r="H23" s="1038"/>
      <c r="I23" s="70"/>
    </row>
    <row r="24" spans="1:9" ht="12" customHeight="1">
      <c r="A24" s="1037" t="s">
        <v>93</v>
      </c>
      <c r="B24" s="1037"/>
      <c r="C24" s="1037"/>
      <c r="D24" s="1037"/>
      <c r="E24" s="1037"/>
      <c r="F24" s="1037"/>
      <c r="G24" s="1037"/>
      <c r="H24" s="1037"/>
      <c r="I24" s="70"/>
    </row>
    <row r="25" spans="1:9" ht="12" customHeight="1">
      <c r="A25" s="1037" t="s">
        <v>94</v>
      </c>
      <c r="B25" s="1037"/>
      <c r="C25" s="1037"/>
      <c r="D25" s="1037"/>
      <c r="E25" s="1037"/>
      <c r="F25" s="1037"/>
      <c r="G25" s="1037"/>
      <c r="H25" s="1037"/>
      <c r="I25" s="70"/>
    </row>
    <row r="26" spans="1:9" ht="12" customHeight="1">
      <c r="A26" s="1037" t="s">
        <v>95</v>
      </c>
      <c r="B26" s="1037"/>
      <c r="C26" s="1037"/>
      <c r="D26" s="1037"/>
      <c r="E26" s="1037"/>
      <c r="F26" s="1037"/>
      <c r="G26" s="1037"/>
      <c r="H26" s="1037"/>
      <c r="I26" s="70"/>
    </row>
    <row r="27" spans="1:9" ht="15" customHeight="1">
      <c r="A27" s="1037" t="s">
        <v>96</v>
      </c>
      <c r="B27" s="1037"/>
      <c r="C27" s="1037"/>
      <c r="D27" s="1037"/>
      <c r="E27" s="1037"/>
      <c r="F27" s="1037"/>
      <c r="G27" s="1037"/>
      <c r="H27" s="1037"/>
      <c r="I27" s="70"/>
    </row>
    <row r="28" spans="1:9" ht="30.75" customHeight="1">
      <c r="A28" s="1037" t="s">
        <v>97</v>
      </c>
      <c r="B28" s="1037"/>
      <c r="C28" s="1037"/>
      <c r="D28" s="1037"/>
      <c r="E28" s="1037"/>
      <c r="F28" s="1037"/>
      <c r="G28" s="1037"/>
      <c r="H28" s="1037"/>
      <c r="I28" s="70"/>
    </row>
    <row r="29" spans="1:9" ht="15" customHeight="1">
      <c r="A29" s="1037" t="s">
        <v>98</v>
      </c>
      <c r="B29" s="1037"/>
      <c r="C29" s="1037"/>
      <c r="D29" s="1037"/>
      <c r="E29" s="1037"/>
      <c r="F29" s="1037"/>
      <c r="G29" s="1037"/>
      <c r="H29" s="1037"/>
      <c r="I29" s="70"/>
    </row>
    <row r="30" spans="1:9" ht="25.5" customHeight="1">
      <c r="A30" s="1037" t="s">
        <v>99</v>
      </c>
      <c r="B30" s="1037"/>
      <c r="C30" s="1037"/>
      <c r="D30" s="1037"/>
      <c r="E30" s="1037"/>
      <c r="F30" s="1037"/>
      <c r="G30" s="1037"/>
      <c r="H30" s="1037"/>
      <c r="I30" s="70"/>
    </row>
    <row r="31" spans="1:9" ht="15.75" customHeight="1">
      <c r="A31" s="1037" t="s">
        <v>100</v>
      </c>
      <c r="B31" s="1037"/>
      <c r="C31" s="1037"/>
      <c r="D31" s="1037"/>
      <c r="E31" s="1037"/>
      <c r="F31" s="1037"/>
      <c r="G31" s="1037"/>
      <c r="H31" s="1037"/>
      <c r="I31" s="70"/>
    </row>
    <row r="32" spans="1:9" ht="42" customHeight="1">
      <c r="A32" s="1037" t="s">
        <v>101</v>
      </c>
      <c r="B32" s="1037"/>
      <c r="C32" s="1037"/>
      <c r="D32" s="1037"/>
      <c r="E32" s="1037"/>
      <c r="F32" s="1037"/>
      <c r="G32" s="1037"/>
      <c r="H32" s="1037"/>
      <c r="I32" s="70"/>
    </row>
    <row r="33" spans="1:18" ht="57.75" customHeight="1">
      <c r="A33" s="1037" t="s">
        <v>102</v>
      </c>
      <c r="B33" s="1037"/>
      <c r="C33" s="1037"/>
      <c r="D33" s="1037"/>
      <c r="E33" s="1037"/>
      <c r="F33" s="1037"/>
      <c r="G33" s="1037"/>
      <c r="H33" s="1037"/>
      <c r="I33" s="70"/>
    </row>
    <row r="34" spans="1:18" ht="15.75" customHeight="1">
      <c r="A34" s="1041"/>
      <c r="B34" s="1041"/>
      <c r="C34" s="1041"/>
      <c r="D34" s="1041"/>
      <c r="E34" s="1041"/>
      <c r="F34" s="1041"/>
      <c r="G34" s="1041"/>
      <c r="H34" s="1041"/>
      <c r="I34" s="70"/>
    </row>
    <row r="35" spans="1:18">
      <c r="A35" s="1036" t="s">
        <v>78</v>
      </c>
      <c r="B35" s="1036"/>
      <c r="C35" s="1036"/>
      <c r="D35" s="1036"/>
      <c r="E35" s="1036"/>
      <c r="F35" s="1036"/>
      <c r="G35" s="1036"/>
      <c r="H35" s="1036"/>
    </row>
    <row r="36" spans="1:18">
      <c r="A36" s="1038"/>
      <c r="B36" s="1038"/>
      <c r="C36" s="1038"/>
      <c r="D36" s="1038"/>
      <c r="E36" s="1038"/>
      <c r="F36" s="1038"/>
      <c r="G36" s="1038"/>
      <c r="H36" s="1038"/>
    </row>
    <row r="37" spans="1:18" ht="21" customHeight="1">
      <c r="A37" s="1040" t="s">
        <v>103</v>
      </c>
      <c r="B37" s="1040"/>
      <c r="C37" s="1040"/>
      <c r="D37" s="1040"/>
      <c r="E37" s="1040"/>
      <c r="F37" s="1040"/>
      <c r="G37" s="1040"/>
      <c r="H37" s="1040"/>
    </row>
    <row r="38" spans="1:18" ht="15.75" customHeight="1">
      <c r="A38" s="1036" t="s">
        <v>79</v>
      </c>
      <c r="B38" s="1036"/>
      <c r="C38" s="1036"/>
      <c r="D38" s="1036"/>
      <c r="E38" s="1036"/>
      <c r="F38" s="1036"/>
      <c r="G38" s="1036"/>
      <c r="H38" s="1036"/>
    </row>
    <row r="39" spans="1:18" ht="29.25" customHeight="1">
      <c r="A39" s="1040" t="s">
        <v>104</v>
      </c>
      <c r="B39" s="1040"/>
      <c r="C39" s="1040"/>
      <c r="D39" s="1040"/>
      <c r="E39" s="1040"/>
      <c r="F39" s="1040"/>
      <c r="G39" s="1040"/>
      <c r="H39" s="1040"/>
    </row>
    <row r="40" spans="1:18" ht="27" customHeight="1">
      <c r="A40" s="1040" t="s">
        <v>105</v>
      </c>
      <c r="B40" s="1040"/>
      <c r="C40" s="1040"/>
      <c r="D40" s="1040"/>
      <c r="E40" s="1040"/>
      <c r="F40" s="1040"/>
      <c r="G40" s="1040"/>
      <c r="H40" s="1040"/>
    </row>
    <row r="41" spans="1:18" ht="38.25" customHeight="1">
      <c r="A41" s="1040" t="s">
        <v>106</v>
      </c>
      <c r="B41" s="1040"/>
      <c r="C41" s="1040"/>
      <c r="D41" s="1040"/>
      <c r="E41" s="1040"/>
      <c r="F41" s="1040"/>
      <c r="G41" s="1040"/>
      <c r="H41" s="1040"/>
    </row>
    <row r="42" spans="1:18" ht="30.75" customHeight="1">
      <c r="A42" s="1040" t="s">
        <v>107</v>
      </c>
      <c r="B42" s="1040"/>
      <c r="C42" s="1040"/>
      <c r="D42" s="1040"/>
      <c r="E42" s="1040"/>
      <c r="F42" s="1040"/>
      <c r="G42" s="1040"/>
      <c r="H42" s="1040"/>
    </row>
    <row r="43" spans="1:18" ht="80.25" customHeight="1">
      <c r="A43" s="1040" t="s">
        <v>108</v>
      </c>
      <c r="B43" s="1040"/>
      <c r="C43" s="1040"/>
      <c r="D43" s="1040"/>
      <c r="E43" s="1040"/>
      <c r="F43" s="1040"/>
      <c r="G43" s="1040"/>
      <c r="H43" s="1040"/>
    </row>
    <row r="44" spans="1:18" ht="15.75" customHeight="1">
      <c r="A44" s="1041"/>
      <c r="B44" s="1041"/>
      <c r="C44" s="1041"/>
      <c r="D44" s="1041"/>
      <c r="E44" s="1041"/>
      <c r="F44" s="1041"/>
      <c r="G44" s="1041"/>
      <c r="H44" s="1041"/>
    </row>
    <row r="45" spans="1:18" ht="29.25" customHeight="1">
      <c r="A45" s="1036" t="s">
        <v>65</v>
      </c>
      <c r="B45" s="1036"/>
      <c r="C45" s="1036"/>
      <c r="D45" s="1036"/>
      <c r="E45" s="1036"/>
      <c r="F45" s="1036"/>
      <c r="G45" s="1036"/>
      <c r="H45" s="1036"/>
    </row>
    <row r="46" spans="1:18">
      <c r="A46" s="1050" t="s">
        <v>109</v>
      </c>
      <c r="B46" s="1051"/>
      <c r="C46" s="1051"/>
      <c r="D46" s="1051"/>
      <c r="E46" s="1051"/>
      <c r="F46" s="1051"/>
      <c r="G46" s="1051"/>
      <c r="H46" s="1051"/>
      <c r="I46" s="7"/>
      <c r="J46" s="7"/>
      <c r="K46" s="7"/>
      <c r="L46" s="7"/>
      <c r="M46" s="7"/>
      <c r="N46" s="7"/>
      <c r="O46" s="7"/>
      <c r="P46" s="7"/>
      <c r="Q46" s="7"/>
      <c r="R46" s="7"/>
    </row>
    <row r="47" spans="1:18">
      <c r="A47" s="1050" t="s">
        <v>110</v>
      </c>
      <c r="B47" s="1051"/>
      <c r="C47" s="1051"/>
      <c r="D47" s="1051"/>
      <c r="E47" s="1051"/>
      <c r="F47" s="1051"/>
      <c r="G47" s="1051"/>
      <c r="H47" s="1051"/>
      <c r="I47" s="7"/>
      <c r="J47" s="7"/>
      <c r="K47" s="7"/>
      <c r="L47" s="7"/>
      <c r="M47" s="7"/>
      <c r="N47" s="7"/>
      <c r="O47" s="7"/>
      <c r="P47" s="7"/>
      <c r="Q47" s="7"/>
      <c r="R47" s="7"/>
    </row>
    <row r="48" spans="1:18">
      <c r="A48" s="1052"/>
      <c r="B48" s="1052"/>
      <c r="C48" s="1052"/>
      <c r="D48" s="1052"/>
      <c r="E48" s="1052"/>
      <c r="F48" s="1052"/>
      <c r="G48" s="1052"/>
      <c r="H48" s="1052"/>
      <c r="I48" s="69"/>
      <c r="J48" s="69"/>
      <c r="K48" s="7"/>
      <c r="L48" s="7"/>
      <c r="M48" s="7"/>
      <c r="N48" s="7"/>
      <c r="O48" s="7"/>
      <c r="P48" s="7"/>
      <c r="Q48" s="7"/>
      <c r="R48" s="7"/>
    </row>
    <row r="49" spans="1:18" ht="15" customHeight="1">
      <c r="A49" s="1036" t="s">
        <v>69</v>
      </c>
      <c r="B49" s="1036"/>
      <c r="C49" s="1036"/>
      <c r="D49" s="1036"/>
      <c r="E49" s="1036"/>
      <c r="F49" s="1036"/>
      <c r="G49" s="1036"/>
      <c r="H49" s="1036"/>
      <c r="I49" s="73"/>
      <c r="J49" s="73"/>
      <c r="K49" s="73"/>
      <c r="L49" s="73"/>
      <c r="M49" s="73"/>
      <c r="N49" s="73"/>
      <c r="O49" s="73"/>
      <c r="P49" s="73"/>
      <c r="Q49" s="1036"/>
      <c r="R49" s="1036"/>
    </row>
    <row r="50" spans="1:18">
      <c r="A50" s="1038"/>
      <c r="B50" s="1038"/>
      <c r="C50" s="1038"/>
      <c r="D50" s="1038"/>
      <c r="E50" s="1038"/>
      <c r="F50" s="1038"/>
      <c r="G50" s="1038"/>
      <c r="H50" s="1038"/>
      <c r="I50" s="6"/>
      <c r="J50" s="6"/>
      <c r="K50" s="6"/>
      <c r="L50" s="6"/>
      <c r="M50" s="6"/>
      <c r="N50" s="6"/>
      <c r="O50" s="6"/>
      <c r="P50" s="6"/>
      <c r="Q50" s="6"/>
      <c r="R50" s="6"/>
    </row>
    <row r="51" spans="1:18">
      <c r="A51" s="1050" t="s">
        <v>111</v>
      </c>
      <c r="B51" s="1051"/>
      <c r="C51" s="1051"/>
      <c r="D51" s="1051"/>
      <c r="E51" s="1051"/>
      <c r="F51" s="1051"/>
      <c r="G51" s="1051"/>
      <c r="H51" s="1051"/>
      <c r="I51" s="6"/>
      <c r="J51" s="6"/>
      <c r="K51" s="6"/>
      <c r="L51" s="6"/>
      <c r="M51" s="6"/>
      <c r="N51" s="6"/>
      <c r="O51" s="6"/>
      <c r="P51" s="6"/>
      <c r="Q51" s="6"/>
      <c r="R51" s="6"/>
    </row>
    <row r="52" spans="1:18">
      <c r="A52" s="1052"/>
      <c r="B52" s="1052"/>
      <c r="C52" s="1052"/>
      <c r="D52" s="1052"/>
      <c r="E52" s="1052"/>
      <c r="F52" s="1052"/>
      <c r="G52" s="1052"/>
      <c r="H52" s="1052"/>
      <c r="I52" s="6"/>
      <c r="J52" s="6"/>
      <c r="K52" s="6"/>
      <c r="L52" s="6"/>
      <c r="M52" s="6"/>
      <c r="N52" s="6"/>
      <c r="O52" s="6"/>
      <c r="P52" s="6"/>
      <c r="Q52" s="6"/>
      <c r="R52" s="6"/>
    </row>
    <row r="53" spans="1:18">
      <c r="A53" s="1036" t="s">
        <v>68</v>
      </c>
      <c r="B53" s="1036"/>
      <c r="C53" s="1036"/>
      <c r="D53" s="1036"/>
      <c r="E53" s="1036"/>
      <c r="F53" s="1036"/>
      <c r="G53" s="1036"/>
      <c r="H53" s="1036"/>
      <c r="I53" s="6"/>
      <c r="J53" s="6"/>
      <c r="K53" s="6"/>
      <c r="L53" s="6"/>
      <c r="M53" s="6"/>
      <c r="N53" s="6"/>
      <c r="O53" s="6"/>
      <c r="P53" s="6"/>
      <c r="Q53" s="6"/>
      <c r="R53" s="6"/>
    </row>
    <row r="54" spans="1:18">
      <c r="A54" s="1053"/>
      <c r="B54" s="1053"/>
      <c r="C54" s="1053"/>
      <c r="D54" s="1053"/>
      <c r="E54" s="1053"/>
      <c r="F54" s="1053"/>
      <c r="G54" s="1053"/>
      <c r="H54" s="1053"/>
      <c r="I54" s="6"/>
      <c r="J54" s="6"/>
      <c r="K54" s="6"/>
      <c r="L54" s="6"/>
      <c r="M54" s="6"/>
      <c r="N54" s="6"/>
      <c r="O54" s="6"/>
      <c r="P54" s="6"/>
      <c r="Q54" s="6"/>
      <c r="R54" s="6"/>
    </row>
    <row r="55" spans="1:18" ht="15" customHeight="1">
      <c r="A55" s="1050" t="s">
        <v>112</v>
      </c>
      <c r="B55" s="1051"/>
      <c r="C55" s="1051"/>
      <c r="D55" s="1051"/>
      <c r="E55" s="1051"/>
      <c r="F55" s="1051"/>
      <c r="G55" s="1051"/>
      <c r="H55" s="1051"/>
      <c r="I55" s="6"/>
      <c r="J55" s="6"/>
      <c r="K55" s="6"/>
      <c r="L55" s="6"/>
      <c r="M55" s="6"/>
      <c r="N55" s="6"/>
      <c r="O55" s="6"/>
      <c r="P55" s="6"/>
      <c r="Q55" s="6"/>
      <c r="R55" s="6"/>
    </row>
    <row r="56" spans="1:18">
      <c r="A56" s="1053"/>
      <c r="B56" s="1053"/>
      <c r="C56" s="1053"/>
      <c r="D56" s="1053"/>
      <c r="E56" s="1053"/>
      <c r="F56" s="1053"/>
      <c r="G56" s="1053"/>
      <c r="H56" s="1053"/>
      <c r="I56" s="6"/>
      <c r="J56" s="6"/>
      <c r="K56" s="6"/>
      <c r="L56" s="6"/>
      <c r="M56" s="6"/>
      <c r="N56" s="6"/>
      <c r="O56" s="6"/>
      <c r="P56" s="6"/>
      <c r="Q56" s="6"/>
      <c r="R56" s="6"/>
    </row>
    <row r="57" spans="1:18" ht="29.25" customHeight="1">
      <c r="A57" s="1054" t="s">
        <v>174</v>
      </c>
      <c r="B57" s="1054"/>
      <c r="C57" s="1054"/>
      <c r="D57" s="1054"/>
      <c r="E57" s="1054"/>
      <c r="F57" s="1054"/>
      <c r="G57" s="1054"/>
      <c r="H57" s="1054"/>
      <c r="I57" s="6"/>
      <c r="J57" s="6"/>
      <c r="K57" s="6"/>
      <c r="L57" s="6"/>
      <c r="M57" s="6"/>
      <c r="N57" s="6"/>
      <c r="O57" s="6"/>
      <c r="P57" s="6"/>
      <c r="Q57" s="6"/>
      <c r="R57" s="6"/>
    </row>
    <row r="58" spans="1:18">
      <c r="A58" s="1053"/>
      <c r="B58" s="1053"/>
      <c r="C58" s="1053"/>
      <c r="D58" s="1053"/>
      <c r="E58" s="1053"/>
      <c r="F58" s="1053"/>
      <c r="G58" s="1053"/>
      <c r="H58" s="1053"/>
      <c r="I58" s="6"/>
      <c r="J58" s="6"/>
      <c r="K58" s="6"/>
      <c r="L58" s="6"/>
      <c r="M58" s="6"/>
      <c r="N58" s="6"/>
      <c r="O58" s="6"/>
      <c r="P58" s="6"/>
      <c r="Q58" s="6"/>
      <c r="R58" s="6"/>
    </row>
    <row r="59" spans="1:18">
      <c r="A59" s="1036" t="s">
        <v>175</v>
      </c>
      <c r="B59" s="1036"/>
      <c r="C59" s="1036"/>
      <c r="D59" s="1036"/>
      <c r="E59" s="1036"/>
      <c r="F59" s="1036"/>
      <c r="G59" s="1036"/>
      <c r="H59" s="1036"/>
      <c r="I59" s="6"/>
      <c r="J59" s="6"/>
      <c r="K59" s="6"/>
      <c r="L59" s="6"/>
      <c r="M59" s="6"/>
      <c r="N59" s="6"/>
      <c r="O59" s="6"/>
      <c r="P59" s="6"/>
      <c r="Q59" s="6"/>
      <c r="R59" s="6"/>
    </row>
    <row r="60" spans="1:18">
      <c r="A60" s="1053"/>
      <c r="B60" s="1053"/>
      <c r="C60" s="1053"/>
      <c r="D60" s="1053"/>
      <c r="E60" s="1053"/>
      <c r="F60" s="1053"/>
      <c r="G60" s="1053"/>
      <c r="H60" s="1053"/>
      <c r="I60" s="6"/>
      <c r="J60" s="6"/>
      <c r="K60" s="6"/>
      <c r="L60" s="6"/>
      <c r="M60" s="6"/>
      <c r="N60" s="6"/>
      <c r="O60" s="6"/>
      <c r="P60" s="6"/>
      <c r="Q60" s="6"/>
      <c r="R60" s="6"/>
    </row>
    <row r="61" spans="1:18">
      <c r="A61" s="1055" t="s">
        <v>80</v>
      </c>
      <c r="B61" s="1056"/>
      <c r="C61" s="1056"/>
      <c r="D61" s="1056"/>
      <c r="E61" s="1056"/>
      <c r="F61" s="1056"/>
      <c r="G61" s="1056"/>
      <c r="H61" s="1056"/>
      <c r="Q61" s="6"/>
      <c r="R61" s="6"/>
    </row>
    <row r="62" spans="1:18">
      <c r="A62" s="1055" t="s">
        <v>162</v>
      </c>
      <c r="B62" s="1056"/>
      <c r="C62" s="1056"/>
      <c r="D62" s="1056"/>
      <c r="E62" s="1056"/>
      <c r="F62" s="1056"/>
      <c r="G62" s="1056"/>
      <c r="H62" s="1056"/>
      <c r="Q62" s="6"/>
      <c r="R62" s="6"/>
    </row>
    <row r="63" spans="1:18">
      <c r="A63" s="1053"/>
      <c r="B63" s="1053"/>
      <c r="C63" s="1053"/>
      <c r="D63" s="1053"/>
      <c r="E63" s="1053"/>
      <c r="F63" s="1053"/>
      <c r="G63" s="1053"/>
      <c r="H63" s="1053"/>
      <c r="I63" s="6"/>
      <c r="J63" s="6"/>
      <c r="K63" s="6"/>
      <c r="L63" s="6"/>
      <c r="M63" s="6"/>
      <c r="N63" s="6"/>
      <c r="O63" s="6"/>
      <c r="P63" s="6"/>
      <c r="Q63" s="6"/>
      <c r="R63" s="6"/>
    </row>
    <row r="64" spans="1:18" ht="30.75" customHeight="1">
      <c r="A64" s="1036" t="s">
        <v>178</v>
      </c>
      <c r="B64" s="1036"/>
      <c r="C64" s="1036"/>
      <c r="D64" s="1036"/>
      <c r="E64" s="1036"/>
      <c r="F64" s="1036"/>
      <c r="G64" s="1036"/>
      <c r="H64" s="1036"/>
      <c r="I64" s="6"/>
      <c r="J64" s="6"/>
      <c r="K64" s="6"/>
      <c r="L64" s="6"/>
      <c r="M64" s="6"/>
      <c r="N64" s="6"/>
      <c r="O64" s="6"/>
      <c r="P64" s="6"/>
      <c r="Q64" s="6"/>
      <c r="R64" s="6"/>
    </row>
    <row r="65" spans="1:18" ht="12" customHeight="1">
      <c r="A65" s="1053"/>
      <c r="B65" s="1053"/>
      <c r="C65" s="1053"/>
      <c r="D65" s="1053"/>
      <c r="E65" s="1053"/>
      <c r="F65" s="1053"/>
      <c r="G65" s="1053"/>
      <c r="H65" s="1053"/>
      <c r="I65" s="6"/>
      <c r="J65" s="6"/>
      <c r="K65" s="6"/>
      <c r="L65" s="6"/>
      <c r="M65" s="6"/>
      <c r="N65" s="6"/>
      <c r="O65" s="6"/>
      <c r="P65" s="6"/>
      <c r="Q65" s="6"/>
      <c r="R65" s="6"/>
    </row>
    <row r="66" spans="1:18" ht="15" customHeight="1">
      <c r="A66" s="1050" t="s">
        <v>113</v>
      </c>
      <c r="B66" s="1051"/>
      <c r="C66" s="1051"/>
      <c r="D66" s="1051"/>
      <c r="E66" s="1051"/>
      <c r="F66" s="1051"/>
      <c r="G66" s="1051"/>
      <c r="H66" s="1051"/>
      <c r="I66" s="6"/>
      <c r="J66" s="6"/>
      <c r="K66" s="6"/>
      <c r="L66" s="6"/>
      <c r="M66" s="6"/>
      <c r="N66" s="6"/>
      <c r="O66" s="6"/>
      <c r="P66" s="6"/>
      <c r="Q66" s="6"/>
      <c r="R66" s="6"/>
    </row>
    <row r="67" spans="1:18" ht="15" customHeight="1">
      <c r="A67" s="1052"/>
      <c r="B67" s="1052"/>
      <c r="C67" s="1052"/>
      <c r="D67" s="1052"/>
      <c r="E67" s="1052"/>
      <c r="F67" s="1052"/>
      <c r="G67" s="1052"/>
      <c r="H67" s="1052"/>
      <c r="I67" s="6"/>
      <c r="J67" s="6"/>
      <c r="K67" s="6"/>
      <c r="L67" s="6"/>
      <c r="M67" s="6"/>
      <c r="N67" s="6"/>
      <c r="O67" s="6"/>
      <c r="P67" s="6"/>
      <c r="Q67" s="6"/>
      <c r="R67" s="6"/>
    </row>
    <row r="68" spans="1:18" ht="17.25" customHeight="1">
      <c r="A68" s="1036" t="s">
        <v>81</v>
      </c>
      <c r="B68" s="1036"/>
      <c r="C68" s="1036"/>
      <c r="D68" s="1036"/>
      <c r="E68" s="1036"/>
      <c r="F68" s="1036"/>
      <c r="G68" s="1036"/>
      <c r="H68" s="1036"/>
      <c r="I68" s="6"/>
      <c r="J68" s="6"/>
      <c r="K68" s="6"/>
      <c r="L68" s="6"/>
      <c r="M68" s="6"/>
      <c r="N68" s="6"/>
      <c r="O68" s="6"/>
      <c r="P68" s="6"/>
      <c r="Q68" s="6"/>
      <c r="R68" s="6"/>
    </row>
    <row r="69" spans="1:18" ht="12" customHeight="1">
      <c r="A69" s="1052"/>
      <c r="B69" s="1052"/>
      <c r="C69" s="1052"/>
      <c r="D69" s="1052"/>
      <c r="E69" s="1052"/>
      <c r="F69" s="1052"/>
      <c r="G69" s="1052"/>
      <c r="H69" s="1052"/>
      <c r="I69" s="6"/>
      <c r="J69" s="6"/>
      <c r="K69" s="6"/>
      <c r="L69" s="6"/>
      <c r="M69" s="6"/>
      <c r="N69" s="6"/>
      <c r="O69" s="6"/>
      <c r="P69" s="6"/>
      <c r="Q69" s="6"/>
      <c r="R69" s="6"/>
    </row>
    <row r="70" spans="1:18" ht="15.75" customHeight="1">
      <c r="A70" s="1057" t="s">
        <v>114</v>
      </c>
      <c r="B70" s="1058"/>
      <c r="C70" s="1058"/>
      <c r="D70" s="1058"/>
      <c r="E70" s="1058"/>
      <c r="F70" s="1058"/>
      <c r="G70" s="1058"/>
      <c r="H70" s="1058"/>
      <c r="I70" s="6"/>
      <c r="J70" s="6"/>
      <c r="K70" s="8"/>
      <c r="L70" s="8"/>
      <c r="M70" s="8"/>
      <c r="N70" s="8"/>
      <c r="O70" s="8"/>
      <c r="P70" s="8"/>
      <c r="Q70" s="8"/>
      <c r="R70" s="8"/>
    </row>
    <row r="71" spans="1:18" ht="42.75" customHeight="1">
      <c r="A71" s="1058" t="s">
        <v>115</v>
      </c>
      <c r="B71" s="1058"/>
      <c r="C71" s="1058"/>
      <c r="D71" s="1058"/>
      <c r="E71" s="1058"/>
      <c r="F71" s="1058"/>
      <c r="G71" s="1058"/>
      <c r="H71" s="1058"/>
      <c r="I71" s="7"/>
      <c r="J71" s="7"/>
      <c r="K71" s="9"/>
      <c r="L71" s="9"/>
      <c r="M71" s="9"/>
      <c r="N71" s="9"/>
      <c r="O71" s="9"/>
      <c r="P71" s="9"/>
      <c r="Q71" s="9"/>
      <c r="R71" s="9"/>
    </row>
    <row r="72" spans="1:18" ht="30.75" customHeight="1">
      <c r="A72" s="1058" t="s">
        <v>116</v>
      </c>
      <c r="B72" s="1058"/>
      <c r="C72" s="1058"/>
      <c r="D72" s="1058"/>
      <c r="E72" s="1058"/>
      <c r="F72" s="1058"/>
      <c r="G72" s="1058"/>
      <c r="H72" s="1058"/>
      <c r="I72" s="7"/>
      <c r="J72" s="7"/>
      <c r="K72" s="9"/>
      <c r="L72" s="9"/>
      <c r="M72" s="9"/>
      <c r="N72" s="9"/>
      <c r="O72" s="9"/>
      <c r="P72" s="9"/>
      <c r="Q72" s="9"/>
      <c r="R72" s="9"/>
    </row>
    <row r="73" spans="1:18" ht="30" customHeight="1">
      <c r="A73" s="1058" t="s">
        <v>117</v>
      </c>
      <c r="B73" s="1058"/>
      <c r="C73" s="1058"/>
      <c r="D73" s="1058"/>
      <c r="E73" s="1058"/>
      <c r="F73" s="1058"/>
      <c r="G73" s="1058"/>
      <c r="H73" s="1058"/>
      <c r="I73" s="7"/>
      <c r="J73" s="7"/>
      <c r="K73" s="9"/>
      <c r="L73" s="9"/>
      <c r="M73" s="9"/>
      <c r="N73" s="9"/>
      <c r="O73" s="9"/>
      <c r="P73" s="9"/>
      <c r="Q73" s="9"/>
      <c r="R73" s="9"/>
    </row>
    <row r="74" spans="1:18" ht="27.75" customHeight="1">
      <c r="A74" s="1058" t="s">
        <v>118</v>
      </c>
      <c r="B74" s="1058"/>
      <c r="C74" s="1058"/>
      <c r="D74" s="1058"/>
      <c r="E74" s="1058"/>
      <c r="F74" s="1058"/>
      <c r="G74" s="1058"/>
      <c r="H74" s="1058"/>
      <c r="I74" s="7"/>
      <c r="J74" s="7"/>
      <c r="K74" s="9"/>
      <c r="L74" s="9"/>
      <c r="M74" s="9"/>
      <c r="N74" s="9"/>
      <c r="O74" s="9"/>
      <c r="P74" s="9"/>
      <c r="Q74" s="9"/>
      <c r="R74" s="9"/>
    </row>
    <row r="75" spans="1:18" ht="13.5" customHeight="1">
      <c r="A75" s="1059"/>
      <c r="B75" s="1059"/>
      <c r="C75" s="1059"/>
      <c r="D75" s="1059"/>
      <c r="E75" s="1059"/>
      <c r="F75" s="1059"/>
      <c r="G75" s="1059"/>
      <c r="H75" s="1059"/>
      <c r="I75" s="69"/>
      <c r="J75" s="69"/>
      <c r="K75" s="9"/>
      <c r="L75" s="9"/>
      <c r="M75" s="9"/>
      <c r="N75" s="9"/>
      <c r="O75" s="9"/>
      <c r="P75" s="9"/>
      <c r="Q75" s="9"/>
      <c r="R75" s="9"/>
    </row>
    <row r="76" spans="1:18" ht="13.5" customHeight="1">
      <c r="A76" s="1036" t="s">
        <v>50</v>
      </c>
      <c r="B76" s="1036"/>
      <c r="C76" s="1036"/>
      <c r="D76" s="1036"/>
      <c r="E76" s="1036"/>
      <c r="F76" s="1036"/>
      <c r="G76" s="1036"/>
      <c r="H76" s="1036"/>
      <c r="I76" s="69"/>
      <c r="J76" s="69"/>
      <c r="K76" s="9"/>
      <c r="L76" s="9"/>
      <c r="M76" s="9"/>
      <c r="N76" s="9"/>
      <c r="O76" s="9"/>
      <c r="P76" s="9"/>
      <c r="Q76" s="9"/>
      <c r="R76" s="9"/>
    </row>
    <row r="77" spans="1:18" ht="28.5" customHeight="1">
      <c r="A77" s="1058" t="s">
        <v>119</v>
      </c>
      <c r="B77" s="1058"/>
      <c r="C77" s="1058"/>
      <c r="D77" s="1058"/>
      <c r="E77" s="1058"/>
      <c r="F77" s="1058"/>
      <c r="G77" s="1058"/>
      <c r="H77" s="1058"/>
      <c r="I77" s="7"/>
      <c r="J77" s="7"/>
      <c r="K77" s="9"/>
      <c r="L77" s="9"/>
      <c r="M77" s="9"/>
      <c r="N77" s="9"/>
      <c r="O77" s="9"/>
      <c r="P77" s="9"/>
      <c r="Q77" s="9"/>
      <c r="R77" s="9"/>
    </row>
    <row r="78" spans="1:18" ht="57.75" customHeight="1">
      <c r="A78" s="1058" t="s">
        <v>120</v>
      </c>
      <c r="B78" s="1058"/>
      <c r="C78" s="1058"/>
      <c r="D78" s="1058"/>
      <c r="E78" s="1058"/>
      <c r="F78" s="1058"/>
      <c r="G78" s="1058"/>
      <c r="H78" s="1058"/>
      <c r="I78" s="7"/>
      <c r="J78" s="7"/>
      <c r="K78" s="9"/>
      <c r="L78" s="9"/>
      <c r="M78" s="9"/>
      <c r="N78" s="9"/>
      <c r="O78" s="9"/>
      <c r="P78" s="9"/>
      <c r="Q78" s="9"/>
      <c r="R78" s="9"/>
    </row>
    <row r="79" spans="1:18" ht="17.25" customHeight="1">
      <c r="A79" s="1059"/>
      <c r="B79" s="1059"/>
      <c r="C79" s="1059"/>
      <c r="D79" s="1059"/>
      <c r="E79" s="1059"/>
      <c r="F79" s="1059"/>
      <c r="G79" s="1059"/>
      <c r="H79" s="1059"/>
      <c r="I79" s="69"/>
      <c r="J79" s="69"/>
      <c r="K79" s="9"/>
      <c r="L79" s="9"/>
      <c r="M79" s="9"/>
      <c r="N79" s="9"/>
      <c r="O79" s="9"/>
      <c r="P79" s="9"/>
      <c r="Q79" s="9"/>
      <c r="R79" s="9"/>
    </row>
    <row r="80" spans="1:18">
      <c r="A80" s="1036" t="s">
        <v>74</v>
      </c>
      <c r="B80" s="1036"/>
      <c r="C80" s="1036"/>
      <c r="D80" s="1036"/>
      <c r="E80" s="1036"/>
      <c r="F80" s="1036"/>
      <c r="G80" s="1036"/>
      <c r="H80" s="1036"/>
      <c r="I80" s="73"/>
      <c r="J80" s="73"/>
    </row>
    <row r="81" spans="1:18" ht="13.5" customHeight="1">
      <c r="A81" s="1038"/>
      <c r="B81" s="1038"/>
      <c r="C81" s="1038"/>
      <c r="D81" s="1038"/>
      <c r="E81" s="1038"/>
      <c r="F81" s="1038"/>
      <c r="G81" s="1038"/>
      <c r="H81" s="1038"/>
      <c r="I81" s="6"/>
      <c r="J81" s="6"/>
    </row>
    <row r="82" spans="1:18" ht="15.75" customHeight="1">
      <c r="A82" s="1060" t="s">
        <v>121</v>
      </c>
      <c r="B82" s="1061"/>
      <c r="C82" s="1061"/>
      <c r="D82" s="1061"/>
      <c r="E82" s="1061"/>
      <c r="F82" s="1061"/>
      <c r="G82" s="1061"/>
      <c r="H82" s="1061"/>
      <c r="I82" s="9"/>
      <c r="J82" s="9"/>
      <c r="K82" s="9"/>
      <c r="L82" s="9"/>
      <c r="M82" s="9"/>
      <c r="N82" s="9"/>
      <c r="O82" s="9"/>
      <c r="P82" s="9"/>
      <c r="Q82" s="9"/>
      <c r="R82" s="9"/>
    </row>
    <row r="83" spans="1:18">
      <c r="A83" s="1038"/>
      <c r="B83" s="1038"/>
      <c r="C83" s="1038"/>
      <c r="D83" s="1038"/>
      <c r="E83" s="1038"/>
      <c r="F83" s="1038"/>
      <c r="G83" s="1038"/>
      <c r="H83" s="1038"/>
    </row>
  </sheetData>
  <mergeCells count="84">
    <mergeCell ref="A80:H80"/>
    <mergeCell ref="A81:H81"/>
    <mergeCell ref="A83:H83"/>
    <mergeCell ref="A82:H82"/>
    <mergeCell ref="A78:H78"/>
    <mergeCell ref="A75:H75"/>
    <mergeCell ref="A76:H76"/>
    <mergeCell ref="A79:H79"/>
    <mergeCell ref="A73:H73"/>
    <mergeCell ref="A74:H74"/>
    <mergeCell ref="A77:H77"/>
    <mergeCell ref="A70:H70"/>
    <mergeCell ref="A71:H71"/>
    <mergeCell ref="A72:H72"/>
    <mergeCell ref="A65:H65"/>
    <mergeCell ref="A66:H66"/>
    <mergeCell ref="A68:H68"/>
    <mergeCell ref="A69:H69"/>
    <mergeCell ref="A67:H67"/>
    <mergeCell ref="A62:H62"/>
    <mergeCell ref="A63:H63"/>
    <mergeCell ref="A59:H59"/>
    <mergeCell ref="A60:H60"/>
    <mergeCell ref="A64:H64"/>
    <mergeCell ref="A56:H56"/>
    <mergeCell ref="A54:H54"/>
    <mergeCell ref="A57:H57"/>
    <mergeCell ref="A58:H58"/>
    <mergeCell ref="A61:H61"/>
    <mergeCell ref="A50:H50"/>
    <mergeCell ref="A51:H51"/>
    <mergeCell ref="A53:H53"/>
    <mergeCell ref="A52:H52"/>
    <mergeCell ref="A55:H55"/>
    <mergeCell ref="A47:H47"/>
    <mergeCell ref="A48:H48"/>
    <mergeCell ref="A49:H49"/>
    <mergeCell ref="Q49:R49"/>
    <mergeCell ref="A36:H36"/>
    <mergeCell ref="A38:H38"/>
    <mergeCell ref="A45:H45"/>
    <mergeCell ref="A44:H44"/>
    <mergeCell ref="A46:H46"/>
    <mergeCell ref="A14:H14"/>
    <mergeCell ref="A21:H21"/>
    <mergeCell ref="A3:H3"/>
    <mergeCell ref="A10:H10"/>
    <mergeCell ref="A12:H12"/>
    <mergeCell ref="A11:H11"/>
    <mergeCell ref="A13:H13"/>
    <mergeCell ref="A15:H15"/>
    <mergeCell ref="A19:H19"/>
    <mergeCell ref="A20:H20"/>
    <mergeCell ref="A16:H16"/>
    <mergeCell ref="A17:H17"/>
    <mergeCell ref="A18:H18"/>
    <mergeCell ref="A2:H2"/>
    <mergeCell ref="A8:H8"/>
    <mergeCell ref="A5:H5"/>
    <mergeCell ref="A7:H7"/>
    <mergeCell ref="A9:H9"/>
    <mergeCell ref="A6:H6"/>
    <mergeCell ref="A1:H1"/>
    <mergeCell ref="A43:H43"/>
    <mergeCell ref="A37:H37"/>
    <mergeCell ref="A39:H39"/>
    <mergeCell ref="A40:H40"/>
    <mergeCell ref="A4:H4"/>
    <mergeCell ref="A41:H41"/>
    <mergeCell ref="A42:H42"/>
    <mergeCell ref="A35:H35"/>
    <mergeCell ref="A34:H34"/>
    <mergeCell ref="A33:H33"/>
    <mergeCell ref="A28:H28"/>
    <mergeCell ref="A27:H27"/>
    <mergeCell ref="A29:H29"/>
    <mergeCell ref="A30:H30"/>
    <mergeCell ref="A31:H31"/>
    <mergeCell ref="A22:H22"/>
    <mergeCell ref="A32:H32"/>
    <mergeCell ref="A23:H23"/>
    <mergeCell ref="A25:H25"/>
    <mergeCell ref="A24:H24"/>
    <mergeCell ref="A26:H2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1"/>
  <sheetViews>
    <sheetView topLeftCell="A23" zoomScale="85" zoomScaleNormal="85" workbookViewId="0">
      <selection activeCell="H23" sqref="H23"/>
    </sheetView>
  </sheetViews>
  <sheetFormatPr defaultRowHeight="13.5"/>
  <cols>
    <col min="1" max="1" width="4.140625" style="577" customWidth="1"/>
    <col min="2" max="2" width="33.28515625" style="577" customWidth="1"/>
    <col min="3" max="4" width="16.7109375" style="577" customWidth="1"/>
    <col min="5" max="5" width="31.5703125" style="577" customWidth="1"/>
    <col min="6" max="6" width="30.5703125" style="577" customWidth="1"/>
    <col min="7" max="7" width="12.7109375" style="577" customWidth="1"/>
    <col min="8" max="8" width="61.42578125" style="577" customWidth="1"/>
    <col min="9" max="9" width="13.7109375" style="577" customWidth="1"/>
    <col min="10" max="10" width="64.42578125" style="577" customWidth="1"/>
    <col min="11" max="11" width="57.7109375" style="577" customWidth="1"/>
    <col min="12" max="16384" width="9.140625" style="577"/>
  </cols>
  <sheetData>
    <row r="1" spans="1:11">
      <c r="A1" s="576" t="s">
        <v>63</v>
      </c>
    </row>
    <row r="3" spans="1:11">
      <c r="A3" s="578" t="s">
        <v>8</v>
      </c>
      <c r="B3" s="578"/>
      <c r="C3" s="578"/>
      <c r="D3" s="578"/>
      <c r="E3" s="579"/>
      <c r="F3" s="579"/>
      <c r="G3" s="579"/>
      <c r="H3" s="578"/>
      <c r="I3" s="578"/>
      <c r="J3" s="578"/>
      <c r="K3" s="578"/>
    </row>
    <row r="5" spans="1:11">
      <c r="B5" s="890" t="s">
        <v>1538</v>
      </c>
      <c r="C5" s="890" t="s">
        <v>1539</v>
      </c>
      <c r="D5" s="890" t="s">
        <v>1540</v>
      </c>
      <c r="E5" s="890" t="s">
        <v>9</v>
      </c>
      <c r="F5" s="890"/>
      <c r="G5" s="890"/>
      <c r="H5" s="890"/>
      <c r="I5" s="890"/>
      <c r="J5" s="890" t="s">
        <v>1541</v>
      </c>
      <c r="K5" s="890" t="s">
        <v>1542</v>
      </c>
    </row>
    <row r="6" spans="1:11">
      <c r="B6" s="890"/>
      <c r="C6" s="890"/>
      <c r="D6" s="890"/>
      <c r="E6" s="899" t="s">
        <v>1543</v>
      </c>
      <c r="F6" s="883" t="s">
        <v>10</v>
      </c>
      <c r="G6" s="883"/>
      <c r="H6" s="883" t="s">
        <v>11</v>
      </c>
      <c r="I6" s="883"/>
      <c r="J6" s="890"/>
      <c r="K6" s="890"/>
    </row>
    <row r="7" spans="1:11" ht="24.75" customHeight="1">
      <c r="B7" s="890"/>
      <c r="C7" s="890"/>
      <c r="D7" s="890"/>
      <c r="E7" s="899"/>
      <c r="F7" s="580" t="s">
        <v>1544</v>
      </c>
      <c r="G7" s="580" t="s">
        <v>1545</v>
      </c>
      <c r="H7" s="580" t="s">
        <v>1546</v>
      </c>
      <c r="I7" s="580" t="s">
        <v>1547</v>
      </c>
      <c r="J7" s="890"/>
      <c r="K7" s="890"/>
    </row>
    <row r="8" spans="1:11" s="581" customFormat="1" ht="189">
      <c r="B8" s="884" t="s">
        <v>187</v>
      </c>
      <c r="C8" s="884">
        <v>1022</v>
      </c>
      <c r="D8" s="884" t="s">
        <v>186</v>
      </c>
      <c r="E8" s="50" t="s">
        <v>381</v>
      </c>
      <c r="F8" s="50">
        <v>100</v>
      </c>
      <c r="G8" s="50" t="s">
        <v>382</v>
      </c>
      <c r="H8" s="50">
        <v>105</v>
      </c>
      <c r="I8" s="582" t="s">
        <v>383</v>
      </c>
      <c r="J8" s="50" t="s">
        <v>384</v>
      </c>
      <c r="K8" s="582" t="s">
        <v>385</v>
      </c>
    </row>
    <row r="9" spans="1:11" ht="94.5">
      <c r="B9" s="885"/>
      <c r="C9" s="885"/>
      <c r="D9" s="885"/>
      <c r="E9" s="50" t="s">
        <v>410</v>
      </c>
      <c r="F9" s="50">
        <v>85</v>
      </c>
      <c r="G9" s="50" t="s">
        <v>411</v>
      </c>
      <c r="H9" s="50">
        <v>97</v>
      </c>
      <c r="I9" s="582" t="s">
        <v>411</v>
      </c>
      <c r="J9" s="50" t="s">
        <v>412</v>
      </c>
      <c r="K9" s="582" t="s">
        <v>413</v>
      </c>
    </row>
    <row r="10" spans="1:11" ht="331.5" customHeight="1">
      <c r="B10" s="885"/>
      <c r="C10" s="885"/>
      <c r="D10" s="885"/>
      <c r="E10" s="583" t="s">
        <v>426</v>
      </c>
      <c r="F10" s="50">
        <v>100</v>
      </c>
      <c r="G10" s="50" t="s">
        <v>427</v>
      </c>
      <c r="H10" s="50">
        <v>115</v>
      </c>
      <c r="I10" s="50" t="s">
        <v>144</v>
      </c>
      <c r="J10" s="102" t="s">
        <v>428</v>
      </c>
      <c r="K10" s="102" t="s">
        <v>429</v>
      </c>
    </row>
    <row r="11" spans="1:11" ht="101.25" customHeight="1">
      <c r="B11" s="885"/>
      <c r="C11" s="885"/>
      <c r="D11" s="885"/>
      <c r="E11" s="584" t="s">
        <v>430</v>
      </c>
      <c r="F11" s="572" t="s">
        <v>431</v>
      </c>
      <c r="G11" s="572" t="s">
        <v>427</v>
      </c>
      <c r="H11" s="572">
        <v>130</v>
      </c>
      <c r="I11" s="572" t="s">
        <v>144</v>
      </c>
      <c r="J11" s="102" t="s">
        <v>432</v>
      </c>
      <c r="K11" s="102" t="s">
        <v>433</v>
      </c>
    </row>
    <row r="12" spans="1:11" ht="160.5" customHeight="1">
      <c r="B12" s="885"/>
      <c r="C12" s="885"/>
      <c r="D12" s="885"/>
      <c r="E12" s="146" t="s">
        <v>548</v>
      </c>
      <c r="F12" s="146" t="s">
        <v>549</v>
      </c>
      <c r="G12" s="50" t="s">
        <v>537</v>
      </c>
      <c r="H12" s="146" t="s">
        <v>550</v>
      </c>
      <c r="I12" s="146" t="s">
        <v>551</v>
      </c>
      <c r="J12" s="147" t="s">
        <v>498</v>
      </c>
      <c r="K12" s="146" t="s">
        <v>499</v>
      </c>
    </row>
    <row r="13" spans="1:11" ht="202.5">
      <c r="B13" s="885"/>
      <c r="C13" s="885"/>
      <c r="D13" s="885"/>
      <c r="E13" s="584" t="s">
        <v>434</v>
      </c>
      <c r="F13" s="585">
        <v>11662</v>
      </c>
      <c r="G13" s="157" t="s">
        <v>427</v>
      </c>
      <c r="H13" s="585">
        <v>33000</v>
      </c>
      <c r="I13" s="157" t="s">
        <v>144</v>
      </c>
      <c r="J13" s="146" t="s">
        <v>435</v>
      </c>
      <c r="K13" s="146" t="s">
        <v>436</v>
      </c>
    </row>
    <row r="14" spans="1:11" ht="206.25" customHeight="1">
      <c r="B14" s="586" t="s">
        <v>821</v>
      </c>
      <c r="C14" s="874">
        <v>1058</v>
      </c>
      <c r="D14" s="586" t="s">
        <v>1144</v>
      </c>
      <c r="E14" s="584" t="s">
        <v>667</v>
      </c>
      <c r="F14" s="146">
        <v>4</v>
      </c>
      <c r="G14" s="50">
        <v>2023</v>
      </c>
      <c r="H14" s="146">
        <v>4</v>
      </c>
      <c r="I14" s="146">
        <v>2027</v>
      </c>
      <c r="J14" s="584" t="s">
        <v>819</v>
      </c>
      <c r="K14" s="146" t="s">
        <v>820</v>
      </c>
    </row>
    <row r="15" spans="1:11" ht="206.25" customHeight="1">
      <c r="B15" s="586" t="s">
        <v>1143</v>
      </c>
      <c r="C15" s="876"/>
      <c r="D15" s="586" t="s">
        <v>1144</v>
      </c>
      <c r="E15" s="584" t="s">
        <v>1145</v>
      </c>
      <c r="F15" s="146" t="s">
        <v>1146</v>
      </c>
      <c r="G15" s="50">
        <v>2023</v>
      </c>
      <c r="H15" s="146" t="s">
        <v>1147</v>
      </c>
      <c r="I15" s="146">
        <v>2026</v>
      </c>
      <c r="J15" s="584" t="s">
        <v>1148</v>
      </c>
      <c r="K15" s="146" t="s">
        <v>1548</v>
      </c>
    </row>
    <row r="16" spans="1:11" s="48" customFormat="1" ht="90.75" customHeight="1">
      <c r="B16" s="583"/>
      <c r="C16" s="875"/>
      <c r="D16" s="587" t="str">
        <f>+'[2]Հ3 Մաս 1 և 2'!D34</f>
        <v>ՀՀ ԷՆ աշխատակիցների վերապատրաստում</v>
      </c>
      <c r="E16" s="587" t="s">
        <v>1422</v>
      </c>
      <c r="F16" s="588"/>
      <c r="G16" s="588"/>
      <c r="H16" s="588" t="s">
        <v>1423</v>
      </c>
      <c r="I16" s="588">
        <v>2026</v>
      </c>
      <c r="J16" s="520"/>
      <c r="K16" s="146" t="s">
        <v>1424</v>
      </c>
    </row>
    <row r="17" spans="2:12" ht="81">
      <c r="B17" s="583" t="s">
        <v>1202</v>
      </c>
      <c r="C17" s="886">
        <v>1059</v>
      </c>
      <c r="D17" s="583" t="s">
        <v>1203</v>
      </c>
      <c r="E17" s="583" t="s">
        <v>1204</v>
      </c>
      <c r="F17" s="146">
        <v>100</v>
      </c>
      <c r="G17" s="146" t="s">
        <v>414</v>
      </c>
      <c r="H17" s="146">
        <v>100</v>
      </c>
      <c r="I17" s="146" t="s">
        <v>411</v>
      </c>
      <c r="J17" s="146" t="s">
        <v>1205</v>
      </c>
      <c r="K17" s="146" t="s">
        <v>1206</v>
      </c>
    </row>
    <row r="18" spans="2:12" ht="94.5">
      <c r="B18" s="589" t="s">
        <v>1217</v>
      </c>
      <c r="C18" s="887"/>
      <c r="D18" s="589" t="s">
        <v>691</v>
      </c>
      <c r="E18" s="589" t="s">
        <v>1218</v>
      </c>
      <c r="F18" s="589">
        <v>100</v>
      </c>
      <c r="G18" s="589" t="s">
        <v>1219</v>
      </c>
      <c r="H18" s="589" t="s">
        <v>1220</v>
      </c>
      <c r="I18" s="589" t="s">
        <v>32</v>
      </c>
      <c r="J18" s="589" t="s">
        <v>1221</v>
      </c>
      <c r="K18" s="589" t="s">
        <v>1222</v>
      </c>
    </row>
    <row r="19" spans="2:12" ht="283.5">
      <c r="B19" s="806" t="s">
        <v>567</v>
      </c>
      <c r="C19" s="870">
        <v>1067</v>
      </c>
      <c r="D19" s="873" t="s">
        <v>568</v>
      </c>
      <c r="E19" s="584" t="s">
        <v>562</v>
      </c>
      <c r="F19" s="585">
        <v>30</v>
      </c>
      <c r="G19" s="157">
        <v>2023</v>
      </c>
      <c r="H19" s="585">
        <v>30</v>
      </c>
      <c r="I19" s="157">
        <v>2027</v>
      </c>
      <c r="J19" s="572" t="s">
        <v>563</v>
      </c>
      <c r="K19" s="572" t="s">
        <v>564</v>
      </c>
    </row>
    <row r="20" spans="2:12" ht="148.5">
      <c r="B20" s="807"/>
      <c r="C20" s="871"/>
      <c r="D20" s="871"/>
      <c r="E20" s="584" t="s">
        <v>565</v>
      </c>
      <c r="F20" s="585">
        <v>8</v>
      </c>
      <c r="G20" s="157">
        <v>2023</v>
      </c>
      <c r="H20" s="585">
        <v>12</v>
      </c>
      <c r="I20" s="157">
        <v>2027</v>
      </c>
      <c r="J20" s="572"/>
      <c r="K20" s="572"/>
    </row>
    <row r="21" spans="2:12" ht="162">
      <c r="B21" s="807"/>
      <c r="C21" s="871"/>
      <c r="D21" s="871"/>
      <c r="E21" s="584" t="s">
        <v>566</v>
      </c>
      <c r="F21" s="585">
        <v>100</v>
      </c>
      <c r="G21" s="157">
        <v>2023</v>
      </c>
      <c r="H21" s="585">
        <v>100</v>
      </c>
      <c r="I21" s="157">
        <v>2027</v>
      </c>
      <c r="J21" s="572"/>
      <c r="K21" s="572"/>
    </row>
    <row r="22" spans="2:12" ht="283.5">
      <c r="B22" s="807"/>
      <c r="C22" s="871"/>
      <c r="D22" s="871"/>
      <c r="E22" s="584" t="s">
        <v>585</v>
      </c>
      <c r="F22" s="585">
        <v>30</v>
      </c>
      <c r="G22" s="157">
        <v>2021</v>
      </c>
      <c r="H22" s="585">
        <v>85</v>
      </c>
      <c r="I22" s="157">
        <v>2026</v>
      </c>
      <c r="J22" s="572" t="s">
        <v>586</v>
      </c>
      <c r="K22" s="572" t="s">
        <v>587</v>
      </c>
    </row>
    <row r="23" spans="2:12" ht="202.5" customHeight="1">
      <c r="B23" s="869" t="s">
        <v>1573</v>
      </c>
      <c r="C23" s="871"/>
      <c r="D23" s="871"/>
      <c r="E23" s="808" t="s">
        <v>596</v>
      </c>
      <c r="F23" s="809">
        <v>3</v>
      </c>
      <c r="G23" s="809">
        <v>2023</v>
      </c>
      <c r="H23" s="809">
        <v>28</v>
      </c>
      <c r="I23" s="809">
        <v>2027</v>
      </c>
      <c r="J23" s="867" t="s">
        <v>597</v>
      </c>
      <c r="K23" s="867" t="s">
        <v>598</v>
      </c>
    </row>
    <row r="24" spans="2:12" s="75" customFormat="1" ht="409.5" customHeight="1">
      <c r="B24" s="869"/>
      <c r="C24" s="872"/>
      <c r="D24" s="872"/>
      <c r="E24" s="810" t="s">
        <v>1568</v>
      </c>
      <c r="F24" s="811">
        <v>0</v>
      </c>
      <c r="G24" s="812">
        <v>2023</v>
      </c>
      <c r="H24" s="809">
        <v>12</v>
      </c>
      <c r="I24" s="812">
        <v>2027</v>
      </c>
      <c r="J24" s="868"/>
      <c r="K24" s="868"/>
      <c r="L24" s="804"/>
    </row>
    <row r="25" spans="2:12" ht="102" customHeight="1">
      <c r="B25" s="874" t="s">
        <v>1481</v>
      </c>
      <c r="C25" s="874">
        <v>1086</v>
      </c>
      <c r="D25" s="874" t="s">
        <v>1482</v>
      </c>
      <c r="E25" s="102" t="s">
        <v>1483</v>
      </c>
      <c r="F25" s="146">
        <v>200</v>
      </c>
      <c r="G25" s="146">
        <v>2024</v>
      </c>
      <c r="H25" s="146">
        <v>2000</v>
      </c>
      <c r="I25" s="146">
        <v>2026</v>
      </c>
      <c r="J25" s="102" t="s">
        <v>1484</v>
      </c>
      <c r="K25" s="146" t="s">
        <v>1485</v>
      </c>
      <c r="L25" s="146"/>
    </row>
    <row r="26" spans="2:12" ht="67.5">
      <c r="B26" s="876"/>
      <c r="C26" s="876"/>
      <c r="D26" s="876"/>
      <c r="E26" s="102" t="s">
        <v>1486</v>
      </c>
      <c r="F26" s="102">
        <v>20</v>
      </c>
      <c r="G26" s="102">
        <v>2024</v>
      </c>
      <c r="H26" s="102">
        <v>260</v>
      </c>
      <c r="I26" s="102">
        <v>2026</v>
      </c>
      <c r="J26" s="102" t="s">
        <v>1487</v>
      </c>
      <c r="K26" s="102" t="s">
        <v>1485</v>
      </c>
      <c r="L26" s="102"/>
    </row>
    <row r="27" spans="2:12" ht="67.5">
      <c r="B27" s="875"/>
      <c r="C27" s="875"/>
      <c r="D27" s="875"/>
      <c r="E27" s="102" t="s">
        <v>1488</v>
      </c>
      <c r="F27" s="102"/>
      <c r="G27" s="102"/>
      <c r="H27" s="102">
        <v>20</v>
      </c>
      <c r="I27" s="102">
        <v>2026</v>
      </c>
      <c r="J27" s="102" t="s">
        <v>1487</v>
      </c>
      <c r="K27" s="102" t="s">
        <v>1485</v>
      </c>
      <c r="L27" s="102"/>
    </row>
    <row r="28" spans="2:12" ht="216">
      <c r="B28" s="583" t="s">
        <v>969</v>
      </c>
      <c r="C28" s="583">
        <v>1104</v>
      </c>
      <c r="D28" s="583" t="s">
        <v>970</v>
      </c>
      <c r="E28" s="583" t="s">
        <v>971</v>
      </c>
      <c r="F28" s="146" t="s">
        <v>972</v>
      </c>
      <c r="G28" s="146">
        <v>2018</v>
      </c>
      <c r="H28" s="591">
        <v>0.55000000000000004</v>
      </c>
      <c r="I28" s="146">
        <v>2026</v>
      </c>
      <c r="J28" s="592" t="s">
        <v>973</v>
      </c>
      <c r="K28" s="592" t="s">
        <v>974</v>
      </c>
    </row>
    <row r="29" spans="2:12" ht="409.5">
      <c r="B29" s="583" t="s">
        <v>975</v>
      </c>
      <c r="C29" s="874">
        <v>1104</v>
      </c>
      <c r="D29" s="874" t="s">
        <v>970</v>
      </c>
      <c r="E29" s="102" t="s">
        <v>976</v>
      </c>
      <c r="F29" s="146" t="s">
        <v>977</v>
      </c>
      <c r="G29" s="146">
        <v>2020</v>
      </c>
      <c r="H29" s="593">
        <v>0.85</v>
      </c>
      <c r="I29" s="102">
        <v>2026</v>
      </c>
      <c r="J29" s="100" t="s">
        <v>978</v>
      </c>
      <c r="K29" s="100" t="s">
        <v>979</v>
      </c>
    </row>
    <row r="30" spans="2:12" ht="123" customHeight="1">
      <c r="B30" s="888" t="s">
        <v>1111</v>
      </c>
      <c r="C30" s="876"/>
      <c r="D30" s="876"/>
      <c r="E30" s="157" t="s">
        <v>1112</v>
      </c>
      <c r="F30" s="157">
        <v>0</v>
      </c>
      <c r="G30" s="157" t="s">
        <v>1113</v>
      </c>
      <c r="H30" s="157">
        <v>5</v>
      </c>
      <c r="I30" s="50" t="s">
        <v>1113</v>
      </c>
      <c r="J30" s="594" t="s">
        <v>1114</v>
      </c>
      <c r="K30" s="157" t="s">
        <v>1115</v>
      </c>
    </row>
    <row r="31" spans="2:12" ht="118.5" customHeight="1">
      <c r="B31" s="889"/>
      <c r="C31" s="876"/>
      <c r="D31" s="876"/>
      <c r="E31" s="157" t="s">
        <v>1116</v>
      </c>
      <c r="F31" s="414">
        <v>0</v>
      </c>
      <c r="G31" s="157" t="s">
        <v>1113</v>
      </c>
      <c r="H31" s="414">
        <v>1</v>
      </c>
      <c r="I31" s="50" t="s">
        <v>1113</v>
      </c>
      <c r="J31" s="594" t="s">
        <v>1114</v>
      </c>
      <c r="K31" s="157" t="s">
        <v>1115</v>
      </c>
    </row>
    <row r="32" spans="2:12" ht="78.75" customHeight="1">
      <c r="B32" s="889"/>
      <c r="C32" s="876"/>
      <c r="D32" s="876"/>
      <c r="E32" s="157" t="s">
        <v>1117</v>
      </c>
      <c r="F32" s="157">
        <v>0</v>
      </c>
      <c r="G32" s="157" t="s">
        <v>1113</v>
      </c>
      <c r="H32" s="157">
        <v>1</v>
      </c>
      <c r="I32" s="50" t="s">
        <v>1113</v>
      </c>
      <c r="J32" s="594" t="s">
        <v>1114</v>
      </c>
      <c r="K32" s="157" t="s">
        <v>1115</v>
      </c>
    </row>
    <row r="33" spans="2:12" ht="102.75" customHeight="1">
      <c r="B33" s="889"/>
      <c r="C33" s="876"/>
      <c r="D33" s="876"/>
      <c r="E33" s="157" t="s">
        <v>1118</v>
      </c>
      <c r="F33" s="157">
        <v>0</v>
      </c>
      <c r="G33" s="157" t="s">
        <v>1113</v>
      </c>
      <c r="H33" s="157">
        <v>1</v>
      </c>
      <c r="I33" s="50" t="s">
        <v>1113</v>
      </c>
      <c r="J33" s="594" t="s">
        <v>1114</v>
      </c>
      <c r="K33" s="157" t="s">
        <v>1115</v>
      </c>
    </row>
    <row r="34" spans="2:12" ht="93.75" customHeight="1">
      <c r="B34" s="889"/>
      <c r="C34" s="876"/>
      <c r="D34" s="876"/>
      <c r="E34" s="157" t="s">
        <v>1119</v>
      </c>
      <c r="F34" s="157">
        <v>0</v>
      </c>
      <c r="G34" s="157" t="s">
        <v>1113</v>
      </c>
      <c r="H34" s="157">
        <v>5</v>
      </c>
      <c r="I34" s="50" t="s">
        <v>1113</v>
      </c>
      <c r="J34" s="594" t="s">
        <v>1114</v>
      </c>
      <c r="K34" s="157" t="s">
        <v>1115</v>
      </c>
    </row>
    <row r="35" spans="2:12" ht="114" customHeight="1">
      <c r="B35" s="889"/>
      <c r="C35" s="876"/>
      <c r="D35" s="876"/>
      <c r="E35" s="157" t="s">
        <v>1120</v>
      </c>
      <c r="F35" s="157">
        <v>0</v>
      </c>
      <c r="G35" s="157" t="s">
        <v>1113</v>
      </c>
      <c r="H35" s="157">
        <v>1</v>
      </c>
      <c r="I35" s="50" t="s">
        <v>1113</v>
      </c>
      <c r="J35" s="594" t="s">
        <v>1114</v>
      </c>
      <c r="K35" s="157" t="s">
        <v>1115</v>
      </c>
    </row>
    <row r="36" spans="2:12" ht="129" customHeight="1">
      <c r="B36" s="889"/>
      <c r="C36" s="875"/>
      <c r="D36" s="875"/>
      <c r="E36" s="157" t="s">
        <v>1121</v>
      </c>
      <c r="F36" s="157">
        <v>0</v>
      </c>
      <c r="G36" s="157" t="s">
        <v>1113</v>
      </c>
      <c r="H36" s="157">
        <v>25</v>
      </c>
      <c r="I36" s="50" t="s">
        <v>1113</v>
      </c>
      <c r="J36" s="594" t="s">
        <v>1114</v>
      </c>
      <c r="K36" s="157" t="s">
        <v>1115</v>
      </c>
    </row>
    <row r="37" spans="2:12" ht="138.75" customHeight="1">
      <c r="B37" s="471" t="s">
        <v>1237</v>
      </c>
      <c r="C37" s="874">
        <v>1116</v>
      </c>
      <c r="D37" s="880" t="s">
        <v>1238</v>
      </c>
      <c r="E37" s="102" t="s">
        <v>1239</v>
      </c>
      <c r="F37" s="102">
        <v>90</v>
      </c>
      <c r="G37" s="102" t="s">
        <v>411</v>
      </c>
      <c r="H37" s="146">
        <v>90</v>
      </c>
      <c r="I37" s="146" t="s">
        <v>411</v>
      </c>
      <c r="J37" s="102" t="s">
        <v>1240</v>
      </c>
      <c r="K37" s="874" t="s">
        <v>413</v>
      </c>
    </row>
    <row r="38" spans="2:12" ht="177.75" customHeight="1">
      <c r="B38" s="476" t="s">
        <v>1241</v>
      </c>
      <c r="C38" s="875"/>
      <c r="D38" s="882"/>
      <c r="E38" s="102" t="s">
        <v>1242</v>
      </c>
      <c r="F38" s="102">
        <v>97</v>
      </c>
      <c r="G38" s="102" t="s">
        <v>411</v>
      </c>
      <c r="H38" s="102">
        <v>97</v>
      </c>
      <c r="I38" s="146" t="s">
        <v>411</v>
      </c>
      <c r="J38" s="102" t="s">
        <v>1243</v>
      </c>
      <c r="K38" s="875"/>
    </row>
    <row r="39" spans="2:12" ht="177.75" customHeight="1">
      <c r="B39" s="520" t="s">
        <v>1406</v>
      </c>
      <c r="C39" s="583">
        <v>1116</v>
      </c>
      <c r="D39" s="583" t="s">
        <v>497</v>
      </c>
      <c r="E39" s="595" t="s">
        <v>1407</v>
      </c>
      <c r="F39" s="50">
        <v>20000</v>
      </c>
      <c r="G39" s="50">
        <v>2024</v>
      </c>
      <c r="H39" s="146">
        <v>265000</v>
      </c>
      <c r="I39" s="146">
        <v>2028</v>
      </c>
      <c r="J39" s="477" t="s">
        <v>498</v>
      </c>
      <c r="K39" s="146" t="s">
        <v>499</v>
      </c>
      <c r="L39" s="146"/>
    </row>
    <row r="40" spans="2:12" s="48" customFormat="1" ht="126.75" customHeight="1">
      <c r="B40" s="583" t="s">
        <v>1311</v>
      </c>
      <c r="C40" s="583">
        <v>1165</v>
      </c>
      <c r="D40" s="583" t="s">
        <v>721</v>
      </c>
      <c r="E40" s="583" t="s">
        <v>1312</v>
      </c>
      <c r="F40" s="583">
        <v>54.5</v>
      </c>
      <c r="G40" s="583">
        <v>2023</v>
      </c>
      <c r="H40" s="583">
        <v>60</v>
      </c>
      <c r="I40" s="583">
        <v>2026</v>
      </c>
      <c r="J40" s="583" t="s">
        <v>1549</v>
      </c>
      <c r="K40" s="583" t="s">
        <v>1548</v>
      </c>
    </row>
    <row r="41" spans="2:12" s="48" customFormat="1" ht="126.75" customHeight="1">
      <c r="B41" s="583" t="s">
        <v>275</v>
      </c>
      <c r="C41" s="583">
        <v>1165</v>
      </c>
      <c r="D41" s="583" t="s">
        <v>721</v>
      </c>
      <c r="E41" s="583" t="s">
        <v>722</v>
      </c>
      <c r="F41" s="583" t="s">
        <v>723</v>
      </c>
      <c r="G41" s="583">
        <v>2024</v>
      </c>
      <c r="H41" s="583" t="s">
        <v>724</v>
      </c>
      <c r="I41" s="583" t="s">
        <v>383</v>
      </c>
      <c r="J41" s="583"/>
      <c r="K41" s="583" t="s">
        <v>725</v>
      </c>
    </row>
    <row r="42" spans="2:12" ht="243">
      <c r="B42" s="874" t="s">
        <v>463</v>
      </c>
      <c r="C42" s="874">
        <v>1187</v>
      </c>
      <c r="D42" s="874" t="s">
        <v>1372</v>
      </c>
      <c r="E42" s="146" t="s">
        <v>1357</v>
      </c>
      <c r="F42" s="146" t="s">
        <v>465</v>
      </c>
      <c r="G42" s="146">
        <v>2023</v>
      </c>
      <c r="H42" s="146" t="s">
        <v>468</v>
      </c>
      <c r="I42" s="146">
        <v>2027</v>
      </c>
      <c r="J42" s="146" t="s">
        <v>466</v>
      </c>
      <c r="K42" s="146" t="s">
        <v>467</v>
      </c>
    </row>
    <row r="43" spans="2:12" ht="108">
      <c r="B43" s="876"/>
      <c r="C43" s="876"/>
      <c r="D43" s="876"/>
      <c r="E43" s="583" t="s">
        <v>626</v>
      </c>
      <c r="F43" s="146">
        <v>2731</v>
      </c>
      <c r="G43" s="146" t="s">
        <v>627</v>
      </c>
      <c r="H43" s="146">
        <v>3481</v>
      </c>
      <c r="I43" s="146" t="s">
        <v>383</v>
      </c>
      <c r="J43" s="146" t="s">
        <v>628</v>
      </c>
      <c r="K43" s="146" t="s">
        <v>385</v>
      </c>
    </row>
    <row r="44" spans="2:12" ht="102" customHeight="1">
      <c r="B44" s="876"/>
      <c r="C44" s="876"/>
      <c r="D44" s="876"/>
      <c r="E44" s="572" t="s">
        <v>514</v>
      </c>
      <c r="F44" s="146" t="s">
        <v>515</v>
      </c>
      <c r="G44" s="146">
        <v>2019</v>
      </c>
      <c r="H44" s="146">
        <v>1.2</v>
      </c>
      <c r="I44" s="146">
        <v>2025</v>
      </c>
      <c r="J44" s="146" t="s">
        <v>498</v>
      </c>
      <c r="K44" s="583" t="s">
        <v>499</v>
      </c>
    </row>
    <row r="45" spans="2:12" ht="108">
      <c r="B45" s="875"/>
      <c r="C45" s="876"/>
      <c r="D45" s="876"/>
      <c r="E45" s="572" t="s">
        <v>1428</v>
      </c>
      <c r="F45" s="50" t="s">
        <v>536</v>
      </c>
      <c r="G45" s="50" t="s">
        <v>537</v>
      </c>
      <c r="H45" s="146" t="s">
        <v>538</v>
      </c>
      <c r="I45" s="146" t="s">
        <v>539</v>
      </c>
      <c r="J45" s="147" t="s">
        <v>498</v>
      </c>
      <c r="K45" s="146" t="s">
        <v>499</v>
      </c>
    </row>
    <row r="46" spans="2:12" ht="267.75" customHeight="1">
      <c r="B46" s="874" t="s">
        <v>1371</v>
      </c>
      <c r="C46" s="876"/>
      <c r="D46" s="876"/>
      <c r="E46" s="877" t="s">
        <v>1373</v>
      </c>
      <c r="F46" s="477" t="s">
        <v>1374</v>
      </c>
      <c r="G46" s="880">
        <v>2022</v>
      </c>
      <c r="H46" s="146" t="s">
        <v>1375</v>
      </c>
      <c r="I46" s="874">
        <v>2026</v>
      </c>
      <c r="J46" s="877" t="s">
        <v>1376</v>
      </c>
      <c r="K46" s="874" t="s">
        <v>1377</v>
      </c>
    </row>
    <row r="47" spans="2:12">
      <c r="B47" s="876"/>
      <c r="C47" s="876"/>
      <c r="D47" s="876"/>
      <c r="E47" s="878"/>
      <c r="F47" s="102" t="s">
        <v>1378</v>
      </c>
      <c r="G47" s="881"/>
      <c r="H47" s="102" t="s">
        <v>1379</v>
      </c>
      <c r="I47" s="876"/>
      <c r="J47" s="878"/>
      <c r="K47" s="876"/>
    </row>
    <row r="48" spans="2:12">
      <c r="B48" s="876"/>
      <c r="C48" s="876"/>
      <c r="D48" s="876"/>
      <c r="E48" s="878"/>
      <c r="F48" s="102" t="s">
        <v>1380</v>
      </c>
      <c r="G48" s="881"/>
      <c r="H48" s="102" t="s">
        <v>1381</v>
      </c>
      <c r="I48" s="876"/>
      <c r="J48" s="878"/>
      <c r="K48" s="876"/>
    </row>
    <row r="49" spans="1:13" ht="41.25" customHeight="1">
      <c r="B49" s="875"/>
      <c r="C49" s="876"/>
      <c r="D49" s="875"/>
      <c r="E49" s="879"/>
      <c r="F49" s="102" t="s">
        <v>1382</v>
      </c>
      <c r="G49" s="882"/>
      <c r="H49" s="102" t="s">
        <v>1383</v>
      </c>
      <c r="I49" s="875"/>
      <c r="J49" s="879"/>
      <c r="K49" s="875"/>
    </row>
    <row r="50" spans="1:13" ht="126.75" customHeight="1">
      <c r="B50" s="874" t="s">
        <v>1393</v>
      </c>
      <c r="C50" s="876"/>
      <c r="D50" s="874" t="s">
        <v>1372</v>
      </c>
      <c r="E50" s="596" t="s">
        <v>1394</v>
      </c>
      <c r="F50" s="50" t="s">
        <v>1395</v>
      </c>
      <c r="G50" s="877" t="s">
        <v>1396</v>
      </c>
      <c r="H50" s="50" t="s">
        <v>1395</v>
      </c>
      <c r="I50" s="877" t="s">
        <v>1397</v>
      </c>
      <c r="J50" s="877" t="s">
        <v>1398</v>
      </c>
      <c r="K50" s="874" t="s">
        <v>1377</v>
      </c>
    </row>
    <row r="51" spans="1:13" ht="48.75" customHeight="1">
      <c r="B51" s="876"/>
      <c r="C51" s="876"/>
      <c r="D51" s="876"/>
      <c r="E51" s="590" t="s">
        <v>1399</v>
      </c>
      <c r="F51" s="50">
        <v>76.27</v>
      </c>
      <c r="G51" s="878"/>
      <c r="H51" s="50">
        <v>76.27</v>
      </c>
      <c r="I51" s="878"/>
      <c r="J51" s="878"/>
      <c r="K51" s="876"/>
    </row>
    <row r="52" spans="1:13" ht="66.75" customHeight="1">
      <c r="B52" s="876"/>
      <c r="C52" s="876"/>
      <c r="D52" s="876"/>
      <c r="E52" s="590" t="s">
        <v>1400</v>
      </c>
      <c r="F52" s="50" t="s">
        <v>1401</v>
      </c>
      <c r="G52" s="878"/>
      <c r="H52" s="50">
        <v>10.182</v>
      </c>
      <c r="I52" s="878"/>
      <c r="J52" s="878"/>
      <c r="K52" s="876"/>
    </row>
    <row r="53" spans="1:13" ht="72" customHeight="1">
      <c r="B53" s="875"/>
      <c r="C53" s="875"/>
      <c r="D53" s="875"/>
      <c r="E53" s="590" t="s">
        <v>1402</v>
      </c>
      <c r="F53" s="50">
        <v>598</v>
      </c>
      <c r="G53" s="879"/>
      <c r="H53" s="50">
        <v>598</v>
      </c>
      <c r="I53" s="879"/>
      <c r="J53" s="879"/>
      <c r="K53" s="875"/>
    </row>
    <row r="54" spans="1:13" ht="69" customHeight="1">
      <c r="B54" s="874" t="s">
        <v>732</v>
      </c>
      <c r="C54" s="874">
        <v>1190</v>
      </c>
      <c r="D54" s="874" t="s">
        <v>342</v>
      </c>
      <c r="E54" s="102" t="s">
        <v>733</v>
      </c>
      <c r="F54" s="102" t="s">
        <v>734</v>
      </c>
      <c r="G54" s="102">
        <v>2021</v>
      </c>
      <c r="H54" s="597" t="s">
        <v>735</v>
      </c>
      <c r="I54" s="102">
        <v>2027</v>
      </c>
      <c r="J54" s="877" t="s">
        <v>736</v>
      </c>
      <c r="K54" s="877" t="s">
        <v>737</v>
      </c>
    </row>
    <row r="55" spans="1:13" ht="90" customHeight="1">
      <c r="B55" s="875"/>
      <c r="C55" s="876"/>
      <c r="D55" s="876"/>
      <c r="E55" s="146" t="s">
        <v>738</v>
      </c>
      <c r="F55" s="146" t="s">
        <v>739</v>
      </c>
      <c r="G55" s="146">
        <v>2021</v>
      </c>
      <c r="H55" s="146" t="s">
        <v>740</v>
      </c>
      <c r="I55" s="146">
        <v>2027</v>
      </c>
      <c r="J55" s="879"/>
      <c r="K55" s="879"/>
    </row>
    <row r="56" spans="1:13" customFormat="1" ht="81.75" customHeight="1">
      <c r="A56" s="575"/>
      <c r="B56" s="895"/>
      <c r="C56" s="876"/>
      <c r="D56" s="876"/>
      <c r="E56" s="50" t="s">
        <v>1550</v>
      </c>
      <c r="F56" s="590"/>
      <c r="G56" s="590"/>
      <c r="H56" s="146">
        <v>20</v>
      </c>
      <c r="I56" s="146" t="s">
        <v>1551</v>
      </c>
      <c r="J56" s="877" t="s">
        <v>1552</v>
      </c>
      <c r="K56" s="892"/>
      <c r="L56" s="575"/>
      <c r="M56" s="575"/>
    </row>
    <row r="57" spans="1:13" customFormat="1" ht="81.75" customHeight="1">
      <c r="A57" s="575"/>
      <c r="B57" s="896"/>
      <c r="C57" s="876"/>
      <c r="D57" s="876"/>
      <c r="E57" s="50" t="s">
        <v>1553</v>
      </c>
      <c r="F57" s="102"/>
      <c r="G57" s="102"/>
      <c r="H57" s="102">
        <v>8</v>
      </c>
      <c r="I57" s="102" t="s">
        <v>1551</v>
      </c>
      <c r="J57" s="878"/>
      <c r="K57" s="893"/>
      <c r="L57" s="575"/>
      <c r="M57" s="575"/>
    </row>
    <row r="58" spans="1:13" customFormat="1" ht="96" customHeight="1">
      <c r="A58" s="575"/>
      <c r="B58" s="896"/>
      <c r="C58" s="876"/>
      <c r="D58" s="876"/>
      <c r="E58" s="102" t="s">
        <v>686</v>
      </c>
      <c r="F58" s="102"/>
      <c r="G58" s="102"/>
      <c r="H58" s="102">
        <v>10</v>
      </c>
      <c r="I58" s="102" t="s">
        <v>1551</v>
      </c>
      <c r="J58" s="878"/>
      <c r="K58" s="893"/>
      <c r="L58" s="575"/>
      <c r="M58" s="575"/>
    </row>
    <row r="59" spans="1:13" customFormat="1" ht="81.75" customHeight="1">
      <c r="A59" s="575"/>
      <c r="B59" s="896"/>
      <c r="C59" s="876"/>
      <c r="D59" s="876"/>
      <c r="E59" s="102" t="s">
        <v>687</v>
      </c>
      <c r="F59" s="102"/>
      <c r="G59" s="102"/>
      <c r="H59" s="102">
        <v>200</v>
      </c>
      <c r="I59" s="102" t="s">
        <v>1551</v>
      </c>
      <c r="J59" s="878"/>
      <c r="K59" s="893"/>
      <c r="L59" s="575"/>
      <c r="M59" s="575"/>
    </row>
    <row r="60" spans="1:13" customFormat="1" ht="42.75" customHeight="1">
      <c r="A60" s="575"/>
      <c r="B60" s="896"/>
      <c r="C60" s="876"/>
      <c r="D60" s="876"/>
      <c r="E60" s="102" t="s">
        <v>688</v>
      </c>
      <c r="F60" s="102"/>
      <c r="G60" s="102"/>
      <c r="H60" s="102">
        <v>2</v>
      </c>
      <c r="I60" s="102" t="s">
        <v>1551</v>
      </c>
      <c r="J60" s="878"/>
      <c r="K60" s="893"/>
      <c r="L60" s="575"/>
      <c r="M60" s="575"/>
    </row>
    <row r="61" spans="1:13" customFormat="1" ht="120.75" customHeight="1" thickBot="1">
      <c r="A61" s="575"/>
      <c r="B61" s="897"/>
      <c r="C61" s="898"/>
      <c r="D61" s="898"/>
      <c r="E61" s="598" t="s">
        <v>689</v>
      </c>
      <c r="F61" s="598">
        <v>133500</v>
      </c>
      <c r="G61" s="598"/>
      <c r="H61" s="598">
        <v>147047</v>
      </c>
      <c r="I61" s="598" t="s">
        <v>1551</v>
      </c>
      <c r="J61" s="891"/>
      <c r="K61" s="894"/>
      <c r="L61" s="575"/>
      <c r="M61" s="575"/>
    </row>
  </sheetData>
  <mergeCells count="51">
    <mergeCell ref="B5:B7"/>
    <mergeCell ref="C5:C7"/>
    <mergeCell ref="D5:D7"/>
    <mergeCell ref="J56:J61"/>
    <mergeCell ref="K56:K61"/>
    <mergeCell ref="B56:B61"/>
    <mergeCell ref="D54:D61"/>
    <mergeCell ref="C54:C61"/>
    <mergeCell ref="K54:K55"/>
    <mergeCell ref="J54:J55"/>
    <mergeCell ref="B54:B55"/>
    <mergeCell ref="E5:I5"/>
    <mergeCell ref="J5:J7"/>
    <mergeCell ref="K5:K7"/>
    <mergeCell ref="E6:E7"/>
    <mergeCell ref="F6:G6"/>
    <mergeCell ref="H6:I6"/>
    <mergeCell ref="B42:B45"/>
    <mergeCell ref="B46:B49"/>
    <mergeCell ref="D8:D13"/>
    <mergeCell ref="B8:B13"/>
    <mergeCell ref="C8:C13"/>
    <mergeCell ref="C17:C18"/>
    <mergeCell ref="C37:C38"/>
    <mergeCell ref="C14:C16"/>
    <mergeCell ref="B30:B36"/>
    <mergeCell ref="C29:C36"/>
    <mergeCell ref="D29:D36"/>
    <mergeCell ref="D37:D38"/>
    <mergeCell ref="B25:B27"/>
    <mergeCell ref="C25:C27"/>
    <mergeCell ref="D25:D27"/>
    <mergeCell ref="J50:J53"/>
    <mergeCell ref="K50:K53"/>
    <mergeCell ref="C42:C53"/>
    <mergeCell ref="D42:D49"/>
    <mergeCell ref="I46:I49"/>
    <mergeCell ref="J46:J49"/>
    <mergeCell ref="K46:K49"/>
    <mergeCell ref="B50:B53"/>
    <mergeCell ref="D50:D53"/>
    <mergeCell ref="G50:G53"/>
    <mergeCell ref="I50:I53"/>
    <mergeCell ref="E46:E49"/>
    <mergeCell ref="G46:G49"/>
    <mergeCell ref="K23:K24"/>
    <mergeCell ref="B23:B24"/>
    <mergeCell ref="C19:C24"/>
    <mergeCell ref="D19:D24"/>
    <mergeCell ref="K37:K38"/>
    <mergeCell ref="J23:J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XFA922"/>
  <sheetViews>
    <sheetView topLeftCell="A657" zoomScale="130" zoomScaleNormal="130" workbookViewId="0">
      <selection activeCell="B672" sqref="B672"/>
    </sheetView>
  </sheetViews>
  <sheetFormatPr defaultRowHeight="12.75"/>
  <cols>
    <col min="1" max="1" width="9.140625" style="425"/>
    <col min="2" max="2" width="37.7109375" style="425" customWidth="1"/>
    <col min="3" max="3" width="56.28515625" style="425" customWidth="1"/>
    <col min="4" max="4" width="14" style="425" customWidth="1"/>
    <col min="5" max="5" width="15.28515625" style="425" customWidth="1"/>
    <col min="6" max="6" width="14.140625" style="425" customWidth="1"/>
    <col min="7" max="7" width="12.85546875" style="425" customWidth="1"/>
    <col min="8" max="8" width="14.42578125" style="425" customWidth="1"/>
    <col min="9" max="9" width="17.28515625" style="425" customWidth="1"/>
    <col min="10" max="16384" width="9.140625" style="425"/>
  </cols>
  <sheetData>
    <row r="1" spans="1:9">
      <c r="A1" s="125" t="s">
        <v>180</v>
      </c>
    </row>
    <row r="3" spans="1:9" ht="14.25">
      <c r="A3" s="126" t="s">
        <v>1554</v>
      </c>
      <c r="B3" s="602"/>
      <c r="C3" s="126"/>
      <c r="D3" s="126"/>
      <c r="E3" s="126"/>
      <c r="F3" s="603"/>
      <c r="G3" s="603"/>
      <c r="H3" s="603"/>
      <c r="I3" s="126"/>
    </row>
    <row r="4" spans="1:9">
      <c r="A4" s="604" t="s">
        <v>181</v>
      </c>
      <c r="B4" s="604"/>
      <c r="C4" s="604"/>
    </row>
    <row r="5" spans="1:9">
      <c r="B5" s="605" t="s">
        <v>12</v>
      </c>
      <c r="C5" s="605" t="s">
        <v>13</v>
      </c>
    </row>
    <row r="6" spans="1:9">
      <c r="B6" s="606">
        <v>1022</v>
      </c>
      <c r="C6" s="606" t="s">
        <v>386</v>
      </c>
    </row>
    <row r="8" spans="1:9" ht="14.25">
      <c r="A8" s="125" t="s">
        <v>471</v>
      </c>
      <c r="C8" s="124"/>
      <c r="D8" s="124"/>
      <c r="E8" s="124"/>
      <c r="F8" s="124"/>
      <c r="G8" s="124"/>
      <c r="H8" s="124"/>
      <c r="I8" s="124"/>
    </row>
    <row r="10" spans="1:9">
      <c r="B10" s="607" t="s">
        <v>14</v>
      </c>
      <c r="C10" s="608">
        <v>1022</v>
      </c>
      <c r="D10" s="903" t="s">
        <v>59</v>
      </c>
      <c r="E10" s="903"/>
      <c r="F10" s="903"/>
      <c r="G10" s="903"/>
      <c r="H10" s="903"/>
      <c r="I10" s="903"/>
    </row>
    <row r="11" spans="1:9">
      <c r="B11" s="607" t="s">
        <v>15</v>
      </c>
      <c r="C11" s="608">
        <v>11001</v>
      </c>
      <c r="D11" s="904" t="s">
        <v>846</v>
      </c>
      <c r="E11" s="904" t="s">
        <v>847</v>
      </c>
      <c r="F11" s="903" t="s">
        <v>16</v>
      </c>
      <c r="G11" s="903" t="s">
        <v>20</v>
      </c>
      <c r="H11" s="903" t="s">
        <v>148</v>
      </c>
      <c r="I11" s="919" t="s">
        <v>1555</v>
      </c>
    </row>
    <row r="12" spans="1:9" ht="47.25" customHeight="1">
      <c r="B12" s="607" t="s">
        <v>6</v>
      </c>
      <c r="C12" s="608" t="s">
        <v>775</v>
      </c>
      <c r="D12" s="905"/>
      <c r="E12" s="905"/>
      <c r="F12" s="903"/>
      <c r="G12" s="903"/>
      <c r="H12" s="903"/>
      <c r="I12" s="919"/>
    </row>
    <row r="13" spans="1:9" ht="42" customHeight="1">
      <c r="B13" s="607" t="s">
        <v>17</v>
      </c>
      <c r="C13" s="608" t="s">
        <v>777</v>
      </c>
      <c r="D13" s="905"/>
      <c r="E13" s="905"/>
      <c r="F13" s="903"/>
      <c r="G13" s="903"/>
      <c r="H13" s="903"/>
      <c r="I13" s="919"/>
    </row>
    <row r="14" spans="1:9" ht="26.25" customHeight="1">
      <c r="B14" s="607" t="s">
        <v>1556</v>
      </c>
      <c r="C14" s="608" t="s">
        <v>572</v>
      </c>
      <c r="D14" s="905"/>
      <c r="E14" s="905"/>
      <c r="F14" s="903"/>
      <c r="G14" s="903"/>
      <c r="H14" s="903"/>
      <c r="I14" s="919"/>
    </row>
    <row r="15" spans="1:9" ht="30.75" customHeight="1">
      <c r="B15" s="612" t="s">
        <v>1557</v>
      </c>
      <c r="C15" s="613" t="s">
        <v>830</v>
      </c>
      <c r="D15" s="906"/>
      <c r="E15" s="906"/>
      <c r="F15" s="907"/>
      <c r="G15" s="907"/>
      <c r="H15" s="907"/>
      <c r="I15" s="910"/>
    </row>
    <row r="16" spans="1:9">
      <c r="B16" s="900" t="s">
        <v>18</v>
      </c>
      <c r="C16" s="901"/>
      <c r="D16" s="619"/>
      <c r="E16" s="619"/>
      <c r="F16" s="619"/>
      <c r="G16" s="619"/>
      <c r="H16" s="619"/>
      <c r="I16" s="620"/>
    </row>
    <row r="17" spans="1:16381" ht="14.25">
      <c r="B17" s="621" t="s">
        <v>1558</v>
      </c>
      <c r="C17" s="622" t="s">
        <v>64</v>
      </c>
      <c r="D17" s="623"/>
      <c r="E17" s="623"/>
      <c r="F17" s="623"/>
      <c r="G17" s="623"/>
      <c r="H17" s="623"/>
      <c r="I17" s="624"/>
    </row>
    <row r="18" spans="1:16381" ht="38.25">
      <c r="B18" s="457" t="s">
        <v>831</v>
      </c>
      <c r="C18" s="458" t="s">
        <v>832</v>
      </c>
      <c r="D18" s="625" t="s">
        <v>62</v>
      </c>
      <c r="E18" s="626">
        <v>20</v>
      </c>
      <c r="F18" s="626">
        <v>20</v>
      </c>
      <c r="G18" s="626">
        <v>20</v>
      </c>
      <c r="H18" s="626">
        <v>20</v>
      </c>
      <c r="I18" s="626"/>
    </row>
    <row r="19" spans="1:16381" ht="43.5" customHeight="1">
      <c r="B19" s="457" t="s">
        <v>831</v>
      </c>
      <c r="C19" s="458" t="s">
        <v>833</v>
      </c>
      <c r="D19" s="625" t="s">
        <v>62</v>
      </c>
      <c r="E19" s="626">
        <v>15</v>
      </c>
      <c r="F19" s="626">
        <v>10</v>
      </c>
      <c r="G19" s="626">
        <v>10</v>
      </c>
      <c r="H19" s="626">
        <v>10</v>
      </c>
      <c r="I19" s="626"/>
    </row>
    <row r="20" spans="1:16381" ht="40.5" customHeight="1">
      <c r="B20" s="457" t="s">
        <v>831</v>
      </c>
      <c r="C20" s="458" t="s">
        <v>834</v>
      </c>
      <c r="D20" s="625" t="s">
        <v>62</v>
      </c>
      <c r="E20" s="626" t="s">
        <v>387</v>
      </c>
      <c r="F20" s="626">
        <v>10</v>
      </c>
      <c r="G20" s="626">
        <v>10</v>
      </c>
      <c r="H20" s="626">
        <v>10</v>
      </c>
      <c r="I20" s="626"/>
    </row>
    <row r="21" spans="1:16381" ht="41.25" customHeight="1">
      <c r="B21" s="457" t="s">
        <v>831</v>
      </c>
      <c r="C21" s="458" t="s">
        <v>835</v>
      </c>
      <c r="D21" s="625" t="s">
        <v>62</v>
      </c>
      <c r="E21" s="626" t="s">
        <v>388</v>
      </c>
      <c r="F21" s="626">
        <v>15</v>
      </c>
      <c r="G21" s="626">
        <v>15</v>
      </c>
      <c r="H21" s="626">
        <v>15</v>
      </c>
      <c r="I21" s="626"/>
    </row>
    <row r="22" spans="1:16381" ht="37.5" customHeight="1">
      <c r="B22" s="457" t="s">
        <v>831</v>
      </c>
      <c r="C22" s="458" t="s">
        <v>836</v>
      </c>
      <c r="D22" s="625" t="s">
        <v>62</v>
      </c>
      <c r="E22" s="626" t="s">
        <v>388</v>
      </c>
      <c r="F22" s="626">
        <v>10</v>
      </c>
      <c r="G22" s="626">
        <v>10</v>
      </c>
      <c r="H22" s="626">
        <v>10</v>
      </c>
      <c r="I22" s="626"/>
    </row>
    <row r="23" spans="1:16381" ht="37.5" customHeight="1">
      <c r="B23" s="457" t="s">
        <v>831</v>
      </c>
      <c r="C23" s="458" t="s">
        <v>837</v>
      </c>
      <c r="D23" s="625" t="s">
        <v>62</v>
      </c>
      <c r="E23" s="626" t="s">
        <v>389</v>
      </c>
      <c r="F23" s="626">
        <v>3</v>
      </c>
      <c r="G23" s="626">
        <v>3</v>
      </c>
      <c r="H23" s="626">
        <v>3</v>
      </c>
      <c r="I23" s="626"/>
    </row>
    <row r="24" spans="1:16381" ht="37.5" customHeight="1">
      <c r="B24" s="457" t="s">
        <v>831</v>
      </c>
      <c r="C24" s="458" t="s">
        <v>838</v>
      </c>
      <c r="D24" s="625">
        <v>2</v>
      </c>
      <c r="E24" s="626" t="s">
        <v>390</v>
      </c>
      <c r="F24" s="626">
        <v>15</v>
      </c>
      <c r="G24" s="626">
        <v>15</v>
      </c>
      <c r="H24" s="626">
        <v>15</v>
      </c>
      <c r="I24" s="626"/>
    </row>
    <row r="25" spans="1:16381" ht="37.5" customHeight="1">
      <c r="B25" s="457" t="s">
        <v>831</v>
      </c>
      <c r="C25" s="458" t="s">
        <v>839</v>
      </c>
      <c r="D25" s="625">
        <v>25</v>
      </c>
      <c r="E25" s="626" t="s">
        <v>391</v>
      </c>
      <c r="F25" s="626">
        <v>50</v>
      </c>
      <c r="G25" s="626">
        <v>50</v>
      </c>
      <c r="H25" s="626">
        <v>50</v>
      </c>
      <c r="I25" s="626"/>
    </row>
    <row r="26" spans="1:16381" ht="37.5" customHeight="1">
      <c r="B26" s="457" t="s">
        <v>831</v>
      </c>
      <c r="C26" s="458" t="s">
        <v>840</v>
      </c>
      <c r="D26" s="625" t="s">
        <v>62</v>
      </c>
      <c r="E26" s="626" t="s">
        <v>392</v>
      </c>
      <c r="F26" s="626">
        <v>2</v>
      </c>
      <c r="G26" s="626">
        <v>2</v>
      </c>
      <c r="H26" s="626">
        <v>2</v>
      </c>
      <c r="I26" s="626"/>
    </row>
    <row r="27" spans="1:16381" ht="37.5" customHeight="1">
      <c r="B27" s="457" t="s">
        <v>831</v>
      </c>
      <c r="C27" s="458" t="s">
        <v>1436</v>
      </c>
      <c r="D27" s="625" t="s">
        <v>62</v>
      </c>
      <c r="E27" s="626">
        <v>1</v>
      </c>
      <c r="F27" s="626"/>
      <c r="G27" s="626"/>
      <c r="H27" s="626"/>
      <c r="I27" s="626"/>
    </row>
    <row r="28" spans="1:16381" ht="37.5" customHeight="1">
      <c r="B28" s="457" t="s">
        <v>831</v>
      </c>
      <c r="C28" s="458" t="s">
        <v>841</v>
      </c>
      <c r="D28" s="625" t="s">
        <v>62</v>
      </c>
      <c r="E28" s="626" t="s">
        <v>392</v>
      </c>
      <c r="F28" s="626">
        <v>1</v>
      </c>
      <c r="G28" s="626">
        <v>1</v>
      </c>
      <c r="H28" s="626">
        <v>1</v>
      </c>
      <c r="I28" s="626"/>
    </row>
    <row r="29" spans="1:16381" ht="33" customHeight="1">
      <c r="B29" s="900" t="s">
        <v>842</v>
      </c>
      <c r="C29" s="918"/>
      <c r="D29" s="627">
        <f>+'Հ3 Մաս 1 և 2'!E33</f>
        <v>176135.58</v>
      </c>
      <c r="E29" s="627">
        <f>+'Հ3 Մաս 1 և 2'!F33</f>
        <v>264000</v>
      </c>
      <c r="F29" s="627">
        <f>+'Հ3 Մաս 1 և 2'!G33</f>
        <v>762000</v>
      </c>
      <c r="G29" s="627">
        <f>+'Հ3 Մաս 1 և 2'!H33</f>
        <v>762000</v>
      </c>
      <c r="H29" s="627">
        <f>+'Հ3 Մաս 1 և 2'!I33</f>
        <v>762000</v>
      </c>
      <c r="I29" s="446" t="s">
        <v>414</v>
      </c>
    </row>
    <row r="30" spans="1:16381" s="628" customFormat="1" ht="16.5" customHeight="1">
      <c r="A30" s="425"/>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425"/>
      <c r="CS30" s="425"/>
      <c r="CT30" s="425"/>
      <c r="CU30" s="425"/>
      <c r="CV30" s="425"/>
      <c r="CW30" s="425"/>
      <c r="CX30" s="425"/>
      <c r="CY30" s="425"/>
      <c r="CZ30" s="425"/>
      <c r="DA30" s="425"/>
      <c r="DB30" s="425"/>
      <c r="DC30" s="425"/>
      <c r="DD30" s="425"/>
      <c r="DE30" s="425"/>
      <c r="DF30" s="425"/>
      <c r="DG30" s="425"/>
      <c r="DH30" s="425"/>
      <c r="DI30" s="425"/>
      <c r="DJ30" s="425"/>
      <c r="DK30" s="425"/>
      <c r="DL30" s="425"/>
      <c r="DM30" s="425"/>
      <c r="DN30" s="425"/>
      <c r="DO30" s="425"/>
      <c r="DP30" s="425"/>
      <c r="DQ30" s="425"/>
      <c r="DR30" s="425"/>
      <c r="DS30" s="425"/>
      <c r="DT30" s="425"/>
      <c r="DU30" s="425"/>
      <c r="DV30" s="425"/>
      <c r="DW30" s="425"/>
      <c r="DX30" s="425"/>
      <c r="DY30" s="425"/>
      <c r="DZ30" s="425"/>
      <c r="EA30" s="425"/>
      <c r="EB30" s="425"/>
      <c r="EC30" s="425"/>
      <c r="ED30" s="425"/>
      <c r="EE30" s="425"/>
      <c r="EF30" s="425"/>
      <c r="EG30" s="425"/>
      <c r="EH30" s="425"/>
      <c r="EI30" s="425"/>
      <c r="EJ30" s="425"/>
      <c r="EK30" s="425"/>
      <c r="EL30" s="425"/>
      <c r="EM30" s="425"/>
      <c r="EN30" s="425"/>
      <c r="EO30" s="425"/>
      <c r="EP30" s="425"/>
      <c r="EQ30" s="425"/>
      <c r="ER30" s="425"/>
      <c r="ES30" s="425"/>
      <c r="ET30" s="425"/>
      <c r="EU30" s="425"/>
      <c r="EV30" s="425"/>
      <c r="EW30" s="425"/>
      <c r="EX30" s="425"/>
      <c r="EY30" s="425"/>
      <c r="EZ30" s="425"/>
      <c r="FA30" s="425"/>
      <c r="FB30" s="425"/>
      <c r="FC30" s="425"/>
      <c r="FD30" s="425"/>
      <c r="FE30" s="425"/>
      <c r="FF30" s="425"/>
      <c r="FG30" s="425"/>
      <c r="FH30" s="425"/>
      <c r="FI30" s="425"/>
      <c r="FJ30" s="425"/>
      <c r="FK30" s="425"/>
      <c r="FL30" s="425"/>
      <c r="FM30" s="425"/>
      <c r="FN30" s="425"/>
      <c r="FO30" s="425"/>
      <c r="FP30" s="425"/>
      <c r="FQ30" s="425"/>
      <c r="FR30" s="425"/>
      <c r="FS30" s="425"/>
      <c r="FT30" s="425"/>
      <c r="FU30" s="425"/>
      <c r="FV30" s="425"/>
      <c r="FW30" s="425"/>
      <c r="FX30" s="425"/>
      <c r="FY30" s="425"/>
      <c r="FZ30" s="425"/>
      <c r="GA30" s="425"/>
      <c r="GB30" s="425"/>
      <c r="GC30" s="425"/>
      <c r="GD30" s="425"/>
      <c r="GE30" s="425"/>
      <c r="GF30" s="425"/>
      <c r="GG30" s="425"/>
      <c r="GH30" s="425"/>
      <c r="GI30" s="425"/>
      <c r="GJ30" s="425"/>
      <c r="GK30" s="425"/>
      <c r="GL30" s="425"/>
      <c r="GM30" s="425"/>
      <c r="GN30" s="425"/>
      <c r="GO30" s="425"/>
      <c r="GP30" s="425"/>
      <c r="GQ30" s="425"/>
      <c r="GR30" s="425"/>
      <c r="GS30" s="425"/>
      <c r="GT30" s="425"/>
      <c r="GU30" s="425"/>
      <c r="GV30" s="425"/>
      <c r="GW30" s="425"/>
      <c r="GX30" s="425"/>
      <c r="GY30" s="425"/>
      <c r="GZ30" s="425"/>
      <c r="HA30" s="425"/>
      <c r="HB30" s="425"/>
      <c r="HC30" s="425"/>
      <c r="HD30" s="425"/>
      <c r="HE30" s="425"/>
      <c r="HF30" s="425"/>
      <c r="HG30" s="425"/>
      <c r="HH30" s="425"/>
      <c r="HI30" s="425"/>
      <c r="HJ30" s="425"/>
      <c r="HK30" s="425"/>
      <c r="HL30" s="425"/>
      <c r="HM30" s="425"/>
      <c r="HN30" s="425"/>
      <c r="HO30" s="425"/>
      <c r="HP30" s="425"/>
      <c r="HQ30" s="425"/>
      <c r="HR30" s="425"/>
      <c r="HS30" s="425"/>
      <c r="HT30" s="425"/>
      <c r="HU30" s="425"/>
      <c r="HV30" s="425"/>
      <c r="HW30" s="425"/>
      <c r="HX30" s="425"/>
      <c r="HY30" s="425"/>
      <c r="HZ30" s="425"/>
      <c r="IA30" s="425"/>
      <c r="IB30" s="425"/>
      <c r="IC30" s="425"/>
      <c r="ID30" s="425"/>
      <c r="IE30" s="425"/>
      <c r="IF30" s="425"/>
      <c r="IG30" s="425"/>
      <c r="IH30" s="425"/>
      <c r="II30" s="425"/>
      <c r="IJ30" s="425"/>
      <c r="IK30" s="425"/>
      <c r="IL30" s="425"/>
      <c r="IM30" s="425"/>
      <c r="IN30" s="425"/>
      <c r="IO30" s="425"/>
      <c r="IP30" s="425"/>
      <c r="IQ30" s="425"/>
      <c r="IR30" s="425"/>
      <c r="IS30" s="425"/>
      <c r="IT30" s="425"/>
      <c r="IU30" s="425"/>
      <c r="IV30" s="425"/>
      <c r="IW30" s="425"/>
      <c r="IX30" s="425"/>
      <c r="IY30" s="425"/>
      <c r="IZ30" s="425"/>
      <c r="JA30" s="425"/>
      <c r="JB30" s="425"/>
      <c r="JC30" s="425"/>
      <c r="JD30" s="425"/>
      <c r="JE30" s="425"/>
      <c r="JF30" s="425"/>
      <c r="JG30" s="425"/>
      <c r="JH30" s="425"/>
      <c r="JI30" s="425"/>
      <c r="JJ30" s="425"/>
      <c r="JK30" s="425"/>
      <c r="JL30" s="425"/>
      <c r="JM30" s="425"/>
      <c r="JN30" s="425"/>
      <c r="JO30" s="425"/>
      <c r="JP30" s="425"/>
      <c r="JQ30" s="425"/>
      <c r="JR30" s="425"/>
      <c r="JS30" s="425"/>
      <c r="JT30" s="425"/>
      <c r="JU30" s="425"/>
      <c r="JV30" s="425"/>
      <c r="JW30" s="425"/>
      <c r="JX30" s="425"/>
      <c r="JY30" s="425"/>
      <c r="JZ30" s="425"/>
      <c r="KA30" s="425"/>
      <c r="KB30" s="425"/>
      <c r="KC30" s="425"/>
      <c r="KD30" s="425"/>
      <c r="KE30" s="425"/>
      <c r="KF30" s="425"/>
      <c r="KG30" s="425"/>
      <c r="KH30" s="425"/>
      <c r="KI30" s="425"/>
      <c r="KJ30" s="425"/>
      <c r="KK30" s="425"/>
      <c r="KL30" s="425"/>
      <c r="KM30" s="425"/>
      <c r="KN30" s="425"/>
      <c r="KO30" s="425"/>
      <c r="KP30" s="425"/>
      <c r="KQ30" s="425"/>
      <c r="KR30" s="425"/>
      <c r="KS30" s="425"/>
      <c r="KT30" s="425"/>
      <c r="KU30" s="425"/>
      <c r="KV30" s="425"/>
      <c r="KW30" s="425"/>
      <c r="KX30" s="425"/>
      <c r="KY30" s="425"/>
      <c r="KZ30" s="425"/>
      <c r="LA30" s="425"/>
      <c r="LB30" s="425"/>
      <c r="LC30" s="425"/>
      <c r="LD30" s="425"/>
      <c r="LE30" s="425"/>
      <c r="LF30" s="425"/>
      <c r="LG30" s="425"/>
      <c r="LH30" s="425"/>
      <c r="LI30" s="425"/>
      <c r="LJ30" s="425"/>
      <c r="LK30" s="425"/>
      <c r="LL30" s="425"/>
      <c r="LM30" s="425"/>
      <c r="LN30" s="425"/>
      <c r="LO30" s="425"/>
      <c r="LP30" s="425"/>
      <c r="LQ30" s="425"/>
      <c r="LR30" s="425"/>
      <c r="LS30" s="425"/>
      <c r="LT30" s="425"/>
      <c r="LU30" s="425"/>
      <c r="LV30" s="425"/>
      <c r="LW30" s="425"/>
      <c r="LX30" s="425"/>
      <c r="LY30" s="425"/>
      <c r="LZ30" s="425"/>
      <c r="MA30" s="425"/>
      <c r="MB30" s="425"/>
      <c r="MC30" s="425"/>
      <c r="MD30" s="425"/>
      <c r="ME30" s="425"/>
      <c r="MF30" s="425"/>
      <c r="MG30" s="425"/>
      <c r="MH30" s="425"/>
      <c r="MI30" s="425"/>
      <c r="MJ30" s="425"/>
      <c r="MK30" s="425"/>
      <c r="ML30" s="425"/>
      <c r="MM30" s="425"/>
      <c r="MN30" s="425"/>
      <c r="MO30" s="425"/>
      <c r="MP30" s="425"/>
      <c r="MQ30" s="425"/>
      <c r="MR30" s="425"/>
      <c r="MS30" s="425"/>
      <c r="MT30" s="425"/>
      <c r="MU30" s="425"/>
      <c r="MV30" s="425"/>
      <c r="MW30" s="425"/>
      <c r="MX30" s="425"/>
      <c r="MY30" s="425"/>
      <c r="MZ30" s="425"/>
      <c r="NA30" s="425"/>
      <c r="NB30" s="425"/>
      <c r="NC30" s="425"/>
      <c r="ND30" s="425"/>
      <c r="NE30" s="425"/>
      <c r="NF30" s="425"/>
      <c r="NG30" s="425"/>
      <c r="NH30" s="425"/>
      <c r="NI30" s="425"/>
      <c r="NJ30" s="425"/>
      <c r="NK30" s="425"/>
      <c r="NL30" s="425"/>
      <c r="NM30" s="425"/>
      <c r="NN30" s="425"/>
      <c r="NO30" s="425"/>
      <c r="NP30" s="425"/>
      <c r="NQ30" s="425"/>
      <c r="NR30" s="425"/>
      <c r="NS30" s="425"/>
      <c r="NT30" s="425"/>
      <c r="NU30" s="425"/>
      <c r="NV30" s="425"/>
      <c r="NW30" s="425"/>
      <c r="NX30" s="425"/>
      <c r="NY30" s="425"/>
      <c r="NZ30" s="425"/>
      <c r="OA30" s="425"/>
      <c r="OB30" s="425"/>
      <c r="OC30" s="425"/>
      <c r="OD30" s="425"/>
      <c r="OE30" s="425"/>
      <c r="OF30" s="425"/>
      <c r="OG30" s="425"/>
      <c r="OH30" s="425"/>
      <c r="OI30" s="425"/>
      <c r="OJ30" s="425"/>
      <c r="OK30" s="425"/>
      <c r="OL30" s="425"/>
      <c r="OM30" s="425"/>
      <c r="ON30" s="425"/>
      <c r="OO30" s="425"/>
      <c r="OP30" s="425"/>
      <c r="OQ30" s="425"/>
      <c r="OR30" s="425"/>
      <c r="OS30" s="425"/>
      <c r="OT30" s="425"/>
      <c r="OU30" s="425"/>
      <c r="OV30" s="425"/>
      <c r="OW30" s="425"/>
      <c r="OX30" s="425"/>
      <c r="OY30" s="425"/>
      <c r="OZ30" s="425"/>
      <c r="PA30" s="425"/>
      <c r="PB30" s="425"/>
      <c r="PC30" s="425"/>
      <c r="PD30" s="425"/>
      <c r="PE30" s="425"/>
      <c r="PF30" s="425"/>
      <c r="PG30" s="425"/>
      <c r="PH30" s="425"/>
      <c r="PI30" s="425"/>
      <c r="PJ30" s="425"/>
      <c r="PK30" s="425"/>
      <c r="PL30" s="425"/>
      <c r="PM30" s="425"/>
      <c r="PN30" s="425"/>
      <c r="PO30" s="425"/>
      <c r="PP30" s="425"/>
      <c r="PQ30" s="425"/>
      <c r="PR30" s="425"/>
      <c r="PS30" s="425"/>
      <c r="PT30" s="425"/>
      <c r="PU30" s="425"/>
      <c r="PV30" s="425"/>
      <c r="PW30" s="425"/>
      <c r="PX30" s="425"/>
      <c r="PY30" s="425"/>
      <c r="PZ30" s="425"/>
      <c r="QA30" s="425"/>
      <c r="QB30" s="425"/>
      <c r="QC30" s="425"/>
      <c r="QD30" s="425"/>
      <c r="QE30" s="425"/>
      <c r="QF30" s="425"/>
      <c r="QG30" s="425"/>
      <c r="QH30" s="425"/>
      <c r="QI30" s="425"/>
      <c r="QJ30" s="425"/>
      <c r="QK30" s="425"/>
      <c r="QL30" s="425"/>
      <c r="QM30" s="425"/>
      <c r="QN30" s="425"/>
      <c r="QO30" s="425"/>
      <c r="QP30" s="425"/>
      <c r="QQ30" s="425"/>
      <c r="QR30" s="425"/>
      <c r="QS30" s="425"/>
      <c r="QT30" s="425"/>
      <c r="QU30" s="425"/>
      <c r="QV30" s="425"/>
      <c r="QW30" s="425"/>
      <c r="QX30" s="425"/>
      <c r="QY30" s="425"/>
      <c r="QZ30" s="425"/>
      <c r="RA30" s="425"/>
      <c r="RB30" s="425"/>
      <c r="RC30" s="425"/>
      <c r="RD30" s="425"/>
      <c r="RE30" s="425"/>
      <c r="RF30" s="425"/>
      <c r="RG30" s="425"/>
      <c r="RH30" s="425"/>
      <c r="RI30" s="425"/>
      <c r="RJ30" s="425"/>
      <c r="RK30" s="425"/>
      <c r="RL30" s="425"/>
      <c r="RM30" s="425"/>
      <c r="RN30" s="425"/>
      <c r="RO30" s="425"/>
      <c r="RP30" s="425"/>
      <c r="RQ30" s="425"/>
      <c r="RR30" s="425"/>
      <c r="RS30" s="425"/>
      <c r="RT30" s="425"/>
      <c r="RU30" s="425"/>
      <c r="RV30" s="425"/>
      <c r="RW30" s="425"/>
      <c r="RX30" s="425"/>
      <c r="RY30" s="425"/>
      <c r="RZ30" s="425"/>
      <c r="SA30" s="425"/>
      <c r="SB30" s="425"/>
      <c r="SC30" s="425"/>
      <c r="SD30" s="425"/>
      <c r="SE30" s="425"/>
      <c r="SF30" s="425"/>
      <c r="SG30" s="425"/>
      <c r="SH30" s="425"/>
      <c r="SI30" s="425"/>
      <c r="SJ30" s="425"/>
      <c r="SK30" s="425"/>
      <c r="SL30" s="425"/>
      <c r="SM30" s="425"/>
      <c r="SN30" s="425"/>
      <c r="SO30" s="425"/>
      <c r="SP30" s="425"/>
      <c r="SQ30" s="425"/>
      <c r="SR30" s="425"/>
      <c r="SS30" s="425"/>
      <c r="ST30" s="425"/>
      <c r="SU30" s="425"/>
      <c r="SV30" s="425"/>
      <c r="SW30" s="425"/>
      <c r="SX30" s="425"/>
      <c r="SY30" s="425"/>
      <c r="SZ30" s="425"/>
      <c r="TA30" s="425"/>
      <c r="TB30" s="425"/>
      <c r="TC30" s="425"/>
      <c r="TD30" s="425"/>
      <c r="TE30" s="425"/>
      <c r="TF30" s="425"/>
      <c r="TG30" s="425"/>
      <c r="TH30" s="425"/>
      <c r="TI30" s="425"/>
      <c r="TJ30" s="425"/>
      <c r="TK30" s="425"/>
      <c r="TL30" s="425"/>
      <c r="TM30" s="425"/>
      <c r="TN30" s="425"/>
      <c r="TO30" s="425"/>
      <c r="TP30" s="425"/>
      <c r="TQ30" s="425"/>
      <c r="TR30" s="425"/>
      <c r="TS30" s="425"/>
      <c r="TT30" s="425"/>
      <c r="TU30" s="425"/>
      <c r="TV30" s="425"/>
      <c r="TW30" s="425"/>
      <c r="TX30" s="425"/>
      <c r="TY30" s="425"/>
      <c r="TZ30" s="425"/>
      <c r="UA30" s="425"/>
      <c r="UB30" s="425"/>
      <c r="UC30" s="425"/>
      <c r="UD30" s="425"/>
      <c r="UE30" s="425"/>
      <c r="UF30" s="425"/>
      <c r="UG30" s="425"/>
      <c r="UH30" s="425"/>
      <c r="UI30" s="425"/>
      <c r="UJ30" s="425"/>
      <c r="UK30" s="425"/>
      <c r="UL30" s="425"/>
      <c r="UM30" s="425"/>
      <c r="UN30" s="425"/>
      <c r="UO30" s="425"/>
      <c r="UP30" s="425"/>
      <c r="UQ30" s="425"/>
      <c r="UR30" s="425"/>
      <c r="US30" s="425"/>
      <c r="UT30" s="425"/>
      <c r="UU30" s="425"/>
      <c r="UV30" s="425"/>
      <c r="UW30" s="425"/>
      <c r="UX30" s="425"/>
      <c r="UY30" s="425"/>
      <c r="UZ30" s="425"/>
      <c r="VA30" s="425"/>
      <c r="VB30" s="425"/>
      <c r="VC30" s="425"/>
      <c r="VD30" s="425"/>
      <c r="VE30" s="425"/>
      <c r="VF30" s="425"/>
      <c r="VG30" s="425"/>
      <c r="VH30" s="425"/>
      <c r="VI30" s="425"/>
      <c r="VJ30" s="425"/>
      <c r="VK30" s="425"/>
      <c r="VL30" s="425"/>
      <c r="VM30" s="425"/>
      <c r="VN30" s="425"/>
      <c r="VO30" s="425"/>
      <c r="VP30" s="425"/>
      <c r="VQ30" s="425"/>
      <c r="VR30" s="425"/>
      <c r="VS30" s="425"/>
      <c r="VT30" s="425"/>
      <c r="VU30" s="425"/>
      <c r="VV30" s="425"/>
      <c r="VW30" s="425"/>
      <c r="VX30" s="425"/>
      <c r="VY30" s="425"/>
      <c r="VZ30" s="425"/>
      <c r="WA30" s="425"/>
      <c r="WB30" s="425"/>
      <c r="WC30" s="425"/>
      <c r="WD30" s="425"/>
      <c r="WE30" s="425"/>
      <c r="WF30" s="425"/>
      <c r="WG30" s="425"/>
      <c r="WH30" s="425"/>
      <c r="WI30" s="425"/>
      <c r="WJ30" s="425"/>
      <c r="WK30" s="425"/>
      <c r="WL30" s="425"/>
      <c r="WM30" s="425"/>
      <c r="WN30" s="425"/>
      <c r="WO30" s="425"/>
      <c r="WP30" s="425"/>
      <c r="WQ30" s="425"/>
      <c r="WR30" s="425"/>
      <c r="WS30" s="425"/>
      <c r="WT30" s="425"/>
      <c r="WU30" s="425"/>
      <c r="WV30" s="425"/>
      <c r="WW30" s="425"/>
      <c r="WX30" s="425"/>
      <c r="WY30" s="425"/>
      <c r="WZ30" s="425"/>
      <c r="XA30" s="425"/>
      <c r="XB30" s="425"/>
      <c r="XC30" s="425"/>
      <c r="XD30" s="425"/>
      <c r="XE30" s="425"/>
      <c r="XF30" s="425"/>
      <c r="XG30" s="425"/>
      <c r="XH30" s="425"/>
      <c r="XI30" s="425"/>
      <c r="XJ30" s="425"/>
      <c r="XK30" s="425"/>
      <c r="XL30" s="425"/>
      <c r="XM30" s="425"/>
      <c r="XN30" s="425"/>
      <c r="XO30" s="425"/>
      <c r="XP30" s="425"/>
      <c r="XQ30" s="425"/>
      <c r="XR30" s="425"/>
      <c r="XS30" s="425"/>
      <c r="XT30" s="425"/>
      <c r="XU30" s="425"/>
      <c r="XV30" s="425"/>
      <c r="XW30" s="425"/>
      <c r="XX30" s="425"/>
      <c r="XY30" s="425"/>
      <c r="XZ30" s="425"/>
      <c r="YA30" s="425"/>
      <c r="YB30" s="425"/>
      <c r="YC30" s="425"/>
      <c r="YD30" s="425"/>
      <c r="YE30" s="425"/>
      <c r="YF30" s="425"/>
      <c r="YG30" s="425"/>
      <c r="YH30" s="425"/>
      <c r="YI30" s="425"/>
      <c r="YJ30" s="425"/>
      <c r="YK30" s="425"/>
      <c r="YL30" s="425"/>
      <c r="YM30" s="425"/>
      <c r="YN30" s="425"/>
      <c r="YO30" s="425"/>
      <c r="YP30" s="425"/>
      <c r="YQ30" s="425"/>
      <c r="YR30" s="425"/>
      <c r="YS30" s="425"/>
      <c r="YT30" s="425"/>
      <c r="YU30" s="425"/>
      <c r="YV30" s="425"/>
      <c r="YW30" s="425"/>
      <c r="YX30" s="425"/>
      <c r="YY30" s="425"/>
      <c r="YZ30" s="425"/>
      <c r="ZA30" s="425"/>
      <c r="ZB30" s="425"/>
      <c r="ZC30" s="425"/>
      <c r="ZD30" s="425"/>
      <c r="ZE30" s="425"/>
      <c r="ZF30" s="425"/>
      <c r="ZG30" s="425"/>
      <c r="ZH30" s="425"/>
      <c r="ZI30" s="425"/>
      <c r="ZJ30" s="425"/>
      <c r="ZK30" s="425"/>
      <c r="ZL30" s="425"/>
      <c r="ZM30" s="425"/>
      <c r="ZN30" s="425"/>
      <c r="ZO30" s="425"/>
      <c r="ZP30" s="425"/>
      <c r="ZQ30" s="425"/>
      <c r="ZR30" s="425"/>
      <c r="ZS30" s="425"/>
      <c r="ZT30" s="425"/>
      <c r="ZU30" s="425"/>
      <c r="ZV30" s="425"/>
      <c r="ZW30" s="425"/>
      <c r="ZX30" s="425"/>
      <c r="ZY30" s="425"/>
      <c r="ZZ30" s="425"/>
      <c r="AAA30" s="425"/>
      <c r="AAB30" s="425"/>
      <c r="AAC30" s="425"/>
      <c r="AAD30" s="425"/>
      <c r="AAE30" s="425"/>
      <c r="AAF30" s="425"/>
      <c r="AAG30" s="425"/>
      <c r="AAH30" s="425"/>
      <c r="AAI30" s="425"/>
      <c r="AAJ30" s="425"/>
      <c r="AAK30" s="425"/>
      <c r="AAL30" s="425"/>
      <c r="AAM30" s="425"/>
      <c r="AAN30" s="425"/>
      <c r="AAO30" s="425"/>
      <c r="AAP30" s="425"/>
      <c r="AAQ30" s="425"/>
      <c r="AAR30" s="425"/>
      <c r="AAS30" s="425"/>
      <c r="AAT30" s="425"/>
      <c r="AAU30" s="425"/>
      <c r="AAV30" s="425"/>
      <c r="AAW30" s="425"/>
      <c r="AAX30" s="425"/>
      <c r="AAY30" s="425"/>
      <c r="AAZ30" s="425"/>
      <c r="ABA30" s="425"/>
      <c r="ABB30" s="425"/>
      <c r="ABC30" s="425"/>
      <c r="ABD30" s="425"/>
      <c r="ABE30" s="425"/>
      <c r="ABF30" s="425"/>
      <c r="ABG30" s="425"/>
      <c r="ABH30" s="425"/>
      <c r="ABI30" s="425"/>
      <c r="ABJ30" s="425"/>
      <c r="ABK30" s="425"/>
      <c r="ABL30" s="425"/>
      <c r="ABM30" s="425"/>
      <c r="ABN30" s="425"/>
      <c r="ABO30" s="425"/>
      <c r="ABP30" s="425"/>
      <c r="ABQ30" s="425"/>
      <c r="ABR30" s="425"/>
      <c r="ABS30" s="425"/>
      <c r="ABT30" s="425"/>
      <c r="ABU30" s="425"/>
      <c r="ABV30" s="425"/>
      <c r="ABW30" s="425"/>
      <c r="ABX30" s="425"/>
      <c r="ABY30" s="425"/>
      <c r="ABZ30" s="425"/>
      <c r="ACA30" s="425"/>
      <c r="ACB30" s="425"/>
      <c r="ACC30" s="425"/>
      <c r="ACD30" s="425"/>
      <c r="ACE30" s="425"/>
      <c r="ACF30" s="425"/>
      <c r="ACG30" s="425"/>
      <c r="ACH30" s="425"/>
      <c r="ACI30" s="425"/>
      <c r="ACJ30" s="425"/>
      <c r="ACK30" s="425"/>
      <c r="ACL30" s="425"/>
      <c r="ACM30" s="425"/>
      <c r="ACN30" s="425"/>
      <c r="ACO30" s="425"/>
      <c r="ACP30" s="425"/>
      <c r="ACQ30" s="425"/>
      <c r="ACR30" s="425"/>
      <c r="ACS30" s="425"/>
      <c r="ACT30" s="425"/>
      <c r="ACU30" s="425"/>
      <c r="ACV30" s="425"/>
      <c r="ACW30" s="425"/>
      <c r="ACX30" s="425"/>
      <c r="ACY30" s="425"/>
      <c r="ACZ30" s="425"/>
      <c r="ADA30" s="425"/>
      <c r="ADB30" s="425"/>
      <c r="ADC30" s="425"/>
      <c r="ADD30" s="425"/>
      <c r="ADE30" s="425"/>
      <c r="ADF30" s="425"/>
      <c r="ADG30" s="425"/>
      <c r="ADH30" s="425"/>
      <c r="ADI30" s="425"/>
      <c r="ADJ30" s="425"/>
      <c r="ADK30" s="425"/>
      <c r="ADL30" s="425"/>
      <c r="ADM30" s="425"/>
      <c r="ADN30" s="425"/>
      <c r="ADO30" s="425"/>
      <c r="ADP30" s="425"/>
      <c r="ADQ30" s="425"/>
      <c r="ADR30" s="425"/>
      <c r="ADS30" s="425"/>
      <c r="ADT30" s="425"/>
      <c r="ADU30" s="425"/>
      <c r="ADV30" s="425"/>
      <c r="ADW30" s="425"/>
      <c r="ADX30" s="425"/>
      <c r="ADY30" s="425"/>
      <c r="ADZ30" s="425"/>
      <c r="AEA30" s="425"/>
      <c r="AEB30" s="425"/>
      <c r="AEC30" s="425"/>
      <c r="AED30" s="425"/>
      <c r="AEE30" s="425"/>
      <c r="AEF30" s="425"/>
      <c r="AEG30" s="425"/>
      <c r="AEH30" s="425"/>
      <c r="AEI30" s="425"/>
      <c r="AEJ30" s="425"/>
      <c r="AEK30" s="425"/>
      <c r="AEL30" s="425"/>
      <c r="AEM30" s="425"/>
      <c r="AEN30" s="425"/>
      <c r="AEO30" s="425"/>
      <c r="AEP30" s="425"/>
      <c r="AEQ30" s="425"/>
      <c r="AER30" s="425"/>
      <c r="AES30" s="425"/>
      <c r="AET30" s="425"/>
      <c r="AEU30" s="425"/>
      <c r="AEV30" s="425"/>
      <c r="AEW30" s="425"/>
      <c r="AEX30" s="425"/>
      <c r="AEY30" s="425"/>
      <c r="AEZ30" s="425"/>
      <c r="AFA30" s="425"/>
      <c r="AFB30" s="425"/>
      <c r="AFC30" s="425"/>
      <c r="AFD30" s="425"/>
      <c r="AFE30" s="425"/>
      <c r="AFF30" s="425"/>
      <c r="AFG30" s="425"/>
      <c r="AFH30" s="425"/>
      <c r="AFI30" s="425"/>
      <c r="AFJ30" s="425"/>
      <c r="AFK30" s="425"/>
      <c r="AFL30" s="425"/>
      <c r="AFM30" s="425"/>
      <c r="AFN30" s="425"/>
      <c r="AFO30" s="425"/>
      <c r="AFP30" s="425"/>
      <c r="AFQ30" s="425"/>
      <c r="AFR30" s="425"/>
      <c r="AFS30" s="425"/>
      <c r="AFT30" s="425"/>
      <c r="AFU30" s="425"/>
      <c r="AFV30" s="425"/>
      <c r="AFW30" s="425"/>
      <c r="AFX30" s="425"/>
      <c r="AFY30" s="425"/>
      <c r="AFZ30" s="425"/>
      <c r="AGA30" s="425"/>
      <c r="AGB30" s="425"/>
      <c r="AGC30" s="425"/>
      <c r="AGD30" s="425"/>
      <c r="AGE30" s="425"/>
      <c r="AGF30" s="425"/>
      <c r="AGG30" s="425"/>
      <c r="AGH30" s="425"/>
      <c r="AGI30" s="425"/>
      <c r="AGJ30" s="425"/>
      <c r="AGK30" s="425"/>
      <c r="AGL30" s="425"/>
      <c r="AGM30" s="425"/>
      <c r="AGN30" s="425"/>
      <c r="AGO30" s="425"/>
      <c r="AGP30" s="425"/>
      <c r="AGQ30" s="425"/>
      <c r="AGR30" s="425"/>
      <c r="AGS30" s="425"/>
      <c r="AGT30" s="425"/>
      <c r="AGU30" s="425"/>
      <c r="AGV30" s="425"/>
      <c r="AGW30" s="425"/>
      <c r="AGX30" s="425"/>
      <c r="AGY30" s="425"/>
      <c r="AGZ30" s="425"/>
      <c r="AHA30" s="425"/>
      <c r="AHB30" s="425"/>
      <c r="AHC30" s="425"/>
      <c r="AHD30" s="425"/>
      <c r="AHE30" s="425"/>
      <c r="AHF30" s="425"/>
      <c r="AHG30" s="425"/>
      <c r="AHH30" s="425"/>
      <c r="AHI30" s="425"/>
      <c r="AHJ30" s="425"/>
      <c r="AHK30" s="425"/>
      <c r="AHL30" s="425"/>
      <c r="AHM30" s="425"/>
      <c r="AHN30" s="425"/>
      <c r="AHO30" s="425"/>
      <c r="AHP30" s="425"/>
      <c r="AHQ30" s="425"/>
      <c r="AHR30" s="425"/>
      <c r="AHS30" s="425"/>
      <c r="AHT30" s="425"/>
      <c r="AHU30" s="425"/>
      <c r="AHV30" s="425"/>
      <c r="AHW30" s="425"/>
      <c r="AHX30" s="425"/>
      <c r="AHY30" s="425"/>
      <c r="AHZ30" s="425"/>
      <c r="AIA30" s="425"/>
      <c r="AIB30" s="425"/>
      <c r="AIC30" s="425"/>
      <c r="AID30" s="425"/>
      <c r="AIE30" s="425"/>
      <c r="AIF30" s="425"/>
      <c r="AIG30" s="425"/>
      <c r="AIH30" s="425"/>
      <c r="AII30" s="425"/>
      <c r="AIJ30" s="425"/>
      <c r="AIK30" s="425"/>
      <c r="AIL30" s="425"/>
      <c r="AIM30" s="425"/>
      <c r="AIN30" s="425"/>
      <c r="AIO30" s="425"/>
      <c r="AIP30" s="425"/>
      <c r="AIQ30" s="425"/>
      <c r="AIR30" s="425"/>
      <c r="AIS30" s="425"/>
      <c r="AIT30" s="425"/>
      <c r="AIU30" s="425"/>
      <c r="AIV30" s="425"/>
      <c r="AIW30" s="425"/>
      <c r="AIX30" s="425"/>
      <c r="AIY30" s="425"/>
      <c r="AIZ30" s="425"/>
      <c r="AJA30" s="425"/>
      <c r="AJB30" s="425"/>
      <c r="AJC30" s="425"/>
      <c r="AJD30" s="425"/>
      <c r="AJE30" s="425"/>
      <c r="AJF30" s="425"/>
      <c r="AJG30" s="425"/>
      <c r="AJH30" s="425"/>
      <c r="AJI30" s="425"/>
      <c r="AJJ30" s="425"/>
      <c r="AJK30" s="425"/>
      <c r="AJL30" s="425"/>
      <c r="AJM30" s="425"/>
      <c r="AJN30" s="425"/>
      <c r="AJO30" s="425"/>
      <c r="AJP30" s="425"/>
      <c r="AJQ30" s="425"/>
      <c r="AJR30" s="425"/>
      <c r="AJS30" s="425"/>
      <c r="AJT30" s="425"/>
      <c r="AJU30" s="425"/>
      <c r="AJV30" s="425"/>
      <c r="AJW30" s="425"/>
      <c r="AJX30" s="425"/>
      <c r="AJY30" s="425"/>
      <c r="AJZ30" s="425"/>
      <c r="AKA30" s="425"/>
      <c r="AKB30" s="425"/>
      <c r="AKC30" s="425"/>
      <c r="AKD30" s="425"/>
      <c r="AKE30" s="425"/>
      <c r="AKF30" s="425"/>
      <c r="AKG30" s="425"/>
      <c r="AKH30" s="425"/>
      <c r="AKI30" s="425"/>
      <c r="AKJ30" s="425"/>
      <c r="AKK30" s="425"/>
      <c r="AKL30" s="425"/>
      <c r="AKM30" s="425"/>
      <c r="AKN30" s="425"/>
      <c r="AKO30" s="425"/>
      <c r="AKP30" s="425"/>
      <c r="AKQ30" s="425"/>
      <c r="AKR30" s="425"/>
      <c r="AKS30" s="425"/>
      <c r="AKT30" s="425"/>
      <c r="AKU30" s="425"/>
      <c r="AKV30" s="425"/>
      <c r="AKW30" s="425"/>
      <c r="AKX30" s="425"/>
      <c r="AKY30" s="425"/>
      <c r="AKZ30" s="425"/>
      <c r="ALA30" s="425"/>
      <c r="ALB30" s="425"/>
      <c r="ALC30" s="425"/>
      <c r="ALD30" s="425"/>
      <c r="ALE30" s="425"/>
      <c r="ALF30" s="425"/>
      <c r="ALG30" s="425"/>
      <c r="ALH30" s="425"/>
      <c r="ALI30" s="425"/>
      <c r="ALJ30" s="425"/>
      <c r="ALK30" s="425"/>
      <c r="ALL30" s="425"/>
      <c r="ALM30" s="425"/>
      <c r="ALN30" s="425"/>
      <c r="ALO30" s="425"/>
      <c r="ALP30" s="425"/>
      <c r="ALQ30" s="425"/>
      <c r="ALR30" s="425"/>
      <c r="ALS30" s="425"/>
      <c r="ALT30" s="425"/>
      <c r="ALU30" s="425"/>
      <c r="ALV30" s="425"/>
      <c r="ALW30" s="425"/>
      <c r="ALX30" s="425"/>
      <c r="ALY30" s="425"/>
      <c r="ALZ30" s="425"/>
      <c r="AMA30" s="425"/>
      <c r="AMB30" s="425"/>
      <c r="AMC30" s="425"/>
      <c r="AMD30" s="425"/>
      <c r="AME30" s="425"/>
      <c r="AMF30" s="425"/>
      <c r="AMG30" s="425"/>
      <c r="AMH30" s="425"/>
      <c r="AMI30" s="425"/>
      <c r="AMJ30" s="425"/>
      <c r="AMK30" s="425"/>
      <c r="AML30" s="425"/>
      <c r="AMM30" s="425"/>
      <c r="AMN30" s="425"/>
      <c r="AMO30" s="425"/>
      <c r="AMP30" s="425"/>
      <c r="AMQ30" s="425"/>
      <c r="AMR30" s="425"/>
      <c r="AMS30" s="425"/>
      <c r="AMT30" s="425"/>
      <c r="AMU30" s="425"/>
      <c r="AMV30" s="425"/>
      <c r="AMW30" s="425"/>
      <c r="AMX30" s="425"/>
      <c r="AMY30" s="425"/>
      <c r="AMZ30" s="425"/>
      <c r="ANA30" s="425"/>
      <c r="ANB30" s="425"/>
      <c r="ANC30" s="425"/>
      <c r="AND30" s="425"/>
      <c r="ANE30" s="425"/>
      <c r="ANF30" s="425"/>
      <c r="ANG30" s="425"/>
      <c r="ANH30" s="425"/>
      <c r="ANI30" s="425"/>
      <c r="ANJ30" s="425"/>
      <c r="ANK30" s="425"/>
      <c r="ANL30" s="425"/>
      <c r="ANM30" s="425"/>
      <c r="ANN30" s="425"/>
      <c r="ANO30" s="425"/>
      <c r="ANP30" s="425"/>
      <c r="ANQ30" s="425"/>
      <c r="ANR30" s="425"/>
      <c r="ANS30" s="425"/>
      <c r="ANT30" s="425"/>
      <c r="ANU30" s="425"/>
      <c r="ANV30" s="425"/>
      <c r="ANW30" s="425"/>
      <c r="ANX30" s="425"/>
      <c r="ANY30" s="425"/>
      <c r="ANZ30" s="425"/>
      <c r="AOA30" s="425"/>
      <c r="AOB30" s="425"/>
      <c r="AOC30" s="425"/>
      <c r="AOD30" s="425"/>
      <c r="AOE30" s="425"/>
      <c r="AOF30" s="425"/>
      <c r="AOG30" s="425"/>
      <c r="AOH30" s="425"/>
      <c r="AOI30" s="425"/>
      <c r="AOJ30" s="425"/>
      <c r="AOK30" s="425"/>
      <c r="AOL30" s="425"/>
      <c r="AOM30" s="425"/>
      <c r="AON30" s="425"/>
      <c r="AOO30" s="425"/>
      <c r="AOP30" s="425"/>
      <c r="AOQ30" s="425"/>
      <c r="AOR30" s="425"/>
      <c r="AOS30" s="425"/>
      <c r="AOT30" s="425"/>
      <c r="AOU30" s="425"/>
      <c r="AOV30" s="425"/>
      <c r="AOW30" s="425"/>
      <c r="AOX30" s="425"/>
      <c r="AOY30" s="425"/>
      <c r="AOZ30" s="425"/>
      <c r="APA30" s="425"/>
      <c r="APB30" s="425"/>
      <c r="APC30" s="425"/>
      <c r="APD30" s="425"/>
      <c r="APE30" s="425"/>
      <c r="APF30" s="425"/>
      <c r="APG30" s="425"/>
      <c r="APH30" s="425"/>
      <c r="API30" s="425"/>
      <c r="APJ30" s="425"/>
      <c r="APK30" s="425"/>
      <c r="APL30" s="425"/>
      <c r="APM30" s="425"/>
      <c r="APN30" s="425"/>
      <c r="APO30" s="425"/>
      <c r="APP30" s="425"/>
      <c r="APQ30" s="425"/>
      <c r="APR30" s="425"/>
      <c r="APS30" s="425"/>
      <c r="APT30" s="425"/>
      <c r="APU30" s="425"/>
      <c r="APV30" s="425"/>
      <c r="APW30" s="425"/>
      <c r="APX30" s="425"/>
      <c r="APY30" s="425"/>
      <c r="APZ30" s="425"/>
      <c r="AQA30" s="425"/>
      <c r="AQB30" s="425"/>
      <c r="AQC30" s="425"/>
      <c r="AQD30" s="425"/>
      <c r="AQE30" s="425"/>
      <c r="AQF30" s="425"/>
      <c r="AQG30" s="425"/>
      <c r="AQH30" s="425"/>
      <c r="AQI30" s="425"/>
      <c r="AQJ30" s="425"/>
      <c r="AQK30" s="425"/>
      <c r="AQL30" s="425"/>
      <c r="AQM30" s="425"/>
      <c r="AQN30" s="425"/>
      <c r="AQO30" s="425"/>
      <c r="AQP30" s="425"/>
      <c r="AQQ30" s="425"/>
      <c r="AQR30" s="425"/>
      <c r="AQS30" s="425"/>
      <c r="AQT30" s="425"/>
      <c r="AQU30" s="425"/>
      <c r="AQV30" s="425"/>
      <c r="AQW30" s="425"/>
      <c r="AQX30" s="425"/>
      <c r="AQY30" s="425"/>
      <c r="AQZ30" s="425"/>
      <c r="ARA30" s="425"/>
      <c r="ARB30" s="425"/>
      <c r="ARC30" s="425"/>
      <c r="ARD30" s="425"/>
      <c r="ARE30" s="425"/>
      <c r="ARF30" s="425"/>
      <c r="ARG30" s="425"/>
      <c r="ARH30" s="425"/>
      <c r="ARI30" s="425"/>
      <c r="ARJ30" s="425"/>
      <c r="ARK30" s="425"/>
      <c r="ARL30" s="425"/>
      <c r="ARM30" s="425"/>
      <c r="ARN30" s="425"/>
      <c r="ARO30" s="425"/>
      <c r="ARP30" s="425"/>
      <c r="ARQ30" s="425"/>
      <c r="ARR30" s="425"/>
      <c r="ARS30" s="425"/>
      <c r="ART30" s="425"/>
      <c r="ARU30" s="425"/>
      <c r="ARV30" s="425"/>
      <c r="ARW30" s="425"/>
      <c r="ARX30" s="425"/>
      <c r="ARY30" s="425"/>
      <c r="ARZ30" s="425"/>
      <c r="ASA30" s="425"/>
      <c r="ASB30" s="425"/>
      <c r="ASC30" s="425"/>
      <c r="ASD30" s="425"/>
      <c r="ASE30" s="425"/>
      <c r="ASF30" s="425"/>
      <c r="ASG30" s="425"/>
      <c r="ASH30" s="425"/>
      <c r="ASI30" s="425"/>
      <c r="ASJ30" s="425"/>
      <c r="ASK30" s="425"/>
      <c r="ASL30" s="425"/>
      <c r="ASM30" s="425"/>
      <c r="ASN30" s="425"/>
      <c r="ASO30" s="425"/>
      <c r="ASP30" s="425"/>
      <c r="ASQ30" s="425"/>
      <c r="ASR30" s="425"/>
      <c r="ASS30" s="425"/>
      <c r="AST30" s="425"/>
      <c r="ASU30" s="425"/>
      <c r="ASV30" s="425"/>
      <c r="ASW30" s="425"/>
      <c r="ASX30" s="425"/>
      <c r="ASY30" s="425"/>
      <c r="ASZ30" s="425"/>
      <c r="ATA30" s="425"/>
      <c r="ATB30" s="425"/>
      <c r="ATC30" s="425"/>
      <c r="ATD30" s="425"/>
      <c r="ATE30" s="425"/>
      <c r="ATF30" s="425"/>
      <c r="ATG30" s="425"/>
      <c r="ATH30" s="425"/>
      <c r="ATI30" s="425"/>
      <c r="ATJ30" s="425"/>
      <c r="ATK30" s="425"/>
      <c r="ATL30" s="425"/>
      <c r="ATM30" s="425"/>
      <c r="ATN30" s="425"/>
      <c r="ATO30" s="425"/>
      <c r="ATP30" s="425"/>
      <c r="ATQ30" s="425"/>
      <c r="ATR30" s="425"/>
      <c r="ATS30" s="425"/>
      <c r="ATT30" s="425"/>
      <c r="ATU30" s="425"/>
      <c r="ATV30" s="425"/>
      <c r="ATW30" s="425"/>
      <c r="ATX30" s="425"/>
      <c r="ATY30" s="425"/>
      <c r="ATZ30" s="425"/>
      <c r="AUA30" s="425"/>
      <c r="AUB30" s="425"/>
      <c r="AUC30" s="425"/>
      <c r="AUD30" s="425"/>
      <c r="AUE30" s="425"/>
      <c r="AUF30" s="425"/>
      <c r="AUG30" s="425"/>
      <c r="AUH30" s="425"/>
      <c r="AUI30" s="425"/>
      <c r="AUJ30" s="425"/>
      <c r="AUK30" s="425"/>
      <c r="AUL30" s="425"/>
      <c r="AUM30" s="425"/>
      <c r="AUN30" s="425"/>
      <c r="AUO30" s="425"/>
      <c r="AUP30" s="425"/>
      <c r="AUQ30" s="425"/>
      <c r="AUR30" s="425"/>
      <c r="AUS30" s="425"/>
      <c r="AUT30" s="425"/>
      <c r="AUU30" s="425"/>
      <c r="AUV30" s="425"/>
      <c r="AUW30" s="425"/>
      <c r="AUX30" s="425"/>
      <c r="AUY30" s="425"/>
      <c r="AUZ30" s="425"/>
      <c r="AVA30" s="425"/>
      <c r="AVB30" s="425"/>
      <c r="AVC30" s="425"/>
      <c r="AVD30" s="425"/>
      <c r="AVE30" s="425"/>
      <c r="AVF30" s="425"/>
      <c r="AVG30" s="425"/>
      <c r="AVH30" s="425"/>
      <c r="AVI30" s="425"/>
      <c r="AVJ30" s="425"/>
      <c r="AVK30" s="425"/>
      <c r="AVL30" s="425"/>
      <c r="AVM30" s="425"/>
      <c r="AVN30" s="425"/>
      <c r="AVO30" s="425"/>
      <c r="AVP30" s="425"/>
      <c r="AVQ30" s="425"/>
      <c r="AVR30" s="425"/>
      <c r="AVS30" s="425"/>
      <c r="AVT30" s="425"/>
      <c r="AVU30" s="425"/>
      <c r="AVV30" s="425"/>
      <c r="AVW30" s="425"/>
      <c r="AVX30" s="425"/>
      <c r="AVY30" s="425"/>
      <c r="AVZ30" s="425"/>
      <c r="AWA30" s="425"/>
      <c r="AWB30" s="425"/>
      <c r="AWC30" s="425"/>
      <c r="AWD30" s="425"/>
      <c r="AWE30" s="425"/>
      <c r="AWF30" s="425"/>
      <c r="AWG30" s="425"/>
      <c r="AWH30" s="425"/>
      <c r="AWI30" s="425"/>
      <c r="AWJ30" s="425"/>
      <c r="AWK30" s="425"/>
      <c r="AWL30" s="425"/>
      <c r="AWM30" s="425"/>
      <c r="AWN30" s="425"/>
      <c r="AWO30" s="425"/>
      <c r="AWP30" s="425"/>
      <c r="AWQ30" s="425"/>
      <c r="AWR30" s="425"/>
      <c r="AWS30" s="425"/>
      <c r="AWT30" s="425"/>
      <c r="AWU30" s="425"/>
      <c r="AWV30" s="425"/>
      <c r="AWW30" s="425"/>
      <c r="AWX30" s="425"/>
      <c r="AWY30" s="425"/>
      <c r="AWZ30" s="425"/>
      <c r="AXA30" s="425"/>
      <c r="AXB30" s="425"/>
      <c r="AXC30" s="425"/>
      <c r="AXD30" s="425"/>
      <c r="AXE30" s="425"/>
      <c r="AXF30" s="425"/>
      <c r="AXG30" s="425"/>
      <c r="AXH30" s="425"/>
      <c r="AXI30" s="425"/>
      <c r="AXJ30" s="425"/>
      <c r="AXK30" s="425"/>
      <c r="AXL30" s="425"/>
      <c r="AXM30" s="425"/>
      <c r="AXN30" s="425"/>
      <c r="AXO30" s="425"/>
      <c r="AXP30" s="425"/>
      <c r="AXQ30" s="425"/>
      <c r="AXR30" s="425"/>
      <c r="AXS30" s="425"/>
      <c r="AXT30" s="425"/>
      <c r="AXU30" s="425"/>
      <c r="AXV30" s="425"/>
      <c r="AXW30" s="425"/>
      <c r="AXX30" s="425"/>
      <c r="AXY30" s="425"/>
      <c r="AXZ30" s="425"/>
      <c r="AYA30" s="425"/>
      <c r="AYB30" s="425"/>
      <c r="AYC30" s="425"/>
      <c r="AYD30" s="425"/>
      <c r="AYE30" s="425"/>
      <c r="AYF30" s="425"/>
      <c r="AYG30" s="425"/>
      <c r="AYH30" s="425"/>
      <c r="AYI30" s="425"/>
      <c r="AYJ30" s="425"/>
      <c r="AYK30" s="425"/>
      <c r="AYL30" s="425"/>
      <c r="AYM30" s="425"/>
      <c r="AYN30" s="425"/>
      <c r="AYO30" s="425"/>
      <c r="AYP30" s="425"/>
      <c r="AYQ30" s="425"/>
      <c r="AYR30" s="425"/>
      <c r="AYS30" s="425"/>
      <c r="AYT30" s="425"/>
      <c r="AYU30" s="425"/>
      <c r="AYV30" s="425"/>
      <c r="AYW30" s="425"/>
      <c r="AYX30" s="425"/>
      <c r="AYY30" s="425"/>
      <c r="AYZ30" s="425"/>
      <c r="AZA30" s="425"/>
      <c r="AZB30" s="425"/>
      <c r="AZC30" s="425"/>
      <c r="AZD30" s="425"/>
      <c r="AZE30" s="425"/>
      <c r="AZF30" s="425"/>
      <c r="AZG30" s="425"/>
      <c r="AZH30" s="425"/>
      <c r="AZI30" s="425"/>
      <c r="AZJ30" s="425"/>
      <c r="AZK30" s="425"/>
      <c r="AZL30" s="425"/>
      <c r="AZM30" s="425"/>
      <c r="AZN30" s="425"/>
      <c r="AZO30" s="425"/>
      <c r="AZP30" s="425"/>
      <c r="AZQ30" s="425"/>
      <c r="AZR30" s="425"/>
      <c r="AZS30" s="425"/>
      <c r="AZT30" s="425"/>
      <c r="AZU30" s="425"/>
      <c r="AZV30" s="425"/>
      <c r="AZW30" s="425"/>
      <c r="AZX30" s="425"/>
      <c r="AZY30" s="425"/>
      <c r="AZZ30" s="425"/>
      <c r="BAA30" s="425"/>
      <c r="BAB30" s="425"/>
      <c r="BAC30" s="425"/>
      <c r="BAD30" s="425"/>
      <c r="BAE30" s="425"/>
      <c r="BAF30" s="425"/>
      <c r="BAG30" s="425"/>
      <c r="BAH30" s="425"/>
      <c r="BAI30" s="425"/>
      <c r="BAJ30" s="425"/>
      <c r="BAK30" s="425"/>
      <c r="BAL30" s="425"/>
      <c r="BAM30" s="425"/>
      <c r="BAN30" s="425"/>
      <c r="BAO30" s="425"/>
      <c r="BAP30" s="425"/>
      <c r="BAQ30" s="425"/>
      <c r="BAR30" s="425"/>
      <c r="BAS30" s="425"/>
      <c r="BAT30" s="425"/>
      <c r="BAU30" s="425"/>
      <c r="BAV30" s="425"/>
      <c r="BAW30" s="425"/>
      <c r="BAX30" s="425"/>
      <c r="BAY30" s="425"/>
      <c r="BAZ30" s="425"/>
      <c r="BBA30" s="425"/>
      <c r="BBB30" s="425"/>
      <c r="BBC30" s="425"/>
      <c r="BBD30" s="425"/>
      <c r="BBE30" s="425"/>
      <c r="BBF30" s="425"/>
      <c r="BBG30" s="425"/>
      <c r="BBH30" s="425"/>
      <c r="BBI30" s="425"/>
      <c r="BBJ30" s="425"/>
      <c r="BBK30" s="425"/>
      <c r="BBL30" s="425"/>
      <c r="BBM30" s="425"/>
      <c r="BBN30" s="425"/>
      <c r="BBO30" s="425"/>
      <c r="BBP30" s="425"/>
      <c r="BBQ30" s="425"/>
      <c r="BBR30" s="425"/>
      <c r="BBS30" s="425"/>
      <c r="BBT30" s="425"/>
      <c r="BBU30" s="425"/>
      <c r="BBV30" s="425"/>
      <c r="BBW30" s="425"/>
      <c r="BBX30" s="425"/>
      <c r="BBY30" s="425"/>
      <c r="BBZ30" s="425"/>
      <c r="BCA30" s="425"/>
      <c r="BCB30" s="425"/>
      <c r="BCC30" s="425"/>
      <c r="BCD30" s="425"/>
      <c r="BCE30" s="425"/>
      <c r="BCF30" s="425"/>
      <c r="BCG30" s="425"/>
      <c r="BCH30" s="425"/>
      <c r="BCI30" s="425"/>
      <c r="BCJ30" s="425"/>
      <c r="BCK30" s="425"/>
      <c r="BCL30" s="425"/>
      <c r="BCM30" s="425"/>
      <c r="BCN30" s="425"/>
      <c r="BCO30" s="425"/>
      <c r="BCP30" s="425"/>
      <c r="BCQ30" s="425"/>
      <c r="BCR30" s="425"/>
      <c r="BCS30" s="425"/>
      <c r="BCT30" s="425"/>
      <c r="BCU30" s="425"/>
      <c r="BCV30" s="425"/>
      <c r="BCW30" s="425"/>
      <c r="BCX30" s="425"/>
      <c r="BCY30" s="425"/>
      <c r="BCZ30" s="425"/>
      <c r="BDA30" s="425"/>
      <c r="BDB30" s="425"/>
      <c r="BDC30" s="425"/>
      <c r="BDD30" s="425"/>
      <c r="BDE30" s="425"/>
      <c r="BDF30" s="425"/>
      <c r="BDG30" s="425"/>
      <c r="BDH30" s="425"/>
      <c r="BDI30" s="425"/>
      <c r="BDJ30" s="425"/>
      <c r="BDK30" s="425"/>
      <c r="BDL30" s="425"/>
      <c r="BDM30" s="425"/>
      <c r="BDN30" s="425"/>
      <c r="BDO30" s="425"/>
      <c r="BDP30" s="425"/>
      <c r="BDQ30" s="425"/>
      <c r="BDR30" s="425"/>
      <c r="BDS30" s="425"/>
      <c r="BDT30" s="425"/>
      <c r="BDU30" s="425"/>
      <c r="BDV30" s="425"/>
      <c r="BDW30" s="425"/>
      <c r="BDX30" s="425"/>
      <c r="BDY30" s="425"/>
      <c r="BDZ30" s="425"/>
      <c r="BEA30" s="425"/>
      <c r="BEB30" s="425"/>
      <c r="BEC30" s="425"/>
      <c r="BED30" s="425"/>
      <c r="BEE30" s="425"/>
      <c r="BEF30" s="425"/>
      <c r="BEG30" s="425"/>
      <c r="BEH30" s="425"/>
      <c r="BEI30" s="425"/>
      <c r="BEJ30" s="425"/>
      <c r="BEK30" s="425"/>
      <c r="BEL30" s="425"/>
      <c r="BEM30" s="425"/>
      <c r="BEN30" s="425"/>
      <c r="BEO30" s="425"/>
      <c r="BEP30" s="425"/>
      <c r="BEQ30" s="425"/>
      <c r="BER30" s="425"/>
      <c r="BES30" s="425"/>
      <c r="BET30" s="425"/>
      <c r="BEU30" s="425"/>
      <c r="BEV30" s="425"/>
      <c r="BEW30" s="425"/>
      <c r="BEX30" s="425"/>
      <c r="BEY30" s="425"/>
      <c r="BEZ30" s="425"/>
      <c r="BFA30" s="425"/>
      <c r="BFB30" s="425"/>
      <c r="BFC30" s="425"/>
      <c r="BFD30" s="425"/>
      <c r="BFE30" s="425"/>
      <c r="BFF30" s="425"/>
      <c r="BFG30" s="425"/>
      <c r="BFH30" s="425"/>
      <c r="BFI30" s="425"/>
      <c r="BFJ30" s="425"/>
      <c r="BFK30" s="425"/>
      <c r="BFL30" s="425"/>
      <c r="BFM30" s="425"/>
      <c r="BFN30" s="425"/>
      <c r="BFO30" s="425"/>
      <c r="BFP30" s="425"/>
      <c r="BFQ30" s="425"/>
      <c r="BFR30" s="425"/>
      <c r="BFS30" s="425"/>
      <c r="BFT30" s="425"/>
      <c r="BFU30" s="425"/>
      <c r="BFV30" s="425"/>
      <c r="BFW30" s="425"/>
      <c r="BFX30" s="425"/>
      <c r="BFY30" s="425"/>
      <c r="BFZ30" s="425"/>
      <c r="BGA30" s="425"/>
      <c r="BGB30" s="425"/>
      <c r="BGC30" s="425"/>
      <c r="BGD30" s="425"/>
      <c r="BGE30" s="425"/>
      <c r="BGF30" s="425"/>
      <c r="BGG30" s="425"/>
      <c r="BGH30" s="425"/>
      <c r="BGI30" s="425"/>
      <c r="BGJ30" s="425"/>
      <c r="BGK30" s="425"/>
      <c r="BGL30" s="425"/>
      <c r="BGM30" s="425"/>
      <c r="BGN30" s="425"/>
      <c r="BGO30" s="425"/>
      <c r="BGP30" s="425"/>
      <c r="BGQ30" s="425"/>
      <c r="BGR30" s="425"/>
      <c r="BGS30" s="425"/>
      <c r="BGT30" s="425"/>
      <c r="BGU30" s="425"/>
      <c r="BGV30" s="425"/>
      <c r="BGW30" s="425"/>
      <c r="BGX30" s="425"/>
      <c r="BGY30" s="425"/>
      <c r="BGZ30" s="425"/>
      <c r="BHA30" s="425"/>
      <c r="BHB30" s="425"/>
      <c r="BHC30" s="425"/>
      <c r="BHD30" s="425"/>
      <c r="BHE30" s="425"/>
      <c r="BHF30" s="425"/>
      <c r="BHG30" s="425"/>
      <c r="BHH30" s="425"/>
      <c r="BHI30" s="425"/>
      <c r="BHJ30" s="425"/>
      <c r="BHK30" s="425"/>
      <c r="BHL30" s="425"/>
      <c r="BHM30" s="425"/>
      <c r="BHN30" s="425"/>
      <c r="BHO30" s="425"/>
      <c r="BHP30" s="425"/>
      <c r="BHQ30" s="425"/>
      <c r="BHR30" s="425"/>
      <c r="BHS30" s="425"/>
      <c r="BHT30" s="425"/>
      <c r="BHU30" s="425"/>
      <c r="BHV30" s="425"/>
      <c r="BHW30" s="425"/>
      <c r="BHX30" s="425"/>
      <c r="BHY30" s="425"/>
      <c r="BHZ30" s="425"/>
      <c r="BIA30" s="425"/>
      <c r="BIB30" s="425"/>
      <c r="BIC30" s="425"/>
      <c r="BID30" s="425"/>
      <c r="BIE30" s="425"/>
      <c r="BIF30" s="425"/>
      <c r="BIG30" s="425"/>
      <c r="BIH30" s="425"/>
      <c r="BII30" s="425"/>
      <c r="BIJ30" s="425"/>
      <c r="BIK30" s="425"/>
      <c r="BIL30" s="425"/>
      <c r="BIM30" s="425"/>
      <c r="BIN30" s="425"/>
      <c r="BIO30" s="425"/>
      <c r="BIP30" s="425"/>
      <c r="BIQ30" s="425"/>
      <c r="BIR30" s="425"/>
      <c r="BIS30" s="425"/>
      <c r="BIT30" s="425"/>
      <c r="BIU30" s="425"/>
      <c r="BIV30" s="425"/>
      <c r="BIW30" s="425"/>
      <c r="BIX30" s="425"/>
      <c r="BIY30" s="425"/>
      <c r="BIZ30" s="425"/>
      <c r="BJA30" s="425"/>
      <c r="BJB30" s="425"/>
      <c r="BJC30" s="425"/>
      <c r="BJD30" s="425"/>
      <c r="BJE30" s="425"/>
      <c r="BJF30" s="425"/>
      <c r="BJG30" s="425"/>
      <c r="BJH30" s="425"/>
      <c r="BJI30" s="425"/>
      <c r="BJJ30" s="425"/>
      <c r="BJK30" s="425"/>
      <c r="BJL30" s="425"/>
      <c r="BJM30" s="425"/>
      <c r="BJN30" s="425"/>
      <c r="BJO30" s="425"/>
      <c r="BJP30" s="425"/>
      <c r="BJQ30" s="425"/>
      <c r="BJR30" s="425"/>
      <c r="BJS30" s="425"/>
      <c r="BJT30" s="425"/>
      <c r="BJU30" s="425"/>
      <c r="BJV30" s="425"/>
      <c r="BJW30" s="425"/>
      <c r="BJX30" s="425"/>
      <c r="BJY30" s="425"/>
      <c r="BJZ30" s="425"/>
      <c r="BKA30" s="425"/>
      <c r="BKB30" s="425"/>
      <c r="BKC30" s="425"/>
      <c r="BKD30" s="425"/>
      <c r="BKE30" s="425"/>
      <c r="BKF30" s="425"/>
      <c r="BKG30" s="425"/>
      <c r="BKH30" s="425"/>
      <c r="BKI30" s="425"/>
      <c r="BKJ30" s="425"/>
      <c r="BKK30" s="425"/>
      <c r="BKL30" s="425"/>
      <c r="BKM30" s="425"/>
      <c r="BKN30" s="425"/>
      <c r="BKO30" s="425"/>
      <c r="BKP30" s="425"/>
      <c r="BKQ30" s="425"/>
      <c r="BKR30" s="425"/>
      <c r="BKS30" s="425"/>
      <c r="BKT30" s="425"/>
      <c r="BKU30" s="425"/>
      <c r="BKV30" s="425"/>
      <c r="BKW30" s="425"/>
      <c r="BKX30" s="425"/>
      <c r="BKY30" s="425"/>
      <c r="BKZ30" s="425"/>
      <c r="BLA30" s="425"/>
      <c r="BLB30" s="425"/>
      <c r="BLC30" s="425"/>
      <c r="BLD30" s="425"/>
      <c r="BLE30" s="425"/>
      <c r="BLF30" s="425"/>
      <c r="BLG30" s="425"/>
      <c r="BLH30" s="425"/>
      <c r="BLI30" s="425"/>
      <c r="BLJ30" s="425"/>
      <c r="BLK30" s="425"/>
      <c r="BLL30" s="425"/>
      <c r="BLM30" s="425"/>
      <c r="BLN30" s="425"/>
      <c r="BLO30" s="425"/>
      <c r="BLP30" s="425"/>
      <c r="BLQ30" s="425"/>
      <c r="BLR30" s="425"/>
      <c r="BLS30" s="425"/>
      <c r="BLT30" s="425"/>
      <c r="BLU30" s="425"/>
      <c r="BLV30" s="425"/>
      <c r="BLW30" s="425"/>
      <c r="BLX30" s="425"/>
      <c r="BLY30" s="425"/>
      <c r="BLZ30" s="425"/>
      <c r="BMA30" s="425"/>
      <c r="BMB30" s="425"/>
      <c r="BMC30" s="425"/>
      <c r="BMD30" s="425"/>
      <c r="BME30" s="425"/>
      <c r="BMF30" s="425"/>
      <c r="BMG30" s="425"/>
      <c r="BMH30" s="425"/>
      <c r="BMI30" s="425"/>
      <c r="BMJ30" s="425"/>
      <c r="BMK30" s="425"/>
      <c r="BML30" s="425"/>
      <c r="BMM30" s="425"/>
      <c r="BMN30" s="425"/>
      <c r="BMO30" s="425"/>
      <c r="BMP30" s="425"/>
      <c r="BMQ30" s="425"/>
      <c r="BMR30" s="425"/>
      <c r="BMS30" s="425"/>
      <c r="BMT30" s="425"/>
      <c r="BMU30" s="425"/>
      <c r="BMV30" s="425"/>
      <c r="BMW30" s="425"/>
      <c r="BMX30" s="425"/>
      <c r="BMY30" s="425"/>
      <c r="BMZ30" s="425"/>
      <c r="BNA30" s="425"/>
      <c r="BNB30" s="425"/>
      <c r="BNC30" s="425"/>
      <c r="BND30" s="425"/>
      <c r="BNE30" s="425"/>
      <c r="BNF30" s="425"/>
      <c r="BNG30" s="425"/>
      <c r="BNH30" s="425"/>
      <c r="BNI30" s="425"/>
      <c r="BNJ30" s="425"/>
      <c r="BNK30" s="425"/>
      <c r="BNL30" s="425"/>
      <c r="BNM30" s="425"/>
      <c r="BNN30" s="425"/>
      <c r="BNO30" s="425"/>
      <c r="BNP30" s="425"/>
      <c r="BNQ30" s="425"/>
      <c r="BNR30" s="425"/>
      <c r="BNS30" s="425"/>
      <c r="BNT30" s="425"/>
      <c r="BNU30" s="425"/>
      <c r="BNV30" s="425"/>
      <c r="BNW30" s="425"/>
      <c r="BNX30" s="425"/>
      <c r="BNY30" s="425"/>
      <c r="BNZ30" s="425"/>
      <c r="BOA30" s="425"/>
      <c r="BOB30" s="425"/>
      <c r="BOC30" s="425"/>
      <c r="BOD30" s="425"/>
      <c r="BOE30" s="425"/>
      <c r="BOF30" s="425"/>
      <c r="BOG30" s="425"/>
      <c r="BOH30" s="425"/>
      <c r="BOI30" s="425"/>
      <c r="BOJ30" s="425"/>
      <c r="BOK30" s="425"/>
      <c r="BOL30" s="425"/>
      <c r="BOM30" s="425"/>
      <c r="BON30" s="425"/>
      <c r="BOO30" s="425"/>
      <c r="BOP30" s="425"/>
      <c r="BOQ30" s="425"/>
      <c r="BOR30" s="425"/>
      <c r="BOS30" s="425"/>
      <c r="BOT30" s="425"/>
      <c r="BOU30" s="425"/>
      <c r="BOV30" s="425"/>
      <c r="BOW30" s="425"/>
      <c r="BOX30" s="425"/>
      <c r="BOY30" s="425"/>
      <c r="BOZ30" s="425"/>
      <c r="BPA30" s="425"/>
      <c r="BPB30" s="425"/>
      <c r="BPC30" s="425"/>
      <c r="BPD30" s="425"/>
      <c r="BPE30" s="425"/>
      <c r="BPF30" s="425"/>
      <c r="BPG30" s="425"/>
      <c r="BPH30" s="425"/>
      <c r="BPI30" s="425"/>
      <c r="BPJ30" s="425"/>
      <c r="BPK30" s="425"/>
      <c r="BPL30" s="425"/>
      <c r="BPM30" s="425"/>
      <c r="BPN30" s="425"/>
      <c r="BPO30" s="425"/>
      <c r="BPP30" s="425"/>
      <c r="BPQ30" s="425"/>
      <c r="BPR30" s="425"/>
      <c r="BPS30" s="425"/>
      <c r="BPT30" s="425"/>
      <c r="BPU30" s="425"/>
      <c r="BPV30" s="425"/>
      <c r="BPW30" s="425"/>
      <c r="BPX30" s="425"/>
      <c r="BPY30" s="425"/>
      <c r="BPZ30" s="425"/>
      <c r="BQA30" s="425"/>
      <c r="BQB30" s="425"/>
      <c r="BQC30" s="425"/>
      <c r="BQD30" s="425"/>
      <c r="BQE30" s="425"/>
      <c r="BQF30" s="425"/>
      <c r="BQG30" s="425"/>
      <c r="BQH30" s="425"/>
      <c r="BQI30" s="425"/>
      <c r="BQJ30" s="425"/>
      <c r="BQK30" s="425"/>
      <c r="BQL30" s="425"/>
      <c r="BQM30" s="425"/>
      <c r="BQN30" s="425"/>
      <c r="BQO30" s="425"/>
      <c r="BQP30" s="425"/>
      <c r="BQQ30" s="425"/>
      <c r="BQR30" s="425"/>
      <c r="BQS30" s="425"/>
      <c r="BQT30" s="425"/>
      <c r="BQU30" s="425"/>
      <c r="BQV30" s="425"/>
      <c r="BQW30" s="425"/>
      <c r="BQX30" s="425"/>
      <c r="BQY30" s="425"/>
      <c r="BQZ30" s="425"/>
      <c r="BRA30" s="425"/>
      <c r="BRB30" s="425"/>
      <c r="BRC30" s="425"/>
      <c r="BRD30" s="425"/>
      <c r="BRE30" s="425"/>
      <c r="BRF30" s="425"/>
      <c r="BRG30" s="425"/>
      <c r="BRH30" s="425"/>
      <c r="BRI30" s="425"/>
      <c r="BRJ30" s="425"/>
      <c r="BRK30" s="425"/>
      <c r="BRL30" s="425"/>
      <c r="BRM30" s="425"/>
      <c r="BRN30" s="425"/>
      <c r="BRO30" s="425"/>
      <c r="BRP30" s="425"/>
      <c r="BRQ30" s="425"/>
      <c r="BRR30" s="425"/>
      <c r="BRS30" s="425"/>
      <c r="BRT30" s="425"/>
      <c r="BRU30" s="425"/>
      <c r="BRV30" s="425"/>
      <c r="BRW30" s="425"/>
      <c r="BRX30" s="425"/>
      <c r="BRY30" s="425"/>
      <c r="BRZ30" s="425"/>
      <c r="BSA30" s="425"/>
      <c r="BSB30" s="425"/>
      <c r="BSC30" s="425"/>
      <c r="BSD30" s="425"/>
      <c r="BSE30" s="425"/>
      <c r="BSF30" s="425"/>
      <c r="BSG30" s="425"/>
      <c r="BSH30" s="425"/>
      <c r="BSI30" s="425"/>
      <c r="BSJ30" s="425"/>
      <c r="BSK30" s="425"/>
      <c r="BSL30" s="425"/>
      <c r="BSM30" s="425"/>
      <c r="BSN30" s="425"/>
      <c r="BSO30" s="425"/>
      <c r="BSP30" s="425"/>
      <c r="BSQ30" s="425"/>
      <c r="BSR30" s="425"/>
      <c r="BSS30" s="425"/>
      <c r="BST30" s="425"/>
      <c r="BSU30" s="425"/>
      <c r="BSV30" s="425"/>
      <c r="BSW30" s="425"/>
      <c r="BSX30" s="425"/>
      <c r="BSY30" s="425"/>
      <c r="BSZ30" s="425"/>
      <c r="BTA30" s="425"/>
      <c r="BTB30" s="425"/>
      <c r="BTC30" s="425"/>
      <c r="BTD30" s="425"/>
      <c r="BTE30" s="425"/>
      <c r="BTF30" s="425"/>
      <c r="BTG30" s="425"/>
      <c r="BTH30" s="425"/>
      <c r="BTI30" s="425"/>
      <c r="BTJ30" s="425"/>
      <c r="BTK30" s="425"/>
      <c r="BTL30" s="425"/>
      <c r="BTM30" s="425"/>
      <c r="BTN30" s="425"/>
      <c r="BTO30" s="425"/>
      <c r="BTP30" s="425"/>
      <c r="BTQ30" s="425"/>
      <c r="BTR30" s="425"/>
      <c r="BTS30" s="425"/>
      <c r="BTT30" s="425"/>
      <c r="BTU30" s="425"/>
      <c r="BTV30" s="425"/>
      <c r="BTW30" s="425"/>
      <c r="BTX30" s="425"/>
      <c r="BTY30" s="425"/>
      <c r="BTZ30" s="425"/>
      <c r="BUA30" s="425"/>
      <c r="BUB30" s="425"/>
      <c r="BUC30" s="425"/>
      <c r="BUD30" s="425"/>
      <c r="BUE30" s="425"/>
      <c r="BUF30" s="425"/>
      <c r="BUG30" s="425"/>
      <c r="BUH30" s="425"/>
      <c r="BUI30" s="425"/>
      <c r="BUJ30" s="425"/>
      <c r="BUK30" s="425"/>
      <c r="BUL30" s="425"/>
      <c r="BUM30" s="425"/>
      <c r="BUN30" s="425"/>
      <c r="BUO30" s="425"/>
      <c r="BUP30" s="425"/>
      <c r="BUQ30" s="425"/>
      <c r="BUR30" s="425"/>
      <c r="BUS30" s="425"/>
      <c r="BUT30" s="425"/>
      <c r="BUU30" s="425"/>
      <c r="BUV30" s="425"/>
      <c r="BUW30" s="425"/>
      <c r="BUX30" s="425"/>
      <c r="BUY30" s="425"/>
      <c r="BUZ30" s="425"/>
      <c r="BVA30" s="425"/>
      <c r="BVB30" s="425"/>
      <c r="BVC30" s="425"/>
      <c r="BVD30" s="425"/>
      <c r="BVE30" s="425"/>
      <c r="BVF30" s="425"/>
      <c r="BVG30" s="425"/>
      <c r="BVH30" s="425"/>
      <c r="BVI30" s="425"/>
      <c r="BVJ30" s="425"/>
      <c r="BVK30" s="425"/>
      <c r="BVL30" s="425"/>
      <c r="BVM30" s="425"/>
      <c r="BVN30" s="425"/>
      <c r="BVO30" s="425"/>
      <c r="BVP30" s="425"/>
      <c r="BVQ30" s="425"/>
      <c r="BVR30" s="425"/>
      <c r="BVS30" s="425"/>
      <c r="BVT30" s="425"/>
      <c r="BVU30" s="425"/>
      <c r="BVV30" s="425"/>
      <c r="BVW30" s="425"/>
      <c r="BVX30" s="425"/>
      <c r="BVY30" s="425"/>
      <c r="BVZ30" s="425"/>
      <c r="BWA30" s="425"/>
      <c r="BWB30" s="425"/>
      <c r="BWC30" s="425"/>
      <c r="BWD30" s="425"/>
      <c r="BWE30" s="425"/>
      <c r="BWF30" s="425"/>
      <c r="BWG30" s="425"/>
      <c r="BWH30" s="425"/>
      <c r="BWI30" s="425"/>
      <c r="BWJ30" s="425"/>
      <c r="BWK30" s="425"/>
      <c r="BWL30" s="425"/>
      <c r="BWM30" s="425"/>
      <c r="BWN30" s="425"/>
      <c r="BWO30" s="425"/>
      <c r="BWP30" s="425"/>
      <c r="BWQ30" s="425"/>
      <c r="BWR30" s="425"/>
      <c r="BWS30" s="425"/>
      <c r="BWT30" s="425"/>
      <c r="BWU30" s="425"/>
      <c r="BWV30" s="425"/>
      <c r="BWW30" s="425"/>
      <c r="BWX30" s="425"/>
      <c r="BWY30" s="425"/>
      <c r="BWZ30" s="425"/>
      <c r="BXA30" s="425"/>
      <c r="BXB30" s="425"/>
      <c r="BXC30" s="425"/>
      <c r="BXD30" s="425"/>
      <c r="BXE30" s="425"/>
      <c r="BXF30" s="425"/>
      <c r="BXG30" s="425"/>
      <c r="BXH30" s="425"/>
      <c r="BXI30" s="425"/>
      <c r="BXJ30" s="425"/>
      <c r="BXK30" s="425"/>
      <c r="BXL30" s="425"/>
      <c r="BXM30" s="425"/>
      <c r="BXN30" s="425"/>
      <c r="BXO30" s="425"/>
      <c r="BXP30" s="425"/>
      <c r="BXQ30" s="425"/>
      <c r="BXR30" s="425"/>
      <c r="BXS30" s="425"/>
      <c r="BXT30" s="425"/>
      <c r="BXU30" s="425"/>
      <c r="BXV30" s="425"/>
      <c r="BXW30" s="425"/>
      <c r="BXX30" s="425"/>
      <c r="BXY30" s="425"/>
      <c r="BXZ30" s="425"/>
      <c r="BYA30" s="425"/>
      <c r="BYB30" s="425"/>
      <c r="BYC30" s="425"/>
      <c r="BYD30" s="425"/>
      <c r="BYE30" s="425"/>
      <c r="BYF30" s="425"/>
      <c r="BYG30" s="425"/>
      <c r="BYH30" s="425"/>
      <c r="BYI30" s="425"/>
      <c r="BYJ30" s="425"/>
      <c r="BYK30" s="425"/>
      <c r="BYL30" s="425"/>
      <c r="BYM30" s="425"/>
      <c r="BYN30" s="425"/>
      <c r="BYO30" s="425"/>
      <c r="BYP30" s="425"/>
      <c r="BYQ30" s="425"/>
      <c r="BYR30" s="425"/>
      <c r="BYS30" s="425"/>
      <c r="BYT30" s="425"/>
      <c r="BYU30" s="425"/>
      <c r="BYV30" s="425"/>
      <c r="BYW30" s="425"/>
      <c r="BYX30" s="425"/>
      <c r="BYY30" s="425"/>
      <c r="BYZ30" s="425"/>
      <c r="BZA30" s="425"/>
      <c r="BZB30" s="425"/>
      <c r="BZC30" s="425"/>
      <c r="BZD30" s="425"/>
      <c r="BZE30" s="425"/>
      <c r="BZF30" s="425"/>
      <c r="BZG30" s="425"/>
      <c r="BZH30" s="425"/>
      <c r="BZI30" s="425"/>
      <c r="BZJ30" s="425"/>
      <c r="BZK30" s="425"/>
      <c r="BZL30" s="425"/>
      <c r="BZM30" s="425"/>
      <c r="BZN30" s="425"/>
      <c r="BZO30" s="425"/>
      <c r="BZP30" s="425"/>
      <c r="BZQ30" s="425"/>
      <c r="BZR30" s="425"/>
      <c r="BZS30" s="425"/>
      <c r="BZT30" s="425"/>
      <c r="BZU30" s="425"/>
      <c r="BZV30" s="425"/>
      <c r="BZW30" s="425"/>
      <c r="BZX30" s="425"/>
      <c r="BZY30" s="425"/>
      <c r="BZZ30" s="425"/>
      <c r="CAA30" s="425"/>
      <c r="CAB30" s="425"/>
      <c r="CAC30" s="425"/>
      <c r="CAD30" s="425"/>
      <c r="CAE30" s="425"/>
      <c r="CAF30" s="425"/>
      <c r="CAG30" s="425"/>
      <c r="CAH30" s="425"/>
      <c r="CAI30" s="425"/>
      <c r="CAJ30" s="425"/>
      <c r="CAK30" s="425"/>
      <c r="CAL30" s="425"/>
      <c r="CAM30" s="425"/>
      <c r="CAN30" s="425"/>
      <c r="CAO30" s="425"/>
      <c r="CAP30" s="425"/>
      <c r="CAQ30" s="425"/>
      <c r="CAR30" s="425"/>
      <c r="CAS30" s="425"/>
      <c r="CAT30" s="425"/>
      <c r="CAU30" s="425"/>
      <c r="CAV30" s="425"/>
      <c r="CAW30" s="425"/>
      <c r="CAX30" s="425"/>
      <c r="CAY30" s="425"/>
      <c r="CAZ30" s="425"/>
      <c r="CBA30" s="425"/>
      <c r="CBB30" s="425"/>
      <c r="CBC30" s="425"/>
      <c r="CBD30" s="425"/>
      <c r="CBE30" s="425"/>
      <c r="CBF30" s="425"/>
      <c r="CBG30" s="425"/>
      <c r="CBH30" s="425"/>
      <c r="CBI30" s="425"/>
      <c r="CBJ30" s="425"/>
      <c r="CBK30" s="425"/>
      <c r="CBL30" s="425"/>
      <c r="CBM30" s="425"/>
      <c r="CBN30" s="425"/>
      <c r="CBO30" s="425"/>
      <c r="CBP30" s="425"/>
      <c r="CBQ30" s="425"/>
      <c r="CBR30" s="425"/>
      <c r="CBS30" s="425"/>
      <c r="CBT30" s="425"/>
      <c r="CBU30" s="425"/>
      <c r="CBV30" s="425"/>
      <c r="CBW30" s="425"/>
      <c r="CBX30" s="425"/>
      <c r="CBY30" s="425"/>
      <c r="CBZ30" s="425"/>
      <c r="CCA30" s="425"/>
      <c r="CCB30" s="425"/>
      <c r="CCC30" s="425"/>
      <c r="CCD30" s="425"/>
      <c r="CCE30" s="425"/>
      <c r="CCF30" s="425"/>
      <c r="CCG30" s="425"/>
      <c r="CCH30" s="425"/>
      <c r="CCI30" s="425"/>
      <c r="CCJ30" s="425"/>
      <c r="CCK30" s="425"/>
      <c r="CCL30" s="425"/>
      <c r="CCM30" s="425"/>
      <c r="CCN30" s="425"/>
      <c r="CCO30" s="425"/>
      <c r="CCP30" s="425"/>
      <c r="CCQ30" s="425"/>
      <c r="CCR30" s="425"/>
      <c r="CCS30" s="425"/>
      <c r="CCT30" s="425"/>
      <c r="CCU30" s="425"/>
      <c r="CCV30" s="425"/>
      <c r="CCW30" s="425"/>
      <c r="CCX30" s="425"/>
      <c r="CCY30" s="425"/>
      <c r="CCZ30" s="425"/>
      <c r="CDA30" s="425"/>
      <c r="CDB30" s="425"/>
      <c r="CDC30" s="425"/>
      <c r="CDD30" s="425"/>
      <c r="CDE30" s="425"/>
      <c r="CDF30" s="425"/>
      <c r="CDG30" s="425"/>
      <c r="CDH30" s="425"/>
      <c r="CDI30" s="425"/>
      <c r="CDJ30" s="425"/>
      <c r="CDK30" s="425"/>
      <c r="CDL30" s="425"/>
      <c r="CDM30" s="425"/>
      <c r="CDN30" s="425"/>
      <c r="CDO30" s="425"/>
      <c r="CDP30" s="425"/>
      <c r="CDQ30" s="425"/>
      <c r="CDR30" s="425"/>
      <c r="CDS30" s="425"/>
      <c r="CDT30" s="425"/>
      <c r="CDU30" s="425"/>
      <c r="CDV30" s="425"/>
      <c r="CDW30" s="425"/>
      <c r="CDX30" s="425"/>
      <c r="CDY30" s="425"/>
      <c r="CDZ30" s="425"/>
      <c r="CEA30" s="425"/>
      <c r="CEB30" s="425"/>
      <c r="CEC30" s="425"/>
      <c r="CED30" s="425"/>
      <c r="CEE30" s="425"/>
      <c r="CEF30" s="425"/>
      <c r="CEG30" s="425"/>
      <c r="CEH30" s="425"/>
      <c r="CEI30" s="425"/>
      <c r="CEJ30" s="425"/>
      <c r="CEK30" s="425"/>
      <c r="CEL30" s="425"/>
      <c r="CEM30" s="425"/>
      <c r="CEN30" s="425"/>
      <c r="CEO30" s="425"/>
      <c r="CEP30" s="425"/>
      <c r="CEQ30" s="425"/>
      <c r="CER30" s="425"/>
      <c r="CES30" s="425"/>
      <c r="CET30" s="425"/>
      <c r="CEU30" s="425"/>
      <c r="CEV30" s="425"/>
      <c r="CEW30" s="425"/>
      <c r="CEX30" s="425"/>
      <c r="CEY30" s="425"/>
      <c r="CEZ30" s="425"/>
      <c r="CFA30" s="425"/>
      <c r="CFB30" s="425"/>
      <c r="CFC30" s="425"/>
      <c r="CFD30" s="425"/>
      <c r="CFE30" s="425"/>
      <c r="CFF30" s="425"/>
      <c r="CFG30" s="425"/>
      <c r="CFH30" s="425"/>
      <c r="CFI30" s="425"/>
      <c r="CFJ30" s="425"/>
      <c r="CFK30" s="425"/>
      <c r="CFL30" s="425"/>
      <c r="CFM30" s="425"/>
      <c r="CFN30" s="425"/>
      <c r="CFO30" s="425"/>
      <c r="CFP30" s="425"/>
      <c r="CFQ30" s="425"/>
      <c r="CFR30" s="425"/>
      <c r="CFS30" s="425"/>
      <c r="CFT30" s="425"/>
      <c r="CFU30" s="425"/>
      <c r="CFV30" s="425"/>
      <c r="CFW30" s="425"/>
      <c r="CFX30" s="425"/>
      <c r="CFY30" s="425"/>
      <c r="CFZ30" s="425"/>
      <c r="CGA30" s="425"/>
      <c r="CGB30" s="425"/>
      <c r="CGC30" s="425"/>
      <c r="CGD30" s="425"/>
      <c r="CGE30" s="425"/>
      <c r="CGF30" s="425"/>
      <c r="CGG30" s="425"/>
      <c r="CGH30" s="425"/>
      <c r="CGI30" s="425"/>
      <c r="CGJ30" s="425"/>
      <c r="CGK30" s="425"/>
      <c r="CGL30" s="425"/>
      <c r="CGM30" s="425"/>
      <c r="CGN30" s="425"/>
      <c r="CGO30" s="425"/>
      <c r="CGP30" s="425"/>
      <c r="CGQ30" s="425"/>
      <c r="CGR30" s="425"/>
      <c r="CGS30" s="425"/>
      <c r="CGT30" s="425"/>
      <c r="CGU30" s="425"/>
      <c r="CGV30" s="425"/>
      <c r="CGW30" s="425"/>
      <c r="CGX30" s="425"/>
      <c r="CGY30" s="425"/>
      <c r="CGZ30" s="425"/>
      <c r="CHA30" s="425"/>
      <c r="CHB30" s="425"/>
      <c r="CHC30" s="425"/>
      <c r="CHD30" s="425"/>
      <c r="CHE30" s="425"/>
      <c r="CHF30" s="425"/>
      <c r="CHG30" s="425"/>
      <c r="CHH30" s="425"/>
      <c r="CHI30" s="425"/>
      <c r="CHJ30" s="425"/>
      <c r="CHK30" s="425"/>
      <c r="CHL30" s="425"/>
      <c r="CHM30" s="425"/>
      <c r="CHN30" s="425"/>
      <c r="CHO30" s="425"/>
      <c r="CHP30" s="425"/>
      <c r="CHQ30" s="425"/>
      <c r="CHR30" s="425"/>
      <c r="CHS30" s="425"/>
      <c r="CHT30" s="425"/>
      <c r="CHU30" s="425"/>
      <c r="CHV30" s="425"/>
      <c r="CHW30" s="425"/>
      <c r="CHX30" s="425"/>
      <c r="CHY30" s="425"/>
      <c r="CHZ30" s="425"/>
      <c r="CIA30" s="425"/>
      <c r="CIB30" s="425"/>
      <c r="CIC30" s="425"/>
      <c r="CID30" s="425"/>
      <c r="CIE30" s="425"/>
      <c r="CIF30" s="425"/>
      <c r="CIG30" s="425"/>
      <c r="CIH30" s="425"/>
      <c r="CII30" s="425"/>
      <c r="CIJ30" s="425"/>
      <c r="CIK30" s="425"/>
      <c r="CIL30" s="425"/>
      <c r="CIM30" s="425"/>
      <c r="CIN30" s="425"/>
      <c r="CIO30" s="425"/>
      <c r="CIP30" s="425"/>
      <c r="CIQ30" s="425"/>
      <c r="CIR30" s="425"/>
      <c r="CIS30" s="425"/>
      <c r="CIT30" s="425"/>
      <c r="CIU30" s="425"/>
      <c r="CIV30" s="425"/>
      <c r="CIW30" s="425"/>
      <c r="CIX30" s="425"/>
      <c r="CIY30" s="425"/>
      <c r="CIZ30" s="425"/>
      <c r="CJA30" s="425"/>
      <c r="CJB30" s="425"/>
      <c r="CJC30" s="425"/>
      <c r="CJD30" s="425"/>
      <c r="CJE30" s="425"/>
      <c r="CJF30" s="425"/>
      <c r="CJG30" s="425"/>
      <c r="CJH30" s="425"/>
      <c r="CJI30" s="425"/>
      <c r="CJJ30" s="425"/>
      <c r="CJK30" s="425"/>
      <c r="CJL30" s="425"/>
      <c r="CJM30" s="425"/>
      <c r="CJN30" s="425"/>
      <c r="CJO30" s="425"/>
      <c r="CJP30" s="425"/>
      <c r="CJQ30" s="425"/>
      <c r="CJR30" s="425"/>
      <c r="CJS30" s="425"/>
      <c r="CJT30" s="425"/>
      <c r="CJU30" s="425"/>
      <c r="CJV30" s="425"/>
      <c r="CJW30" s="425"/>
      <c r="CJX30" s="425"/>
      <c r="CJY30" s="425"/>
      <c r="CJZ30" s="425"/>
      <c r="CKA30" s="425"/>
      <c r="CKB30" s="425"/>
      <c r="CKC30" s="425"/>
      <c r="CKD30" s="425"/>
      <c r="CKE30" s="425"/>
      <c r="CKF30" s="425"/>
      <c r="CKG30" s="425"/>
      <c r="CKH30" s="425"/>
      <c r="CKI30" s="425"/>
      <c r="CKJ30" s="425"/>
      <c r="CKK30" s="425"/>
      <c r="CKL30" s="425"/>
      <c r="CKM30" s="425"/>
      <c r="CKN30" s="425"/>
      <c r="CKO30" s="425"/>
      <c r="CKP30" s="425"/>
      <c r="CKQ30" s="425"/>
      <c r="CKR30" s="425"/>
      <c r="CKS30" s="425"/>
      <c r="CKT30" s="425"/>
      <c r="CKU30" s="425"/>
      <c r="CKV30" s="425"/>
      <c r="CKW30" s="425"/>
      <c r="CKX30" s="425"/>
      <c r="CKY30" s="425"/>
      <c r="CKZ30" s="425"/>
      <c r="CLA30" s="425"/>
      <c r="CLB30" s="425"/>
      <c r="CLC30" s="425"/>
      <c r="CLD30" s="425"/>
      <c r="CLE30" s="425"/>
      <c r="CLF30" s="425"/>
      <c r="CLG30" s="425"/>
      <c r="CLH30" s="425"/>
      <c r="CLI30" s="425"/>
      <c r="CLJ30" s="425"/>
      <c r="CLK30" s="425"/>
      <c r="CLL30" s="425"/>
      <c r="CLM30" s="425"/>
      <c r="CLN30" s="425"/>
      <c r="CLO30" s="425"/>
      <c r="CLP30" s="425"/>
      <c r="CLQ30" s="425"/>
      <c r="CLR30" s="425"/>
      <c r="CLS30" s="425"/>
      <c r="CLT30" s="425"/>
      <c r="CLU30" s="425"/>
      <c r="CLV30" s="425"/>
      <c r="CLW30" s="425"/>
      <c r="CLX30" s="425"/>
      <c r="CLY30" s="425"/>
      <c r="CLZ30" s="425"/>
      <c r="CMA30" s="425"/>
      <c r="CMB30" s="425"/>
      <c r="CMC30" s="425"/>
      <c r="CMD30" s="425"/>
      <c r="CME30" s="425"/>
      <c r="CMF30" s="425"/>
      <c r="CMG30" s="425"/>
      <c r="CMH30" s="425"/>
      <c r="CMI30" s="425"/>
      <c r="CMJ30" s="425"/>
      <c r="CMK30" s="425"/>
      <c r="CML30" s="425"/>
      <c r="CMM30" s="425"/>
      <c r="CMN30" s="425"/>
      <c r="CMO30" s="425"/>
      <c r="CMP30" s="425"/>
      <c r="CMQ30" s="425"/>
      <c r="CMR30" s="425"/>
      <c r="CMS30" s="425"/>
      <c r="CMT30" s="425"/>
      <c r="CMU30" s="425"/>
      <c r="CMV30" s="425"/>
      <c r="CMW30" s="425"/>
      <c r="CMX30" s="425"/>
      <c r="CMY30" s="425"/>
      <c r="CMZ30" s="425"/>
      <c r="CNA30" s="425"/>
      <c r="CNB30" s="425"/>
      <c r="CNC30" s="425"/>
      <c r="CND30" s="425"/>
      <c r="CNE30" s="425"/>
      <c r="CNF30" s="425"/>
      <c r="CNG30" s="425"/>
      <c r="CNH30" s="425"/>
      <c r="CNI30" s="425"/>
      <c r="CNJ30" s="425"/>
      <c r="CNK30" s="425"/>
      <c r="CNL30" s="425"/>
      <c r="CNM30" s="425"/>
      <c r="CNN30" s="425"/>
      <c r="CNO30" s="425"/>
      <c r="CNP30" s="425"/>
      <c r="CNQ30" s="425"/>
      <c r="CNR30" s="425"/>
      <c r="CNS30" s="425"/>
      <c r="CNT30" s="425"/>
      <c r="CNU30" s="425"/>
      <c r="CNV30" s="425"/>
      <c r="CNW30" s="425"/>
      <c r="CNX30" s="425"/>
      <c r="CNY30" s="425"/>
      <c r="CNZ30" s="425"/>
      <c r="COA30" s="425"/>
      <c r="COB30" s="425"/>
      <c r="COC30" s="425"/>
      <c r="COD30" s="425"/>
      <c r="COE30" s="425"/>
      <c r="COF30" s="425"/>
      <c r="COG30" s="425"/>
      <c r="COH30" s="425"/>
      <c r="COI30" s="425"/>
      <c r="COJ30" s="425"/>
      <c r="COK30" s="425"/>
      <c r="COL30" s="425"/>
      <c r="COM30" s="425"/>
      <c r="CON30" s="425"/>
      <c r="COO30" s="425"/>
      <c r="COP30" s="425"/>
      <c r="COQ30" s="425"/>
      <c r="COR30" s="425"/>
      <c r="COS30" s="425"/>
      <c r="COT30" s="425"/>
      <c r="COU30" s="425"/>
      <c r="COV30" s="425"/>
      <c r="COW30" s="425"/>
      <c r="COX30" s="425"/>
      <c r="COY30" s="425"/>
      <c r="COZ30" s="425"/>
      <c r="CPA30" s="425"/>
      <c r="CPB30" s="425"/>
      <c r="CPC30" s="425"/>
      <c r="CPD30" s="425"/>
      <c r="CPE30" s="425"/>
      <c r="CPF30" s="425"/>
      <c r="CPG30" s="425"/>
      <c r="CPH30" s="425"/>
      <c r="CPI30" s="425"/>
      <c r="CPJ30" s="425"/>
      <c r="CPK30" s="425"/>
      <c r="CPL30" s="425"/>
      <c r="CPM30" s="425"/>
      <c r="CPN30" s="425"/>
      <c r="CPO30" s="425"/>
      <c r="CPP30" s="425"/>
      <c r="CPQ30" s="425"/>
      <c r="CPR30" s="425"/>
      <c r="CPS30" s="425"/>
      <c r="CPT30" s="425"/>
      <c r="CPU30" s="425"/>
      <c r="CPV30" s="425"/>
      <c r="CPW30" s="425"/>
      <c r="CPX30" s="425"/>
      <c r="CPY30" s="425"/>
      <c r="CPZ30" s="425"/>
      <c r="CQA30" s="425"/>
      <c r="CQB30" s="425"/>
      <c r="CQC30" s="425"/>
      <c r="CQD30" s="425"/>
      <c r="CQE30" s="425"/>
      <c r="CQF30" s="425"/>
      <c r="CQG30" s="425"/>
      <c r="CQH30" s="425"/>
      <c r="CQI30" s="425"/>
      <c r="CQJ30" s="425"/>
      <c r="CQK30" s="425"/>
      <c r="CQL30" s="425"/>
      <c r="CQM30" s="425"/>
      <c r="CQN30" s="425"/>
      <c r="CQO30" s="425"/>
      <c r="CQP30" s="425"/>
      <c r="CQQ30" s="425"/>
      <c r="CQR30" s="425"/>
      <c r="CQS30" s="425"/>
      <c r="CQT30" s="425"/>
      <c r="CQU30" s="425"/>
      <c r="CQV30" s="425"/>
      <c r="CQW30" s="425"/>
      <c r="CQX30" s="425"/>
      <c r="CQY30" s="425"/>
      <c r="CQZ30" s="425"/>
      <c r="CRA30" s="425"/>
      <c r="CRB30" s="425"/>
      <c r="CRC30" s="425"/>
      <c r="CRD30" s="425"/>
      <c r="CRE30" s="425"/>
      <c r="CRF30" s="425"/>
      <c r="CRG30" s="425"/>
      <c r="CRH30" s="425"/>
      <c r="CRI30" s="425"/>
      <c r="CRJ30" s="425"/>
      <c r="CRK30" s="425"/>
      <c r="CRL30" s="425"/>
      <c r="CRM30" s="425"/>
      <c r="CRN30" s="425"/>
      <c r="CRO30" s="425"/>
      <c r="CRP30" s="425"/>
      <c r="CRQ30" s="425"/>
      <c r="CRR30" s="425"/>
      <c r="CRS30" s="425"/>
      <c r="CRT30" s="425"/>
      <c r="CRU30" s="425"/>
      <c r="CRV30" s="425"/>
      <c r="CRW30" s="425"/>
      <c r="CRX30" s="425"/>
      <c r="CRY30" s="425"/>
      <c r="CRZ30" s="425"/>
      <c r="CSA30" s="425"/>
      <c r="CSB30" s="425"/>
      <c r="CSC30" s="425"/>
      <c r="CSD30" s="425"/>
      <c r="CSE30" s="425"/>
      <c r="CSF30" s="425"/>
      <c r="CSG30" s="425"/>
      <c r="CSH30" s="425"/>
      <c r="CSI30" s="425"/>
      <c r="CSJ30" s="425"/>
      <c r="CSK30" s="425"/>
      <c r="CSL30" s="425"/>
      <c r="CSM30" s="425"/>
      <c r="CSN30" s="425"/>
      <c r="CSO30" s="425"/>
      <c r="CSP30" s="425"/>
      <c r="CSQ30" s="425"/>
      <c r="CSR30" s="425"/>
      <c r="CSS30" s="425"/>
      <c r="CST30" s="425"/>
      <c r="CSU30" s="425"/>
      <c r="CSV30" s="425"/>
      <c r="CSW30" s="425"/>
      <c r="CSX30" s="425"/>
      <c r="CSY30" s="425"/>
      <c r="CSZ30" s="425"/>
      <c r="CTA30" s="425"/>
      <c r="CTB30" s="425"/>
      <c r="CTC30" s="425"/>
      <c r="CTD30" s="425"/>
      <c r="CTE30" s="425"/>
      <c r="CTF30" s="425"/>
      <c r="CTG30" s="425"/>
      <c r="CTH30" s="425"/>
      <c r="CTI30" s="425"/>
      <c r="CTJ30" s="425"/>
      <c r="CTK30" s="425"/>
      <c r="CTL30" s="425"/>
      <c r="CTM30" s="425"/>
      <c r="CTN30" s="425"/>
      <c r="CTO30" s="425"/>
      <c r="CTP30" s="425"/>
      <c r="CTQ30" s="425"/>
      <c r="CTR30" s="425"/>
      <c r="CTS30" s="425"/>
      <c r="CTT30" s="425"/>
      <c r="CTU30" s="425"/>
      <c r="CTV30" s="425"/>
      <c r="CTW30" s="425"/>
      <c r="CTX30" s="425"/>
      <c r="CTY30" s="425"/>
      <c r="CTZ30" s="425"/>
      <c r="CUA30" s="425"/>
      <c r="CUB30" s="425"/>
      <c r="CUC30" s="425"/>
      <c r="CUD30" s="425"/>
      <c r="CUE30" s="425"/>
      <c r="CUF30" s="425"/>
      <c r="CUG30" s="425"/>
      <c r="CUH30" s="425"/>
      <c r="CUI30" s="425"/>
      <c r="CUJ30" s="425"/>
      <c r="CUK30" s="425"/>
      <c r="CUL30" s="425"/>
      <c r="CUM30" s="425"/>
      <c r="CUN30" s="425"/>
      <c r="CUO30" s="425"/>
      <c r="CUP30" s="425"/>
      <c r="CUQ30" s="425"/>
      <c r="CUR30" s="425"/>
      <c r="CUS30" s="425"/>
      <c r="CUT30" s="425"/>
      <c r="CUU30" s="425"/>
      <c r="CUV30" s="425"/>
      <c r="CUW30" s="425"/>
      <c r="CUX30" s="425"/>
      <c r="CUY30" s="425"/>
      <c r="CUZ30" s="425"/>
      <c r="CVA30" s="425"/>
      <c r="CVB30" s="425"/>
      <c r="CVC30" s="425"/>
      <c r="CVD30" s="425"/>
      <c r="CVE30" s="425"/>
      <c r="CVF30" s="425"/>
      <c r="CVG30" s="425"/>
      <c r="CVH30" s="425"/>
      <c r="CVI30" s="425"/>
      <c r="CVJ30" s="425"/>
      <c r="CVK30" s="425"/>
      <c r="CVL30" s="425"/>
      <c r="CVM30" s="425"/>
      <c r="CVN30" s="425"/>
      <c r="CVO30" s="425"/>
      <c r="CVP30" s="425"/>
      <c r="CVQ30" s="425"/>
      <c r="CVR30" s="425"/>
      <c r="CVS30" s="425"/>
      <c r="CVT30" s="425"/>
      <c r="CVU30" s="425"/>
      <c r="CVV30" s="425"/>
      <c r="CVW30" s="425"/>
      <c r="CVX30" s="425"/>
      <c r="CVY30" s="425"/>
      <c r="CVZ30" s="425"/>
      <c r="CWA30" s="425"/>
      <c r="CWB30" s="425"/>
      <c r="CWC30" s="425"/>
      <c r="CWD30" s="425"/>
      <c r="CWE30" s="425"/>
      <c r="CWF30" s="425"/>
      <c r="CWG30" s="425"/>
      <c r="CWH30" s="425"/>
      <c r="CWI30" s="425"/>
      <c r="CWJ30" s="425"/>
      <c r="CWK30" s="425"/>
      <c r="CWL30" s="425"/>
      <c r="CWM30" s="425"/>
      <c r="CWN30" s="425"/>
      <c r="CWO30" s="425"/>
      <c r="CWP30" s="425"/>
      <c r="CWQ30" s="425"/>
      <c r="CWR30" s="425"/>
      <c r="CWS30" s="425"/>
      <c r="CWT30" s="425"/>
      <c r="CWU30" s="425"/>
      <c r="CWV30" s="425"/>
      <c r="CWW30" s="425"/>
      <c r="CWX30" s="425"/>
      <c r="CWY30" s="425"/>
      <c r="CWZ30" s="425"/>
      <c r="CXA30" s="425"/>
      <c r="CXB30" s="425"/>
      <c r="CXC30" s="425"/>
      <c r="CXD30" s="425"/>
      <c r="CXE30" s="425"/>
      <c r="CXF30" s="425"/>
      <c r="CXG30" s="425"/>
      <c r="CXH30" s="425"/>
      <c r="CXI30" s="425"/>
      <c r="CXJ30" s="425"/>
      <c r="CXK30" s="425"/>
      <c r="CXL30" s="425"/>
      <c r="CXM30" s="425"/>
      <c r="CXN30" s="425"/>
      <c r="CXO30" s="425"/>
      <c r="CXP30" s="425"/>
      <c r="CXQ30" s="425"/>
      <c r="CXR30" s="425"/>
      <c r="CXS30" s="425"/>
      <c r="CXT30" s="425"/>
      <c r="CXU30" s="425"/>
      <c r="CXV30" s="425"/>
      <c r="CXW30" s="425"/>
      <c r="CXX30" s="425"/>
      <c r="CXY30" s="425"/>
      <c r="CXZ30" s="425"/>
      <c r="CYA30" s="425"/>
      <c r="CYB30" s="425"/>
      <c r="CYC30" s="425"/>
      <c r="CYD30" s="425"/>
      <c r="CYE30" s="425"/>
      <c r="CYF30" s="425"/>
      <c r="CYG30" s="425"/>
      <c r="CYH30" s="425"/>
      <c r="CYI30" s="425"/>
      <c r="CYJ30" s="425"/>
      <c r="CYK30" s="425"/>
      <c r="CYL30" s="425"/>
      <c r="CYM30" s="425"/>
      <c r="CYN30" s="425"/>
      <c r="CYO30" s="425"/>
      <c r="CYP30" s="425"/>
      <c r="CYQ30" s="425"/>
      <c r="CYR30" s="425"/>
      <c r="CYS30" s="425"/>
      <c r="CYT30" s="425"/>
      <c r="CYU30" s="425"/>
      <c r="CYV30" s="425"/>
      <c r="CYW30" s="425"/>
      <c r="CYX30" s="425"/>
      <c r="CYY30" s="425"/>
      <c r="CYZ30" s="425"/>
      <c r="CZA30" s="425"/>
      <c r="CZB30" s="425"/>
      <c r="CZC30" s="425"/>
      <c r="CZD30" s="425"/>
      <c r="CZE30" s="425"/>
      <c r="CZF30" s="425"/>
      <c r="CZG30" s="425"/>
      <c r="CZH30" s="425"/>
      <c r="CZI30" s="425"/>
      <c r="CZJ30" s="425"/>
      <c r="CZK30" s="425"/>
      <c r="CZL30" s="425"/>
      <c r="CZM30" s="425"/>
      <c r="CZN30" s="425"/>
      <c r="CZO30" s="425"/>
      <c r="CZP30" s="425"/>
      <c r="CZQ30" s="425"/>
      <c r="CZR30" s="425"/>
      <c r="CZS30" s="425"/>
      <c r="CZT30" s="425"/>
      <c r="CZU30" s="425"/>
      <c r="CZV30" s="425"/>
      <c r="CZW30" s="425"/>
      <c r="CZX30" s="425"/>
      <c r="CZY30" s="425"/>
      <c r="CZZ30" s="425"/>
      <c r="DAA30" s="425"/>
      <c r="DAB30" s="425"/>
      <c r="DAC30" s="425"/>
      <c r="DAD30" s="425"/>
      <c r="DAE30" s="425"/>
      <c r="DAF30" s="425"/>
      <c r="DAG30" s="425"/>
      <c r="DAH30" s="425"/>
      <c r="DAI30" s="425"/>
      <c r="DAJ30" s="425"/>
      <c r="DAK30" s="425"/>
      <c r="DAL30" s="425"/>
      <c r="DAM30" s="425"/>
      <c r="DAN30" s="425"/>
      <c r="DAO30" s="425"/>
      <c r="DAP30" s="425"/>
      <c r="DAQ30" s="425"/>
      <c r="DAR30" s="425"/>
      <c r="DAS30" s="425"/>
      <c r="DAT30" s="425"/>
      <c r="DAU30" s="425"/>
      <c r="DAV30" s="425"/>
      <c r="DAW30" s="425"/>
      <c r="DAX30" s="425"/>
      <c r="DAY30" s="425"/>
      <c r="DAZ30" s="425"/>
      <c r="DBA30" s="425"/>
      <c r="DBB30" s="425"/>
      <c r="DBC30" s="425"/>
      <c r="DBD30" s="425"/>
      <c r="DBE30" s="425"/>
      <c r="DBF30" s="425"/>
      <c r="DBG30" s="425"/>
      <c r="DBH30" s="425"/>
      <c r="DBI30" s="425"/>
      <c r="DBJ30" s="425"/>
      <c r="DBK30" s="425"/>
      <c r="DBL30" s="425"/>
      <c r="DBM30" s="425"/>
      <c r="DBN30" s="425"/>
      <c r="DBO30" s="425"/>
      <c r="DBP30" s="425"/>
      <c r="DBQ30" s="425"/>
      <c r="DBR30" s="425"/>
      <c r="DBS30" s="425"/>
      <c r="DBT30" s="425"/>
      <c r="DBU30" s="425"/>
      <c r="DBV30" s="425"/>
      <c r="DBW30" s="425"/>
      <c r="DBX30" s="425"/>
      <c r="DBY30" s="425"/>
      <c r="DBZ30" s="425"/>
      <c r="DCA30" s="425"/>
      <c r="DCB30" s="425"/>
      <c r="DCC30" s="425"/>
      <c r="DCD30" s="425"/>
      <c r="DCE30" s="425"/>
      <c r="DCF30" s="425"/>
      <c r="DCG30" s="425"/>
      <c r="DCH30" s="425"/>
      <c r="DCI30" s="425"/>
      <c r="DCJ30" s="425"/>
      <c r="DCK30" s="425"/>
      <c r="DCL30" s="425"/>
      <c r="DCM30" s="425"/>
      <c r="DCN30" s="425"/>
      <c r="DCO30" s="425"/>
      <c r="DCP30" s="425"/>
      <c r="DCQ30" s="425"/>
      <c r="DCR30" s="425"/>
      <c r="DCS30" s="425"/>
      <c r="DCT30" s="425"/>
      <c r="DCU30" s="425"/>
      <c r="DCV30" s="425"/>
      <c r="DCW30" s="425"/>
      <c r="DCX30" s="425"/>
      <c r="DCY30" s="425"/>
      <c r="DCZ30" s="425"/>
      <c r="DDA30" s="425"/>
      <c r="DDB30" s="425"/>
      <c r="DDC30" s="425"/>
      <c r="DDD30" s="425"/>
      <c r="DDE30" s="425"/>
      <c r="DDF30" s="425"/>
      <c r="DDG30" s="425"/>
      <c r="DDH30" s="425"/>
      <c r="DDI30" s="425"/>
      <c r="DDJ30" s="425"/>
      <c r="DDK30" s="425"/>
      <c r="DDL30" s="425"/>
      <c r="DDM30" s="425"/>
      <c r="DDN30" s="425"/>
      <c r="DDO30" s="425"/>
      <c r="DDP30" s="425"/>
      <c r="DDQ30" s="425"/>
      <c r="DDR30" s="425"/>
      <c r="DDS30" s="425"/>
      <c r="DDT30" s="425"/>
      <c r="DDU30" s="425"/>
      <c r="DDV30" s="425"/>
      <c r="DDW30" s="425"/>
      <c r="DDX30" s="425"/>
      <c r="DDY30" s="425"/>
      <c r="DDZ30" s="425"/>
      <c r="DEA30" s="425"/>
      <c r="DEB30" s="425"/>
      <c r="DEC30" s="425"/>
      <c r="DED30" s="425"/>
      <c r="DEE30" s="425"/>
      <c r="DEF30" s="425"/>
      <c r="DEG30" s="425"/>
      <c r="DEH30" s="425"/>
      <c r="DEI30" s="425"/>
      <c r="DEJ30" s="425"/>
      <c r="DEK30" s="425"/>
      <c r="DEL30" s="425"/>
      <c r="DEM30" s="425"/>
      <c r="DEN30" s="425"/>
      <c r="DEO30" s="425"/>
      <c r="DEP30" s="425"/>
      <c r="DEQ30" s="425"/>
      <c r="DER30" s="425"/>
      <c r="DES30" s="425"/>
      <c r="DET30" s="425"/>
      <c r="DEU30" s="425"/>
      <c r="DEV30" s="425"/>
      <c r="DEW30" s="425"/>
      <c r="DEX30" s="425"/>
      <c r="DEY30" s="425"/>
      <c r="DEZ30" s="425"/>
      <c r="DFA30" s="425"/>
      <c r="DFB30" s="425"/>
      <c r="DFC30" s="425"/>
      <c r="DFD30" s="425"/>
      <c r="DFE30" s="425"/>
      <c r="DFF30" s="425"/>
      <c r="DFG30" s="425"/>
      <c r="DFH30" s="425"/>
      <c r="DFI30" s="425"/>
      <c r="DFJ30" s="425"/>
      <c r="DFK30" s="425"/>
      <c r="DFL30" s="425"/>
      <c r="DFM30" s="425"/>
      <c r="DFN30" s="425"/>
      <c r="DFO30" s="425"/>
      <c r="DFP30" s="425"/>
      <c r="DFQ30" s="425"/>
      <c r="DFR30" s="425"/>
      <c r="DFS30" s="425"/>
      <c r="DFT30" s="425"/>
      <c r="DFU30" s="425"/>
      <c r="DFV30" s="425"/>
      <c r="DFW30" s="425"/>
      <c r="DFX30" s="425"/>
      <c r="DFY30" s="425"/>
      <c r="DFZ30" s="425"/>
      <c r="DGA30" s="425"/>
      <c r="DGB30" s="425"/>
      <c r="DGC30" s="425"/>
      <c r="DGD30" s="425"/>
      <c r="DGE30" s="425"/>
      <c r="DGF30" s="425"/>
      <c r="DGG30" s="425"/>
      <c r="DGH30" s="425"/>
      <c r="DGI30" s="425"/>
      <c r="DGJ30" s="425"/>
      <c r="DGK30" s="425"/>
      <c r="DGL30" s="425"/>
      <c r="DGM30" s="425"/>
      <c r="DGN30" s="425"/>
      <c r="DGO30" s="425"/>
      <c r="DGP30" s="425"/>
      <c r="DGQ30" s="425"/>
      <c r="DGR30" s="425"/>
      <c r="DGS30" s="425"/>
      <c r="DGT30" s="425"/>
      <c r="DGU30" s="425"/>
      <c r="DGV30" s="425"/>
      <c r="DGW30" s="425"/>
      <c r="DGX30" s="425"/>
      <c r="DGY30" s="425"/>
      <c r="DGZ30" s="425"/>
      <c r="DHA30" s="425"/>
      <c r="DHB30" s="425"/>
      <c r="DHC30" s="425"/>
      <c r="DHD30" s="425"/>
      <c r="DHE30" s="425"/>
      <c r="DHF30" s="425"/>
      <c r="DHG30" s="425"/>
      <c r="DHH30" s="425"/>
      <c r="DHI30" s="425"/>
      <c r="DHJ30" s="425"/>
      <c r="DHK30" s="425"/>
      <c r="DHL30" s="425"/>
      <c r="DHM30" s="425"/>
      <c r="DHN30" s="425"/>
      <c r="DHO30" s="425"/>
      <c r="DHP30" s="425"/>
      <c r="DHQ30" s="425"/>
      <c r="DHR30" s="425"/>
      <c r="DHS30" s="425"/>
      <c r="DHT30" s="425"/>
      <c r="DHU30" s="425"/>
      <c r="DHV30" s="425"/>
      <c r="DHW30" s="425"/>
      <c r="DHX30" s="425"/>
      <c r="DHY30" s="425"/>
      <c r="DHZ30" s="425"/>
      <c r="DIA30" s="425"/>
      <c r="DIB30" s="425"/>
      <c r="DIC30" s="425"/>
      <c r="DID30" s="425"/>
      <c r="DIE30" s="425"/>
      <c r="DIF30" s="425"/>
      <c r="DIG30" s="425"/>
      <c r="DIH30" s="425"/>
      <c r="DII30" s="425"/>
      <c r="DIJ30" s="425"/>
      <c r="DIK30" s="425"/>
      <c r="DIL30" s="425"/>
      <c r="DIM30" s="425"/>
      <c r="DIN30" s="425"/>
      <c r="DIO30" s="425"/>
      <c r="DIP30" s="425"/>
      <c r="DIQ30" s="425"/>
      <c r="DIR30" s="425"/>
      <c r="DIS30" s="425"/>
      <c r="DIT30" s="425"/>
      <c r="DIU30" s="425"/>
      <c r="DIV30" s="425"/>
      <c r="DIW30" s="425"/>
      <c r="DIX30" s="425"/>
      <c r="DIY30" s="425"/>
      <c r="DIZ30" s="425"/>
      <c r="DJA30" s="425"/>
      <c r="DJB30" s="425"/>
      <c r="DJC30" s="425"/>
      <c r="DJD30" s="425"/>
      <c r="DJE30" s="425"/>
      <c r="DJF30" s="425"/>
      <c r="DJG30" s="425"/>
      <c r="DJH30" s="425"/>
      <c r="DJI30" s="425"/>
      <c r="DJJ30" s="425"/>
      <c r="DJK30" s="425"/>
      <c r="DJL30" s="425"/>
      <c r="DJM30" s="425"/>
      <c r="DJN30" s="425"/>
      <c r="DJO30" s="425"/>
      <c r="DJP30" s="425"/>
      <c r="DJQ30" s="425"/>
      <c r="DJR30" s="425"/>
      <c r="DJS30" s="425"/>
      <c r="DJT30" s="425"/>
      <c r="DJU30" s="425"/>
      <c r="DJV30" s="425"/>
      <c r="DJW30" s="425"/>
      <c r="DJX30" s="425"/>
      <c r="DJY30" s="425"/>
      <c r="DJZ30" s="425"/>
      <c r="DKA30" s="425"/>
      <c r="DKB30" s="425"/>
      <c r="DKC30" s="425"/>
      <c r="DKD30" s="425"/>
      <c r="DKE30" s="425"/>
      <c r="DKF30" s="425"/>
      <c r="DKG30" s="425"/>
      <c r="DKH30" s="425"/>
      <c r="DKI30" s="425"/>
      <c r="DKJ30" s="425"/>
      <c r="DKK30" s="425"/>
      <c r="DKL30" s="425"/>
      <c r="DKM30" s="425"/>
      <c r="DKN30" s="425"/>
      <c r="DKO30" s="425"/>
      <c r="DKP30" s="425"/>
      <c r="DKQ30" s="425"/>
      <c r="DKR30" s="425"/>
      <c r="DKS30" s="425"/>
      <c r="DKT30" s="425"/>
      <c r="DKU30" s="425"/>
      <c r="DKV30" s="425"/>
      <c r="DKW30" s="425"/>
      <c r="DKX30" s="425"/>
      <c r="DKY30" s="425"/>
      <c r="DKZ30" s="425"/>
      <c r="DLA30" s="425"/>
      <c r="DLB30" s="425"/>
      <c r="DLC30" s="425"/>
      <c r="DLD30" s="425"/>
      <c r="DLE30" s="425"/>
      <c r="DLF30" s="425"/>
      <c r="DLG30" s="425"/>
      <c r="DLH30" s="425"/>
      <c r="DLI30" s="425"/>
      <c r="DLJ30" s="425"/>
      <c r="DLK30" s="425"/>
      <c r="DLL30" s="425"/>
      <c r="DLM30" s="425"/>
      <c r="DLN30" s="425"/>
      <c r="DLO30" s="425"/>
      <c r="DLP30" s="425"/>
      <c r="DLQ30" s="425"/>
      <c r="DLR30" s="425"/>
      <c r="DLS30" s="425"/>
      <c r="DLT30" s="425"/>
      <c r="DLU30" s="425"/>
      <c r="DLV30" s="425"/>
      <c r="DLW30" s="425"/>
      <c r="DLX30" s="425"/>
      <c r="DLY30" s="425"/>
      <c r="DLZ30" s="425"/>
      <c r="DMA30" s="425"/>
      <c r="DMB30" s="425"/>
      <c r="DMC30" s="425"/>
      <c r="DMD30" s="425"/>
      <c r="DME30" s="425"/>
      <c r="DMF30" s="425"/>
      <c r="DMG30" s="425"/>
      <c r="DMH30" s="425"/>
      <c r="DMI30" s="425"/>
      <c r="DMJ30" s="425"/>
      <c r="DMK30" s="425"/>
      <c r="DML30" s="425"/>
      <c r="DMM30" s="425"/>
      <c r="DMN30" s="425"/>
      <c r="DMO30" s="425"/>
      <c r="DMP30" s="425"/>
      <c r="DMQ30" s="425"/>
      <c r="DMR30" s="425"/>
      <c r="DMS30" s="425"/>
      <c r="DMT30" s="425"/>
      <c r="DMU30" s="425"/>
      <c r="DMV30" s="425"/>
      <c r="DMW30" s="425"/>
      <c r="DMX30" s="425"/>
      <c r="DMY30" s="425"/>
      <c r="DMZ30" s="425"/>
      <c r="DNA30" s="425"/>
      <c r="DNB30" s="425"/>
      <c r="DNC30" s="425"/>
      <c r="DND30" s="425"/>
      <c r="DNE30" s="425"/>
      <c r="DNF30" s="425"/>
      <c r="DNG30" s="425"/>
      <c r="DNH30" s="425"/>
      <c r="DNI30" s="425"/>
      <c r="DNJ30" s="425"/>
      <c r="DNK30" s="425"/>
      <c r="DNL30" s="425"/>
      <c r="DNM30" s="425"/>
      <c r="DNN30" s="425"/>
      <c r="DNO30" s="425"/>
      <c r="DNP30" s="425"/>
      <c r="DNQ30" s="425"/>
      <c r="DNR30" s="425"/>
      <c r="DNS30" s="425"/>
      <c r="DNT30" s="425"/>
      <c r="DNU30" s="425"/>
      <c r="DNV30" s="425"/>
      <c r="DNW30" s="425"/>
      <c r="DNX30" s="425"/>
      <c r="DNY30" s="425"/>
      <c r="DNZ30" s="425"/>
      <c r="DOA30" s="425"/>
      <c r="DOB30" s="425"/>
      <c r="DOC30" s="425"/>
      <c r="DOD30" s="425"/>
      <c r="DOE30" s="425"/>
      <c r="DOF30" s="425"/>
      <c r="DOG30" s="425"/>
      <c r="DOH30" s="425"/>
      <c r="DOI30" s="425"/>
      <c r="DOJ30" s="425"/>
      <c r="DOK30" s="425"/>
      <c r="DOL30" s="425"/>
      <c r="DOM30" s="425"/>
      <c r="DON30" s="425"/>
      <c r="DOO30" s="425"/>
      <c r="DOP30" s="425"/>
      <c r="DOQ30" s="425"/>
      <c r="DOR30" s="425"/>
      <c r="DOS30" s="425"/>
      <c r="DOT30" s="425"/>
      <c r="DOU30" s="425"/>
      <c r="DOV30" s="425"/>
      <c r="DOW30" s="425"/>
      <c r="DOX30" s="425"/>
      <c r="DOY30" s="425"/>
      <c r="DOZ30" s="425"/>
      <c r="DPA30" s="425"/>
      <c r="DPB30" s="425"/>
      <c r="DPC30" s="425"/>
      <c r="DPD30" s="425"/>
      <c r="DPE30" s="425"/>
      <c r="DPF30" s="425"/>
      <c r="DPG30" s="425"/>
      <c r="DPH30" s="425"/>
      <c r="DPI30" s="425"/>
      <c r="DPJ30" s="425"/>
      <c r="DPK30" s="425"/>
      <c r="DPL30" s="425"/>
      <c r="DPM30" s="425"/>
      <c r="DPN30" s="425"/>
      <c r="DPO30" s="425"/>
      <c r="DPP30" s="425"/>
      <c r="DPQ30" s="425"/>
      <c r="DPR30" s="425"/>
      <c r="DPS30" s="425"/>
      <c r="DPT30" s="425"/>
      <c r="DPU30" s="425"/>
      <c r="DPV30" s="425"/>
      <c r="DPW30" s="425"/>
      <c r="DPX30" s="425"/>
      <c r="DPY30" s="425"/>
      <c r="DPZ30" s="425"/>
      <c r="DQA30" s="425"/>
      <c r="DQB30" s="425"/>
      <c r="DQC30" s="425"/>
      <c r="DQD30" s="425"/>
      <c r="DQE30" s="425"/>
      <c r="DQF30" s="425"/>
      <c r="DQG30" s="425"/>
      <c r="DQH30" s="425"/>
      <c r="DQI30" s="425"/>
      <c r="DQJ30" s="425"/>
      <c r="DQK30" s="425"/>
      <c r="DQL30" s="425"/>
      <c r="DQM30" s="425"/>
      <c r="DQN30" s="425"/>
      <c r="DQO30" s="425"/>
      <c r="DQP30" s="425"/>
      <c r="DQQ30" s="425"/>
      <c r="DQR30" s="425"/>
      <c r="DQS30" s="425"/>
      <c r="DQT30" s="425"/>
      <c r="DQU30" s="425"/>
      <c r="DQV30" s="425"/>
      <c r="DQW30" s="425"/>
      <c r="DQX30" s="425"/>
      <c r="DQY30" s="425"/>
      <c r="DQZ30" s="425"/>
      <c r="DRA30" s="425"/>
      <c r="DRB30" s="425"/>
      <c r="DRC30" s="425"/>
      <c r="DRD30" s="425"/>
      <c r="DRE30" s="425"/>
      <c r="DRF30" s="425"/>
      <c r="DRG30" s="425"/>
      <c r="DRH30" s="425"/>
      <c r="DRI30" s="425"/>
      <c r="DRJ30" s="425"/>
      <c r="DRK30" s="425"/>
      <c r="DRL30" s="425"/>
      <c r="DRM30" s="425"/>
      <c r="DRN30" s="425"/>
      <c r="DRO30" s="425"/>
      <c r="DRP30" s="425"/>
      <c r="DRQ30" s="425"/>
      <c r="DRR30" s="425"/>
      <c r="DRS30" s="425"/>
      <c r="DRT30" s="425"/>
      <c r="DRU30" s="425"/>
      <c r="DRV30" s="425"/>
      <c r="DRW30" s="425"/>
      <c r="DRX30" s="425"/>
      <c r="DRY30" s="425"/>
      <c r="DRZ30" s="425"/>
      <c r="DSA30" s="425"/>
      <c r="DSB30" s="425"/>
      <c r="DSC30" s="425"/>
      <c r="DSD30" s="425"/>
      <c r="DSE30" s="425"/>
      <c r="DSF30" s="425"/>
      <c r="DSG30" s="425"/>
      <c r="DSH30" s="425"/>
      <c r="DSI30" s="425"/>
      <c r="DSJ30" s="425"/>
      <c r="DSK30" s="425"/>
      <c r="DSL30" s="425"/>
      <c r="DSM30" s="425"/>
      <c r="DSN30" s="425"/>
      <c r="DSO30" s="425"/>
      <c r="DSP30" s="425"/>
      <c r="DSQ30" s="425"/>
      <c r="DSR30" s="425"/>
      <c r="DSS30" s="425"/>
      <c r="DST30" s="425"/>
      <c r="DSU30" s="425"/>
      <c r="DSV30" s="425"/>
      <c r="DSW30" s="425"/>
      <c r="DSX30" s="425"/>
      <c r="DSY30" s="425"/>
      <c r="DSZ30" s="425"/>
      <c r="DTA30" s="425"/>
      <c r="DTB30" s="425"/>
      <c r="DTC30" s="425"/>
      <c r="DTD30" s="425"/>
      <c r="DTE30" s="425"/>
      <c r="DTF30" s="425"/>
      <c r="DTG30" s="425"/>
      <c r="DTH30" s="425"/>
      <c r="DTI30" s="425"/>
      <c r="DTJ30" s="425"/>
      <c r="DTK30" s="425"/>
      <c r="DTL30" s="425"/>
      <c r="DTM30" s="425"/>
      <c r="DTN30" s="425"/>
      <c r="DTO30" s="425"/>
      <c r="DTP30" s="425"/>
      <c r="DTQ30" s="425"/>
      <c r="DTR30" s="425"/>
      <c r="DTS30" s="425"/>
      <c r="DTT30" s="425"/>
      <c r="DTU30" s="425"/>
      <c r="DTV30" s="425"/>
      <c r="DTW30" s="425"/>
      <c r="DTX30" s="425"/>
      <c r="DTY30" s="425"/>
      <c r="DTZ30" s="425"/>
      <c r="DUA30" s="425"/>
      <c r="DUB30" s="425"/>
      <c r="DUC30" s="425"/>
      <c r="DUD30" s="425"/>
      <c r="DUE30" s="425"/>
      <c r="DUF30" s="425"/>
      <c r="DUG30" s="425"/>
      <c r="DUH30" s="425"/>
      <c r="DUI30" s="425"/>
      <c r="DUJ30" s="425"/>
      <c r="DUK30" s="425"/>
      <c r="DUL30" s="425"/>
      <c r="DUM30" s="425"/>
      <c r="DUN30" s="425"/>
      <c r="DUO30" s="425"/>
      <c r="DUP30" s="425"/>
      <c r="DUQ30" s="425"/>
      <c r="DUR30" s="425"/>
      <c r="DUS30" s="425"/>
      <c r="DUT30" s="425"/>
      <c r="DUU30" s="425"/>
      <c r="DUV30" s="425"/>
      <c r="DUW30" s="425"/>
      <c r="DUX30" s="425"/>
      <c r="DUY30" s="425"/>
      <c r="DUZ30" s="425"/>
      <c r="DVA30" s="425"/>
      <c r="DVB30" s="425"/>
      <c r="DVC30" s="425"/>
      <c r="DVD30" s="425"/>
      <c r="DVE30" s="425"/>
      <c r="DVF30" s="425"/>
      <c r="DVG30" s="425"/>
      <c r="DVH30" s="425"/>
      <c r="DVI30" s="425"/>
      <c r="DVJ30" s="425"/>
      <c r="DVK30" s="425"/>
      <c r="DVL30" s="425"/>
      <c r="DVM30" s="425"/>
      <c r="DVN30" s="425"/>
      <c r="DVO30" s="425"/>
      <c r="DVP30" s="425"/>
      <c r="DVQ30" s="425"/>
      <c r="DVR30" s="425"/>
      <c r="DVS30" s="425"/>
      <c r="DVT30" s="425"/>
      <c r="DVU30" s="425"/>
      <c r="DVV30" s="425"/>
      <c r="DVW30" s="425"/>
      <c r="DVX30" s="425"/>
      <c r="DVY30" s="425"/>
      <c r="DVZ30" s="425"/>
      <c r="DWA30" s="425"/>
      <c r="DWB30" s="425"/>
      <c r="DWC30" s="425"/>
      <c r="DWD30" s="425"/>
      <c r="DWE30" s="425"/>
      <c r="DWF30" s="425"/>
      <c r="DWG30" s="425"/>
      <c r="DWH30" s="425"/>
      <c r="DWI30" s="425"/>
      <c r="DWJ30" s="425"/>
      <c r="DWK30" s="425"/>
      <c r="DWL30" s="425"/>
      <c r="DWM30" s="425"/>
      <c r="DWN30" s="425"/>
      <c r="DWO30" s="425"/>
      <c r="DWP30" s="425"/>
      <c r="DWQ30" s="425"/>
      <c r="DWR30" s="425"/>
      <c r="DWS30" s="425"/>
      <c r="DWT30" s="425"/>
      <c r="DWU30" s="425"/>
      <c r="DWV30" s="425"/>
      <c r="DWW30" s="425"/>
      <c r="DWX30" s="425"/>
      <c r="DWY30" s="425"/>
      <c r="DWZ30" s="425"/>
      <c r="DXA30" s="425"/>
      <c r="DXB30" s="425"/>
      <c r="DXC30" s="425"/>
      <c r="DXD30" s="425"/>
      <c r="DXE30" s="425"/>
      <c r="DXF30" s="425"/>
      <c r="DXG30" s="425"/>
      <c r="DXH30" s="425"/>
      <c r="DXI30" s="425"/>
      <c r="DXJ30" s="425"/>
      <c r="DXK30" s="425"/>
      <c r="DXL30" s="425"/>
      <c r="DXM30" s="425"/>
      <c r="DXN30" s="425"/>
      <c r="DXO30" s="425"/>
      <c r="DXP30" s="425"/>
      <c r="DXQ30" s="425"/>
      <c r="DXR30" s="425"/>
      <c r="DXS30" s="425"/>
      <c r="DXT30" s="425"/>
      <c r="DXU30" s="425"/>
      <c r="DXV30" s="425"/>
      <c r="DXW30" s="425"/>
      <c r="DXX30" s="425"/>
      <c r="DXY30" s="425"/>
      <c r="DXZ30" s="425"/>
      <c r="DYA30" s="425"/>
      <c r="DYB30" s="425"/>
      <c r="DYC30" s="425"/>
      <c r="DYD30" s="425"/>
      <c r="DYE30" s="425"/>
      <c r="DYF30" s="425"/>
      <c r="DYG30" s="425"/>
      <c r="DYH30" s="425"/>
      <c r="DYI30" s="425"/>
      <c r="DYJ30" s="425"/>
      <c r="DYK30" s="425"/>
      <c r="DYL30" s="425"/>
      <c r="DYM30" s="425"/>
      <c r="DYN30" s="425"/>
      <c r="DYO30" s="425"/>
      <c r="DYP30" s="425"/>
      <c r="DYQ30" s="425"/>
      <c r="DYR30" s="425"/>
      <c r="DYS30" s="425"/>
      <c r="DYT30" s="425"/>
      <c r="DYU30" s="425"/>
      <c r="DYV30" s="425"/>
      <c r="DYW30" s="425"/>
      <c r="DYX30" s="425"/>
      <c r="DYY30" s="425"/>
      <c r="DYZ30" s="425"/>
      <c r="DZA30" s="425"/>
      <c r="DZB30" s="425"/>
      <c r="DZC30" s="425"/>
      <c r="DZD30" s="425"/>
      <c r="DZE30" s="425"/>
      <c r="DZF30" s="425"/>
      <c r="DZG30" s="425"/>
      <c r="DZH30" s="425"/>
      <c r="DZI30" s="425"/>
      <c r="DZJ30" s="425"/>
      <c r="DZK30" s="425"/>
      <c r="DZL30" s="425"/>
      <c r="DZM30" s="425"/>
      <c r="DZN30" s="425"/>
      <c r="DZO30" s="425"/>
      <c r="DZP30" s="425"/>
      <c r="DZQ30" s="425"/>
      <c r="DZR30" s="425"/>
      <c r="DZS30" s="425"/>
      <c r="DZT30" s="425"/>
      <c r="DZU30" s="425"/>
      <c r="DZV30" s="425"/>
      <c r="DZW30" s="425"/>
      <c r="DZX30" s="425"/>
      <c r="DZY30" s="425"/>
      <c r="DZZ30" s="425"/>
      <c r="EAA30" s="425"/>
      <c r="EAB30" s="425"/>
      <c r="EAC30" s="425"/>
      <c r="EAD30" s="425"/>
      <c r="EAE30" s="425"/>
      <c r="EAF30" s="425"/>
      <c r="EAG30" s="425"/>
      <c r="EAH30" s="425"/>
      <c r="EAI30" s="425"/>
      <c r="EAJ30" s="425"/>
      <c r="EAK30" s="425"/>
      <c r="EAL30" s="425"/>
      <c r="EAM30" s="425"/>
      <c r="EAN30" s="425"/>
      <c r="EAO30" s="425"/>
      <c r="EAP30" s="425"/>
      <c r="EAQ30" s="425"/>
      <c r="EAR30" s="425"/>
      <c r="EAS30" s="425"/>
      <c r="EAT30" s="425"/>
      <c r="EAU30" s="425"/>
      <c r="EAV30" s="425"/>
      <c r="EAW30" s="425"/>
      <c r="EAX30" s="425"/>
      <c r="EAY30" s="425"/>
      <c r="EAZ30" s="425"/>
      <c r="EBA30" s="425"/>
      <c r="EBB30" s="425"/>
      <c r="EBC30" s="425"/>
      <c r="EBD30" s="425"/>
      <c r="EBE30" s="425"/>
      <c r="EBF30" s="425"/>
      <c r="EBG30" s="425"/>
      <c r="EBH30" s="425"/>
      <c r="EBI30" s="425"/>
      <c r="EBJ30" s="425"/>
      <c r="EBK30" s="425"/>
      <c r="EBL30" s="425"/>
      <c r="EBM30" s="425"/>
      <c r="EBN30" s="425"/>
      <c r="EBO30" s="425"/>
      <c r="EBP30" s="425"/>
      <c r="EBQ30" s="425"/>
      <c r="EBR30" s="425"/>
      <c r="EBS30" s="425"/>
      <c r="EBT30" s="425"/>
      <c r="EBU30" s="425"/>
      <c r="EBV30" s="425"/>
      <c r="EBW30" s="425"/>
      <c r="EBX30" s="425"/>
      <c r="EBY30" s="425"/>
      <c r="EBZ30" s="425"/>
      <c r="ECA30" s="425"/>
      <c r="ECB30" s="425"/>
      <c r="ECC30" s="425"/>
      <c r="ECD30" s="425"/>
      <c r="ECE30" s="425"/>
      <c r="ECF30" s="425"/>
      <c r="ECG30" s="425"/>
      <c r="ECH30" s="425"/>
      <c r="ECI30" s="425"/>
      <c r="ECJ30" s="425"/>
      <c r="ECK30" s="425"/>
      <c r="ECL30" s="425"/>
      <c r="ECM30" s="425"/>
      <c r="ECN30" s="425"/>
      <c r="ECO30" s="425"/>
      <c r="ECP30" s="425"/>
      <c r="ECQ30" s="425"/>
      <c r="ECR30" s="425"/>
      <c r="ECS30" s="425"/>
      <c r="ECT30" s="425"/>
      <c r="ECU30" s="425"/>
      <c r="ECV30" s="425"/>
      <c r="ECW30" s="425"/>
      <c r="ECX30" s="425"/>
      <c r="ECY30" s="425"/>
      <c r="ECZ30" s="425"/>
      <c r="EDA30" s="425"/>
      <c r="EDB30" s="425"/>
      <c r="EDC30" s="425"/>
      <c r="EDD30" s="425"/>
      <c r="EDE30" s="425"/>
      <c r="EDF30" s="425"/>
      <c r="EDG30" s="425"/>
      <c r="EDH30" s="425"/>
      <c r="EDI30" s="425"/>
      <c r="EDJ30" s="425"/>
      <c r="EDK30" s="425"/>
      <c r="EDL30" s="425"/>
      <c r="EDM30" s="425"/>
      <c r="EDN30" s="425"/>
      <c r="EDO30" s="425"/>
      <c r="EDP30" s="425"/>
      <c r="EDQ30" s="425"/>
      <c r="EDR30" s="425"/>
      <c r="EDS30" s="425"/>
      <c r="EDT30" s="425"/>
      <c r="EDU30" s="425"/>
      <c r="EDV30" s="425"/>
      <c r="EDW30" s="425"/>
      <c r="EDX30" s="425"/>
      <c r="EDY30" s="425"/>
      <c r="EDZ30" s="425"/>
      <c r="EEA30" s="425"/>
      <c r="EEB30" s="425"/>
      <c r="EEC30" s="425"/>
      <c r="EED30" s="425"/>
      <c r="EEE30" s="425"/>
      <c r="EEF30" s="425"/>
      <c r="EEG30" s="425"/>
      <c r="EEH30" s="425"/>
      <c r="EEI30" s="425"/>
      <c r="EEJ30" s="425"/>
      <c r="EEK30" s="425"/>
      <c r="EEL30" s="425"/>
      <c r="EEM30" s="425"/>
      <c r="EEN30" s="425"/>
      <c r="EEO30" s="425"/>
      <c r="EEP30" s="425"/>
      <c r="EEQ30" s="425"/>
      <c r="EER30" s="425"/>
      <c r="EES30" s="425"/>
      <c r="EET30" s="425"/>
      <c r="EEU30" s="425"/>
      <c r="EEV30" s="425"/>
      <c r="EEW30" s="425"/>
      <c r="EEX30" s="425"/>
      <c r="EEY30" s="425"/>
      <c r="EEZ30" s="425"/>
      <c r="EFA30" s="425"/>
      <c r="EFB30" s="425"/>
      <c r="EFC30" s="425"/>
      <c r="EFD30" s="425"/>
      <c r="EFE30" s="425"/>
      <c r="EFF30" s="425"/>
      <c r="EFG30" s="425"/>
      <c r="EFH30" s="425"/>
      <c r="EFI30" s="425"/>
      <c r="EFJ30" s="425"/>
      <c r="EFK30" s="425"/>
      <c r="EFL30" s="425"/>
      <c r="EFM30" s="425"/>
      <c r="EFN30" s="425"/>
      <c r="EFO30" s="425"/>
      <c r="EFP30" s="425"/>
      <c r="EFQ30" s="425"/>
      <c r="EFR30" s="425"/>
      <c r="EFS30" s="425"/>
      <c r="EFT30" s="425"/>
      <c r="EFU30" s="425"/>
      <c r="EFV30" s="425"/>
      <c r="EFW30" s="425"/>
      <c r="EFX30" s="425"/>
      <c r="EFY30" s="425"/>
      <c r="EFZ30" s="425"/>
      <c r="EGA30" s="425"/>
      <c r="EGB30" s="425"/>
      <c r="EGC30" s="425"/>
      <c r="EGD30" s="425"/>
      <c r="EGE30" s="425"/>
      <c r="EGF30" s="425"/>
      <c r="EGG30" s="425"/>
      <c r="EGH30" s="425"/>
      <c r="EGI30" s="425"/>
      <c r="EGJ30" s="425"/>
      <c r="EGK30" s="425"/>
      <c r="EGL30" s="425"/>
      <c r="EGM30" s="425"/>
      <c r="EGN30" s="425"/>
      <c r="EGO30" s="425"/>
      <c r="EGP30" s="425"/>
      <c r="EGQ30" s="425"/>
      <c r="EGR30" s="425"/>
      <c r="EGS30" s="425"/>
      <c r="EGT30" s="425"/>
      <c r="EGU30" s="425"/>
      <c r="EGV30" s="425"/>
      <c r="EGW30" s="425"/>
      <c r="EGX30" s="425"/>
      <c r="EGY30" s="425"/>
      <c r="EGZ30" s="425"/>
      <c r="EHA30" s="425"/>
      <c r="EHB30" s="425"/>
      <c r="EHC30" s="425"/>
      <c r="EHD30" s="425"/>
      <c r="EHE30" s="425"/>
      <c r="EHF30" s="425"/>
      <c r="EHG30" s="425"/>
      <c r="EHH30" s="425"/>
      <c r="EHI30" s="425"/>
      <c r="EHJ30" s="425"/>
      <c r="EHK30" s="425"/>
      <c r="EHL30" s="425"/>
      <c r="EHM30" s="425"/>
      <c r="EHN30" s="425"/>
      <c r="EHO30" s="425"/>
      <c r="EHP30" s="425"/>
      <c r="EHQ30" s="425"/>
      <c r="EHR30" s="425"/>
      <c r="EHS30" s="425"/>
      <c r="EHT30" s="425"/>
      <c r="EHU30" s="425"/>
      <c r="EHV30" s="425"/>
      <c r="EHW30" s="425"/>
      <c r="EHX30" s="425"/>
      <c r="EHY30" s="425"/>
      <c r="EHZ30" s="425"/>
      <c r="EIA30" s="425"/>
      <c r="EIB30" s="425"/>
      <c r="EIC30" s="425"/>
      <c r="EID30" s="425"/>
      <c r="EIE30" s="425"/>
      <c r="EIF30" s="425"/>
      <c r="EIG30" s="425"/>
      <c r="EIH30" s="425"/>
      <c r="EII30" s="425"/>
      <c r="EIJ30" s="425"/>
      <c r="EIK30" s="425"/>
      <c r="EIL30" s="425"/>
      <c r="EIM30" s="425"/>
      <c r="EIN30" s="425"/>
      <c r="EIO30" s="425"/>
      <c r="EIP30" s="425"/>
      <c r="EIQ30" s="425"/>
      <c r="EIR30" s="425"/>
      <c r="EIS30" s="425"/>
      <c r="EIT30" s="425"/>
      <c r="EIU30" s="425"/>
      <c r="EIV30" s="425"/>
      <c r="EIW30" s="425"/>
      <c r="EIX30" s="425"/>
      <c r="EIY30" s="425"/>
      <c r="EIZ30" s="425"/>
      <c r="EJA30" s="425"/>
      <c r="EJB30" s="425"/>
      <c r="EJC30" s="425"/>
      <c r="EJD30" s="425"/>
      <c r="EJE30" s="425"/>
      <c r="EJF30" s="425"/>
      <c r="EJG30" s="425"/>
      <c r="EJH30" s="425"/>
      <c r="EJI30" s="425"/>
      <c r="EJJ30" s="425"/>
      <c r="EJK30" s="425"/>
      <c r="EJL30" s="425"/>
      <c r="EJM30" s="425"/>
      <c r="EJN30" s="425"/>
      <c r="EJO30" s="425"/>
      <c r="EJP30" s="425"/>
      <c r="EJQ30" s="425"/>
      <c r="EJR30" s="425"/>
      <c r="EJS30" s="425"/>
      <c r="EJT30" s="425"/>
      <c r="EJU30" s="425"/>
      <c r="EJV30" s="425"/>
      <c r="EJW30" s="425"/>
      <c r="EJX30" s="425"/>
      <c r="EJY30" s="425"/>
      <c r="EJZ30" s="425"/>
      <c r="EKA30" s="425"/>
      <c r="EKB30" s="425"/>
      <c r="EKC30" s="425"/>
      <c r="EKD30" s="425"/>
      <c r="EKE30" s="425"/>
      <c r="EKF30" s="425"/>
      <c r="EKG30" s="425"/>
      <c r="EKH30" s="425"/>
      <c r="EKI30" s="425"/>
      <c r="EKJ30" s="425"/>
      <c r="EKK30" s="425"/>
      <c r="EKL30" s="425"/>
      <c r="EKM30" s="425"/>
      <c r="EKN30" s="425"/>
      <c r="EKO30" s="425"/>
      <c r="EKP30" s="425"/>
      <c r="EKQ30" s="425"/>
      <c r="EKR30" s="425"/>
      <c r="EKS30" s="425"/>
      <c r="EKT30" s="425"/>
      <c r="EKU30" s="425"/>
      <c r="EKV30" s="425"/>
      <c r="EKW30" s="425"/>
      <c r="EKX30" s="425"/>
      <c r="EKY30" s="425"/>
      <c r="EKZ30" s="425"/>
      <c r="ELA30" s="425"/>
      <c r="ELB30" s="425"/>
      <c r="ELC30" s="425"/>
      <c r="ELD30" s="425"/>
      <c r="ELE30" s="425"/>
      <c r="ELF30" s="425"/>
      <c r="ELG30" s="425"/>
      <c r="ELH30" s="425"/>
      <c r="ELI30" s="425"/>
      <c r="ELJ30" s="425"/>
      <c r="ELK30" s="425"/>
      <c r="ELL30" s="425"/>
      <c r="ELM30" s="425"/>
      <c r="ELN30" s="425"/>
      <c r="ELO30" s="425"/>
      <c r="ELP30" s="425"/>
      <c r="ELQ30" s="425"/>
      <c r="ELR30" s="425"/>
      <c r="ELS30" s="425"/>
      <c r="ELT30" s="425"/>
      <c r="ELU30" s="425"/>
      <c r="ELV30" s="425"/>
      <c r="ELW30" s="425"/>
      <c r="ELX30" s="425"/>
      <c r="ELY30" s="425"/>
      <c r="ELZ30" s="425"/>
      <c r="EMA30" s="425"/>
      <c r="EMB30" s="425"/>
      <c r="EMC30" s="425"/>
      <c r="EMD30" s="425"/>
      <c r="EME30" s="425"/>
      <c r="EMF30" s="425"/>
      <c r="EMG30" s="425"/>
      <c r="EMH30" s="425"/>
      <c r="EMI30" s="425"/>
      <c r="EMJ30" s="425"/>
      <c r="EMK30" s="425"/>
      <c r="EML30" s="425"/>
      <c r="EMM30" s="425"/>
      <c r="EMN30" s="425"/>
      <c r="EMO30" s="425"/>
      <c r="EMP30" s="425"/>
      <c r="EMQ30" s="425"/>
      <c r="EMR30" s="425"/>
      <c r="EMS30" s="425"/>
      <c r="EMT30" s="425"/>
      <c r="EMU30" s="425"/>
      <c r="EMV30" s="425"/>
      <c r="EMW30" s="425"/>
      <c r="EMX30" s="425"/>
      <c r="EMY30" s="425"/>
      <c r="EMZ30" s="425"/>
      <c r="ENA30" s="425"/>
      <c r="ENB30" s="425"/>
      <c r="ENC30" s="425"/>
      <c r="END30" s="425"/>
      <c r="ENE30" s="425"/>
      <c r="ENF30" s="425"/>
      <c r="ENG30" s="425"/>
      <c r="ENH30" s="425"/>
      <c r="ENI30" s="425"/>
      <c r="ENJ30" s="425"/>
      <c r="ENK30" s="425"/>
      <c r="ENL30" s="425"/>
      <c r="ENM30" s="425"/>
      <c r="ENN30" s="425"/>
      <c r="ENO30" s="425"/>
      <c r="ENP30" s="425"/>
      <c r="ENQ30" s="425"/>
      <c r="ENR30" s="425"/>
      <c r="ENS30" s="425"/>
      <c r="ENT30" s="425"/>
      <c r="ENU30" s="425"/>
      <c r="ENV30" s="425"/>
      <c r="ENW30" s="425"/>
      <c r="ENX30" s="425"/>
      <c r="ENY30" s="425"/>
      <c r="ENZ30" s="425"/>
      <c r="EOA30" s="425"/>
      <c r="EOB30" s="425"/>
      <c r="EOC30" s="425"/>
      <c r="EOD30" s="425"/>
      <c r="EOE30" s="425"/>
      <c r="EOF30" s="425"/>
      <c r="EOG30" s="425"/>
      <c r="EOH30" s="425"/>
      <c r="EOI30" s="425"/>
      <c r="EOJ30" s="425"/>
      <c r="EOK30" s="425"/>
      <c r="EOL30" s="425"/>
      <c r="EOM30" s="425"/>
      <c r="EON30" s="425"/>
      <c r="EOO30" s="425"/>
      <c r="EOP30" s="425"/>
      <c r="EOQ30" s="425"/>
      <c r="EOR30" s="425"/>
      <c r="EOS30" s="425"/>
      <c r="EOT30" s="425"/>
      <c r="EOU30" s="425"/>
      <c r="EOV30" s="425"/>
      <c r="EOW30" s="425"/>
      <c r="EOX30" s="425"/>
      <c r="EOY30" s="425"/>
      <c r="EOZ30" s="425"/>
      <c r="EPA30" s="425"/>
      <c r="EPB30" s="425"/>
      <c r="EPC30" s="425"/>
      <c r="EPD30" s="425"/>
      <c r="EPE30" s="425"/>
      <c r="EPF30" s="425"/>
      <c r="EPG30" s="425"/>
      <c r="EPH30" s="425"/>
      <c r="EPI30" s="425"/>
      <c r="EPJ30" s="425"/>
      <c r="EPK30" s="425"/>
      <c r="EPL30" s="425"/>
      <c r="EPM30" s="425"/>
      <c r="EPN30" s="425"/>
      <c r="EPO30" s="425"/>
      <c r="EPP30" s="425"/>
      <c r="EPQ30" s="425"/>
      <c r="EPR30" s="425"/>
      <c r="EPS30" s="425"/>
      <c r="EPT30" s="425"/>
      <c r="EPU30" s="425"/>
      <c r="EPV30" s="425"/>
      <c r="EPW30" s="425"/>
      <c r="EPX30" s="425"/>
      <c r="EPY30" s="425"/>
      <c r="EPZ30" s="425"/>
      <c r="EQA30" s="425"/>
      <c r="EQB30" s="425"/>
      <c r="EQC30" s="425"/>
      <c r="EQD30" s="425"/>
      <c r="EQE30" s="425"/>
      <c r="EQF30" s="425"/>
      <c r="EQG30" s="425"/>
      <c r="EQH30" s="425"/>
      <c r="EQI30" s="425"/>
      <c r="EQJ30" s="425"/>
      <c r="EQK30" s="425"/>
      <c r="EQL30" s="425"/>
      <c r="EQM30" s="425"/>
      <c r="EQN30" s="425"/>
      <c r="EQO30" s="425"/>
      <c r="EQP30" s="425"/>
      <c r="EQQ30" s="425"/>
      <c r="EQR30" s="425"/>
      <c r="EQS30" s="425"/>
      <c r="EQT30" s="425"/>
      <c r="EQU30" s="425"/>
      <c r="EQV30" s="425"/>
      <c r="EQW30" s="425"/>
      <c r="EQX30" s="425"/>
      <c r="EQY30" s="425"/>
      <c r="EQZ30" s="425"/>
      <c r="ERA30" s="425"/>
      <c r="ERB30" s="425"/>
      <c r="ERC30" s="425"/>
      <c r="ERD30" s="425"/>
      <c r="ERE30" s="425"/>
      <c r="ERF30" s="425"/>
      <c r="ERG30" s="425"/>
      <c r="ERH30" s="425"/>
      <c r="ERI30" s="425"/>
      <c r="ERJ30" s="425"/>
      <c r="ERK30" s="425"/>
      <c r="ERL30" s="425"/>
      <c r="ERM30" s="425"/>
      <c r="ERN30" s="425"/>
      <c r="ERO30" s="425"/>
      <c r="ERP30" s="425"/>
      <c r="ERQ30" s="425"/>
      <c r="ERR30" s="425"/>
      <c r="ERS30" s="425"/>
      <c r="ERT30" s="425"/>
      <c r="ERU30" s="425"/>
      <c r="ERV30" s="425"/>
      <c r="ERW30" s="425"/>
      <c r="ERX30" s="425"/>
      <c r="ERY30" s="425"/>
      <c r="ERZ30" s="425"/>
      <c r="ESA30" s="425"/>
      <c r="ESB30" s="425"/>
      <c r="ESC30" s="425"/>
      <c r="ESD30" s="425"/>
      <c r="ESE30" s="425"/>
      <c r="ESF30" s="425"/>
      <c r="ESG30" s="425"/>
      <c r="ESH30" s="425"/>
      <c r="ESI30" s="425"/>
      <c r="ESJ30" s="425"/>
      <c r="ESK30" s="425"/>
      <c r="ESL30" s="425"/>
      <c r="ESM30" s="425"/>
      <c r="ESN30" s="425"/>
      <c r="ESO30" s="425"/>
      <c r="ESP30" s="425"/>
      <c r="ESQ30" s="425"/>
      <c r="ESR30" s="425"/>
      <c r="ESS30" s="425"/>
      <c r="EST30" s="425"/>
      <c r="ESU30" s="425"/>
      <c r="ESV30" s="425"/>
      <c r="ESW30" s="425"/>
      <c r="ESX30" s="425"/>
      <c r="ESY30" s="425"/>
      <c r="ESZ30" s="425"/>
      <c r="ETA30" s="425"/>
      <c r="ETB30" s="425"/>
      <c r="ETC30" s="425"/>
      <c r="ETD30" s="425"/>
      <c r="ETE30" s="425"/>
      <c r="ETF30" s="425"/>
      <c r="ETG30" s="425"/>
      <c r="ETH30" s="425"/>
      <c r="ETI30" s="425"/>
      <c r="ETJ30" s="425"/>
      <c r="ETK30" s="425"/>
      <c r="ETL30" s="425"/>
      <c r="ETM30" s="425"/>
      <c r="ETN30" s="425"/>
      <c r="ETO30" s="425"/>
      <c r="ETP30" s="425"/>
      <c r="ETQ30" s="425"/>
      <c r="ETR30" s="425"/>
      <c r="ETS30" s="425"/>
      <c r="ETT30" s="425"/>
      <c r="ETU30" s="425"/>
      <c r="ETV30" s="425"/>
      <c r="ETW30" s="425"/>
      <c r="ETX30" s="425"/>
      <c r="ETY30" s="425"/>
      <c r="ETZ30" s="425"/>
      <c r="EUA30" s="425"/>
      <c r="EUB30" s="425"/>
      <c r="EUC30" s="425"/>
      <c r="EUD30" s="425"/>
      <c r="EUE30" s="425"/>
      <c r="EUF30" s="425"/>
      <c r="EUG30" s="425"/>
      <c r="EUH30" s="425"/>
      <c r="EUI30" s="425"/>
      <c r="EUJ30" s="425"/>
      <c r="EUK30" s="425"/>
      <c r="EUL30" s="425"/>
      <c r="EUM30" s="425"/>
      <c r="EUN30" s="425"/>
      <c r="EUO30" s="425"/>
      <c r="EUP30" s="425"/>
      <c r="EUQ30" s="425"/>
      <c r="EUR30" s="425"/>
      <c r="EUS30" s="425"/>
      <c r="EUT30" s="425"/>
      <c r="EUU30" s="425"/>
      <c r="EUV30" s="425"/>
      <c r="EUW30" s="425"/>
      <c r="EUX30" s="425"/>
      <c r="EUY30" s="425"/>
      <c r="EUZ30" s="425"/>
      <c r="EVA30" s="425"/>
      <c r="EVB30" s="425"/>
      <c r="EVC30" s="425"/>
      <c r="EVD30" s="425"/>
      <c r="EVE30" s="425"/>
      <c r="EVF30" s="425"/>
      <c r="EVG30" s="425"/>
      <c r="EVH30" s="425"/>
      <c r="EVI30" s="425"/>
      <c r="EVJ30" s="425"/>
      <c r="EVK30" s="425"/>
      <c r="EVL30" s="425"/>
      <c r="EVM30" s="425"/>
      <c r="EVN30" s="425"/>
      <c r="EVO30" s="425"/>
      <c r="EVP30" s="425"/>
      <c r="EVQ30" s="425"/>
      <c r="EVR30" s="425"/>
      <c r="EVS30" s="425"/>
      <c r="EVT30" s="425"/>
      <c r="EVU30" s="425"/>
      <c r="EVV30" s="425"/>
      <c r="EVW30" s="425"/>
      <c r="EVX30" s="425"/>
      <c r="EVY30" s="425"/>
      <c r="EVZ30" s="425"/>
      <c r="EWA30" s="425"/>
      <c r="EWB30" s="425"/>
      <c r="EWC30" s="425"/>
      <c r="EWD30" s="425"/>
      <c r="EWE30" s="425"/>
      <c r="EWF30" s="425"/>
      <c r="EWG30" s="425"/>
      <c r="EWH30" s="425"/>
      <c r="EWI30" s="425"/>
      <c r="EWJ30" s="425"/>
      <c r="EWK30" s="425"/>
      <c r="EWL30" s="425"/>
      <c r="EWM30" s="425"/>
      <c r="EWN30" s="425"/>
      <c r="EWO30" s="425"/>
      <c r="EWP30" s="425"/>
      <c r="EWQ30" s="425"/>
      <c r="EWR30" s="425"/>
      <c r="EWS30" s="425"/>
      <c r="EWT30" s="425"/>
      <c r="EWU30" s="425"/>
      <c r="EWV30" s="425"/>
      <c r="EWW30" s="425"/>
      <c r="EWX30" s="425"/>
      <c r="EWY30" s="425"/>
      <c r="EWZ30" s="425"/>
      <c r="EXA30" s="425"/>
      <c r="EXB30" s="425"/>
      <c r="EXC30" s="425"/>
      <c r="EXD30" s="425"/>
      <c r="EXE30" s="425"/>
      <c r="EXF30" s="425"/>
      <c r="EXG30" s="425"/>
      <c r="EXH30" s="425"/>
      <c r="EXI30" s="425"/>
      <c r="EXJ30" s="425"/>
      <c r="EXK30" s="425"/>
      <c r="EXL30" s="425"/>
      <c r="EXM30" s="425"/>
      <c r="EXN30" s="425"/>
      <c r="EXO30" s="425"/>
      <c r="EXP30" s="425"/>
      <c r="EXQ30" s="425"/>
      <c r="EXR30" s="425"/>
      <c r="EXS30" s="425"/>
      <c r="EXT30" s="425"/>
      <c r="EXU30" s="425"/>
      <c r="EXV30" s="425"/>
      <c r="EXW30" s="425"/>
      <c r="EXX30" s="425"/>
      <c r="EXY30" s="425"/>
      <c r="EXZ30" s="425"/>
      <c r="EYA30" s="425"/>
      <c r="EYB30" s="425"/>
      <c r="EYC30" s="425"/>
      <c r="EYD30" s="425"/>
      <c r="EYE30" s="425"/>
      <c r="EYF30" s="425"/>
      <c r="EYG30" s="425"/>
      <c r="EYH30" s="425"/>
      <c r="EYI30" s="425"/>
      <c r="EYJ30" s="425"/>
      <c r="EYK30" s="425"/>
      <c r="EYL30" s="425"/>
      <c r="EYM30" s="425"/>
      <c r="EYN30" s="425"/>
      <c r="EYO30" s="425"/>
      <c r="EYP30" s="425"/>
      <c r="EYQ30" s="425"/>
      <c r="EYR30" s="425"/>
      <c r="EYS30" s="425"/>
      <c r="EYT30" s="425"/>
      <c r="EYU30" s="425"/>
      <c r="EYV30" s="425"/>
      <c r="EYW30" s="425"/>
      <c r="EYX30" s="425"/>
      <c r="EYY30" s="425"/>
      <c r="EYZ30" s="425"/>
      <c r="EZA30" s="425"/>
      <c r="EZB30" s="425"/>
      <c r="EZC30" s="425"/>
      <c r="EZD30" s="425"/>
      <c r="EZE30" s="425"/>
      <c r="EZF30" s="425"/>
      <c r="EZG30" s="425"/>
      <c r="EZH30" s="425"/>
      <c r="EZI30" s="425"/>
      <c r="EZJ30" s="425"/>
      <c r="EZK30" s="425"/>
      <c r="EZL30" s="425"/>
      <c r="EZM30" s="425"/>
      <c r="EZN30" s="425"/>
      <c r="EZO30" s="425"/>
      <c r="EZP30" s="425"/>
      <c r="EZQ30" s="425"/>
      <c r="EZR30" s="425"/>
      <c r="EZS30" s="425"/>
      <c r="EZT30" s="425"/>
      <c r="EZU30" s="425"/>
      <c r="EZV30" s="425"/>
      <c r="EZW30" s="425"/>
      <c r="EZX30" s="425"/>
      <c r="EZY30" s="425"/>
      <c r="EZZ30" s="425"/>
      <c r="FAA30" s="425"/>
      <c r="FAB30" s="425"/>
      <c r="FAC30" s="425"/>
      <c r="FAD30" s="425"/>
      <c r="FAE30" s="425"/>
      <c r="FAF30" s="425"/>
      <c r="FAG30" s="425"/>
      <c r="FAH30" s="425"/>
      <c r="FAI30" s="425"/>
      <c r="FAJ30" s="425"/>
      <c r="FAK30" s="425"/>
      <c r="FAL30" s="425"/>
      <c r="FAM30" s="425"/>
      <c r="FAN30" s="425"/>
      <c r="FAO30" s="425"/>
      <c r="FAP30" s="425"/>
      <c r="FAQ30" s="425"/>
      <c r="FAR30" s="425"/>
      <c r="FAS30" s="425"/>
      <c r="FAT30" s="425"/>
      <c r="FAU30" s="425"/>
      <c r="FAV30" s="425"/>
      <c r="FAW30" s="425"/>
      <c r="FAX30" s="425"/>
      <c r="FAY30" s="425"/>
      <c r="FAZ30" s="425"/>
      <c r="FBA30" s="425"/>
      <c r="FBB30" s="425"/>
      <c r="FBC30" s="425"/>
      <c r="FBD30" s="425"/>
      <c r="FBE30" s="425"/>
      <c r="FBF30" s="425"/>
      <c r="FBG30" s="425"/>
      <c r="FBH30" s="425"/>
      <c r="FBI30" s="425"/>
      <c r="FBJ30" s="425"/>
      <c r="FBK30" s="425"/>
      <c r="FBL30" s="425"/>
      <c r="FBM30" s="425"/>
      <c r="FBN30" s="425"/>
      <c r="FBO30" s="425"/>
      <c r="FBP30" s="425"/>
      <c r="FBQ30" s="425"/>
      <c r="FBR30" s="425"/>
      <c r="FBS30" s="425"/>
      <c r="FBT30" s="425"/>
      <c r="FBU30" s="425"/>
      <c r="FBV30" s="425"/>
      <c r="FBW30" s="425"/>
      <c r="FBX30" s="425"/>
      <c r="FBY30" s="425"/>
      <c r="FBZ30" s="425"/>
      <c r="FCA30" s="425"/>
      <c r="FCB30" s="425"/>
      <c r="FCC30" s="425"/>
      <c r="FCD30" s="425"/>
      <c r="FCE30" s="425"/>
      <c r="FCF30" s="425"/>
      <c r="FCG30" s="425"/>
      <c r="FCH30" s="425"/>
      <c r="FCI30" s="425"/>
      <c r="FCJ30" s="425"/>
      <c r="FCK30" s="425"/>
      <c r="FCL30" s="425"/>
      <c r="FCM30" s="425"/>
      <c r="FCN30" s="425"/>
      <c r="FCO30" s="425"/>
      <c r="FCP30" s="425"/>
      <c r="FCQ30" s="425"/>
      <c r="FCR30" s="425"/>
      <c r="FCS30" s="425"/>
      <c r="FCT30" s="425"/>
      <c r="FCU30" s="425"/>
      <c r="FCV30" s="425"/>
      <c r="FCW30" s="425"/>
      <c r="FCX30" s="425"/>
      <c r="FCY30" s="425"/>
      <c r="FCZ30" s="425"/>
      <c r="FDA30" s="425"/>
      <c r="FDB30" s="425"/>
      <c r="FDC30" s="425"/>
      <c r="FDD30" s="425"/>
      <c r="FDE30" s="425"/>
      <c r="FDF30" s="425"/>
      <c r="FDG30" s="425"/>
      <c r="FDH30" s="425"/>
      <c r="FDI30" s="425"/>
      <c r="FDJ30" s="425"/>
      <c r="FDK30" s="425"/>
      <c r="FDL30" s="425"/>
      <c r="FDM30" s="425"/>
      <c r="FDN30" s="425"/>
      <c r="FDO30" s="425"/>
      <c r="FDP30" s="425"/>
      <c r="FDQ30" s="425"/>
      <c r="FDR30" s="425"/>
      <c r="FDS30" s="425"/>
      <c r="FDT30" s="425"/>
      <c r="FDU30" s="425"/>
      <c r="FDV30" s="425"/>
      <c r="FDW30" s="425"/>
      <c r="FDX30" s="425"/>
      <c r="FDY30" s="425"/>
      <c r="FDZ30" s="425"/>
      <c r="FEA30" s="425"/>
      <c r="FEB30" s="425"/>
      <c r="FEC30" s="425"/>
      <c r="FED30" s="425"/>
      <c r="FEE30" s="425"/>
      <c r="FEF30" s="425"/>
      <c r="FEG30" s="425"/>
      <c r="FEH30" s="425"/>
      <c r="FEI30" s="425"/>
      <c r="FEJ30" s="425"/>
      <c r="FEK30" s="425"/>
      <c r="FEL30" s="425"/>
      <c r="FEM30" s="425"/>
      <c r="FEN30" s="425"/>
      <c r="FEO30" s="425"/>
      <c r="FEP30" s="425"/>
      <c r="FEQ30" s="425"/>
      <c r="FER30" s="425"/>
      <c r="FES30" s="425"/>
      <c r="FET30" s="425"/>
      <c r="FEU30" s="425"/>
      <c r="FEV30" s="425"/>
      <c r="FEW30" s="425"/>
      <c r="FEX30" s="425"/>
      <c r="FEY30" s="425"/>
      <c r="FEZ30" s="425"/>
      <c r="FFA30" s="425"/>
      <c r="FFB30" s="425"/>
      <c r="FFC30" s="425"/>
      <c r="FFD30" s="425"/>
      <c r="FFE30" s="425"/>
      <c r="FFF30" s="425"/>
      <c r="FFG30" s="425"/>
      <c r="FFH30" s="425"/>
      <c r="FFI30" s="425"/>
      <c r="FFJ30" s="425"/>
      <c r="FFK30" s="425"/>
      <c r="FFL30" s="425"/>
      <c r="FFM30" s="425"/>
      <c r="FFN30" s="425"/>
      <c r="FFO30" s="425"/>
      <c r="FFP30" s="425"/>
      <c r="FFQ30" s="425"/>
      <c r="FFR30" s="425"/>
      <c r="FFS30" s="425"/>
      <c r="FFT30" s="425"/>
      <c r="FFU30" s="425"/>
      <c r="FFV30" s="425"/>
      <c r="FFW30" s="425"/>
      <c r="FFX30" s="425"/>
      <c r="FFY30" s="425"/>
      <c r="FFZ30" s="425"/>
      <c r="FGA30" s="425"/>
      <c r="FGB30" s="425"/>
      <c r="FGC30" s="425"/>
      <c r="FGD30" s="425"/>
      <c r="FGE30" s="425"/>
      <c r="FGF30" s="425"/>
      <c r="FGG30" s="425"/>
      <c r="FGH30" s="425"/>
      <c r="FGI30" s="425"/>
      <c r="FGJ30" s="425"/>
      <c r="FGK30" s="425"/>
      <c r="FGL30" s="425"/>
      <c r="FGM30" s="425"/>
      <c r="FGN30" s="425"/>
      <c r="FGO30" s="425"/>
      <c r="FGP30" s="425"/>
      <c r="FGQ30" s="425"/>
      <c r="FGR30" s="425"/>
      <c r="FGS30" s="425"/>
      <c r="FGT30" s="425"/>
      <c r="FGU30" s="425"/>
      <c r="FGV30" s="425"/>
      <c r="FGW30" s="425"/>
      <c r="FGX30" s="425"/>
      <c r="FGY30" s="425"/>
      <c r="FGZ30" s="425"/>
      <c r="FHA30" s="425"/>
      <c r="FHB30" s="425"/>
      <c r="FHC30" s="425"/>
      <c r="FHD30" s="425"/>
      <c r="FHE30" s="425"/>
      <c r="FHF30" s="425"/>
      <c r="FHG30" s="425"/>
      <c r="FHH30" s="425"/>
      <c r="FHI30" s="425"/>
      <c r="FHJ30" s="425"/>
      <c r="FHK30" s="425"/>
      <c r="FHL30" s="425"/>
      <c r="FHM30" s="425"/>
      <c r="FHN30" s="425"/>
      <c r="FHO30" s="425"/>
      <c r="FHP30" s="425"/>
      <c r="FHQ30" s="425"/>
      <c r="FHR30" s="425"/>
      <c r="FHS30" s="425"/>
      <c r="FHT30" s="425"/>
      <c r="FHU30" s="425"/>
      <c r="FHV30" s="425"/>
      <c r="FHW30" s="425"/>
      <c r="FHX30" s="425"/>
      <c r="FHY30" s="425"/>
      <c r="FHZ30" s="425"/>
      <c r="FIA30" s="425"/>
      <c r="FIB30" s="425"/>
      <c r="FIC30" s="425"/>
      <c r="FID30" s="425"/>
      <c r="FIE30" s="425"/>
      <c r="FIF30" s="425"/>
      <c r="FIG30" s="425"/>
      <c r="FIH30" s="425"/>
      <c r="FII30" s="425"/>
      <c r="FIJ30" s="425"/>
      <c r="FIK30" s="425"/>
      <c r="FIL30" s="425"/>
      <c r="FIM30" s="425"/>
      <c r="FIN30" s="425"/>
      <c r="FIO30" s="425"/>
      <c r="FIP30" s="425"/>
      <c r="FIQ30" s="425"/>
      <c r="FIR30" s="425"/>
      <c r="FIS30" s="425"/>
      <c r="FIT30" s="425"/>
      <c r="FIU30" s="425"/>
      <c r="FIV30" s="425"/>
      <c r="FIW30" s="425"/>
      <c r="FIX30" s="425"/>
      <c r="FIY30" s="425"/>
      <c r="FIZ30" s="425"/>
      <c r="FJA30" s="425"/>
      <c r="FJB30" s="425"/>
      <c r="FJC30" s="425"/>
      <c r="FJD30" s="425"/>
      <c r="FJE30" s="425"/>
      <c r="FJF30" s="425"/>
      <c r="FJG30" s="425"/>
      <c r="FJH30" s="425"/>
      <c r="FJI30" s="425"/>
      <c r="FJJ30" s="425"/>
      <c r="FJK30" s="425"/>
      <c r="FJL30" s="425"/>
      <c r="FJM30" s="425"/>
      <c r="FJN30" s="425"/>
      <c r="FJO30" s="425"/>
      <c r="FJP30" s="425"/>
      <c r="FJQ30" s="425"/>
      <c r="FJR30" s="425"/>
      <c r="FJS30" s="425"/>
      <c r="FJT30" s="425"/>
      <c r="FJU30" s="425"/>
      <c r="FJV30" s="425"/>
      <c r="FJW30" s="425"/>
      <c r="FJX30" s="425"/>
      <c r="FJY30" s="425"/>
      <c r="FJZ30" s="425"/>
      <c r="FKA30" s="425"/>
      <c r="FKB30" s="425"/>
      <c r="FKC30" s="425"/>
      <c r="FKD30" s="425"/>
      <c r="FKE30" s="425"/>
      <c r="FKF30" s="425"/>
      <c r="FKG30" s="425"/>
      <c r="FKH30" s="425"/>
      <c r="FKI30" s="425"/>
      <c r="FKJ30" s="425"/>
      <c r="FKK30" s="425"/>
      <c r="FKL30" s="425"/>
      <c r="FKM30" s="425"/>
      <c r="FKN30" s="425"/>
      <c r="FKO30" s="425"/>
      <c r="FKP30" s="425"/>
      <c r="FKQ30" s="425"/>
      <c r="FKR30" s="425"/>
      <c r="FKS30" s="425"/>
      <c r="FKT30" s="425"/>
      <c r="FKU30" s="425"/>
      <c r="FKV30" s="425"/>
      <c r="FKW30" s="425"/>
      <c r="FKX30" s="425"/>
      <c r="FKY30" s="425"/>
      <c r="FKZ30" s="425"/>
      <c r="FLA30" s="425"/>
      <c r="FLB30" s="425"/>
      <c r="FLC30" s="425"/>
      <c r="FLD30" s="425"/>
      <c r="FLE30" s="425"/>
      <c r="FLF30" s="425"/>
      <c r="FLG30" s="425"/>
      <c r="FLH30" s="425"/>
      <c r="FLI30" s="425"/>
      <c r="FLJ30" s="425"/>
      <c r="FLK30" s="425"/>
      <c r="FLL30" s="425"/>
      <c r="FLM30" s="425"/>
      <c r="FLN30" s="425"/>
      <c r="FLO30" s="425"/>
      <c r="FLP30" s="425"/>
      <c r="FLQ30" s="425"/>
      <c r="FLR30" s="425"/>
      <c r="FLS30" s="425"/>
      <c r="FLT30" s="425"/>
      <c r="FLU30" s="425"/>
      <c r="FLV30" s="425"/>
      <c r="FLW30" s="425"/>
      <c r="FLX30" s="425"/>
      <c r="FLY30" s="425"/>
      <c r="FLZ30" s="425"/>
      <c r="FMA30" s="425"/>
      <c r="FMB30" s="425"/>
      <c r="FMC30" s="425"/>
      <c r="FMD30" s="425"/>
      <c r="FME30" s="425"/>
      <c r="FMF30" s="425"/>
      <c r="FMG30" s="425"/>
      <c r="FMH30" s="425"/>
      <c r="FMI30" s="425"/>
      <c r="FMJ30" s="425"/>
      <c r="FMK30" s="425"/>
      <c r="FML30" s="425"/>
      <c r="FMM30" s="425"/>
      <c r="FMN30" s="425"/>
      <c r="FMO30" s="425"/>
      <c r="FMP30" s="425"/>
      <c r="FMQ30" s="425"/>
      <c r="FMR30" s="425"/>
      <c r="FMS30" s="425"/>
      <c r="FMT30" s="425"/>
      <c r="FMU30" s="425"/>
      <c r="FMV30" s="425"/>
      <c r="FMW30" s="425"/>
      <c r="FMX30" s="425"/>
      <c r="FMY30" s="425"/>
      <c r="FMZ30" s="425"/>
      <c r="FNA30" s="425"/>
      <c r="FNB30" s="425"/>
      <c r="FNC30" s="425"/>
      <c r="FND30" s="425"/>
      <c r="FNE30" s="425"/>
      <c r="FNF30" s="425"/>
      <c r="FNG30" s="425"/>
      <c r="FNH30" s="425"/>
      <c r="FNI30" s="425"/>
      <c r="FNJ30" s="425"/>
      <c r="FNK30" s="425"/>
      <c r="FNL30" s="425"/>
      <c r="FNM30" s="425"/>
      <c r="FNN30" s="425"/>
      <c r="FNO30" s="425"/>
      <c r="FNP30" s="425"/>
      <c r="FNQ30" s="425"/>
      <c r="FNR30" s="425"/>
      <c r="FNS30" s="425"/>
      <c r="FNT30" s="425"/>
      <c r="FNU30" s="425"/>
      <c r="FNV30" s="425"/>
      <c r="FNW30" s="425"/>
      <c r="FNX30" s="425"/>
      <c r="FNY30" s="425"/>
      <c r="FNZ30" s="425"/>
      <c r="FOA30" s="425"/>
      <c r="FOB30" s="425"/>
      <c r="FOC30" s="425"/>
      <c r="FOD30" s="425"/>
      <c r="FOE30" s="425"/>
      <c r="FOF30" s="425"/>
      <c r="FOG30" s="425"/>
      <c r="FOH30" s="425"/>
      <c r="FOI30" s="425"/>
      <c r="FOJ30" s="425"/>
      <c r="FOK30" s="425"/>
      <c r="FOL30" s="425"/>
      <c r="FOM30" s="425"/>
      <c r="FON30" s="425"/>
      <c r="FOO30" s="425"/>
      <c r="FOP30" s="425"/>
      <c r="FOQ30" s="425"/>
      <c r="FOR30" s="425"/>
      <c r="FOS30" s="425"/>
      <c r="FOT30" s="425"/>
      <c r="FOU30" s="425"/>
      <c r="FOV30" s="425"/>
      <c r="FOW30" s="425"/>
      <c r="FOX30" s="425"/>
      <c r="FOY30" s="425"/>
      <c r="FOZ30" s="425"/>
      <c r="FPA30" s="425"/>
      <c r="FPB30" s="425"/>
      <c r="FPC30" s="425"/>
      <c r="FPD30" s="425"/>
      <c r="FPE30" s="425"/>
      <c r="FPF30" s="425"/>
      <c r="FPG30" s="425"/>
      <c r="FPH30" s="425"/>
      <c r="FPI30" s="425"/>
      <c r="FPJ30" s="425"/>
      <c r="FPK30" s="425"/>
      <c r="FPL30" s="425"/>
      <c r="FPM30" s="425"/>
      <c r="FPN30" s="425"/>
      <c r="FPO30" s="425"/>
      <c r="FPP30" s="425"/>
      <c r="FPQ30" s="425"/>
      <c r="FPR30" s="425"/>
      <c r="FPS30" s="425"/>
      <c r="FPT30" s="425"/>
      <c r="FPU30" s="425"/>
      <c r="FPV30" s="425"/>
      <c r="FPW30" s="425"/>
      <c r="FPX30" s="425"/>
      <c r="FPY30" s="425"/>
      <c r="FPZ30" s="425"/>
      <c r="FQA30" s="425"/>
      <c r="FQB30" s="425"/>
      <c r="FQC30" s="425"/>
      <c r="FQD30" s="425"/>
      <c r="FQE30" s="425"/>
      <c r="FQF30" s="425"/>
      <c r="FQG30" s="425"/>
      <c r="FQH30" s="425"/>
      <c r="FQI30" s="425"/>
      <c r="FQJ30" s="425"/>
      <c r="FQK30" s="425"/>
      <c r="FQL30" s="425"/>
      <c r="FQM30" s="425"/>
      <c r="FQN30" s="425"/>
      <c r="FQO30" s="425"/>
      <c r="FQP30" s="425"/>
      <c r="FQQ30" s="425"/>
      <c r="FQR30" s="425"/>
      <c r="FQS30" s="425"/>
      <c r="FQT30" s="425"/>
      <c r="FQU30" s="425"/>
      <c r="FQV30" s="425"/>
      <c r="FQW30" s="425"/>
      <c r="FQX30" s="425"/>
      <c r="FQY30" s="425"/>
      <c r="FQZ30" s="425"/>
      <c r="FRA30" s="425"/>
      <c r="FRB30" s="425"/>
      <c r="FRC30" s="425"/>
      <c r="FRD30" s="425"/>
      <c r="FRE30" s="425"/>
      <c r="FRF30" s="425"/>
      <c r="FRG30" s="425"/>
      <c r="FRH30" s="425"/>
      <c r="FRI30" s="425"/>
      <c r="FRJ30" s="425"/>
      <c r="FRK30" s="425"/>
      <c r="FRL30" s="425"/>
      <c r="FRM30" s="425"/>
      <c r="FRN30" s="425"/>
      <c r="FRO30" s="425"/>
      <c r="FRP30" s="425"/>
      <c r="FRQ30" s="425"/>
      <c r="FRR30" s="425"/>
      <c r="FRS30" s="425"/>
      <c r="FRT30" s="425"/>
      <c r="FRU30" s="425"/>
      <c r="FRV30" s="425"/>
      <c r="FRW30" s="425"/>
      <c r="FRX30" s="425"/>
      <c r="FRY30" s="425"/>
      <c r="FRZ30" s="425"/>
      <c r="FSA30" s="425"/>
      <c r="FSB30" s="425"/>
      <c r="FSC30" s="425"/>
      <c r="FSD30" s="425"/>
      <c r="FSE30" s="425"/>
      <c r="FSF30" s="425"/>
      <c r="FSG30" s="425"/>
      <c r="FSH30" s="425"/>
      <c r="FSI30" s="425"/>
      <c r="FSJ30" s="425"/>
      <c r="FSK30" s="425"/>
      <c r="FSL30" s="425"/>
      <c r="FSM30" s="425"/>
      <c r="FSN30" s="425"/>
      <c r="FSO30" s="425"/>
      <c r="FSP30" s="425"/>
      <c r="FSQ30" s="425"/>
      <c r="FSR30" s="425"/>
      <c r="FSS30" s="425"/>
      <c r="FST30" s="425"/>
      <c r="FSU30" s="425"/>
      <c r="FSV30" s="425"/>
      <c r="FSW30" s="425"/>
      <c r="FSX30" s="425"/>
      <c r="FSY30" s="425"/>
      <c r="FSZ30" s="425"/>
      <c r="FTA30" s="425"/>
      <c r="FTB30" s="425"/>
      <c r="FTC30" s="425"/>
      <c r="FTD30" s="425"/>
      <c r="FTE30" s="425"/>
      <c r="FTF30" s="425"/>
      <c r="FTG30" s="425"/>
      <c r="FTH30" s="425"/>
      <c r="FTI30" s="425"/>
      <c r="FTJ30" s="425"/>
      <c r="FTK30" s="425"/>
      <c r="FTL30" s="425"/>
      <c r="FTM30" s="425"/>
      <c r="FTN30" s="425"/>
      <c r="FTO30" s="425"/>
      <c r="FTP30" s="425"/>
      <c r="FTQ30" s="425"/>
      <c r="FTR30" s="425"/>
      <c r="FTS30" s="425"/>
      <c r="FTT30" s="425"/>
      <c r="FTU30" s="425"/>
      <c r="FTV30" s="425"/>
      <c r="FTW30" s="425"/>
      <c r="FTX30" s="425"/>
      <c r="FTY30" s="425"/>
      <c r="FTZ30" s="425"/>
      <c r="FUA30" s="425"/>
      <c r="FUB30" s="425"/>
      <c r="FUC30" s="425"/>
      <c r="FUD30" s="425"/>
      <c r="FUE30" s="425"/>
      <c r="FUF30" s="425"/>
      <c r="FUG30" s="425"/>
      <c r="FUH30" s="425"/>
      <c r="FUI30" s="425"/>
      <c r="FUJ30" s="425"/>
      <c r="FUK30" s="425"/>
      <c r="FUL30" s="425"/>
      <c r="FUM30" s="425"/>
      <c r="FUN30" s="425"/>
      <c r="FUO30" s="425"/>
      <c r="FUP30" s="425"/>
      <c r="FUQ30" s="425"/>
      <c r="FUR30" s="425"/>
      <c r="FUS30" s="425"/>
      <c r="FUT30" s="425"/>
      <c r="FUU30" s="425"/>
      <c r="FUV30" s="425"/>
      <c r="FUW30" s="425"/>
      <c r="FUX30" s="425"/>
      <c r="FUY30" s="425"/>
      <c r="FUZ30" s="425"/>
      <c r="FVA30" s="425"/>
      <c r="FVB30" s="425"/>
      <c r="FVC30" s="425"/>
      <c r="FVD30" s="425"/>
      <c r="FVE30" s="425"/>
      <c r="FVF30" s="425"/>
      <c r="FVG30" s="425"/>
      <c r="FVH30" s="425"/>
      <c r="FVI30" s="425"/>
      <c r="FVJ30" s="425"/>
      <c r="FVK30" s="425"/>
      <c r="FVL30" s="425"/>
      <c r="FVM30" s="425"/>
      <c r="FVN30" s="425"/>
      <c r="FVO30" s="425"/>
      <c r="FVP30" s="425"/>
      <c r="FVQ30" s="425"/>
      <c r="FVR30" s="425"/>
      <c r="FVS30" s="425"/>
      <c r="FVT30" s="425"/>
      <c r="FVU30" s="425"/>
      <c r="FVV30" s="425"/>
      <c r="FVW30" s="425"/>
      <c r="FVX30" s="425"/>
      <c r="FVY30" s="425"/>
      <c r="FVZ30" s="425"/>
      <c r="FWA30" s="425"/>
      <c r="FWB30" s="425"/>
      <c r="FWC30" s="425"/>
      <c r="FWD30" s="425"/>
      <c r="FWE30" s="425"/>
      <c r="FWF30" s="425"/>
      <c r="FWG30" s="425"/>
      <c r="FWH30" s="425"/>
      <c r="FWI30" s="425"/>
      <c r="FWJ30" s="425"/>
      <c r="FWK30" s="425"/>
      <c r="FWL30" s="425"/>
      <c r="FWM30" s="425"/>
      <c r="FWN30" s="425"/>
      <c r="FWO30" s="425"/>
      <c r="FWP30" s="425"/>
      <c r="FWQ30" s="425"/>
      <c r="FWR30" s="425"/>
      <c r="FWS30" s="425"/>
      <c r="FWT30" s="425"/>
      <c r="FWU30" s="425"/>
      <c r="FWV30" s="425"/>
      <c r="FWW30" s="425"/>
      <c r="FWX30" s="425"/>
      <c r="FWY30" s="425"/>
      <c r="FWZ30" s="425"/>
      <c r="FXA30" s="425"/>
      <c r="FXB30" s="425"/>
      <c r="FXC30" s="425"/>
      <c r="FXD30" s="425"/>
      <c r="FXE30" s="425"/>
      <c r="FXF30" s="425"/>
      <c r="FXG30" s="425"/>
      <c r="FXH30" s="425"/>
      <c r="FXI30" s="425"/>
      <c r="FXJ30" s="425"/>
      <c r="FXK30" s="425"/>
      <c r="FXL30" s="425"/>
      <c r="FXM30" s="425"/>
      <c r="FXN30" s="425"/>
      <c r="FXO30" s="425"/>
      <c r="FXP30" s="425"/>
      <c r="FXQ30" s="425"/>
      <c r="FXR30" s="425"/>
      <c r="FXS30" s="425"/>
      <c r="FXT30" s="425"/>
      <c r="FXU30" s="425"/>
      <c r="FXV30" s="425"/>
      <c r="FXW30" s="425"/>
      <c r="FXX30" s="425"/>
      <c r="FXY30" s="425"/>
      <c r="FXZ30" s="425"/>
      <c r="FYA30" s="425"/>
      <c r="FYB30" s="425"/>
      <c r="FYC30" s="425"/>
      <c r="FYD30" s="425"/>
      <c r="FYE30" s="425"/>
      <c r="FYF30" s="425"/>
      <c r="FYG30" s="425"/>
      <c r="FYH30" s="425"/>
      <c r="FYI30" s="425"/>
      <c r="FYJ30" s="425"/>
      <c r="FYK30" s="425"/>
      <c r="FYL30" s="425"/>
      <c r="FYM30" s="425"/>
      <c r="FYN30" s="425"/>
      <c r="FYO30" s="425"/>
      <c r="FYP30" s="425"/>
      <c r="FYQ30" s="425"/>
      <c r="FYR30" s="425"/>
      <c r="FYS30" s="425"/>
      <c r="FYT30" s="425"/>
      <c r="FYU30" s="425"/>
      <c r="FYV30" s="425"/>
      <c r="FYW30" s="425"/>
      <c r="FYX30" s="425"/>
      <c r="FYY30" s="425"/>
      <c r="FYZ30" s="425"/>
      <c r="FZA30" s="425"/>
      <c r="FZB30" s="425"/>
      <c r="FZC30" s="425"/>
      <c r="FZD30" s="425"/>
      <c r="FZE30" s="425"/>
      <c r="FZF30" s="425"/>
      <c r="FZG30" s="425"/>
      <c r="FZH30" s="425"/>
      <c r="FZI30" s="425"/>
      <c r="FZJ30" s="425"/>
      <c r="FZK30" s="425"/>
      <c r="FZL30" s="425"/>
      <c r="FZM30" s="425"/>
      <c r="FZN30" s="425"/>
      <c r="FZO30" s="425"/>
      <c r="FZP30" s="425"/>
      <c r="FZQ30" s="425"/>
      <c r="FZR30" s="425"/>
      <c r="FZS30" s="425"/>
      <c r="FZT30" s="425"/>
      <c r="FZU30" s="425"/>
      <c r="FZV30" s="425"/>
      <c r="FZW30" s="425"/>
      <c r="FZX30" s="425"/>
      <c r="FZY30" s="425"/>
      <c r="FZZ30" s="425"/>
      <c r="GAA30" s="425"/>
      <c r="GAB30" s="425"/>
      <c r="GAC30" s="425"/>
      <c r="GAD30" s="425"/>
      <c r="GAE30" s="425"/>
      <c r="GAF30" s="425"/>
      <c r="GAG30" s="425"/>
      <c r="GAH30" s="425"/>
      <c r="GAI30" s="425"/>
      <c r="GAJ30" s="425"/>
      <c r="GAK30" s="425"/>
      <c r="GAL30" s="425"/>
      <c r="GAM30" s="425"/>
      <c r="GAN30" s="425"/>
      <c r="GAO30" s="425"/>
      <c r="GAP30" s="425"/>
      <c r="GAQ30" s="425"/>
      <c r="GAR30" s="425"/>
      <c r="GAS30" s="425"/>
      <c r="GAT30" s="425"/>
      <c r="GAU30" s="425"/>
      <c r="GAV30" s="425"/>
      <c r="GAW30" s="425"/>
      <c r="GAX30" s="425"/>
      <c r="GAY30" s="425"/>
      <c r="GAZ30" s="425"/>
      <c r="GBA30" s="425"/>
      <c r="GBB30" s="425"/>
      <c r="GBC30" s="425"/>
      <c r="GBD30" s="425"/>
      <c r="GBE30" s="425"/>
      <c r="GBF30" s="425"/>
      <c r="GBG30" s="425"/>
      <c r="GBH30" s="425"/>
      <c r="GBI30" s="425"/>
      <c r="GBJ30" s="425"/>
      <c r="GBK30" s="425"/>
      <c r="GBL30" s="425"/>
      <c r="GBM30" s="425"/>
      <c r="GBN30" s="425"/>
      <c r="GBO30" s="425"/>
      <c r="GBP30" s="425"/>
      <c r="GBQ30" s="425"/>
      <c r="GBR30" s="425"/>
      <c r="GBS30" s="425"/>
      <c r="GBT30" s="425"/>
      <c r="GBU30" s="425"/>
      <c r="GBV30" s="425"/>
      <c r="GBW30" s="425"/>
      <c r="GBX30" s="425"/>
      <c r="GBY30" s="425"/>
      <c r="GBZ30" s="425"/>
      <c r="GCA30" s="425"/>
      <c r="GCB30" s="425"/>
      <c r="GCC30" s="425"/>
      <c r="GCD30" s="425"/>
      <c r="GCE30" s="425"/>
      <c r="GCF30" s="425"/>
      <c r="GCG30" s="425"/>
      <c r="GCH30" s="425"/>
      <c r="GCI30" s="425"/>
      <c r="GCJ30" s="425"/>
      <c r="GCK30" s="425"/>
      <c r="GCL30" s="425"/>
      <c r="GCM30" s="425"/>
      <c r="GCN30" s="425"/>
      <c r="GCO30" s="425"/>
      <c r="GCP30" s="425"/>
      <c r="GCQ30" s="425"/>
      <c r="GCR30" s="425"/>
      <c r="GCS30" s="425"/>
      <c r="GCT30" s="425"/>
      <c r="GCU30" s="425"/>
      <c r="GCV30" s="425"/>
      <c r="GCW30" s="425"/>
      <c r="GCX30" s="425"/>
      <c r="GCY30" s="425"/>
      <c r="GCZ30" s="425"/>
      <c r="GDA30" s="425"/>
      <c r="GDB30" s="425"/>
      <c r="GDC30" s="425"/>
      <c r="GDD30" s="425"/>
      <c r="GDE30" s="425"/>
      <c r="GDF30" s="425"/>
      <c r="GDG30" s="425"/>
      <c r="GDH30" s="425"/>
      <c r="GDI30" s="425"/>
      <c r="GDJ30" s="425"/>
      <c r="GDK30" s="425"/>
      <c r="GDL30" s="425"/>
      <c r="GDM30" s="425"/>
      <c r="GDN30" s="425"/>
      <c r="GDO30" s="425"/>
      <c r="GDP30" s="425"/>
      <c r="GDQ30" s="425"/>
      <c r="GDR30" s="425"/>
      <c r="GDS30" s="425"/>
      <c r="GDT30" s="425"/>
      <c r="GDU30" s="425"/>
      <c r="GDV30" s="425"/>
      <c r="GDW30" s="425"/>
      <c r="GDX30" s="425"/>
      <c r="GDY30" s="425"/>
      <c r="GDZ30" s="425"/>
      <c r="GEA30" s="425"/>
      <c r="GEB30" s="425"/>
      <c r="GEC30" s="425"/>
      <c r="GED30" s="425"/>
      <c r="GEE30" s="425"/>
      <c r="GEF30" s="425"/>
      <c r="GEG30" s="425"/>
      <c r="GEH30" s="425"/>
      <c r="GEI30" s="425"/>
      <c r="GEJ30" s="425"/>
      <c r="GEK30" s="425"/>
      <c r="GEL30" s="425"/>
      <c r="GEM30" s="425"/>
      <c r="GEN30" s="425"/>
      <c r="GEO30" s="425"/>
      <c r="GEP30" s="425"/>
      <c r="GEQ30" s="425"/>
      <c r="GER30" s="425"/>
      <c r="GES30" s="425"/>
      <c r="GET30" s="425"/>
      <c r="GEU30" s="425"/>
      <c r="GEV30" s="425"/>
      <c r="GEW30" s="425"/>
      <c r="GEX30" s="425"/>
      <c r="GEY30" s="425"/>
      <c r="GEZ30" s="425"/>
      <c r="GFA30" s="425"/>
      <c r="GFB30" s="425"/>
      <c r="GFC30" s="425"/>
      <c r="GFD30" s="425"/>
      <c r="GFE30" s="425"/>
      <c r="GFF30" s="425"/>
      <c r="GFG30" s="425"/>
      <c r="GFH30" s="425"/>
      <c r="GFI30" s="425"/>
      <c r="GFJ30" s="425"/>
      <c r="GFK30" s="425"/>
      <c r="GFL30" s="425"/>
      <c r="GFM30" s="425"/>
      <c r="GFN30" s="425"/>
      <c r="GFO30" s="425"/>
      <c r="GFP30" s="425"/>
      <c r="GFQ30" s="425"/>
      <c r="GFR30" s="425"/>
      <c r="GFS30" s="425"/>
      <c r="GFT30" s="425"/>
      <c r="GFU30" s="425"/>
      <c r="GFV30" s="425"/>
      <c r="GFW30" s="425"/>
      <c r="GFX30" s="425"/>
      <c r="GFY30" s="425"/>
      <c r="GFZ30" s="425"/>
      <c r="GGA30" s="425"/>
      <c r="GGB30" s="425"/>
      <c r="GGC30" s="425"/>
      <c r="GGD30" s="425"/>
      <c r="GGE30" s="425"/>
      <c r="GGF30" s="425"/>
      <c r="GGG30" s="425"/>
      <c r="GGH30" s="425"/>
      <c r="GGI30" s="425"/>
      <c r="GGJ30" s="425"/>
      <c r="GGK30" s="425"/>
      <c r="GGL30" s="425"/>
      <c r="GGM30" s="425"/>
      <c r="GGN30" s="425"/>
      <c r="GGO30" s="425"/>
      <c r="GGP30" s="425"/>
      <c r="GGQ30" s="425"/>
      <c r="GGR30" s="425"/>
      <c r="GGS30" s="425"/>
      <c r="GGT30" s="425"/>
      <c r="GGU30" s="425"/>
      <c r="GGV30" s="425"/>
      <c r="GGW30" s="425"/>
      <c r="GGX30" s="425"/>
      <c r="GGY30" s="425"/>
      <c r="GGZ30" s="425"/>
      <c r="GHA30" s="425"/>
      <c r="GHB30" s="425"/>
      <c r="GHC30" s="425"/>
      <c r="GHD30" s="425"/>
      <c r="GHE30" s="425"/>
      <c r="GHF30" s="425"/>
      <c r="GHG30" s="425"/>
      <c r="GHH30" s="425"/>
      <c r="GHI30" s="425"/>
      <c r="GHJ30" s="425"/>
      <c r="GHK30" s="425"/>
      <c r="GHL30" s="425"/>
      <c r="GHM30" s="425"/>
      <c r="GHN30" s="425"/>
      <c r="GHO30" s="425"/>
      <c r="GHP30" s="425"/>
      <c r="GHQ30" s="425"/>
      <c r="GHR30" s="425"/>
      <c r="GHS30" s="425"/>
      <c r="GHT30" s="425"/>
      <c r="GHU30" s="425"/>
      <c r="GHV30" s="425"/>
      <c r="GHW30" s="425"/>
      <c r="GHX30" s="425"/>
      <c r="GHY30" s="425"/>
      <c r="GHZ30" s="425"/>
      <c r="GIA30" s="425"/>
      <c r="GIB30" s="425"/>
      <c r="GIC30" s="425"/>
      <c r="GID30" s="425"/>
      <c r="GIE30" s="425"/>
      <c r="GIF30" s="425"/>
      <c r="GIG30" s="425"/>
      <c r="GIH30" s="425"/>
      <c r="GII30" s="425"/>
      <c r="GIJ30" s="425"/>
      <c r="GIK30" s="425"/>
      <c r="GIL30" s="425"/>
      <c r="GIM30" s="425"/>
      <c r="GIN30" s="425"/>
      <c r="GIO30" s="425"/>
      <c r="GIP30" s="425"/>
      <c r="GIQ30" s="425"/>
      <c r="GIR30" s="425"/>
      <c r="GIS30" s="425"/>
      <c r="GIT30" s="425"/>
      <c r="GIU30" s="425"/>
      <c r="GIV30" s="425"/>
      <c r="GIW30" s="425"/>
      <c r="GIX30" s="425"/>
      <c r="GIY30" s="425"/>
      <c r="GIZ30" s="425"/>
      <c r="GJA30" s="425"/>
      <c r="GJB30" s="425"/>
      <c r="GJC30" s="425"/>
      <c r="GJD30" s="425"/>
      <c r="GJE30" s="425"/>
      <c r="GJF30" s="425"/>
      <c r="GJG30" s="425"/>
      <c r="GJH30" s="425"/>
      <c r="GJI30" s="425"/>
      <c r="GJJ30" s="425"/>
      <c r="GJK30" s="425"/>
      <c r="GJL30" s="425"/>
      <c r="GJM30" s="425"/>
      <c r="GJN30" s="425"/>
      <c r="GJO30" s="425"/>
      <c r="GJP30" s="425"/>
      <c r="GJQ30" s="425"/>
      <c r="GJR30" s="425"/>
      <c r="GJS30" s="425"/>
      <c r="GJT30" s="425"/>
      <c r="GJU30" s="425"/>
      <c r="GJV30" s="425"/>
      <c r="GJW30" s="425"/>
      <c r="GJX30" s="425"/>
      <c r="GJY30" s="425"/>
      <c r="GJZ30" s="425"/>
      <c r="GKA30" s="425"/>
      <c r="GKB30" s="425"/>
      <c r="GKC30" s="425"/>
      <c r="GKD30" s="425"/>
      <c r="GKE30" s="425"/>
      <c r="GKF30" s="425"/>
      <c r="GKG30" s="425"/>
      <c r="GKH30" s="425"/>
      <c r="GKI30" s="425"/>
      <c r="GKJ30" s="425"/>
      <c r="GKK30" s="425"/>
      <c r="GKL30" s="425"/>
      <c r="GKM30" s="425"/>
      <c r="GKN30" s="425"/>
      <c r="GKO30" s="425"/>
      <c r="GKP30" s="425"/>
      <c r="GKQ30" s="425"/>
      <c r="GKR30" s="425"/>
      <c r="GKS30" s="425"/>
      <c r="GKT30" s="425"/>
      <c r="GKU30" s="425"/>
      <c r="GKV30" s="425"/>
      <c r="GKW30" s="425"/>
      <c r="GKX30" s="425"/>
      <c r="GKY30" s="425"/>
      <c r="GKZ30" s="425"/>
      <c r="GLA30" s="425"/>
      <c r="GLB30" s="425"/>
      <c r="GLC30" s="425"/>
      <c r="GLD30" s="425"/>
      <c r="GLE30" s="425"/>
      <c r="GLF30" s="425"/>
      <c r="GLG30" s="425"/>
      <c r="GLH30" s="425"/>
      <c r="GLI30" s="425"/>
      <c r="GLJ30" s="425"/>
      <c r="GLK30" s="425"/>
      <c r="GLL30" s="425"/>
      <c r="GLM30" s="425"/>
      <c r="GLN30" s="425"/>
      <c r="GLO30" s="425"/>
      <c r="GLP30" s="425"/>
      <c r="GLQ30" s="425"/>
      <c r="GLR30" s="425"/>
      <c r="GLS30" s="425"/>
      <c r="GLT30" s="425"/>
      <c r="GLU30" s="425"/>
      <c r="GLV30" s="425"/>
      <c r="GLW30" s="425"/>
      <c r="GLX30" s="425"/>
      <c r="GLY30" s="425"/>
      <c r="GLZ30" s="425"/>
      <c r="GMA30" s="425"/>
      <c r="GMB30" s="425"/>
      <c r="GMC30" s="425"/>
      <c r="GMD30" s="425"/>
      <c r="GME30" s="425"/>
      <c r="GMF30" s="425"/>
      <c r="GMG30" s="425"/>
      <c r="GMH30" s="425"/>
      <c r="GMI30" s="425"/>
      <c r="GMJ30" s="425"/>
      <c r="GMK30" s="425"/>
      <c r="GML30" s="425"/>
      <c r="GMM30" s="425"/>
      <c r="GMN30" s="425"/>
      <c r="GMO30" s="425"/>
      <c r="GMP30" s="425"/>
      <c r="GMQ30" s="425"/>
      <c r="GMR30" s="425"/>
      <c r="GMS30" s="425"/>
      <c r="GMT30" s="425"/>
      <c r="GMU30" s="425"/>
      <c r="GMV30" s="425"/>
      <c r="GMW30" s="425"/>
      <c r="GMX30" s="425"/>
      <c r="GMY30" s="425"/>
      <c r="GMZ30" s="425"/>
      <c r="GNA30" s="425"/>
      <c r="GNB30" s="425"/>
      <c r="GNC30" s="425"/>
      <c r="GND30" s="425"/>
      <c r="GNE30" s="425"/>
      <c r="GNF30" s="425"/>
      <c r="GNG30" s="425"/>
      <c r="GNH30" s="425"/>
      <c r="GNI30" s="425"/>
      <c r="GNJ30" s="425"/>
      <c r="GNK30" s="425"/>
      <c r="GNL30" s="425"/>
      <c r="GNM30" s="425"/>
      <c r="GNN30" s="425"/>
      <c r="GNO30" s="425"/>
      <c r="GNP30" s="425"/>
      <c r="GNQ30" s="425"/>
      <c r="GNR30" s="425"/>
      <c r="GNS30" s="425"/>
      <c r="GNT30" s="425"/>
      <c r="GNU30" s="425"/>
      <c r="GNV30" s="425"/>
      <c r="GNW30" s="425"/>
      <c r="GNX30" s="425"/>
      <c r="GNY30" s="425"/>
      <c r="GNZ30" s="425"/>
      <c r="GOA30" s="425"/>
      <c r="GOB30" s="425"/>
      <c r="GOC30" s="425"/>
      <c r="GOD30" s="425"/>
      <c r="GOE30" s="425"/>
      <c r="GOF30" s="425"/>
      <c r="GOG30" s="425"/>
      <c r="GOH30" s="425"/>
      <c r="GOI30" s="425"/>
      <c r="GOJ30" s="425"/>
      <c r="GOK30" s="425"/>
      <c r="GOL30" s="425"/>
      <c r="GOM30" s="425"/>
      <c r="GON30" s="425"/>
      <c r="GOO30" s="425"/>
      <c r="GOP30" s="425"/>
      <c r="GOQ30" s="425"/>
      <c r="GOR30" s="425"/>
      <c r="GOS30" s="425"/>
      <c r="GOT30" s="425"/>
      <c r="GOU30" s="425"/>
      <c r="GOV30" s="425"/>
      <c r="GOW30" s="425"/>
      <c r="GOX30" s="425"/>
      <c r="GOY30" s="425"/>
      <c r="GOZ30" s="425"/>
      <c r="GPA30" s="425"/>
      <c r="GPB30" s="425"/>
      <c r="GPC30" s="425"/>
      <c r="GPD30" s="425"/>
      <c r="GPE30" s="425"/>
      <c r="GPF30" s="425"/>
      <c r="GPG30" s="425"/>
      <c r="GPH30" s="425"/>
      <c r="GPI30" s="425"/>
      <c r="GPJ30" s="425"/>
      <c r="GPK30" s="425"/>
      <c r="GPL30" s="425"/>
      <c r="GPM30" s="425"/>
      <c r="GPN30" s="425"/>
      <c r="GPO30" s="425"/>
      <c r="GPP30" s="425"/>
      <c r="GPQ30" s="425"/>
      <c r="GPR30" s="425"/>
      <c r="GPS30" s="425"/>
      <c r="GPT30" s="425"/>
      <c r="GPU30" s="425"/>
      <c r="GPV30" s="425"/>
      <c r="GPW30" s="425"/>
      <c r="GPX30" s="425"/>
      <c r="GPY30" s="425"/>
      <c r="GPZ30" s="425"/>
      <c r="GQA30" s="425"/>
      <c r="GQB30" s="425"/>
      <c r="GQC30" s="425"/>
      <c r="GQD30" s="425"/>
      <c r="GQE30" s="425"/>
      <c r="GQF30" s="425"/>
      <c r="GQG30" s="425"/>
      <c r="GQH30" s="425"/>
      <c r="GQI30" s="425"/>
      <c r="GQJ30" s="425"/>
      <c r="GQK30" s="425"/>
      <c r="GQL30" s="425"/>
      <c r="GQM30" s="425"/>
      <c r="GQN30" s="425"/>
      <c r="GQO30" s="425"/>
      <c r="GQP30" s="425"/>
      <c r="GQQ30" s="425"/>
      <c r="GQR30" s="425"/>
      <c r="GQS30" s="425"/>
      <c r="GQT30" s="425"/>
      <c r="GQU30" s="425"/>
      <c r="GQV30" s="425"/>
      <c r="GQW30" s="425"/>
      <c r="GQX30" s="425"/>
      <c r="GQY30" s="425"/>
      <c r="GQZ30" s="425"/>
      <c r="GRA30" s="425"/>
      <c r="GRB30" s="425"/>
      <c r="GRC30" s="425"/>
      <c r="GRD30" s="425"/>
      <c r="GRE30" s="425"/>
      <c r="GRF30" s="425"/>
      <c r="GRG30" s="425"/>
      <c r="GRH30" s="425"/>
      <c r="GRI30" s="425"/>
      <c r="GRJ30" s="425"/>
      <c r="GRK30" s="425"/>
      <c r="GRL30" s="425"/>
      <c r="GRM30" s="425"/>
      <c r="GRN30" s="425"/>
      <c r="GRO30" s="425"/>
      <c r="GRP30" s="425"/>
      <c r="GRQ30" s="425"/>
      <c r="GRR30" s="425"/>
      <c r="GRS30" s="425"/>
      <c r="GRT30" s="425"/>
      <c r="GRU30" s="425"/>
      <c r="GRV30" s="425"/>
      <c r="GRW30" s="425"/>
      <c r="GRX30" s="425"/>
      <c r="GRY30" s="425"/>
      <c r="GRZ30" s="425"/>
      <c r="GSA30" s="425"/>
      <c r="GSB30" s="425"/>
      <c r="GSC30" s="425"/>
      <c r="GSD30" s="425"/>
      <c r="GSE30" s="425"/>
      <c r="GSF30" s="425"/>
      <c r="GSG30" s="425"/>
      <c r="GSH30" s="425"/>
      <c r="GSI30" s="425"/>
      <c r="GSJ30" s="425"/>
      <c r="GSK30" s="425"/>
      <c r="GSL30" s="425"/>
      <c r="GSM30" s="425"/>
      <c r="GSN30" s="425"/>
      <c r="GSO30" s="425"/>
      <c r="GSP30" s="425"/>
      <c r="GSQ30" s="425"/>
      <c r="GSR30" s="425"/>
      <c r="GSS30" s="425"/>
      <c r="GST30" s="425"/>
      <c r="GSU30" s="425"/>
      <c r="GSV30" s="425"/>
      <c r="GSW30" s="425"/>
      <c r="GSX30" s="425"/>
      <c r="GSY30" s="425"/>
      <c r="GSZ30" s="425"/>
      <c r="GTA30" s="425"/>
      <c r="GTB30" s="425"/>
      <c r="GTC30" s="425"/>
      <c r="GTD30" s="425"/>
      <c r="GTE30" s="425"/>
      <c r="GTF30" s="425"/>
      <c r="GTG30" s="425"/>
      <c r="GTH30" s="425"/>
      <c r="GTI30" s="425"/>
      <c r="GTJ30" s="425"/>
      <c r="GTK30" s="425"/>
      <c r="GTL30" s="425"/>
      <c r="GTM30" s="425"/>
      <c r="GTN30" s="425"/>
      <c r="GTO30" s="425"/>
      <c r="GTP30" s="425"/>
      <c r="GTQ30" s="425"/>
      <c r="GTR30" s="425"/>
      <c r="GTS30" s="425"/>
      <c r="GTT30" s="425"/>
      <c r="GTU30" s="425"/>
      <c r="GTV30" s="425"/>
      <c r="GTW30" s="425"/>
      <c r="GTX30" s="425"/>
      <c r="GTY30" s="425"/>
      <c r="GTZ30" s="425"/>
      <c r="GUA30" s="425"/>
      <c r="GUB30" s="425"/>
      <c r="GUC30" s="425"/>
      <c r="GUD30" s="425"/>
      <c r="GUE30" s="425"/>
      <c r="GUF30" s="425"/>
      <c r="GUG30" s="425"/>
      <c r="GUH30" s="425"/>
      <c r="GUI30" s="425"/>
      <c r="GUJ30" s="425"/>
      <c r="GUK30" s="425"/>
      <c r="GUL30" s="425"/>
      <c r="GUM30" s="425"/>
      <c r="GUN30" s="425"/>
      <c r="GUO30" s="425"/>
      <c r="GUP30" s="425"/>
      <c r="GUQ30" s="425"/>
      <c r="GUR30" s="425"/>
      <c r="GUS30" s="425"/>
      <c r="GUT30" s="425"/>
      <c r="GUU30" s="425"/>
      <c r="GUV30" s="425"/>
      <c r="GUW30" s="425"/>
      <c r="GUX30" s="425"/>
      <c r="GUY30" s="425"/>
      <c r="GUZ30" s="425"/>
      <c r="GVA30" s="425"/>
      <c r="GVB30" s="425"/>
      <c r="GVC30" s="425"/>
      <c r="GVD30" s="425"/>
      <c r="GVE30" s="425"/>
      <c r="GVF30" s="425"/>
      <c r="GVG30" s="425"/>
      <c r="GVH30" s="425"/>
      <c r="GVI30" s="425"/>
      <c r="GVJ30" s="425"/>
      <c r="GVK30" s="425"/>
      <c r="GVL30" s="425"/>
      <c r="GVM30" s="425"/>
      <c r="GVN30" s="425"/>
      <c r="GVO30" s="425"/>
      <c r="GVP30" s="425"/>
      <c r="GVQ30" s="425"/>
      <c r="GVR30" s="425"/>
      <c r="GVS30" s="425"/>
      <c r="GVT30" s="425"/>
      <c r="GVU30" s="425"/>
      <c r="GVV30" s="425"/>
      <c r="GVW30" s="425"/>
      <c r="GVX30" s="425"/>
      <c r="GVY30" s="425"/>
      <c r="GVZ30" s="425"/>
      <c r="GWA30" s="425"/>
      <c r="GWB30" s="425"/>
      <c r="GWC30" s="425"/>
      <c r="GWD30" s="425"/>
      <c r="GWE30" s="425"/>
      <c r="GWF30" s="425"/>
      <c r="GWG30" s="425"/>
      <c r="GWH30" s="425"/>
      <c r="GWI30" s="425"/>
      <c r="GWJ30" s="425"/>
      <c r="GWK30" s="425"/>
      <c r="GWL30" s="425"/>
      <c r="GWM30" s="425"/>
      <c r="GWN30" s="425"/>
      <c r="GWO30" s="425"/>
      <c r="GWP30" s="425"/>
      <c r="GWQ30" s="425"/>
      <c r="GWR30" s="425"/>
      <c r="GWS30" s="425"/>
      <c r="GWT30" s="425"/>
      <c r="GWU30" s="425"/>
      <c r="GWV30" s="425"/>
      <c r="GWW30" s="425"/>
      <c r="GWX30" s="425"/>
      <c r="GWY30" s="425"/>
      <c r="GWZ30" s="425"/>
      <c r="GXA30" s="425"/>
      <c r="GXB30" s="425"/>
      <c r="GXC30" s="425"/>
      <c r="GXD30" s="425"/>
      <c r="GXE30" s="425"/>
      <c r="GXF30" s="425"/>
      <c r="GXG30" s="425"/>
      <c r="GXH30" s="425"/>
      <c r="GXI30" s="425"/>
      <c r="GXJ30" s="425"/>
      <c r="GXK30" s="425"/>
      <c r="GXL30" s="425"/>
      <c r="GXM30" s="425"/>
      <c r="GXN30" s="425"/>
      <c r="GXO30" s="425"/>
      <c r="GXP30" s="425"/>
      <c r="GXQ30" s="425"/>
      <c r="GXR30" s="425"/>
      <c r="GXS30" s="425"/>
      <c r="GXT30" s="425"/>
      <c r="GXU30" s="425"/>
      <c r="GXV30" s="425"/>
      <c r="GXW30" s="425"/>
      <c r="GXX30" s="425"/>
      <c r="GXY30" s="425"/>
      <c r="GXZ30" s="425"/>
      <c r="GYA30" s="425"/>
      <c r="GYB30" s="425"/>
      <c r="GYC30" s="425"/>
      <c r="GYD30" s="425"/>
      <c r="GYE30" s="425"/>
      <c r="GYF30" s="425"/>
      <c r="GYG30" s="425"/>
      <c r="GYH30" s="425"/>
      <c r="GYI30" s="425"/>
      <c r="GYJ30" s="425"/>
      <c r="GYK30" s="425"/>
      <c r="GYL30" s="425"/>
      <c r="GYM30" s="425"/>
      <c r="GYN30" s="425"/>
      <c r="GYO30" s="425"/>
      <c r="GYP30" s="425"/>
      <c r="GYQ30" s="425"/>
      <c r="GYR30" s="425"/>
      <c r="GYS30" s="425"/>
      <c r="GYT30" s="425"/>
      <c r="GYU30" s="425"/>
      <c r="GYV30" s="425"/>
      <c r="GYW30" s="425"/>
      <c r="GYX30" s="425"/>
      <c r="GYY30" s="425"/>
      <c r="GYZ30" s="425"/>
      <c r="GZA30" s="425"/>
      <c r="GZB30" s="425"/>
      <c r="GZC30" s="425"/>
      <c r="GZD30" s="425"/>
      <c r="GZE30" s="425"/>
      <c r="GZF30" s="425"/>
      <c r="GZG30" s="425"/>
      <c r="GZH30" s="425"/>
      <c r="GZI30" s="425"/>
      <c r="GZJ30" s="425"/>
      <c r="GZK30" s="425"/>
      <c r="GZL30" s="425"/>
      <c r="GZM30" s="425"/>
      <c r="GZN30" s="425"/>
      <c r="GZO30" s="425"/>
      <c r="GZP30" s="425"/>
      <c r="GZQ30" s="425"/>
      <c r="GZR30" s="425"/>
      <c r="GZS30" s="425"/>
      <c r="GZT30" s="425"/>
      <c r="GZU30" s="425"/>
      <c r="GZV30" s="425"/>
      <c r="GZW30" s="425"/>
      <c r="GZX30" s="425"/>
      <c r="GZY30" s="425"/>
      <c r="GZZ30" s="425"/>
      <c r="HAA30" s="425"/>
      <c r="HAB30" s="425"/>
      <c r="HAC30" s="425"/>
      <c r="HAD30" s="425"/>
      <c r="HAE30" s="425"/>
      <c r="HAF30" s="425"/>
      <c r="HAG30" s="425"/>
      <c r="HAH30" s="425"/>
      <c r="HAI30" s="425"/>
      <c r="HAJ30" s="425"/>
      <c r="HAK30" s="425"/>
      <c r="HAL30" s="425"/>
      <c r="HAM30" s="425"/>
      <c r="HAN30" s="425"/>
      <c r="HAO30" s="425"/>
      <c r="HAP30" s="425"/>
      <c r="HAQ30" s="425"/>
      <c r="HAR30" s="425"/>
      <c r="HAS30" s="425"/>
      <c r="HAT30" s="425"/>
      <c r="HAU30" s="425"/>
      <c r="HAV30" s="425"/>
      <c r="HAW30" s="425"/>
      <c r="HAX30" s="425"/>
      <c r="HAY30" s="425"/>
      <c r="HAZ30" s="425"/>
      <c r="HBA30" s="425"/>
      <c r="HBB30" s="425"/>
      <c r="HBC30" s="425"/>
      <c r="HBD30" s="425"/>
      <c r="HBE30" s="425"/>
      <c r="HBF30" s="425"/>
      <c r="HBG30" s="425"/>
      <c r="HBH30" s="425"/>
      <c r="HBI30" s="425"/>
      <c r="HBJ30" s="425"/>
      <c r="HBK30" s="425"/>
      <c r="HBL30" s="425"/>
      <c r="HBM30" s="425"/>
      <c r="HBN30" s="425"/>
      <c r="HBO30" s="425"/>
      <c r="HBP30" s="425"/>
      <c r="HBQ30" s="425"/>
      <c r="HBR30" s="425"/>
      <c r="HBS30" s="425"/>
      <c r="HBT30" s="425"/>
      <c r="HBU30" s="425"/>
      <c r="HBV30" s="425"/>
      <c r="HBW30" s="425"/>
      <c r="HBX30" s="425"/>
      <c r="HBY30" s="425"/>
      <c r="HBZ30" s="425"/>
      <c r="HCA30" s="425"/>
      <c r="HCB30" s="425"/>
      <c r="HCC30" s="425"/>
      <c r="HCD30" s="425"/>
      <c r="HCE30" s="425"/>
      <c r="HCF30" s="425"/>
      <c r="HCG30" s="425"/>
      <c r="HCH30" s="425"/>
      <c r="HCI30" s="425"/>
      <c r="HCJ30" s="425"/>
      <c r="HCK30" s="425"/>
      <c r="HCL30" s="425"/>
      <c r="HCM30" s="425"/>
      <c r="HCN30" s="425"/>
      <c r="HCO30" s="425"/>
      <c r="HCP30" s="425"/>
      <c r="HCQ30" s="425"/>
      <c r="HCR30" s="425"/>
      <c r="HCS30" s="425"/>
      <c r="HCT30" s="425"/>
      <c r="HCU30" s="425"/>
      <c r="HCV30" s="425"/>
      <c r="HCW30" s="425"/>
      <c r="HCX30" s="425"/>
      <c r="HCY30" s="425"/>
      <c r="HCZ30" s="425"/>
      <c r="HDA30" s="425"/>
      <c r="HDB30" s="425"/>
      <c r="HDC30" s="425"/>
      <c r="HDD30" s="425"/>
      <c r="HDE30" s="425"/>
      <c r="HDF30" s="425"/>
      <c r="HDG30" s="425"/>
      <c r="HDH30" s="425"/>
      <c r="HDI30" s="425"/>
      <c r="HDJ30" s="425"/>
      <c r="HDK30" s="425"/>
      <c r="HDL30" s="425"/>
      <c r="HDM30" s="425"/>
      <c r="HDN30" s="425"/>
      <c r="HDO30" s="425"/>
      <c r="HDP30" s="425"/>
      <c r="HDQ30" s="425"/>
      <c r="HDR30" s="425"/>
      <c r="HDS30" s="425"/>
      <c r="HDT30" s="425"/>
      <c r="HDU30" s="425"/>
      <c r="HDV30" s="425"/>
      <c r="HDW30" s="425"/>
      <c r="HDX30" s="425"/>
      <c r="HDY30" s="425"/>
      <c r="HDZ30" s="425"/>
      <c r="HEA30" s="425"/>
      <c r="HEB30" s="425"/>
      <c r="HEC30" s="425"/>
      <c r="HED30" s="425"/>
      <c r="HEE30" s="425"/>
      <c r="HEF30" s="425"/>
      <c r="HEG30" s="425"/>
      <c r="HEH30" s="425"/>
      <c r="HEI30" s="425"/>
      <c r="HEJ30" s="425"/>
      <c r="HEK30" s="425"/>
      <c r="HEL30" s="425"/>
      <c r="HEM30" s="425"/>
      <c r="HEN30" s="425"/>
      <c r="HEO30" s="425"/>
      <c r="HEP30" s="425"/>
      <c r="HEQ30" s="425"/>
      <c r="HER30" s="425"/>
      <c r="HES30" s="425"/>
      <c r="HET30" s="425"/>
      <c r="HEU30" s="425"/>
      <c r="HEV30" s="425"/>
      <c r="HEW30" s="425"/>
      <c r="HEX30" s="425"/>
      <c r="HEY30" s="425"/>
      <c r="HEZ30" s="425"/>
      <c r="HFA30" s="425"/>
      <c r="HFB30" s="425"/>
      <c r="HFC30" s="425"/>
      <c r="HFD30" s="425"/>
      <c r="HFE30" s="425"/>
      <c r="HFF30" s="425"/>
      <c r="HFG30" s="425"/>
      <c r="HFH30" s="425"/>
      <c r="HFI30" s="425"/>
      <c r="HFJ30" s="425"/>
      <c r="HFK30" s="425"/>
      <c r="HFL30" s="425"/>
      <c r="HFM30" s="425"/>
      <c r="HFN30" s="425"/>
      <c r="HFO30" s="425"/>
      <c r="HFP30" s="425"/>
      <c r="HFQ30" s="425"/>
      <c r="HFR30" s="425"/>
      <c r="HFS30" s="425"/>
      <c r="HFT30" s="425"/>
      <c r="HFU30" s="425"/>
      <c r="HFV30" s="425"/>
      <c r="HFW30" s="425"/>
      <c r="HFX30" s="425"/>
      <c r="HFY30" s="425"/>
      <c r="HFZ30" s="425"/>
      <c r="HGA30" s="425"/>
      <c r="HGB30" s="425"/>
      <c r="HGC30" s="425"/>
      <c r="HGD30" s="425"/>
      <c r="HGE30" s="425"/>
      <c r="HGF30" s="425"/>
      <c r="HGG30" s="425"/>
      <c r="HGH30" s="425"/>
      <c r="HGI30" s="425"/>
      <c r="HGJ30" s="425"/>
      <c r="HGK30" s="425"/>
      <c r="HGL30" s="425"/>
      <c r="HGM30" s="425"/>
      <c r="HGN30" s="425"/>
      <c r="HGO30" s="425"/>
      <c r="HGP30" s="425"/>
      <c r="HGQ30" s="425"/>
      <c r="HGR30" s="425"/>
      <c r="HGS30" s="425"/>
      <c r="HGT30" s="425"/>
      <c r="HGU30" s="425"/>
      <c r="HGV30" s="425"/>
      <c r="HGW30" s="425"/>
      <c r="HGX30" s="425"/>
      <c r="HGY30" s="425"/>
      <c r="HGZ30" s="425"/>
      <c r="HHA30" s="425"/>
      <c r="HHB30" s="425"/>
      <c r="HHC30" s="425"/>
      <c r="HHD30" s="425"/>
      <c r="HHE30" s="425"/>
      <c r="HHF30" s="425"/>
      <c r="HHG30" s="425"/>
      <c r="HHH30" s="425"/>
      <c r="HHI30" s="425"/>
      <c r="HHJ30" s="425"/>
      <c r="HHK30" s="425"/>
      <c r="HHL30" s="425"/>
      <c r="HHM30" s="425"/>
      <c r="HHN30" s="425"/>
      <c r="HHO30" s="425"/>
      <c r="HHP30" s="425"/>
      <c r="HHQ30" s="425"/>
      <c r="HHR30" s="425"/>
      <c r="HHS30" s="425"/>
      <c r="HHT30" s="425"/>
      <c r="HHU30" s="425"/>
      <c r="HHV30" s="425"/>
      <c r="HHW30" s="425"/>
      <c r="HHX30" s="425"/>
      <c r="HHY30" s="425"/>
      <c r="HHZ30" s="425"/>
      <c r="HIA30" s="425"/>
      <c r="HIB30" s="425"/>
      <c r="HIC30" s="425"/>
      <c r="HID30" s="425"/>
      <c r="HIE30" s="425"/>
      <c r="HIF30" s="425"/>
      <c r="HIG30" s="425"/>
      <c r="HIH30" s="425"/>
      <c r="HII30" s="425"/>
      <c r="HIJ30" s="425"/>
      <c r="HIK30" s="425"/>
      <c r="HIL30" s="425"/>
      <c r="HIM30" s="425"/>
      <c r="HIN30" s="425"/>
      <c r="HIO30" s="425"/>
      <c r="HIP30" s="425"/>
      <c r="HIQ30" s="425"/>
      <c r="HIR30" s="425"/>
      <c r="HIS30" s="425"/>
      <c r="HIT30" s="425"/>
      <c r="HIU30" s="425"/>
      <c r="HIV30" s="425"/>
      <c r="HIW30" s="425"/>
      <c r="HIX30" s="425"/>
      <c r="HIY30" s="425"/>
      <c r="HIZ30" s="425"/>
      <c r="HJA30" s="425"/>
      <c r="HJB30" s="425"/>
      <c r="HJC30" s="425"/>
      <c r="HJD30" s="425"/>
      <c r="HJE30" s="425"/>
      <c r="HJF30" s="425"/>
      <c r="HJG30" s="425"/>
      <c r="HJH30" s="425"/>
      <c r="HJI30" s="425"/>
      <c r="HJJ30" s="425"/>
      <c r="HJK30" s="425"/>
      <c r="HJL30" s="425"/>
      <c r="HJM30" s="425"/>
      <c r="HJN30" s="425"/>
      <c r="HJO30" s="425"/>
      <c r="HJP30" s="425"/>
      <c r="HJQ30" s="425"/>
      <c r="HJR30" s="425"/>
      <c r="HJS30" s="425"/>
      <c r="HJT30" s="425"/>
      <c r="HJU30" s="425"/>
      <c r="HJV30" s="425"/>
      <c r="HJW30" s="425"/>
      <c r="HJX30" s="425"/>
      <c r="HJY30" s="425"/>
      <c r="HJZ30" s="425"/>
      <c r="HKA30" s="425"/>
      <c r="HKB30" s="425"/>
      <c r="HKC30" s="425"/>
      <c r="HKD30" s="425"/>
      <c r="HKE30" s="425"/>
      <c r="HKF30" s="425"/>
      <c r="HKG30" s="425"/>
      <c r="HKH30" s="425"/>
      <c r="HKI30" s="425"/>
      <c r="HKJ30" s="425"/>
      <c r="HKK30" s="425"/>
      <c r="HKL30" s="425"/>
      <c r="HKM30" s="425"/>
      <c r="HKN30" s="425"/>
      <c r="HKO30" s="425"/>
      <c r="HKP30" s="425"/>
      <c r="HKQ30" s="425"/>
      <c r="HKR30" s="425"/>
      <c r="HKS30" s="425"/>
      <c r="HKT30" s="425"/>
      <c r="HKU30" s="425"/>
      <c r="HKV30" s="425"/>
      <c r="HKW30" s="425"/>
      <c r="HKX30" s="425"/>
      <c r="HKY30" s="425"/>
      <c r="HKZ30" s="425"/>
      <c r="HLA30" s="425"/>
      <c r="HLB30" s="425"/>
      <c r="HLC30" s="425"/>
      <c r="HLD30" s="425"/>
      <c r="HLE30" s="425"/>
      <c r="HLF30" s="425"/>
      <c r="HLG30" s="425"/>
      <c r="HLH30" s="425"/>
      <c r="HLI30" s="425"/>
      <c r="HLJ30" s="425"/>
      <c r="HLK30" s="425"/>
      <c r="HLL30" s="425"/>
      <c r="HLM30" s="425"/>
      <c r="HLN30" s="425"/>
      <c r="HLO30" s="425"/>
      <c r="HLP30" s="425"/>
      <c r="HLQ30" s="425"/>
      <c r="HLR30" s="425"/>
      <c r="HLS30" s="425"/>
      <c r="HLT30" s="425"/>
      <c r="HLU30" s="425"/>
      <c r="HLV30" s="425"/>
      <c r="HLW30" s="425"/>
      <c r="HLX30" s="425"/>
      <c r="HLY30" s="425"/>
      <c r="HLZ30" s="425"/>
      <c r="HMA30" s="425"/>
      <c r="HMB30" s="425"/>
      <c r="HMC30" s="425"/>
      <c r="HMD30" s="425"/>
      <c r="HME30" s="425"/>
      <c r="HMF30" s="425"/>
      <c r="HMG30" s="425"/>
      <c r="HMH30" s="425"/>
      <c r="HMI30" s="425"/>
      <c r="HMJ30" s="425"/>
      <c r="HMK30" s="425"/>
      <c r="HML30" s="425"/>
      <c r="HMM30" s="425"/>
      <c r="HMN30" s="425"/>
      <c r="HMO30" s="425"/>
      <c r="HMP30" s="425"/>
      <c r="HMQ30" s="425"/>
      <c r="HMR30" s="425"/>
      <c r="HMS30" s="425"/>
      <c r="HMT30" s="425"/>
      <c r="HMU30" s="425"/>
      <c r="HMV30" s="425"/>
      <c r="HMW30" s="425"/>
      <c r="HMX30" s="425"/>
      <c r="HMY30" s="425"/>
      <c r="HMZ30" s="425"/>
      <c r="HNA30" s="425"/>
      <c r="HNB30" s="425"/>
      <c r="HNC30" s="425"/>
      <c r="HND30" s="425"/>
      <c r="HNE30" s="425"/>
      <c r="HNF30" s="425"/>
      <c r="HNG30" s="425"/>
      <c r="HNH30" s="425"/>
      <c r="HNI30" s="425"/>
      <c r="HNJ30" s="425"/>
      <c r="HNK30" s="425"/>
      <c r="HNL30" s="425"/>
      <c r="HNM30" s="425"/>
      <c r="HNN30" s="425"/>
      <c r="HNO30" s="425"/>
      <c r="HNP30" s="425"/>
      <c r="HNQ30" s="425"/>
      <c r="HNR30" s="425"/>
      <c r="HNS30" s="425"/>
      <c r="HNT30" s="425"/>
      <c r="HNU30" s="425"/>
      <c r="HNV30" s="425"/>
      <c r="HNW30" s="425"/>
      <c r="HNX30" s="425"/>
      <c r="HNY30" s="425"/>
      <c r="HNZ30" s="425"/>
      <c r="HOA30" s="425"/>
      <c r="HOB30" s="425"/>
      <c r="HOC30" s="425"/>
      <c r="HOD30" s="425"/>
      <c r="HOE30" s="425"/>
      <c r="HOF30" s="425"/>
      <c r="HOG30" s="425"/>
      <c r="HOH30" s="425"/>
      <c r="HOI30" s="425"/>
      <c r="HOJ30" s="425"/>
      <c r="HOK30" s="425"/>
      <c r="HOL30" s="425"/>
      <c r="HOM30" s="425"/>
      <c r="HON30" s="425"/>
      <c r="HOO30" s="425"/>
      <c r="HOP30" s="425"/>
      <c r="HOQ30" s="425"/>
      <c r="HOR30" s="425"/>
      <c r="HOS30" s="425"/>
      <c r="HOT30" s="425"/>
      <c r="HOU30" s="425"/>
      <c r="HOV30" s="425"/>
      <c r="HOW30" s="425"/>
      <c r="HOX30" s="425"/>
      <c r="HOY30" s="425"/>
      <c r="HOZ30" s="425"/>
      <c r="HPA30" s="425"/>
      <c r="HPB30" s="425"/>
      <c r="HPC30" s="425"/>
      <c r="HPD30" s="425"/>
      <c r="HPE30" s="425"/>
      <c r="HPF30" s="425"/>
      <c r="HPG30" s="425"/>
      <c r="HPH30" s="425"/>
      <c r="HPI30" s="425"/>
      <c r="HPJ30" s="425"/>
      <c r="HPK30" s="425"/>
      <c r="HPL30" s="425"/>
      <c r="HPM30" s="425"/>
      <c r="HPN30" s="425"/>
      <c r="HPO30" s="425"/>
      <c r="HPP30" s="425"/>
      <c r="HPQ30" s="425"/>
      <c r="HPR30" s="425"/>
      <c r="HPS30" s="425"/>
      <c r="HPT30" s="425"/>
      <c r="HPU30" s="425"/>
      <c r="HPV30" s="425"/>
      <c r="HPW30" s="425"/>
      <c r="HPX30" s="425"/>
      <c r="HPY30" s="425"/>
      <c r="HPZ30" s="425"/>
      <c r="HQA30" s="425"/>
      <c r="HQB30" s="425"/>
      <c r="HQC30" s="425"/>
      <c r="HQD30" s="425"/>
      <c r="HQE30" s="425"/>
      <c r="HQF30" s="425"/>
      <c r="HQG30" s="425"/>
      <c r="HQH30" s="425"/>
      <c r="HQI30" s="425"/>
      <c r="HQJ30" s="425"/>
      <c r="HQK30" s="425"/>
      <c r="HQL30" s="425"/>
      <c r="HQM30" s="425"/>
      <c r="HQN30" s="425"/>
      <c r="HQO30" s="425"/>
      <c r="HQP30" s="425"/>
      <c r="HQQ30" s="425"/>
      <c r="HQR30" s="425"/>
      <c r="HQS30" s="425"/>
      <c r="HQT30" s="425"/>
      <c r="HQU30" s="425"/>
      <c r="HQV30" s="425"/>
      <c r="HQW30" s="425"/>
      <c r="HQX30" s="425"/>
      <c r="HQY30" s="425"/>
      <c r="HQZ30" s="425"/>
      <c r="HRA30" s="425"/>
      <c r="HRB30" s="425"/>
      <c r="HRC30" s="425"/>
      <c r="HRD30" s="425"/>
      <c r="HRE30" s="425"/>
      <c r="HRF30" s="425"/>
      <c r="HRG30" s="425"/>
      <c r="HRH30" s="425"/>
      <c r="HRI30" s="425"/>
      <c r="HRJ30" s="425"/>
      <c r="HRK30" s="425"/>
      <c r="HRL30" s="425"/>
      <c r="HRM30" s="425"/>
      <c r="HRN30" s="425"/>
      <c r="HRO30" s="425"/>
      <c r="HRP30" s="425"/>
      <c r="HRQ30" s="425"/>
      <c r="HRR30" s="425"/>
      <c r="HRS30" s="425"/>
      <c r="HRT30" s="425"/>
      <c r="HRU30" s="425"/>
      <c r="HRV30" s="425"/>
      <c r="HRW30" s="425"/>
      <c r="HRX30" s="425"/>
      <c r="HRY30" s="425"/>
      <c r="HRZ30" s="425"/>
      <c r="HSA30" s="425"/>
      <c r="HSB30" s="425"/>
      <c r="HSC30" s="425"/>
      <c r="HSD30" s="425"/>
      <c r="HSE30" s="425"/>
      <c r="HSF30" s="425"/>
      <c r="HSG30" s="425"/>
      <c r="HSH30" s="425"/>
      <c r="HSI30" s="425"/>
      <c r="HSJ30" s="425"/>
      <c r="HSK30" s="425"/>
      <c r="HSL30" s="425"/>
      <c r="HSM30" s="425"/>
      <c r="HSN30" s="425"/>
      <c r="HSO30" s="425"/>
      <c r="HSP30" s="425"/>
      <c r="HSQ30" s="425"/>
      <c r="HSR30" s="425"/>
      <c r="HSS30" s="425"/>
      <c r="HST30" s="425"/>
      <c r="HSU30" s="425"/>
      <c r="HSV30" s="425"/>
      <c r="HSW30" s="425"/>
      <c r="HSX30" s="425"/>
      <c r="HSY30" s="425"/>
      <c r="HSZ30" s="425"/>
      <c r="HTA30" s="425"/>
      <c r="HTB30" s="425"/>
      <c r="HTC30" s="425"/>
      <c r="HTD30" s="425"/>
      <c r="HTE30" s="425"/>
      <c r="HTF30" s="425"/>
      <c r="HTG30" s="425"/>
      <c r="HTH30" s="425"/>
      <c r="HTI30" s="425"/>
      <c r="HTJ30" s="425"/>
      <c r="HTK30" s="425"/>
      <c r="HTL30" s="425"/>
      <c r="HTM30" s="425"/>
      <c r="HTN30" s="425"/>
      <c r="HTO30" s="425"/>
      <c r="HTP30" s="425"/>
      <c r="HTQ30" s="425"/>
      <c r="HTR30" s="425"/>
      <c r="HTS30" s="425"/>
      <c r="HTT30" s="425"/>
      <c r="HTU30" s="425"/>
      <c r="HTV30" s="425"/>
      <c r="HTW30" s="425"/>
      <c r="HTX30" s="425"/>
      <c r="HTY30" s="425"/>
      <c r="HTZ30" s="425"/>
      <c r="HUA30" s="425"/>
      <c r="HUB30" s="425"/>
      <c r="HUC30" s="425"/>
      <c r="HUD30" s="425"/>
      <c r="HUE30" s="425"/>
      <c r="HUF30" s="425"/>
      <c r="HUG30" s="425"/>
      <c r="HUH30" s="425"/>
      <c r="HUI30" s="425"/>
      <c r="HUJ30" s="425"/>
      <c r="HUK30" s="425"/>
      <c r="HUL30" s="425"/>
      <c r="HUM30" s="425"/>
      <c r="HUN30" s="425"/>
      <c r="HUO30" s="425"/>
      <c r="HUP30" s="425"/>
      <c r="HUQ30" s="425"/>
      <c r="HUR30" s="425"/>
      <c r="HUS30" s="425"/>
      <c r="HUT30" s="425"/>
      <c r="HUU30" s="425"/>
      <c r="HUV30" s="425"/>
      <c r="HUW30" s="425"/>
      <c r="HUX30" s="425"/>
      <c r="HUY30" s="425"/>
      <c r="HUZ30" s="425"/>
      <c r="HVA30" s="425"/>
      <c r="HVB30" s="425"/>
      <c r="HVC30" s="425"/>
      <c r="HVD30" s="425"/>
      <c r="HVE30" s="425"/>
      <c r="HVF30" s="425"/>
      <c r="HVG30" s="425"/>
      <c r="HVH30" s="425"/>
      <c r="HVI30" s="425"/>
      <c r="HVJ30" s="425"/>
      <c r="HVK30" s="425"/>
      <c r="HVL30" s="425"/>
      <c r="HVM30" s="425"/>
      <c r="HVN30" s="425"/>
      <c r="HVO30" s="425"/>
      <c r="HVP30" s="425"/>
      <c r="HVQ30" s="425"/>
      <c r="HVR30" s="425"/>
      <c r="HVS30" s="425"/>
      <c r="HVT30" s="425"/>
      <c r="HVU30" s="425"/>
      <c r="HVV30" s="425"/>
      <c r="HVW30" s="425"/>
      <c r="HVX30" s="425"/>
      <c r="HVY30" s="425"/>
      <c r="HVZ30" s="425"/>
      <c r="HWA30" s="425"/>
      <c r="HWB30" s="425"/>
      <c r="HWC30" s="425"/>
      <c r="HWD30" s="425"/>
      <c r="HWE30" s="425"/>
      <c r="HWF30" s="425"/>
      <c r="HWG30" s="425"/>
      <c r="HWH30" s="425"/>
      <c r="HWI30" s="425"/>
      <c r="HWJ30" s="425"/>
      <c r="HWK30" s="425"/>
      <c r="HWL30" s="425"/>
      <c r="HWM30" s="425"/>
      <c r="HWN30" s="425"/>
      <c r="HWO30" s="425"/>
      <c r="HWP30" s="425"/>
      <c r="HWQ30" s="425"/>
      <c r="HWR30" s="425"/>
      <c r="HWS30" s="425"/>
      <c r="HWT30" s="425"/>
      <c r="HWU30" s="425"/>
      <c r="HWV30" s="425"/>
      <c r="HWW30" s="425"/>
      <c r="HWX30" s="425"/>
      <c r="HWY30" s="425"/>
      <c r="HWZ30" s="425"/>
      <c r="HXA30" s="425"/>
      <c r="HXB30" s="425"/>
      <c r="HXC30" s="425"/>
      <c r="HXD30" s="425"/>
      <c r="HXE30" s="425"/>
      <c r="HXF30" s="425"/>
      <c r="HXG30" s="425"/>
      <c r="HXH30" s="425"/>
      <c r="HXI30" s="425"/>
      <c r="HXJ30" s="425"/>
      <c r="HXK30" s="425"/>
      <c r="HXL30" s="425"/>
      <c r="HXM30" s="425"/>
      <c r="HXN30" s="425"/>
      <c r="HXO30" s="425"/>
      <c r="HXP30" s="425"/>
      <c r="HXQ30" s="425"/>
      <c r="HXR30" s="425"/>
      <c r="HXS30" s="425"/>
      <c r="HXT30" s="425"/>
      <c r="HXU30" s="425"/>
      <c r="HXV30" s="425"/>
      <c r="HXW30" s="425"/>
      <c r="HXX30" s="425"/>
      <c r="HXY30" s="425"/>
      <c r="HXZ30" s="425"/>
      <c r="HYA30" s="425"/>
      <c r="HYB30" s="425"/>
      <c r="HYC30" s="425"/>
      <c r="HYD30" s="425"/>
      <c r="HYE30" s="425"/>
      <c r="HYF30" s="425"/>
      <c r="HYG30" s="425"/>
      <c r="HYH30" s="425"/>
      <c r="HYI30" s="425"/>
      <c r="HYJ30" s="425"/>
      <c r="HYK30" s="425"/>
      <c r="HYL30" s="425"/>
      <c r="HYM30" s="425"/>
      <c r="HYN30" s="425"/>
      <c r="HYO30" s="425"/>
      <c r="HYP30" s="425"/>
      <c r="HYQ30" s="425"/>
      <c r="HYR30" s="425"/>
      <c r="HYS30" s="425"/>
      <c r="HYT30" s="425"/>
      <c r="HYU30" s="425"/>
      <c r="HYV30" s="425"/>
      <c r="HYW30" s="425"/>
      <c r="HYX30" s="425"/>
      <c r="HYY30" s="425"/>
      <c r="HYZ30" s="425"/>
      <c r="HZA30" s="425"/>
      <c r="HZB30" s="425"/>
      <c r="HZC30" s="425"/>
      <c r="HZD30" s="425"/>
      <c r="HZE30" s="425"/>
      <c r="HZF30" s="425"/>
      <c r="HZG30" s="425"/>
      <c r="HZH30" s="425"/>
      <c r="HZI30" s="425"/>
      <c r="HZJ30" s="425"/>
      <c r="HZK30" s="425"/>
      <c r="HZL30" s="425"/>
      <c r="HZM30" s="425"/>
      <c r="HZN30" s="425"/>
      <c r="HZO30" s="425"/>
      <c r="HZP30" s="425"/>
      <c r="HZQ30" s="425"/>
      <c r="HZR30" s="425"/>
      <c r="HZS30" s="425"/>
      <c r="HZT30" s="425"/>
      <c r="HZU30" s="425"/>
      <c r="HZV30" s="425"/>
      <c r="HZW30" s="425"/>
      <c r="HZX30" s="425"/>
      <c r="HZY30" s="425"/>
      <c r="HZZ30" s="425"/>
      <c r="IAA30" s="425"/>
      <c r="IAB30" s="425"/>
      <c r="IAC30" s="425"/>
      <c r="IAD30" s="425"/>
      <c r="IAE30" s="425"/>
      <c r="IAF30" s="425"/>
      <c r="IAG30" s="425"/>
      <c r="IAH30" s="425"/>
      <c r="IAI30" s="425"/>
      <c r="IAJ30" s="425"/>
      <c r="IAK30" s="425"/>
      <c r="IAL30" s="425"/>
      <c r="IAM30" s="425"/>
      <c r="IAN30" s="425"/>
      <c r="IAO30" s="425"/>
      <c r="IAP30" s="425"/>
      <c r="IAQ30" s="425"/>
      <c r="IAR30" s="425"/>
      <c r="IAS30" s="425"/>
      <c r="IAT30" s="425"/>
      <c r="IAU30" s="425"/>
      <c r="IAV30" s="425"/>
      <c r="IAW30" s="425"/>
      <c r="IAX30" s="425"/>
      <c r="IAY30" s="425"/>
      <c r="IAZ30" s="425"/>
      <c r="IBA30" s="425"/>
      <c r="IBB30" s="425"/>
      <c r="IBC30" s="425"/>
      <c r="IBD30" s="425"/>
      <c r="IBE30" s="425"/>
      <c r="IBF30" s="425"/>
      <c r="IBG30" s="425"/>
      <c r="IBH30" s="425"/>
      <c r="IBI30" s="425"/>
      <c r="IBJ30" s="425"/>
      <c r="IBK30" s="425"/>
      <c r="IBL30" s="425"/>
      <c r="IBM30" s="425"/>
      <c r="IBN30" s="425"/>
      <c r="IBO30" s="425"/>
      <c r="IBP30" s="425"/>
      <c r="IBQ30" s="425"/>
      <c r="IBR30" s="425"/>
      <c r="IBS30" s="425"/>
      <c r="IBT30" s="425"/>
      <c r="IBU30" s="425"/>
      <c r="IBV30" s="425"/>
      <c r="IBW30" s="425"/>
      <c r="IBX30" s="425"/>
      <c r="IBY30" s="425"/>
      <c r="IBZ30" s="425"/>
      <c r="ICA30" s="425"/>
      <c r="ICB30" s="425"/>
      <c r="ICC30" s="425"/>
      <c r="ICD30" s="425"/>
      <c r="ICE30" s="425"/>
      <c r="ICF30" s="425"/>
      <c r="ICG30" s="425"/>
      <c r="ICH30" s="425"/>
      <c r="ICI30" s="425"/>
      <c r="ICJ30" s="425"/>
      <c r="ICK30" s="425"/>
      <c r="ICL30" s="425"/>
      <c r="ICM30" s="425"/>
      <c r="ICN30" s="425"/>
      <c r="ICO30" s="425"/>
      <c r="ICP30" s="425"/>
      <c r="ICQ30" s="425"/>
      <c r="ICR30" s="425"/>
      <c r="ICS30" s="425"/>
      <c r="ICT30" s="425"/>
      <c r="ICU30" s="425"/>
      <c r="ICV30" s="425"/>
      <c r="ICW30" s="425"/>
      <c r="ICX30" s="425"/>
      <c r="ICY30" s="425"/>
      <c r="ICZ30" s="425"/>
      <c r="IDA30" s="425"/>
      <c r="IDB30" s="425"/>
      <c r="IDC30" s="425"/>
      <c r="IDD30" s="425"/>
      <c r="IDE30" s="425"/>
      <c r="IDF30" s="425"/>
      <c r="IDG30" s="425"/>
      <c r="IDH30" s="425"/>
      <c r="IDI30" s="425"/>
      <c r="IDJ30" s="425"/>
      <c r="IDK30" s="425"/>
      <c r="IDL30" s="425"/>
      <c r="IDM30" s="425"/>
      <c r="IDN30" s="425"/>
      <c r="IDO30" s="425"/>
      <c r="IDP30" s="425"/>
      <c r="IDQ30" s="425"/>
      <c r="IDR30" s="425"/>
      <c r="IDS30" s="425"/>
      <c r="IDT30" s="425"/>
      <c r="IDU30" s="425"/>
      <c r="IDV30" s="425"/>
      <c r="IDW30" s="425"/>
      <c r="IDX30" s="425"/>
      <c r="IDY30" s="425"/>
      <c r="IDZ30" s="425"/>
      <c r="IEA30" s="425"/>
      <c r="IEB30" s="425"/>
      <c r="IEC30" s="425"/>
      <c r="IED30" s="425"/>
      <c r="IEE30" s="425"/>
      <c r="IEF30" s="425"/>
      <c r="IEG30" s="425"/>
      <c r="IEH30" s="425"/>
      <c r="IEI30" s="425"/>
      <c r="IEJ30" s="425"/>
      <c r="IEK30" s="425"/>
      <c r="IEL30" s="425"/>
      <c r="IEM30" s="425"/>
      <c r="IEN30" s="425"/>
      <c r="IEO30" s="425"/>
      <c r="IEP30" s="425"/>
      <c r="IEQ30" s="425"/>
      <c r="IER30" s="425"/>
      <c r="IES30" s="425"/>
      <c r="IET30" s="425"/>
      <c r="IEU30" s="425"/>
      <c r="IEV30" s="425"/>
      <c r="IEW30" s="425"/>
      <c r="IEX30" s="425"/>
      <c r="IEY30" s="425"/>
      <c r="IEZ30" s="425"/>
      <c r="IFA30" s="425"/>
      <c r="IFB30" s="425"/>
      <c r="IFC30" s="425"/>
      <c r="IFD30" s="425"/>
      <c r="IFE30" s="425"/>
      <c r="IFF30" s="425"/>
      <c r="IFG30" s="425"/>
      <c r="IFH30" s="425"/>
      <c r="IFI30" s="425"/>
      <c r="IFJ30" s="425"/>
      <c r="IFK30" s="425"/>
      <c r="IFL30" s="425"/>
      <c r="IFM30" s="425"/>
      <c r="IFN30" s="425"/>
      <c r="IFO30" s="425"/>
      <c r="IFP30" s="425"/>
      <c r="IFQ30" s="425"/>
      <c r="IFR30" s="425"/>
      <c r="IFS30" s="425"/>
      <c r="IFT30" s="425"/>
      <c r="IFU30" s="425"/>
      <c r="IFV30" s="425"/>
      <c r="IFW30" s="425"/>
      <c r="IFX30" s="425"/>
      <c r="IFY30" s="425"/>
      <c r="IFZ30" s="425"/>
      <c r="IGA30" s="425"/>
      <c r="IGB30" s="425"/>
      <c r="IGC30" s="425"/>
      <c r="IGD30" s="425"/>
      <c r="IGE30" s="425"/>
      <c r="IGF30" s="425"/>
      <c r="IGG30" s="425"/>
      <c r="IGH30" s="425"/>
      <c r="IGI30" s="425"/>
      <c r="IGJ30" s="425"/>
      <c r="IGK30" s="425"/>
      <c r="IGL30" s="425"/>
      <c r="IGM30" s="425"/>
      <c r="IGN30" s="425"/>
      <c r="IGO30" s="425"/>
      <c r="IGP30" s="425"/>
      <c r="IGQ30" s="425"/>
      <c r="IGR30" s="425"/>
      <c r="IGS30" s="425"/>
      <c r="IGT30" s="425"/>
      <c r="IGU30" s="425"/>
      <c r="IGV30" s="425"/>
      <c r="IGW30" s="425"/>
      <c r="IGX30" s="425"/>
      <c r="IGY30" s="425"/>
      <c r="IGZ30" s="425"/>
      <c r="IHA30" s="425"/>
      <c r="IHB30" s="425"/>
      <c r="IHC30" s="425"/>
      <c r="IHD30" s="425"/>
      <c r="IHE30" s="425"/>
      <c r="IHF30" s="425"/>
      <c r="IHG30" s="425"/>
      <c r="IHH30" s="425"/>
      <c r="IHI30" s="425"/>
      <c r="IHJ30" s="425"/>
      <c r="IHK30" s="425"/>
      <c r="IHL30" s="425"/>
      <c r="IHM30" s="425"/>
      <c r="IHN30" s="425"/>
      <c r="IHO30" s="425"/>
      <c r="IHP30" s="425"/>
      <c r="IHQ30" s="425"/>
      <c r="IHR30" s="425"/>
      <c r="IHS30" s="425"/>
      <c r="IHT30" s="425"/>
      <c r="IHU30" s="425"/>
      <c r="IHV30" s="425"/>
      <c r="IHW30" s="425"/>
      <c r="IHX30" s="425"/>
      <c r="IHY30" s="425"/>
      <c r="IHZ30" s="425"/>
      <c r="IIA30" s="425"/>
      <c r="IIB30" s="425"/>
      <c r="IIC30" s="425"/>
      <c r="IID30" s="425"/>
      <c r="IIE30" s="425"/>
      <c r="IIF30" s="425"/>
      <c r="IIG30" s="425"/>
      <c r="IIH30" s="425"/>
      <c r="III30" s="425"/>
      <c r="IIJ30" s="425"/>
      <c r="IIK30" s="425"/>
      <c r="IIL30" s="425"/>
      <c r="IIM30" s="425"/>
      <c r="IIN30" s="425"/>
      <c r="IIO30" s="425"/>
      <c r="IIP30" s="425"/>
      <c r="IIQ30" s="425"/>
      <c r="IIR30" s="425"/>
      <c r="IIS30" s="425"/>
      <c r="IIT30" s="425"/>
      <c r="IIU30" s="425"/>
      <c r="IIV30" s="425"/>
      <c r="IIW30" s="425"/>
      <c r="IIX30" s="425"/>
      <c r="IIY30" s="425"/>
      <c r="IIZ30" s="425"/>
      <c r="IJA30" s="425"/>
      <c r="IJB30" s="425"/>
      <c r="IJC30" s="425"/>
      <c r="IJD30" s="425"/>
      <c r="IJE30" s="425"/>
      <c r="IJF30" s="425"/>
      <c r="IJG30" s="425"/>
      <c r="IJH30" s="425"/>
      <c r="IJI30" s="425"/>
      <c r="IJJ30" s="425"/>
      <c r="IJK30" s="425"/>
      <c r="IJL30" s="425"/>
      <c r="IJM30" s="425"/>
      <c r="IJN30" s="425"/>
      <c r="IJO30" s="425"/>
      <c r="IJP30" s="425"/>
      <c r="IJQ30" s="425"/>
      <c r="IJR30" s="425"/>
      <c r="IJS30" s="425"/>
      <c r="IJT30" s="425"/>
      <c r="IJU30" s="425"/>
      <c r="IJV30" s="425"/>
      <c r="IJW30" s="425"/>
      <c r="IJX30" s="425"/>
      <c r="IJY30" s="425"/>
      <c r="IJZ30" s="425"/>
      <c r="IKA30" s="425"/>
      <c r="IKB30" s="425"/>
      <c r="IKC30" s="425"/>
      <c r="IKD30" s="425"/>
      <c r="IKE30" s="425"/>
      <c r="IKF30" s="425"/>
      <c r="IKG30" s="425"/>
      <c r="IKH30" s="425"/>
      <c r="IKI30" s="425"/>
      <c r="IKJ30" s="425"/>
      <c r="IKK30" s="425"/>
      <c r="IKL30" s="425"/>
      <c r="IKM30" s="425"/>
      <c r="IKN30" s="425"/>
      <c r="IKO30" s="425"/>
      <c r="IKP30" s="425"/>
      <c r="IKQ30" s="425"/>
      <c r="IKR30" s="425"/>
      <c r="IKS30" s="425"/>
      <c r="IKT30" s="425"/>
      <c r="IKU30" s="425"/>
      <c r="IKV30" s="425"/>
      <c r="IKW30" s="425"/>
      <c r="IKX30" s="425"/>
      <c r="IKY30" s="425"/>
      <c r="IKZ30" s="425"/>
      <c r="ILA30" s="425"/>
      <c r="ILB30" s="425"/>
      <c r="ILC30" s="425"/>
      <c r="ILD30" s="425"/>
      <c r="ILE30" s="425"/>
      <c r="ILF30" s="425"/>
      <c r="ILG30" s="425"/>
      <c r="ILH30" s="425"/>
      <c r="ILI30" s="425"/>
      <c r="ILJ30" s="425"/>
      <c r="ILK30" s="425"/>
      <c r="ILL30" s="425"/>
      <c r="ILM30" s="425"/>
      <c r="ILN30" s="425"/>
      <c r="ILO30" s="425"/>
      <c r="ILP30" s="425"/>
      <c r="ILQ30" s="425"/>
      <c r="ILR30" s="425"/>
      <c r="ILS30" s="425"/>
      <c r="ILT30" s="425"/>
      <c r="ILU30" s="425"/>
      <c r="ILV30" s="425"/>
      <c r="ILW30" s="425"/>
      <c r="ILX30" s="425"/>
      <c r="ILY30" s="425"/>
      <c r="ILZ30" s="425"/>
      <c r="IMA30" s="425"/>
      <c r="IMB30" s="425"/>
      <c r="IMC30" s="425"/>
      <c r="IMD30" s="425"/>
      <c r="IME30" s="425"/>
      <c r="IMF30" s="425"/>
      <c r="IMG30" s="425"/>
      <c r="IMH30" s="425"/>
      <c r="IMI30" s="425"/>
      <c r="IMJ30" s="425"/>
      <c r="IMK30" s="425"/>
      <c r="IML30" s="425"/>
      <c r="IMM30" s="425"/>
      <c r="IMN30" s="425"/>
      <c r="IMO30" s="425"/>
      <c r="IMP30" s="425"/>
      <c r="IMQ30" s="425"/>
      <c r="IMR30" s="425"/>
      <c r="IMS30" s="425"/>
      <c r="IMT30" s="425"/>
      <c r="IMU30" s="425"/>
      <c r="IMV30" s="425"/>
      <c r="IMW30" s="425"/>
      <c r="IMX30" s="425"/>
      <c r="IMY30" s="425"/>
      <c r="IMZ30" s="425"/>
      <c r="INA30" s="425"/>
      <c r="INB30" s="425"/>
      <c r="INC30" s="425"/>
      <c r="IND30" s="425"/>
      <c r="INE30" s="425"/>
      <c r="INF30" s="425"/>
      <c r="ING30" s="425"/>
      <c r="INH30" s="425"/>
      <c r="INI30" s="425"/>
      <c r="INJ30" s="425"/>
      <c r="INK30" s="425"/>
      <c r="INL30" s="425"/>
      <c r="INM30" s="425"/>
      <c r="INN30" s="425"/>
      <c r="INO30" s="425"/>
      <c r="INP30" s="425"/>
      <c r="INQ30" s="425"/>
      <c r="INR30" s="425"/>
      <c r="INS30" s="425"/>
      <c r="INT30" s="425"/>
      <c r="INU30" s="425"/>
      <c r="INV30" s="425"/>
      <c r="INW30" s="425"/>
      <c r="INX30" s="425"/>
      <c r="INY30" s="425"/>
      <c r="INZ30" s="425"/>
      <c r="IOA30" s="425"/>
      <c r="IOB30" s="425"/>
      <c r="IOC30" s="425"/>
      <c r="IOD30" s="425"/>
      <c r="IOE30" s="425"/>
      <c r="IOF30" s="425"/>
      <c r="IOG30" s="425"/>
      <c r="IOH30" s="425"/>
      <c r="IOI30" s="425"/>
      <c r="IOJ30" s="425"/>
      <c r="IOK30" s="425"/>
      <c r="IOL30" s="425"/>
      <c r="IOM30" s="425"/>
      <c r="ION30" s="425"/>
      <c r="IOO30" s="425"/>
      <c r="IOP30" s="425"/>
      <c r="IOQ30" s="425"/>
      <c r="IOR30" s="425"/>
      <c r="IOS30" s="425"/>
      <c r="IOT30" s="425"/>
      <c r="IOU30" s="425"/>
      <c r="IOV30" s="425"/>
      <c r="IOW30" s="425"/>
      <c r="IOX30" s="425"/>
      <c r="IOY30" s="425"/>
      <c r="IOZ30" s="425"/>
      <c r="IPA30" s="425"/>
      <c r="IPB30" s="425"/>
      <c r="IPC30" s="425"/>
      <c r="IPD30" s="425"/>
      <c r="IPE30" s="425"/>
      <c r="IPF30" s="425"/>
      <c r="IPG30" s="425"/>
      <c r="IPH30" s="425"/>
      <c r="IPI30" s="425"/>
      <c r="IPJ30" s="425"/>
      <c r="IPK30" s="425"/>
      <c r="IPL30" s="425"/>
      <c r="IPM30" s="425"/>
      <c r="IPN30" s="425"/>
      <c r="IPO30" s="425"/>
      <c r="IPP30" s="425"/>
      <c r="IPQ30" s="425"/>
      <c r="IPR30" s="425"/>
      <c r="IPS30" s="425"/>
      <c r="IPT30" s="425"/>
      <c r="IPU30" s="425"/>
      <c r="IPV30" s="425"/>
      <c r="IPW30" s="425"/>
      <c r="IPX30" s="425"/>
      <c r="IPY30" s="425"/>
      <c r="IPZ30" s="425"/>
      <c r="IQA30" s="425"/>
      <c r="IQB30" s="425"/>
      <c r="IQC30" s="425"/>
      <c r="IQD30" s="425"/>
      <c r="IQE30" s="425"/>
      <c r="IQF30" s="425"/>
      <c r="IQG30" s="425"/>
      <c r="IQH30" s="425"/>
      <c r="IQI30" s="425"/>
      <c r="IQJ30" s="425"/>
      <c r="IQK30" s="425"/>
      <c r="IQL30" s="425"/>
      <c r="IQM30" s="425"/>
      <c r="IQN30" s="425"/>
      <c r="IQO30" s="425"/>
      <c r="IQP30" s="425"/>
      <c r="IQQ30" s="425"/>
      <c r="IQR30" s="425"/>
      <c r="IQS30" s="425"/>
      <c r="IQT30" s="425"/>
      <c r="IQU30" s="425"/>
      <c r="IQV30" s="425"/>
      <c r="IQW30" s="425"/>
      <c r="IQX30" s="425"/>
      <c r="IQY30" s="425"/>
      <c r="IQZ30" s="425"/>
      <c r="IRA30" s="425"/>
      <c r="IRB30" s="425"/>
      <c r="IRC30" s="425"/>
      <c r="IRD30" s="425"/>
      <c r="IRE30" s="425"/>
      <c r="IRF30" s="425"/>
      <c r="IRG30" s="425"/>
      <c r="IRH30" s="425"/>
      <c r="IRI30" s="425"/>
      <c r="IRJ30" s="425"/>
      <c r="IRK30" s="425"/>
      <c r="IRL30" s="425"/>
      <c r="IRM30" s="425"/>
      <c r="IRN30" s="425"/>
      <c r="IRO30" s="425"/>
      <c r="IRP30" s="425"/>
      <c r="IRQ30" s="425"/>
      <c r="IRR30" s="425"/>
      <c r="IRS30" s="425"/>
      <c r="IRT30" s="425"/>
      <c r="IRU30" s="425"/>
      <c r="IRV30" s="425"/>
      <c r="IRW30" s="425"/>
      <c r="IRX30" s="425"/>
      <c r="IRY30" s="425"/>
      <c r="IRZ30" s="425"/>
      <c r="ISA30" s="425"/>
      <c r="ISB30" s="425"/>
      <c r="ISC30" s="425"/>
      <c r="ISD30" s="425"/>
      <c r="ISE30" s="425"/>
      <c r="ISF30" s="425"/>
      <c r="ISG30" s="425"/>
      <c r="ISH30" s="425"/>
      <c r="ISI30" s="425"/>
      <c r="ISJ30" s="425"/>
      <c r="ISK30" s="425"/>
      <c r="ISL30" s="425"/>
      <c r="ISM30" s="425"/>
      <c r="ISN30" s="425"/>
      <c r="ISO30" s="425"/>
      <c r="ISP30" s="425"/>
      <c r="ISQ30" s="425"/>
      <c r="ISR30" s="425"/>
      <c r="ISS30" s="425"/>
      <c r="IST30" s="425"/>
      <c r="ISU30" s="425"/>
      <c r="ISV30" s="425"/>
      <c r="ISW30" s="425"/>
      <c r="ISX30" s="425"/>
      <c r="ISY30" s="425"/>
      <c r="ISZ30" s="425"/>
      <c r="ITA30" s="425"/>
      <c r="ITB30" s="425"/>
      <c r="ITC30" s="425"/>
      <c r="ITD30" s="425"/>
      <c r="ITE30" s="425"/>
      <c r="ITF30" s="425"/>
      <c r="ITG30" s="425"/>
      <c r="ITH30" s="425"/>
      <c r="ITI30" s="425"/>
      <c r="ITJ30" s="425"/>
      <c r="ITK30" s="425"/>
      <c r="ITL30" s="425"/>
      <c r="ITM30" s="425"/>
      <c r="ITN30" s="425"/>
      <c r="ITO30" s="425"/>
      <c r="ITP30" s="425"/>
      <c r="ITQ30" s="425"/>
      <c r="ITR30" s="425"/>
      <c r="ITS30" s="425"/>
      <c r="ITT30" s="425"/>
      <c r="ITU30" s="425"/>
      <c r="ITV30" s="425"/>
      <c r="ITW30" s="425"/>
      <c r="ITX30" s="425"/>
      <c r="ITY30" s="425"/>
      <c r="ITZ30" s="425"/>
      <c r="IUA30" s="425"/>
      <c r="IUB30" s="425"/>
      <c r="IUC30" s="425"/>
      <c r="IUD30" s="425"/>
      <c r="IUE30" s="425"/>
      <c r="IUF30" s="425"/>
      <c r="IUG30" s="425"/>
      <c r="IUH30" s="425"/>
      <c r="IUI30" s="425"/>
      <c r="IUJ30" s="425"/>
      <c r="IUK30" s="425"/>
      <c r="IUL30" s="425"/>
      <c r="IUM30" s="425"/>
      <c r="IUN30" s="425"/>
      <c r="IUO30" s="425"/>
      <c r="IUP30" s="425"/>
      <c r="IUQ30" s="425"/>
      <c r="IUR30" s="425"/>
      <c r="IUS30" s="425"/>
      <c r="IUT30" s="425"/>
      <c r="IUU30" s="425"/>
      <c r="IUV30" s="425"/>
      <c r="IUW30" s="425"/>
      <c r="IUX30" s="425"/>
      <c r="IUY30" s="425"/>
      <c r="IUZ30" s="425"/>
      <c r="IVA30" s="425"/>
      <c r="IVB30" s="425"/>
      <c r="IVC30" s="425"/>
      <c r="IVD30" s="425"/>
      <c r="IVE30" s="425"/>
      <c r="IVF30" s="425"/>
      <c r="IVG30" s="425"/>
      <c r="IVH30" s="425"/>
      <c r="IVI30" s="425"/>
      <c r="IVJ30" s="425"/>
      <c r="IVK30" s="425"/>
      <c r="IVL30" s="425"/>
      <c r="IVM30" s="425"/>
      <c r="IVN30" s="425"/>
      <c r="IVO30" s="425"/>
      <c r="IVP30" s="425"/>
      <c r="IVQ30" s="425"/>
      <c r="IVR30" s="425"/>
      <c r="IVS30" s="425"/>
      <c r="IVT30" s="425"/>
      <c r="IVU30" s="425"/>
      <c r="IVV30" s="425"/>
      <c r="IVW30" s="425"/>
      <c r="IVX30" s="425"/>
      <c r="IVY30" s="425"/>
      <c r="IVZ30" s="425"/>
      <c r="IWA30" s="425"/>
      <c r="IWB30" s="425"/>
      <c r="IWC30" s="425"/>
      <c r="IWD30" s="425"/>
      <c r="IWE30" s="425"/>
      <c r="IWF30" s="425"/>
      <c r="IWG30" s="425"/>
      <c r="IWH30" s="425"/>
      <c r="IWI30" s="425"/>
      <c r="IWJ30" s="425"/>
      <c r="IWK30" s="425"/>
      <c r="IWL30" s="425"/>
      <c r="IWM30" s="425"/>
      <c r="IWN30" s="425"/>
      <c r="IWO30" s="425"/>
      <c r="IWP30" s="425"/>
      <c r="IWQ30" s="425"/>
      <c r="IWR30" s="425"/>
      <c r="IWS30" s="425"/>
      <c r="IWT30" s="425"/>
      <c r="IWU30" s="425"/>
      <c r="IWV30" s="425"/>
      <c r="IWW30" s="425"/>
      <c r="IWX30" s="425"/>
      <c r="IWY30" s="425"/>
      <c r="IWZ30" s="425"/>
      <c r="IXA30" s="425"/>
      <c r="IXB30" s="425"/>
      <c r="IXC30" s="425"/>
      <c r="IXD30" s="425"/>
      <c r="IXE30" s="425"/>
      <c r="IXF30" s="425"/>
      <c r="IXG30" s="425"/>
      <c r="IXH30" s="425"/>
      <c r="IXI30" s="425"/>
      <c r="IXJ30" s="425"/>
      <c r="IXK30" s="425"/>
      <c r="IXL30" s="425"/>
      <c r="IXM30" s="425"/>
      <c r="IXN30" s="425"/>
      <c r="IXO30" s="425"/>
      <c r="IXP30" s="425"/>
      <c r="IXQ30" s="425"/>
      <c r="IXR30" s="425"/>
      <c r="IXS30" s="425"/>
      <c r="IXT30" s="425"/>
      <c r="IXU30" s="425"/>
      <c r="IXV30" s="425"/>
      <c r="IXW30" s="425"/>
      <c r="IXX30" s="425"/>
      <c r="IXY30" s="425"/>
      <c r="IXZ30" s="425"/>
      <c r="IYA30" s="425"/>
      <c r="IYB30" s="425"/>
      <c r="IYC30" s="425"/>
      <c r="IYD30" s="425"/>
      <c r="IYE30" s="425"/>
      <c r="IYF30" s="425"/>
      <c r="IYG30" s="425"/>
      <c r="IYH30" s="425"/>
      <c r="IYI30" s="425"/>
      <c r="IYJ30" s="425"/>
      <c r="IYK30" s="425"/>
      <c r="IYL30" s="425"/>
      <c r="IYM30" s="425"/>
      <c r="IYN30" s="425"/>
      <c r="IYO30" s="425"/>
      <c r="IYP30" s="425"/>
      <c r="IYQ30" s="425"/>
      <c r="IYR30" s="425"/>
      <c r="IYS30" s="425"/>
      <c r="IYT30" s="425"/>
      <c r="IYU30" s="425"/>
      <c r="IYV30" s="425"/>
      <c r="IYW30" s="425"/>
      <c r="IYX30" s="425"/>
      <c r="IYY30" s="425"/>
      <c r="IYZ30" s="425"/>
      <c r="IZA30" s="425"/>
      <c r="IZB30" s="425"/>
      <c r="IZC30" s="425"/>
      <c r="IZD30" s="425"/>
      <c r="IZE30" s="425"/>
      <c r="IZF30" s="425"/>
      <c r="IZG30" s="425"/>
      <c r="IZH30" s="425"/>
      <c r="IZI30" s="425"/>
      <c r="IZJ30" s="425"/>
      <c r="IZK30" s="425"/>
      <c r="IZL30" s="425"/>
      <c r="IZM30" s="425"/>
      <c r="IZN30" s="425"/>
      <c r="IZO30" s="425"/>
      <c r="IZP30" s="425"/>
      <c r="IZQ30" s="425"/>
      <c r="IZR30" s="425"/>
      <c r="IZS30" s="425"/>
      <c r="IZT30" s="425"/>
      <c r="IZU30" s="425"/>
      <c r="IZV30" s="425"/>
      <c r="IZW30" s="425"/>
      <c r="IZX30" s="425"/>
      <c r="IZY30" s="425"/>
      <c r="IZZ30" s="425"/>
      <c r="JAA30" s="425"/>
      <c r="JAB30" s="425"/>
      <c r="JAC30" s="425"/>
      <c r="JAD30" s="425"/>
      <c r="JAE30" s="425"/>
      <c r="JAF30" s="425"/>
      <c r="JAG30" s="425"/>
      <c r="JAH30" s="425"/>
      <c r="JAI30" s="425"/>
      <c r="JAJ30" s="425"/>
      <c r="JAK30" s="425"/>
      <c r="JAL30" s="425"/>
      <c r="JAM30" s="425"/>
      <c r="JAN30" s="425"/>
      <c r="JAO30" s="425"/>
      <c r="JAP30" s="425"/>
      <c r="JAQ30" s="425"/>
      <c r="JAR30" s="425"/>
      <c r="JAS30" s="425"/>
      <c r="JAT30" s="425"/>
      <c r="JAU30" s="425"/>
      <c r="JAV30" s="425"/>
      <c r="JAW30" s="425"/>
      <c r="JAX30" s="425"/>
      <c r="JAY30" s="425"/>
      <c r="JAZ30" s="425"/>
      <c r="JBA30" s="425"/>
      <c r="JBB30" s="425"/>
      <c r="JBC30" s="425"/>
      <c r="JBD30" s="425"/>
      <c r="JBE30" s="425"/>
      <c r="JBF30" s="425"/>
      <c r="JBG30" s="425"/>
      <c r="JBH30" s="425"/>
      <c r="JBI30" s="425"/>
      <c r="JBJ30" s="425"/>
      <c r="JBK30" s="425"/>
      <c r="JBL30" s="425"/>
      <c r="JBM30" s="425"/>
      <c r="JBN30" s="425"/>
      <c r="JBO30" s="425"/>
      <c r="JBP30" s="425"/>
      <c r="JBQ30" s="425"/>
      <c r="JBR30" s="425"/>
      <c r="JBS30" s="425"/>
      <c r="JBT30" s="425"/>
      <c r="JBU30" s="425"/>
      <c r="JBV30" s="425"/>
      <c r="JBW30" s="425"/>
      <c r="JBX30" s="425"/>
      <c r="JBY30" s="425"/>
      <c r="JBZ30" s="425"/>
      <c r="JCA30" s="425"/>
      <c r="JCB30" s="425"/>
      <c r="JCC30" s="425"/>
      <c r="JCD30" s="425"/>
      <c r="JCE30" s="425"/>
      <c r="JCF30" s="425"/>
      <c r="JCG30" s="425"/>
      <c r="JCH30" s="425"/>
      <c r="JCI30" s="425"/>
      <c r="JCJ30" s="425"/>
      <c r="JCK30" s="425"/>
      <c r="JCL30" s="425"/>
      <c r="JCM30" s="425"/>
      <c r="JCN30" s="425"/>
      <c r="JCO30" s="425"/>
      <c r="JCP30" s="425"/>
      <c r="JCQ30" s="425"/>
      <c r="JCR30" s="425"/>
      <c r="JCS30" s="425"/>
      <c r="JCT30" s="425"/>
      <c r="JCU30" s="425"/>
      <c r="JCV30" s="425"/>
      <c r="JCW30" s="425"/>
      <c r="JCX30" s="425"/>
      <c r="JCY30" s="425"/>
      <c r="JCZ30" s="425"/>
      <c r="JDA30" s="425"/>
      <c r="JDB30" s="425"/>
      <c r="JDC30" s="425"/>
      <c r="JDD30" s="425"/>
      <c r="JDE30" s="425"/>
      <c r="JDF30" s="425"/>
      <c r="JDG30" s="425"/>
      <c r="JDH30" s="425"/>
      <c r="JDI30" s="425"/>
      <c r="JDJ30" s="425"/>
      <c r="JDK30" s="425"/>
      <c r="JDL30" s="425"/>
      <c r="JDM30" s="425"/>
      <c r="JDN30" s="425"/>
      <c r="JDO30" s="425"/>
      <c r="JDP30" s="425"/>
      <c r="JDQ30" s="425"/>
      <c r="JDR30" s="425"/>
      <c r="JDS30" s="425"/>
      <c r="JDT30" s="425"/>
      <c r="JDU30" s="425"/>
      <c r="JDV30" s="425"/>
      <c r="JDW30" s="425"/>
      <c r="JDX30" s="425"/>
      <c r="JDY30" s="425"/>
      <c r="JDZ30" s="425"/>
      <c r="JEA30" s="425"/>
      <c r="JEB30" s="425"/>
      <c r="JEC30" s="425"/>
      <c r="JED30" s="425"/>
      <c r="JEE30" s="425"/>
      <c r="JEF30" s="425"/>
      <c r="JEG30" s="425"/>
      <c r="JEH30" s="425"/>
      <c r="JEI30" s="425"/>
      <c r="JEJ30" s="425"/>
      <c r="JEK30" s="425"/>
      <c r="JEL30" s="425"/>
      <c r="JEM30" s="425"/>
      <c r="JEN30" s="425"/>
      <c r="JEO30" s="425"/>
      <c r="JEP30" s="425"/>
      <c r="JEQ30" s="425"/>
      <c r="JER30" s="425"/>
      <c r="JES30" s="425"/>
      <c r="JET30" s="425"/>
      <c r="JEU30" s="425"/>
      <c r="JEV30" s="425"/>
      <c r="JEW30" s="425"/>
      <c r="JEX30" s="425"/>
      <c r="JEY30" s="425"/>
      <c r="JEZ30" s="425"/>
      <c r="JFA30" s="425"/>
      <c r="JFB30" s="425"/>
      <c r="JFC30" s="425"/>
      <c r="JFD30" s="425"/>
      <c r="JFE30" s="425"/>
      <c r="JFF30" s="425"/>
      <c r="JFG30" s="425"/>
      <c r="JFH30" s="425"/>
      <c r="JFI30" s="425"/>
      <c r="JFJ30" s="425"/>
      <c r="JFK30" s="425"/>
      <c r="JFL30" s="425"/>
      <c r="JFM30" s="425"/>
      <c r="JFN30" s="425"/>
      <c r="JFO30" s="425"/>
      <c r="JFP30" s="425"/>
      <c r="JFQ30" s="425"/>
      <c r="JFR30" s="425"/>
      <c r="JFS30" s="425"/>
      <c r="JFT30" s="425"/>
      <c r="JFU30" s="425"/>
      <c r="JFV30" s="425"/>
      <c r="JFW30" s="425"/>
      <c r="JFX30" s="425"/>
      <c r="JFY30" s="425"/>
      <c r="JFZ30" s="425"/>
      <c r="JGA30" s="425"/>
      <c r="JGB30" s="425"/>
      <c r="JGC30" s="425"/>
      <c r="JGD30" s="425"/>
      <c r="JGE30" s="425"/>
      <c r="JGF30" s="425"/>
      <c r="JGG30" s="425"/>
      <c r="JGH30" s="425"/>
      <c r="JGI30" s="425"/>
      <c r="JGJ30" s="425"/>
      <c r="JGK30" s="425"/>
      <c r="JGL30" s="425"/>
      <c r="JGM30" s="425"/>
      <c r="JGN30" s="425"/>
      <c r="JGO30" s="425"/>
      <c r="JGP30" s="425"/>
      <c r="JGQ30" s="425"/>
      <c r="JGR30" s="425"/>
      <c r="JGS30" s="425"/>
      <c r="JGT30" s="425"/>
      <c r="JGU30" s="425"/>
      <c r="JGV30" s="425"/>
      <c r="JGW30" s="425"/>
      <c r="JGX30" s="425"/>
      <c r="JGY30" s="425"/>
      <c r="JGZ30" s="425"/>
      <c r="JHA30" s="425"/>
      <c r="JHB30" s="425"/>
      <c r="JHC30" s="425"/>
      <c r="JHD30" s="425"/>
      <c r="JHE30" s="425"/>
      <c r="JHF30" s="425"/>
      <c r="JHG30" s="425"/>
      <c r="JHH30" s="425"/>
      <c r="JHI30" s="425"/>
      <c r="JHJ30" s="425"/>
      <c r="JHK30" s="425"/>
      <c r="JHL30" s="425"/>
      <c r="JHM30" s="425"/>
      <c r="JHN30" s="425"/>
      <c r="JHO30" s="425"/>
      <c r="JHP30" s="425"/>
      <c r="JHQ30" s="425"/>
      <c r="JHR30" s="425"/>
      <c r="JHS30" s="425"/>
      <c r="JHT30" s="425"/>
      <c r="JHU30" s="425"/>
      <c r="JHV30" s="425"/>
      <c r="JHW30" s="425"/>
      <c r="JHX30" s="425"/>
      <c r="JHY30" s="425"/>
      <c r="JHZ30" s="425"/>
      <c r="JIA30" s="425"/>
      <c r="JIB30" s="425"/>
      <c r="JIC30" s="425"/>
      <c r="JID30" s="425"/>
      <c r="JIE30" s="425"/>
      <c r="JIF30" s="425"/>
      <c r="JIG30" s="425"/>
      <c r="JIH30" s="425"/>
      <c r="JII30" s="425"/>
      <c r="JIJ30" s="425"/>
      <c r="JIK30" s="425"/>
      <c r="JIL30" s="425"/>
      <c r="JIM30" s="425"/>
      <c r="JIN30" s="425"/>
      <c r="JIO30" s="425"/>
      <c r="JIP30" s="425"/>
      <c r="JIQ30" s="425"/>
      <c r="JIR30" s="425"/>
      <c r="JIS30" s="425"/>
      <c r="JIT30" s="425"/>
      <c r="JIU30" s="425"/>
      <c r="JIV30" s="425"/>
      <c r="JIW30" s="425"/>
      <c r="JIX30" s="425"/>
      <c r="JIY30" s="425"/>
      <c r="JIZ30" s="425"/>
      <c r="JJA30" s="425"/>
      <c r="JJB30" s="425"/>
      <c r="JJC30" s="425"/>
      <c r="JJD30" s="425"/>
      <c r="JJE30" s="425"/>
      <c r="JJF30" s="425"/>
      <c r="JJG30" s="425"/>
      <c r="JJH30" s="425"/>
      <c r="JJI30" s="425"/>
      <c r="JJJ30" s="425"/>
      <c r="JJK30" s="425"/>
      <c r="JJL30" s="425"/>
      <c r="JJM30" s="425"/>
      <c r="JJN30" s="425"/>
      <c r="JJO30" s="425"/>
      <c r="JJP30" s="425"/>
      <c r="JJQ30" s="425"/>
      <c r="JJR30" s="425"/>
      <c r="JJS30" s="425"/>
      <c r="JJT30" s="425"/>
      <c r="JJU30" s="425"/>
      <c r="JJV30" s="425"/>
      <c r="JJW30" s="425"/>
      <c r="JJX30" s="425"/>
      <c r="JJY30" s="425"/>
      <c r="JJZ30" s="425"/>
      <c r="JKA30" s="425"/>
      <c r="JKB30" s="425"/>
      <c r="JKC30" s="425"/>
      <c r="JKD30" s="425"/>
      <c r="JKE30" s="425"/>
      <c r="JKF30" s="425"/>
      <c r="JKG30" s="425"/>
      <c r="JKH30" s="425"/>
      <c r="JKI30" s="425"/>
      <c r="JKJ30" s="425"/>
      <c r="JKK30" s="425"/>
      <c r="JKL30" s="425"/>
      <c r="JKM30" s="425"/>
      <c r="JKN30" s="425"/>
      <c r="JKO30" s="425"/>
      <c r="JKP30" s="425"/>
      <c r="JKQ30" s="425"/>
      <c r="JKR30" s="425"/>
      <c r="JKS30" s="425"/>
      <c r="JKT30" s="425"/>
      <c r="JKU30" s="425"/>
      <c r="JKV30" s="425"/>
      <c r="JKW30" s="425"/>
      <c r="JKX30" s="425"/>
      <c r="JKY30" s="425"/>
      <c r="JKZ30" s="425"/>
      <c r="JLA30" s="425"/>
      <c r="JLB30" s="425"/>
      <c r="JLC30" s="425"/>
      <c r="JLD30" s="425"/>
      <c r="JLE30" s="425"/>
      <c r="JLF30" s="425"/>
      <c r="JLG30" s="425"/>
      <c r="JLH30" s="425"/>
      <c r="JLI30" s="425"/>
      <c r="JLJ30" s="425"/>
      <c r="JLK30" s="425"/>
      <c r="JLL30" s="425"/>
      <c r="JLM30" s="425"/>
      <c r="JLN30" s="425"/>
      <c r="JLO30" s="425"/>
      <c r="JLP30" s="425"/>
      <c r="JLQ30" s="425"/>
      <c r="JLR30" s="425"/>
      <c r="JLS30" s="425"/>
      <c r="JLT30" s="425"/>
      <c r="JLU30" s="425"/>
      <c r="JLV30" s="425"/>
      <c r="JLW30" s="425"/>
      <c r="JLX30" s="425"/>
      <c r="JLY30" s="425"/>
      <c r="JLZ30" s="425"/>
      <c r="JMA30" s="425"/>
      <c r="JMB30" s="425"/>
      <c r="JMC30" s="425"/>
      <c r="JMD30" s="425"/>
      <c r="JME30" s="425"/>
      <c r="JMF30" s="425"/>
      <c r="JMG30" s="425"/>
      <c r="JMH30" s="425"/>
      <c r="JMI30" s="425"/>
      <c r="JMJ30" s="425"/>
      <c r="JMK30" s="425"/>
      <c r="JML30" s="425"/>
      <c r="JMM30" s="425"/>
      <c r="JMN30" s="425"/>
      <c r="JMO30" s="425"/>
      <c r="JMP30" s="425"/>
      <c r="JMQ30" s="425"/>
      <c r="JMR30" s="425"/>
      <c r="JMS30" s="425"/>
      <c r="JMT30" s="425"/>
      <c r="JMU30" s="425"/>
      <c r="JMV30" s="425"/>
      <c r="JMW30" s="425"/>
      <c r="JMX30" s="425"/>
      <c r="JMY30" s="425"/>
      <c r="JMZ30" s="425"/>
      <c r="JNA30" s="425"/>
      <c r="JNB30" s="425"/>
      <c r="JNC30" s="425"/>
      <c r="JND30" s="425"/>
      <c r="JNE30" s="425"/>
      <c r="JNF30" s="425"/>
      <c r="JNG30" s="425"/>
      <c r="JNH30" s="425"/>
      <c r="JNI30" s="425"/>
      <c r="JNJ30" s="425"/>
      <c r="JNK30" s="425"/>
      <c r="JNL30" s="425"/>
      <c r="JNM30" s="425"/>
      <c r="JNN30" s="425"/>
      <c r="JNO30" s="425"/>
      <c r="JNP30" s="425"/>
      <c r="JNQ30" s="425"/>
      <c r="JNR30" s="425"/>
      <c r="JNS30" s="425"/>
      <c r="JNT30" s="425"/>
      <c r="JNU30" s="425"/>
      <c r="JNV30" s="425"/>
      <c r="JNW30" s="425"/>
      <c r="JNX30" s="425"/>
      <c r="JNY30" s="425"/>
      <c r="JNZ30" s="425"/>
      <c r="JOA30" s="425"/>
      <c r="JOB30" s="425"/>
      <c r="JOC30" s="425"/>
      <c r="JOD30" s="425"/>
      <c r="JOE30" s="425"/>
      <c r="JOF30" s="425"/>
      <c r="JOG30" s="425"/>
      <c r="JOH30" s="425"/>
      <c r="JOI30" s="425"/>
      <c r="JOJ30" s="425"/>
      <c r="JOK30" s="425"/>
      <c r="JOL30" s="425"/>
      <c r="JOM30" s="425"/>
      <c r="JON30" s="425"/>
      <c r="JOO30" s="425"/>
      <c r="JOP30" s="425"/>
      <c r="JOQ30" s="425"/>
      <c r="JOR30" s="425"/>
      <c r="JOS30" s="425"/>
      <c r="JOT30" s="425"/>
      <c r="JOU30" s="425"/>
      <c r="JOV30" s="425"/>
      <c r="JOW30" s="425"/>
      <c r="JOX30" s="425"/>
      <c r="JOY30" s="425"/>
      <c r="JOZ30" s="425"/>
      <c r="JPA30" s="425"/>
      <c r="JPB30" s="425"/>
      <c r="JPC30" s="425"/>
      <c r="JPD30" s="425"/>
      <c r="JPE30" s="425"/>
      <c r="JPF30" s="425"/>
      <c r="JPG30" s="425"/>
      <c r="JPH30" s="425"/>
      <c r="JPI30" s="425"/>
      <c r="JPJ30" s="425"/>
      <c r="JPK30" s="425"/>
      <c r="JPL30" s="425"/>
      <c r="JPM30" s="425"/>
      <c r="JPN30" s="425"/>
      <c r="JPO30" s="425"/>
      <c r="JPP30" s="425"/>
      <c r="JPQ30" s="425"/>
      <c r="JPR30" s="425"/>
      <c r="JPS30" s="425"/>
      <c r="JPT30" s="425"/>
      <c r="JPU30" s="425"/>
      <c r="JPV30" s="425"/>
      <c r="JPW30" s="425"/>
      <c r="JPX30" s="425"/>
      <c r="JPY30" s="425"/>
      <c r="JPZ30" s="425"/>
      <c r="JQA30" s="425"/>
      <c r="JQB30" s="425"/>
      <c r="JQC30" s="425"/>
      <c r="JQD30" s="425"/>
      <c r="JQE30" s="425"/>
      <c r="JQF30" s="425"/>
      <c r="JQG30" s="425"/>
      <c r="JQH30" s="425"/>
      <c r="JQI30" s="425"/>
      <c r="JQJ30" s="425"/>
      <c r="JQK30" s="425"/>
      <c r="JQL30" s="425"/>
      <c r="JQM30" s="425"/>
      <c r="JQN30" s="425"/>
      <c r="JQO30" s="425"/>
      <c r="JQP30" s="425"/>
      <c r="JQQ30" s="425"/>
      <c r="JQR30" s="425"/>
      <c r="JQS30" s="425"/>
      <c r="JQT30" s="425"/>
      <c r="JQU30" s="425"/>
      <c r="JQV30" s="425"/>
      <c r="JQW30" s="425"/>
      <c r="JQX30" s="425"/>
      <c r="JQY30" s="425"/>
      <c r="JQZ30" s="425"/>
      <c r="JRA30" s="425"/>
      <c r="JRB30" s="425"/>
      <c r="JRC30" s="425"/>
      <c r="JRD30" s="425"/>
      <c r="JRE30" s="425"/>
      <c r="JRF30" s="425"/>
      <c r="JRG30" s="425"/>
      <c r="JRH30" s="425"/>
      <c r="JRI30" s="425"/>
      <c r="JRJ30" s="425"/>
      <c r="JRK30" s="425"/>
      <c r="JRL30" s="425"/>
      <c r="JRM30" s="425"/>
      <c r="JRN30" s="425"/>
      <c r="JRO30" s="425"/>
      <c r="JRP30" s="425"/>
      <c r="JRQ30" s="425"/>
      <c r="JRR30" s="425"/>
      <c r="JRS30" s="425"/>
      <c r="JRT30" s="425"/>
      <c r="JRU30" s="425"/>
      <c r="JRV30" s="425"/>
      <c r="JRW30" s="425"/>
      <c r="JRX30" s="425"/>
      <c r="JRY30" s="425"/>
      <c r="JRZ30" s="425"/>
      <c r="JSA30" s="425"/>
      <c r="JSB30" s="425"/>
      <c r="JSC30" s="425"/>
      <c r="JSD30" s="425"/>
      <c r="JSE30" s="425"/>
      <c r="JSF30" s="425"/>
      <c r="JSG30" s="425"/>
      <c r="JSH30" s="425"/>
      <c r="JSI30" s="425"/>
      <c r="JSJ30" s="425"/>
      <c r="JSK30" s="425"/>
      <c r="JSL30" s="425"/>
      <c r="JSM30" s="425"/>
      <c r="JSN30" s="425"/>
      <c r="JSO30" s="425"/>
      <c r="JSP30" s="425"/>
      <c r="JSQ30" s="425"/>
      <c r="JSR30" s="425"/>
      <c r="JSS30" s="425"/>
      <c r="JST30" s="425"/>
      <c r="JSU30" s="425"/>
      <c r="JSV30" s="425"/>
      <c r="JSW30" s="425"/>
      <c r="JSX30" s="425"/>
      <c r="JSY30" s="425"/>
      <c r="JSZ30" s="425"/>
      <c r="JTA30" s="425"/>
      <c r="JTB30" s="425"/>
      <c r="JTC30" s="425"/>
      <c r="JTD30" s="425"/>
      <c r="JTE30" s="425"/>
      <c r="JTF30" s="425"/>
      <c r="JTG30" s="425"/>
      <c r="JTH30" s="425"/>
      <c r="JTI30" s="425"/>
      <c r="JTJ30" s="425"/>
      <c r="JTK30" s="425"/>
      <c r="JTL30" s="425"/>
      <c r="JTM30" s="425"/>
      <c r="JTN30" s="425"/>
      <c r="JTO30" s="425"/>
      <c r="JTP30" s="425"/>
      <c r="JTQ30" s="425"/>
      <c r="JTR30" s="425"/>
      <c r="JTS30" s="425"/>
      <c r="JTT30" s="425"/>
      <c r="JTU30" s="425"/>
      <c r="JTV30" s="425"/>
      <c r="JTW30" s="425"/>
      <c r="JTX30" s="425"/>
      <c r="JTY30" s="425"/>
      <c r="JTZ30" s="425"/>
      <c r="JUA30" s="425"/>
      <c r="JUB30" s="425"/>
      <c r="JUC30" s="425"/>
      <c r="JUD30" s="425"/>
      <c r="JUE30" s="425"/>
      <c r="JUF30" s="425"/>
      <c r="JUG30" s="425"/>
      <c r="JUH30" s="425"/>
      <c r="JUI30" s="425"/>
      <c r="JUJ30" s="425"/>
      <c r="JUK30" s="425"/>
      <c r="JUL30" s="425"/>
      <c r="JUM30" s="425"/>
      <c r="JUN30" s="425"/>
      <c r="JUO30" s="425"/>
      <c r="JUP30" s="425"/>
      <c r="JUQ30" s="425"/>
      <c r="JUR30" s="425"/>
      <c r="JUS30" s="425"/>
      <c r="JUT30" s="425"/>
      <c r="JUU30" s="425"/>
      <c r="JUV30" s="425"/>
      <c r="JUW30" s="425"/>
      <c r="JUX30" s="425"/>
      <c r="JUY30" s="425"/>
      <c r="JUZ30" s="425"/>
      <c r="JVA30" s="425"/>
      <c r="JVB30" s="425"/>
      <c r="JVC30" s="425"/>
      <c r="JVD30" s="425"/>
      <c r="JVE30" s="425"/>
      <c r="JVF30" s="425"/>
      <c r="JVG30" s="425"/>
      <c r="JVH30" s="425"/>
      <c r="JVI30" s="425"/>
      <c r="JVJ30" s="425"/>
      <c r="JVK30" s="425"/>
      <c r="JVL30" s="425"/>
      <c r="JVM30" s="425"/>
      <c r="JVN30" s="425"/>
      <c r="JVO30" s="425"/>
      <c r="JVP30" s="425"/>
      <c r="JVQ30" s="425"/>
      <c r="JVR30" s="425"/>
      <c r="JVS30" s="425"/>
      <c r="JVT30" s="425"/>
      <c r="JVU30" s="425"/>
      <c r="JVV30" s="425"/>
      <c r="JVW30" s="425"/>
      <c r="JVX30" s="425"/>
      <c r="JVY30" s="425"/>
      <c r="JVZ30" s="425"/>
      <c r="JWA30" s="425"/>
      <c r="JWB30" s="425"/>
      <c r="JWC30" s="425"/>
      <c r="JWD30" s="425"/>
      <c r="JWE30" s="425"/>
      <c r="JWF30" s="425"/>
      <c r="JWG30" s="425"/>
      <c r="JWH30" s="425"/>
      <c r="JWI30" s="425"/>
      <c r="JWJ30" s="425"/>
      <c r="JWK30" s="425"/>
      <c r="JWL30" s="425"/>
      <c r="JWM30" s="425"/>
      <c r="JWN30" s="425"/>
      <c r="JWO30" s="425"/>
      <c r="JWP30" s="425"/>
      <c r="JWQ30" s="425"/>
      <c r="JWR30" s="425"/>
      <c r="JWS30" s="425"/>
      <c r="JWT30" s="425"/>
      <c r="JWU30" s="425"/>
      <c r="JWV30" s="425"/>
      <c r="JWW30" s="425"/>
      <c r="JWX30" s="425"/>
      <c r="JWY30" s="425"/>
      <c r="JWZ30" s="425"/>
      <c r="JXA30" s="425"/>
      <c r="JXB30" s="425"/>
      <c r="JXC30" s="425"/>
      <c r="JXD30" s="425"/>
      <c r="JXE30" s="425"/>
      <c r="JXF30" s="425"/>
      <c r="JXG30" s="425"/>
      <c r="JXH30" s="425"/>
      <c r="JXI30" s="425"/>
      <c r="JXJ30" s="425"/>
      <c r="JXK30" s="425"/>
      <c r="JXL30" s="425"/>
      <c r="JXM30" s="425"/>
      <c r="JXN30" s="425"/>
      <c r="JXO30" s="425"/>
      <c r="JXP30" s="425"/>
      <c r="JXQ30" s="425"/>
      <c r="JXR30" s="425"/>
      <c r="JXS30" s="425"/>
      <c r="JXT30" s="425"/>
      <c r="JXU30" s="425"/>
      <c r="JXV30" s="425"/>
      <c r="JXW30" s="425"/>
      <c r="JXX30" s="425"/>
      <c r="JXY30" s="425"/>
      <c r="JXZ30" s="425"/>
      <c r="JYA30" s="425"/>
      <c r="JYB30" s="425"/>
      <c r="JYC30" s="425"/>
      <c r="JYD30" s="425"/>
      <c r="JYE30" s="425"/>
      <c r="JYF30" s="425"/>
      <c r="JYG30" s="425"/>
      <c r="JYH30" s="425"/>
      <c r="JYI30" s="425"/>
      <c r="JYJ30" s="425"/>
      <c r="JYK30" s="425"/>
      <c r="JYL30" s="425"/>
      <c r="JYM30" s="425"/>
      <c r="JYN30" s="425"/>
      <c r="JYO30" s="425"/>
      <c r="JYP30" s="425"/>
      <c r="JYQ30" s="425"/>
      <c r="JYR30" s="425"/>
      <c r="JYS30" s="425"/>
      <c r="JYT30" s="425"/>
      <c r="JYU30" s="425"/>
      <c r="JYV30" s="425"/>
      <c r="JYW30" s="425"/>
      <c r="JYX30" s="425"/>
      <c r="JYY30" s="425"/>
      <c r="JYZ30" s="425"/>
      <c r="JZA30" s="425"/>
      <c r="JZB30" s="425"/>
      <c r="JZC30" s="425"/>
      <c r="JZD30" s="425"/>
      <c r="JZE30" s="425"/>
      <c r="JZF30" s="425"/>
      <c r="JZG30" s="425"/>
      <c r="JZH30" s="425"/>
      <c r="JZI30" s="425"/>
      <c r="JZJ30" s="425"/>
      <c r="JZK30" s="425"/>
      <c r="JZL30" s="425"/>
      <c r="JZM30" s="425"/>
      <c r="JZN30" s="425"/>
      <c r="JZO30" s="425"/>
      <c r="JZP30" s="425"/>
      <c r="JZQ30" s="425"/>
      <c r="JZR30" s="425"/>
      <c r="JZS30" s="425"/>
      <c r="JZT30" s="425"/>
      <c r="JZU30" s="425"/>
      <c r="JZV30" s="425"/>
      <c r="JZW30" s="425"/>
      <c r="JZX30" s="425"/>
      <c r="JZY30" s="425"/>
      <c r="JZZ30" s="425"/>
      <c r="KAA30" s="425"/>
      <c r="KAB30" s="425"/>
      <c r="KAC30" s="425"/>
      <c r="KAD30" s="425"/>
      <c r="KAE30" s="425"/>
      <c r="KAF30" s="425"/>
      <c r="KAG30" s="425"/>
      <c r="KAH30" s="425"/>
      <c r="KAI30" s="425"/>
      <c r="KAJ30" s="425"/>
      <c r="KAK30" s="425"/>
      <c r="KAL30" s="425"/>
      <c r="KAM30" s="425"/>
      <c r="KAN30" s="425"/>
      <c r="KAO30" s="425"/>
      <c r="KAP30" s="425"/>
      <c r="KAQ30" s="425"/>
      <c r="KAR30" s="425"/>
      <c r="KAS30" s="425"/>
      <c r="KAT30" s="425"/>
      <c r="KAU30" s="425"/>
      <c r="KAV30" s="425"/>
      <c r="KAW30" s="425"/>
      <c r="KAX30" s="425"/>
      <c r="KAY30" s="425"/>
      <c r="KAZ30" s="425"/>
      <c r="KBA30" s="425"/>
      <c r="KBB30" s="425"/>
      <c r="KBC30" s="425"/>
      <c r="KBD30" s="425"/>
      <c r="KBE30" s="425"/>
      <c r="KBF30" s="425"/>
      <c r="KBG30" s="425"/>
      <c r="KBH30" s="425"/>
      <c r="KBI30" s="425"/>
      <c r="KBJ30" s="425"/>
      <c r="KBK30" s="425"/>
      <c r="KBL30" s="425"/>
      <c r="KBM30" s="425"/>
      <c r="KBN30" s="425"/>
      <c r="KBO30" s="425"/>
      <c r="KBP30" s="425"/>
      <c r="KBQ30" s="425"/>
      <c r="KBR30" s="425"/>
      <c r="KBS30" s="425"/>
      <c r="KBT30" s="425"/>
      <c r="KBU30" s="425"/>
      <c r="KBV30" s="425"/>
      <c r="KBW30" s="425"/>
      <c r="KBX30" s="425"/>
      <c r="KBY30" s="425"/>
      <c r="KBZ30" s="425"/>
      <c r="KCA30" s="425"/>
      <c r="KCB30" s="425"/>
      <c r="KCC30" s="425"/>
      <c r="KCD30" s="425"/>
      <c r="KCE30" s="425"/>
      <c r="KCF30" s="425"/>
      <c r="KCG30" s="425"/>
      <c r="KCH30" s="425"/>
      <c r="KCI30" s="425"/>
      <c r="KCJ30" s="425"/>
      <c r="KCK30" s="425"/>
      <c r="KCL30" s="425"/>
      <c r="KCM30" s="425"/>
      <c r="KCN30" s="425"/>
      <c r="KCO30" s="425"/>
      <c r="KCP30" s="425"/>
      <c r="KCQ30" s="425"/>
      <c r="KCR30" s="425"/>
      <c r="KCS30" s="425"/>
      <c r="KCT30" s="425"/>
      <c r="KCU30" s="425"/>
      <c r="KCV30" s="425"/>
      <c r="KCW30" s="425"/>
      <c r="KCX30" s="425"/>
      <c r="KCY30" s="425"/>
      <c r="KCZ30" s="425"/>
      <c r="KDA30" s="425"/>
      <c r="KDB30" s="425"/>
      <c r="KDC30" s="425"/>
      <c r="KDD30" s="425"/>
      <c r="KDE30" s="425"/>
      <c r="KDF30" s="425"/>
      <c r="KDG30" s="425"/>
      <c r="KDH30" s="425"/>
      <c r="KDI30" s="425"/>
      <c r="KDJ30" s="425"/>
      <c r="KDK30" s="425"/>
      <c r="KDL30" s="425"/>
      <c r="KDM30" s="425"/>
      <c r="KDN30" s="425"/>
      <c r="KDO30" s="425"/>
      <c r="KDP30" s="425"/>
      <c r="KDQ30" s="425"/>
      <c r="KDR30" s="425"/>
      <c r="KDS30" s="425"/>
      <c r="KDT30" s="425"/>
      <c r="KDU30" s="425"/>
      <c r="KDV30" s="425"/>
      <c r="KDW30" s="425"/>
      <c r="KDX30" s="425"/>
      <c r="KDY30" s="425"/>
      <c r="KDZ30" s="425"/>
      <c r="KEA30" s="425"/>
      <c r="KEB30" s="425"/>
      <c r="KEC30" s="425"/>
      <c r="KED30" s="425"/>
      <c r="KEE30" s="425"/>
      <c r="KEF30" s="425"/>
      <c r="KEG30" s="425"/>
      <c r="KEH30" s="425"/>
      <c r="KEI30" s="425"/>
      <c r="KEJ30" s="425"/>
      <c r="KEK30" s="425"/>
      <c r="KEL30" s="425"/>
      <c r="KEM30" s="425"/>
      <c r="KEN30" s="425"/>
      <c r="KEO30" s="425"/>
      <c r="KEP30" s="425"/>
      <c r="KEQ30" s="425"/>
      <c r="KER30" s="425"/>
      <c r="KES30" s="425"/>
      <c r="KET30" s="425"/>
      <c r="KEU30" s="425"/>
      <c r="KEV30" s="425"/>
      <c r="KEW30" s="425"/>
      <c r="KEX30" s="425"/>
      <c r="KEY30" s="425"/>
      <c r="KEZ30" s="425"/>
      <c r="KFA30" s="425"/>
      <c r="KFB30" s="425"/>
      <c r="KFC30" s="425"/>
      <c r="KFD30" s="425"/>
      <c r="KFE30" s="425"/>
      <c r="KFF30" s="425"/>
      <c r="KFG30" s="425"/>
      <c r="KFH30" s="425"/>
      <c r="KFI30" s="425"/>
      <c r="KFJ30" s="425"/>
      <c r="KFK30" s="425"/>
      <c r="KFL30" s="425"/>
      <c r="KFM30" s="425"/>
      <c r="KFN30" s="425"/>
      <c r="KFO30" s="425"/>
      <c r="KFP30" s="425"/>
      <c r="KFQ30" s="425"/>
      <c r="KFR30" s="425"/>
      <c r="KFS30" s="425"/>
      <c r="KFT30" s="425"/>
      <c r="KFU30" s="425"/>
      <c r="KFV30" s="425"/>
      <c r="KFW30" s="425"/>
      <c r="KFX30" s="425"/>
      <c r="KFY30" s="425"/>
      <c r="KFZ30" s="425"/>
      <c r="KGA30" s="425"/>
      <c r="KGB30" s="425"/>
      <c r="KGC30" s="425"/>
      <c r="KGD30" s="425"/>
      <c r="KGE30" s="425"/>
      <c r="KGF30" s="425"/>
      <c r="KGG30" s="425"/>
      <c r="KGH30" s="425"/>
      <c r="KGI30" s="425"/>
      <c r="KGJ30" s="425"/>
      <c r="KGK30" s="425"/>
      <c r="KGL30" s="425"/>
      <c r="KGM30" s="425"/>
      <c r="KGN30" s="425"/>
      <c r="KGO30" s="425"/>
      <c r="KGP30" s="425"/>
      <c r="KGQ30" s="425"/>
      <c r="KGR30" s="425"/>
      <c r="KGS30" s="425"/>
      <c r="KGT30" s="425"/>
      <c r="KGU30" s="425"/>
      <c r="KGV30" s="425"/>
      <c r="KGW30" s="425"/>
      <c r="KGX30" s="425"/>
      <c r="KGY30" s="425"/>
      <c r="KGZ30" s="425"/>
      <c r="KHA30" s="425"/>
      <c r="KHB30" s="425"/>
      <c r="KHC30" s="425"/>
      <c r="KHD30" s="425"/>
      <c r="KHE30" s="425"/>
      <c r="KHF30" s="425"/>
      <c r="KHG30" s="425"/>
      <c r="KHH30" s="425"/>
      <c r="KHI30" s="425"/>
      <c r="KHJ30" s="425"/>
      <c r="KHK30" s="425"/>
      <c r="KHL30" s="425"/>
      <c r="KHM30" s="425"/>
      <c r="KHN30" s="425"/>
      <c r="KHO30" s="425"/>
      <c r="KHP30" s="425"/>
      <c r="KHQ30" s="425"/>
      <c r="KHR30" s="425"/>
      <c r="KHS30" s="425"/>
      <c r="KHT30" s="425"/>
      <c r="KHU30" s="425"/>
      <c r="KHV30" s="425"/>
      <c r="KHW30" s="425"/>
      <c r="KHX30" s="425"/>
      <c r="KHY30" s="425"/>
      <c r="KHZ30" s="425"/>
      <c r="KIA30" s="425"/>
      <c r="KIB30" s="425"/>
      <c r="KIC30" s="425"/>
      <c r="KID30" s="425"/>
      <c r="KIE30" s="425"/>
      <c r="KIF30" s="425"/>
      <c r="KIG30" s="425"/>
      <c r="KIH30" s="425"/>
      <c r="KII30" s="425"/>
      <c r="KIJ30" s="425"/>
      <c r="KIK30" s="425"/>
      <c r="KIL30" s="425"/>
      <c r="KIM30" s="425"/>
      <c r="KIN30" s="425"/>
      <c r="KIO30" s="425"/>
      <c r="KIP30" s="425"/>
      <c r="KIQ30" s="425"/>
      <c r="KIR30" s="425"/>
      <c r="KIS30" s="425"/>
      <c r="KIT30" s="425"/>
      <c r="KIU30" s="425"/>
      <c r="KIV30" s="425"/>
      <c r="KIW30" s="425"/>
      <c r="KIX30" s="425"/>
      <c r="KIY30" s="425"/>
      <c r="KIZ30" s="425"/>
      <c r="KJA30" s="425"/>
      <c r="KJB30" s="425"/>
      <c r="KJC30" s="425"/>
      <c r="KJD30" s="425"/>
      <c r="KJE30" s="425"/>
      <c r="KJF30" s="425"/>
      <c r="KJG30" s="425"/>
      <c r="KJH30" s="425"/>
      <c r="KJI30" s="425"/>
      <c r="KJJ30" s="425"/>
      <c r="KJK30" s="425"/>
      <c r="KJL30" s="425"/>
      <c r="KJM30" s="425"/>
      <c r="KJN30" s="425"/>
      <c r="KJO30" s="425"/>
      <c r="KJP30" s="425"/>
      <c r="KJQ30" s="425"/>
      <c r="KJR30" s="425"/>
      <c r="KJS30" s="425"/>
      <c r="KJT30" s="425"/>
      <c r="KJU30" s="425"/>
      <c r="KJV30" s="425"/>
      <c r="KJW30" s="425"/>
      <c r="KJX30" s="425"/>
      <c r="KJY30" s="425"/>
      <c r="KJZ30" s="425"/>
      <c r="KKA30" s="425"/>
      <c r="KKB30" s="425"/>
      <c r="KKC30" s="425"/>
      <c r="KKD30" s="425"/>
      <c r="KKE30" s="425"/>
      <c r="KKF30" s="425"/>
      <c r="KKG30" s="425"/>
      <c r="KKH30" s="425"/>
      <c r="KKI30" s="425"/>
      <c r="KKJ30" s="425"/>
      <c r="KKK30" s="425"/>
      <c r="KKL30" s="425"/>
      <c r="KKM30" s="425"/>
      <c r="KKN30" s="425"/>
      <c r="KKO30" s="425"/>
      <c r="KKP30" s="425"/>
      <c r="KKQ30" s="425"/>
      <c r="KKR30" s="425"/>
      <c r="KKS30" s="425"/>
      <c r="KKT30" s="425"/>
      <c r="KKU30" s="425"/>
      <c r="KKV30" s="425"/>
      <c r="KKW30" s="425"/>
      <c r="KKX30" s="425"/>
      <c r="KKY30" s="425"/>
      <c r="KKZ30" s="425"/>
      <c r="KLA30" s="425"/>
      <c r="KLB30" s="425"/>
      <c r="KLC30" s="425"/>
      <c r="KLD30" s="425"/>
      <c r="KLE30" s="425"/>
      <c r="KLF30" s="425"/>
      <c r="KLG30" s="425"/>
      <c r="KLH30" s="425"/>
      <c r="KLI30" s="425"/>
      <c r="KLJ30" s="425"/>
      <c r="KLK30" s="425"/>
      <c r="KLL30" s="425"/>
      <c r="KLM30" s="425"/>
      <c r="KLN30" s="425"/>
      <c r="KLO30" s="425"/>
      <c r="KLP30" s="425"/>
      <c r="KLQ30" s="425"/>
      <c r="KLR30" s="425"/>
      <c r="KLS30" s="425"/>
      <c r="KLT30" s="425"/>
      <c r="KLU30" s="425"/>
      <c r="KLV30" s="425"/>
      <c r="KLW30" s="425"/>
      <c r="KLX30" s="425"/>
      <c r="KLY30" s="425"/>
      <c r="KLZ30" s="425"/>
      <c r="KMA30" s="425"/>
      <c r="KMB30" s="425"/>
      <c r="KMC30" s="425"/>
      <c r="KMD30" s="425"/>
      <c r="KME30" s="425"/>
      <c r="KMF30" s="425"/>
      <c r="KMG30" s="425"/>
      <c r="KMH30" s="425"/>
      <c r="KMI30" s="425"/>
      <c r="KMJ30" s="425"/>
      <c r="KMK30" s="425"/>
      <c r="KML30" s="425"/>
      <c r="KMM30" s="425"/>
      <c r="KMN30" s="425"/>
      <c r="KMO30" s="425"/>
      <c r="KMP30" s="425"/>
      <c r="KMQ30" s="425"/>
      <c r="KMR30" s="425"/>
      <c r="KMS30" s="425"/>
      <c r="KMT30" s="425"/>
      <c r="KMU30" s="425"/>
      <c r="KMV30" s="425"/>
      <c r="KMW30" s="425"/>
      <c r="KMX30" s="425"/>
      <c r="KMY30" s="425"/>
      <c r="KMZ30" s="425"/>
      <c r="KNA30" s="425"/>
      <c r="KNB30" s="425"/>
      <c r="KNC30" s="425"/>
      <c r="KND30" s="425"/>
      <c r="KNE30" s="425"/>
      <c r="KNF30" s="425"/>
      <c r="KNG30" s="425"/>
      <c r="KNH30" s="425"/>
      <c r="KNI30" s="425"/>
      <c r="KNJ30" s="425"/>
      <c r="KNK30" s="425"/>
      <c r="KNL30" s="425"/>
      <c r="KNM30" s="425"/>
      <c r="KNN30" s="425"/>
      <c r="KNO30" s="425"/>
      <c r="KNP30" s="425"/>
      <c r="KNQ30" s="425"/>
      <c r="KNR30" s="425"/>
      <c r="KNS30" s="425"/>
      <c r="KNT30" s="425"/>
      <c r="KNU30" s="425"/>
      <c r="KNV30" s="425"/>
      <c r="KNW30" s="425"/>
      <c r="KNX30" s="425"/>
      <c r="KNY30" s="425"/>
      <c r="KNZ30" s="425"/>
      <c r="KOA30" s="425"/>
      <c r="KOB30" s="425"/>
      <c r="KOC30" s="425"/>
      <c r="KOD30" s="425"/>
      <c r="KOE30" s="425"/>
      <c r="KOF30" s="425"/>
      <c r="KOG30" s="425"/>
      <c r="KOH30" s="425"/>
      <c r="KOI30" s="425"/>
      <c r="KOJ30" s="425"/>
      <c r="KOK30" s="425"/>
      <c r="KOL30" s="425"/>
      <c r="KOM30" s="425"/>
      <c r="KON30" s="425"/>
      <c r="KOO30" s="425"/>
      <c r="KOP30" s="425"/>
      <c r="KOQ30" s="425"/>
      <c r="KOR30" s="425"/>
      <c r="KOS30" s="425"/>
      <c r="KOT30" s="425"/>
      <c r="KOU30" s="425"/>
      <c r="KOV30" s="425"/>
      <c r="KOW30" s="425"/>
      <c r="KOX30" s="425"/>
      <c r="KOY30" s="425"/>
      <c r="KOZ30" s="425"/>
      <c r="KPA30" s="425"/>
      <c r="KPB30" s="425"/>
      <c r="KPC30" s="425"/>
      <c r="KPD30" s="425"/>
      <c r="KPE30" s="425"/>
      <c r="KPF30" s="425"/>
      <c r="KPG30" s="425"/>
      <c r="KPH30" s="425"/>
      <c r="KPI30" s="425"/>
      <c r="KPJ30" s="425"/>
      <c r="KPK30" s="425"/>
      <c r="KPL30" s="425"/>
      <c r="KPM30" s="425"/>
      <c r="KPN30" s="425"/>
      <c r="KPO30" s="425"/>
      <c r="KPP30" s="425"/>
      <c r="KPQ30" s="425"/>
      <c r="KPR30" s="425"/>
      <c r="KPS30" s="425"/>
      <c r="KPT30" s="425"/>
      <c r="KPU30" s="425"/>
      <c r="KPV30" s="425"/>
      <c r="KPW30" s="425"/>
      <c r="KPX30" s="425"/>
      <c r="KPY30" s="425"/>
      <c r="KPZ30" s="425"/>
      <c r="KQA30" s="425"/>
      <c r="KQB30" s="425"/>
      <c r="KQC30" s="425"/>
      <c r="KQD30" s="425"/>
      <c r="KQE30" s="425"/>
      <c r="KQF30" s="425"/>
      <c r="KQG30" s="425"/>
      <c r="KQH30" s="425"/>
      <c r="KQI30" s="425"/>
      <c r="KQJ30" s="425"/>
      <c r="KQK30" s="425"/>
      <c r="KQL30" s="425"/>
      <c r="KQM30" s="425"/>
      <c r="KQN30" s="425"/>
      <c r="KQO30" s="425"/>
      <c r="KQP30" s="425"/>
      <c r="KQQ30" s="425"/>
      <c r="KQR30" s="425"/>
      <c r="KQS30" s="425"/>
      <c r="KQT30" s="425"/>
      <c r="KQU30" s="425"/>
      <c r="KQV30" s="425"/>
      <c r="KQW30" s="425"/>
      <c r="KQX30" s="425"/>
      <c r="KQY30" s="425"/>
      <c r="KQZ30" s="425"/>
      <c r="KRA30" s="425"/>
      <c r="KRB30" s="425"/>
      <c r="KRC30" s="425"/>
      <c r="KRD30" s="425"/>
      <c r="KRE30" s="425"/>
      <c r="KRF30" s="425"/>
      <c r="KRG30" s="425"/>
      <c r="KRH30" s="425"/>
      <c r="KRI30" s="425"/>
      <c r="KRJ30" s="425"/>
      <c r="KRK30" s="425"/>
      <c r="KRL30" s="425"/>
      <c r="KRM30" s="425"/>
      <c r="KRN30" s="425"/>
      <c r="KRO30" s="425"/>
      <c r="KRP30" s="425"/>
      <c r="KRQ30" s="425"/>
      <c r="KRR30" s="425"/>
      <c r="KRS30" s="425"/>
      <c r="KRT30" s="425"/>
      <c r="KRU30" s="425"/>
      <c r="KRV30" s="425"/>
      <c r="KRW30" s="425"/>
      <c r="KRX30" s="425"/>
      <c r="KRY30" s="425"/>
      <c r="KRZ30" s="425"/>
      <c r="KSA30" s="425"/>
      <c r="KSB30" s="425"/>
      <c r="KSC30" s="425"/>
      <c r="KSD30" s="425"/>
      <c r="KSE30" s="425"/>
      <c r="KSF30" s="425"/>
      <c r="KSG30" s="425"/>
      <c r="KSH30" s="425"/>
      <c r="KSI30" s="425"/>
      <c r="KSJ30" s="425"/>
      <c r="KSK30" s="425"/>
      <c r="KSL30" s="425"/>
      <c r="KSM30" s="425"/>
      <c r="KSN30" s="425"/>
      <c r="KSO30" s="425"/>
      <c r="KSP30" s="425"/>
      <c r="KSQ30" s="425"/>
      <c r="KSR30" s="425"/>
      <c r="KSS30" s="425"/>
      <c r="KST30" s="425"/>
      <c r="KSU30" s="425"/>
      <c r="KSV30" s="425"/>
      <c r="KSW30" s="425"/>
      <c r="KSX30" s="425"/>
      <c r="KSY30" s="425"/>
      <c r="KSZ30" s="425"/>
      <c r="KTA30" s="425"/>
      <c r="KTB30" s="425"/>
      <c r="KTC30" s="425"/>
      <c r="KTD30" s="425"/>
      <c r="KTE30" s="425"/>
      <c r="KTF30" s="425"/>
      <c r="KTG30" s="425"/>
      <c r="KTH30" s="425"/>
      <c r="KTI30" s="425"/>
      <c r="KTJ30" s="425"/>
      <c r="KTK30" s="425"/>
      <c r="KTL30" s="425"/>
      <c r="KTM30" s="425"/>
      <c r="KTN30" s="425"/>
      <c r="KTO30" s="425"/>
      <c r="KTP30" s="425"/>
      <c r="KTQ30" s="425"/>
      <c r="KTR30" s="425"/>
      <c r="KTS30" s="425"/>
      <c r="KTT30" s="425"/>
      <c r="KTU30" s="425"/>
      <c r="KTV30" s="425"/>
      <c r="KTW30" s="425"/>
      <c r="KTX30" s="425"/>
      <c r="KTY30" s="425"/>
      <c r="KTZ30" s="425"/>
      <c r="KUA30" s="425"/>
      <c r="KUB30" s="425"/>
      <c r="KUC30" s="425"/>
      <c r="KUD30" s="425"/>
      <c r="KUE30" s="425"/>
      <c r="KUF30" s="425"/>
      <c r="KUG30" s="425"/>
      <c r="KUH30" s="425"/>
      <c r="KUI30" s="425"/>
      <c r="KUJ30" s="425"/>
      <c r="KUK30" s="425"/>
      <c r="KUL30" s="425"/>
      <c r="KUM30" s="425"/>
      <c r="KUN30" s="425"/>
      <c r="KUO30" s="425"/>
      <c r="KUP30" s="425"/>
      <c r="KUQ30" s="425"/>
      <c r="KUR30" s="425"/>
      <c r="KUS30" s="425"/>
      <c r="KUT30" s="425"/>
      <c r="KUU30" s="425"/>
      <c r="KUV30" s="425"/>
      <c r="KUW30" s="425"/>
      <c r="KUX30" s="425"/>
      <c r="KUY30" s="425"/>
      <c r="KUZ30" s="425"/>
      <c r="KVA30" s="425"/>
      <c r="KVB30" s="425"/>
      <c r="KVC30" s="425"/>
      <c r="KVD30" s="425"/>
      <c r="KVE30" s="425"/>
      <c r="KVF30" s="425"/>
      <c r="KVG30" s="425"/>
      <c r="KVH30" s="425"/>
      <c r="KVI30" s="425"/>
      <c r="KVJ30" s="425"/>
      <c r="KVK30" s="425"/>
      <c r="KVL30" s="425"/>
      <c r="KVM30" s="425"/>
      <c r="KVN30" s="425"/>
      <c r="KVO30" s="425"/>
      <c r="KVP30" s="425"/>
      <c r="KVQ30" s="425"/>
      <c r="KVR30" s="425"/>
      <c r="KVS30" s="425"/>
      <c r="KVT30" s="425"/>
      <c r="KVU30" s="425"/>
      <c r="KVV30" s="425"/>
      <c r="KVW30" s="425"/>
      <c r="KVX30" s="425"/>
      <c r="KVY30" s="425"/>
      <c r="KVZ30" s="425"/>
      <c r="KWA30" s="425"/>
      <c r="KWB30" s="425"/>
      <c r="KWC30" s="425"/>
      <c r="KWD30" s="425"/>
      <c r="KWE30" s="425"/>
      <c r="KWF30" s="425"/>
      <c r="KWG30" s="425"/>
      <c r="KWH30" s="425"/>
      <c r="KWI30" s="425"/>
      <c r="KWJ30" s="425"/>
      <c r="KWK30" s="425"/>
      <c r="KWL30" s="425"/>
      <c r="KWM30" s="425"/>
      <c r="KWN30" s="425"/>
      <c r="KWO30" s="425"/>
      <c r="KWP30" s="425"/>
      <c r="KWQ30" s="425"/>
      <c r="KWR30" s="425"/>
      <c r="KWS30" s="425"/>
      <c r="KWT30" s="425"/>
      <c r="KWU30" s="425"/>
      <c r="KWV30" s="425"/>
      <c r="KWW30" s="425"/>
      <c r="KWX30" s="425"/>
      <c r="KWY30" s="425"/>
      <c r="KWZ30" s="425"/>
      <c r="KXA30" s="425"/>
      <c r="KXB30" s="425"/>
      <c r="KXC30" s="425"/>
      <c r="KXD30" s="425"/>
      <c r="KXE30" s="425"/>
      <c r="KXF30" s="425"/>
      <c r="KXG30" s="425"/>
      <c r="KXH30" s="425"/>
      <c r="KXI30" s="425"/>
      <c r="KXJ30" s="425"/>
      <c r="KXK30" s="425"/>
      <c r="KXL30" s="425"/>
      <c r="KXM30" s="425"/>
      <c r="KXN30" s="425"/>
      <c r="KXO30" s="425"/>
      <c r="KXP30" s="425"/>
      <c r="KXQ30" s="425"/>
      <c r="KXR30" s="425"/>
      <c r="KXS30" s="425"/>
      <c r="KXT30" s="425"/>
      <c r="KXU30" s="425"/>
      <c r="KXV30" s="425"/>
      <c r="KXW30" s="425"/>
      <c r="KXX30" s="425"/>
      <c r="KXY30" s="425"/>
      <c r="KXZ30" s="425"/>
      <c r="KYA30" s="425"/>
      <c r="KYB30" s="425"/>
      <c r="KYC30" s="425"/>
      <c r="KYD30" s="425"/>
      <c r="KYE30" s="425"/>
      <c r="KYF30" s="425"/>
      <c r="KYG30" s="425"/>
      <c r="KYH30" s="425"/>
      <c r="KYI30" s="425"/>
      <c r="KYJ30" s="425"/>
      <c r="KYK30" s="425"/>
      <c r="KYL30" s="425"/>
      <c r="KYM30" s="425"/>
      <c r="KYN30" s="425"/>
      <c r="KYO30" s="425"/>
      <c r="KYP30" s="425"/>
      <c r="KYQ30" s="425"/>
      <c r="KYR30" s="425"/>
      <c r="KYS30" s="425"/>
      <c r="KYT30" s="425"/>
      <c r="KYU30" s="425"/>
      <c r="KYV30" s="425"/>
      <c r="KYW30" s="425"/>
      <c r="KYX30" s="425"/>
      <c r="KYY30" s="425"/>
      <c r="KYZ30" s="425"/>
      <c r="KZA30" s="425"/>
      <c r="KZB30" s="425"/>
      <c r="KZC30" s="425"/>
      <c r="KZD30" s="425"/>
      <c r="KZE30" s="425"/>
      <c r="KZF30" s="425"/>
      <c r="KZG30" s="425"/>
      <c r="KZH30" s="425"/>
      <c r="KZI30" s="425"/>
      <c r="KZJ30" s="425"/>
      <c r="KZK30" s="425"/>
      <c r="KZL30" s="425"/>
      <c r="KZM30" s="425"/>
      <c r="KZN30" s="425"/>
      <c r="KZO30" s="425"/>
      <c r="KZP30" s="425"/>
      <c r="KZQ30" s="425"/>
      <c r="KZR30" s="425"/>
      <c r="KZS30" s="425"/>
      <c r="KZT30" s="425"/>
      <c r="KZU30" s="425"/>
      <c r="KZV30" s="425"/>
      <c r="KZW30" s="425"/>
      <c r="KZX30" s="425"/>
      <c r="KZY30" s="425"/>
      <c r="KZZ30" s="425"/>
      <c r="LAA30" s="425"/>
      <c r="LAB30" s="425"/>
      <c r="LAC30" s="425"/>
      <c r="LAD30" s="425"/>
      <c r="LAE30" s="425"/>
      <c r="LAF30" s="425"/>
      <c r="LAG30" s="425"/>
      <c r="LAH30" s="425"/>
      <c r="LAI30" s="425"/>
      <c r="LAJ30" s="425"/>
      <c r="LAK30" s="425"/>
      <c r="LAL30" s="425"/>
      <c r="LAM30" s="425"/>
      <c r="LAN30" s="425"/>
      <c r="LAO30" s="425"/>
      <c r="LAP30" s="425"/>
      <c r="LAQ30" s="425"/>
      <c r="LAR30" s="425"/>
      <c r="LAS30" s="425"/>
      <c r="LAT30" s="425"/>
      <c r="LAU30" s="425"/>
      <c r="LAV30" s="425"/>
      <c r="LAW30" s="425"/>
      <c r="LAX30" s="425"/>
      <c r="LAY30" s="425"/>
      <c r="LAZ30" s="425"/>
      <c r="LBA30" s="425"/>
      <c r="LBB30" s="425"/>
      <c r="LBC30" s="425"/>
      <c r="LBD30" s="425"/>
      <c r="LBE30" s="425"/>
      <c r="LBF30" s="425"/>
      <c r="LBG30" s="425"/>
      <c r="LBH30" s="425"/>
      <c r="LBI30" s="425"/>
      <c r="LBJ30" s="425"/>
      <c r="LBK30" s="425"/>
      <c r="LBL30" s="425"/>
      <c r="LBM30" s="425"/>
      <c r="LBN30" s="425"/>
      <c r="LBO30" s="425"/>
      <c r="LBP30" s="425"/>
      <c r="LBQ30" s="425"/>
      <c r="LBR30" s="425"/>
      <c r="LBS30" s="425"/>
      <c r="LBT30" s="425"/>
      <c r="LBU30" s="425"/>
      <c r="LBV30" s="425"/>
      <c r="LBW30" s="425"/>
      <c r="LBX30" s="425"/>
      <c r="LBY30" s="425"/>
      <c r="LBZ30" s="425"/>
      <c r="LCA30" s="425"/>
      <c r="LCB30" s="425"/>
      <c r="LCC30" s="425"/>
      <c r="LCD30" s="425"/>
      <c r="LCE30" s="425"/>
      <c r="LCF30" s="425"/>
      <c r="LCG30" s="425"/>
      <c r="LCH30" s="425"/>
      <c r="LCI30" s="425"/>
      <c r="LCJ30" s="425"/>
      <c r="LCK30" s="425"/>
      <c r="LCL30" s="425"/>
      <c r="LCM30" s="425"/>
      <c r="LCN30" s="425"/>
      <c r="LCO30" s="425"/>
      <c r="LCP30" s="425"/>
      <c r="LCQ30" s="425"/>
      <c r="LCR30" s="425"/>
      <c r="LCS30" s="425"/>
      <c r="LCT30" s="425"/>
      <c r="LCU30" s="425"/>
      <c r="LCV30" s="425"/>
      <c r="LCW30" s="425"/>
      <c r="LCX30" s="425"/>
      <c r="LCY30" s="425"/>
      <c r="LCZ30" s="425"/>
      <c r="LDA30" s="425"/>
      <c r="LDB30" s="425"/>
      <c r="LDC30" s="425"/>
      <c r="LDD30" s="425"/>
      <c r="LDE30" s="425"/>
      <c r="LDF30" s="425"/>
      <c r="LDG30" s="425"/>
      <c r="LDH30" s="425"/>
      <c r="LDI30" s="425"/>
      <c r="LDJ30" s="425"/>
      <c r="LDK30" s="425"/>
      <c r="LDL30" s="425"/>
      <c r="LDM30" s="425"/>
      <c r="LDN30" s="425"/>
      <c r="LDO30" s="425"/>
      <c r="LDP30" s="425"/>
      <c r="LDQ30" s="425"/>
      <c r="LDR30" s="425"/>
      <c r="LDS30" s="425"/>
      <c r="LDT30" s="425"/>
      <c r="LDU30" s="425"/>
      <c r="LDV30" s="425"/>
      <c r="LDW30" s="425"/>
      <c r="LDX30" s="425"/>
      <c r="LDY30" s="425"/>
      <c r="LDZ30" s="425"/>
      <c r="LEA30" s="425"/>
      <c r="LEB30" s="425"/>
      <c r="LEC30" s="425"/>
      <c r="LED30" s="425"/>
      <c r="LEE30" s="425"/>
      <c r="LEF30" s="425"/>
      <c r="LEG30" s="425"/>
      <c r="LEH30" s="425"/>
      <c r="LEI30" s="425"/>
      <c r="LEJ30" s="425"/>
      <c r="LEK30" s="425"/>
      <c r="LEL30" s="425"/>
      <c r="LEM30" s="425"/>
      <c r="LEN30" s="425"/>
      <c r="LEO30" s="425"/>
      <c r="LEP30" s="425"/>
      <c r="LEQ30" s="425"/>
      <c r="LER30" s="425"/>
      <c r="LES30" s="425"/>
      <c r="LET30" s="425"/>
      <c r="LEU30" s="425"/>
      <c r="LEV30" s="425"/>
      <c r="LEW30" s="425"/>
      <c r="LEX30" s="425"/>
      <c r="LEY30" s="425"/>
      <c r="LEZ30" s="425"/>
      <c r="LFA30" s="425"/>
      <c r="LFB30" s="425"/>
      <c r="LFC30" s="425"/>
      <c r="LFD30" s="425"/>
      <c r="LFE30" s="425"/>
      <c r="LFF30" s="425"/>
      <c r="LFG30" s="425"/>
      <c r="LFH30" s="425"/>
      <c r="LFI30" s="425"/>
      <c r="LFJ30" s="425"/>
      <c r="LFK30" s="425"/>
      <c r="LFL30" s="425"/>
      <c r="LFM30" s="425"/>
      <c r="LFN30" s="425"/>
      <c r="LFO30" s="425"/>
      <c r="LFP30" s="425"/>
      <c r="LFQ30" s="425"/>
      <c r="LFR30" s="425"/>
      <c r="LFS30" s="425"/>
      <c r="LFT30" s="425"/>
      <c r="LFU30" s="425"/>
      <c r="LFV30" s="425"/>
      <c r="LFW30" s="425"/>
      <c r="LFX30" s="425"/>
      <c r="LFY30" s="425"/>
      <c r="LFZ30" s="425"/>
      <c r="LGA30" s="425"/>
      <c r="LGB30" s="425"/>
      <c r="LGC30" s="425"/>
      <c r="LGD30" s="425"/>
      <c r="LGE30" s="425"/>
      <c r="LGF30" s="425"/>
      <c r="LGG30" s="425"/>
      <c r="LGH30" s="425"/>
      <c r="LGI30" s="425"/>
      <c r="LGJ30" s="425"/>
      <c r="LGK30" s="425"/>
      <c r="LGL30" s="425"/>
      <c r="LGM30" s="425"/>
      <c r="LGN30" s="425"/>
      <c r="LGO30" s="425"/>
      <c r="LGP30" s="425"/>
      <c r="LGQ30" s="425"/>
      <c r="LGR30" s="425"/>
      <c r="LGS30" s="425"/>
      <c r="LGT30" s="425"/>
      <c r="LGU30" s="425"/>
      <c r="LGV30" s="425"/>
      <c r="LGW30" s="425"/>
      <c r="LGX30" s="425"/>
      <c r="LGY30" s="425"/>
      <c r="LGZ30" s="425"/>
      <c r="LHA30" s="425"/>
      <c r="LHB30" s="425"/>
      <c r="LHC30" s="425"/>
      <c r="LHD30" s="425"/>
      <c r="LHE30" s="425"/>
      <c r="LHF30" s="425"/>
      <c r="LHG30" s="425"/>
      <c r="LHH30" s="425"/>
      <c r="LHI30" s="425"/>
      <c r="LHJ30" s="425"/>
      <c r="LHK30" s="425"/>
      <c r="LHL30" s="425"/>
      <c r="LHM30" s="425"/>
      <c r="LHN30" s="425"/>
      <c r="LHO30" s="425"/>
      <c r="LHP30" s="425"/>
      <c r="LHQ30" s="425"/>
      <c r="LHR30" s="425"/>
      <c r="LHS30" s="425"/>
      <c r="LHT30" s="425"/>
      <c r="LHU30" s="425"/>
      <c r="LHV30" s="425"/>
      <c r="LHW30" s="425"/>
      <c r="LHX30" s="425"/>
      <c r="LHY30" s="425"/>
      <c r="LHZ30" s="425"/>
      <c r="LIA30" s="425"/>
      <c r="LIB30" s="425"/>
      <c r="LIC30" s="425"/>
      <c r="LID30" s="425"/>
      <c r="LIE30" s="425"/>
      <c r="LIF30" s="425"/>
      <c r="LIG30" s="425"/>
      <c r="LIH30" s="425"/>
      <c r="LII30" s="425"/>
      <c r="LIJ30" s="425"/>
      <c r="LIK30" s="425"/>
      <c r="LIL30" s="425"/>
      <c r="LIM30" s="425"/>
      <c r="LIN30" s="425"/>
      <c r="LIO30" s="425"/>
      <c r="LIP30" s="425"/>
      <c r="LIQ30" s="425"/>
      <c r="LIR30" s="425"/>
      <c r="LIS30" s="425"/>
      <c r="LIT30" s="425"/>
      <c r="LIU30" s="425"/>
      <c r="LIV30" s="425"/>
      <c r="LIW30" s="425"/>
      <c r="LIX30" s="425"/>
      <c r="LIY30" s="425"/>
      <c r="LIZ30" s="425"/>
      <c r="LJA30" s="425"/>
      <c r="LJB30" s="425"/>
      <c r="LJC30" s="425"/>
      <c r="LJD30" s="425"/>
      <c r="LJE30" s="425"/>
      <c r="LJF30" s="425"/>
      <c r="LJG30" s="425"/>
      <c r="LJH30" s="425"/>
      <c r="LJI30" s="425"/>
      <c r="LJJ30" s="425"/>
      <c r="LJK30" s="425"/>
      <c r="LJL30" s="425"/>
      <c r="LJM30" s="425"/>
      <c r="LJN30" s="425"/>
      <c r="LJO30" s="425"/>
      <c r="LJP30" s="425"/>
      <c r="LJQ30" s="425"/>
      <c r="LJR30" s="425"/>
      <c r="LJS30" s="425"/>
      <c r="LJT30" s="425"/>
      <c r="LJU30" s="425"/>
      <c r="LJV30" s="425"/>
      <c r="LJW30" s="425"/>
      <c r="LJX30" s="425"/>
      <c r="LJY30" s="425"/>
      <c r="LJZ30" s="425"/>
      <c r="LKA30" s="425"/>
      <c r="LKB30" s="425"/>
      <c r="LKC30" s="425"/>
      <c r="LKD30" s="425"/>
      <c r="LKE30" s="425"/>
      <c r="LKF30" s="425"/>
      <c r="LKG30" s="425"/>
      <c r="LKH30" s="425"/>
      <c r="LKI30" s="425"/>
      <c r="LKJ30" s="425"/>
      <c r="LKK30" s="425"/>
      <c r="LKL30" s="425"/>
      <c r="LKM30" s="425"/>
      <c r="LKN30" s="425"/>
      <c r="LKO30" s="425"/>
      <c r="LKP30" s="425"/>
      <c r="LKQ30" s="425"/>
      <c r="LKR30" s="425"/>
      <c r="LKS30" s="425"/>
      <c r="LKT30" s="425"/>
      <c r="LKU30" s="425"/>
      <c r="LKV30" s="425"/>
      <c r="LKW30" s="425"/>
      <c r="LKX30" s="425"/>
      <c r="LKY30" s="425"/>
      <c r="LKZ30" s="425"/>
      <c r="LLA30" s="425"/>
      <c r="LLB30" s="425"/>
      <c r="LLC30" s="425"/>
      <c r="LLD30" s="425"/>
      <c r="LLE30" s="425"/>
      <c r="LLF30" s="425"/>
      <c r="LLG30" s="425"/>
      <c r="LLH30" s="425"/>
      <c r="LLI30" s="425"/>
      <c r="LLJ30" s="425"/>
      <c r="LLK30" s="425"/>
      <c r="LLL30" s="425"/>
      <c r="LLM30" s="425"/>
      <c r="LLN30" s="425"/>
      <c r="LLO30" s="425"/>
      <c r="LLP30" s="425"/>
      <c r="LLQ30" s="425"/>
      <c r="LLR30" s="425"/>
      <c r="LLS30" s="425"/>
      <c r="LLT30" s="425"/>
      <c r="LLU30" s="425"/>
      <c r="LLV30" s="425"/>
      <c r="LLW30" s="425"/>
      <c r="LLX30" s="425"/>
      <c r="LLY30" s="425"/>
      <c r="LLZ30" s="425"/>
      <c r="LMA30" s="425"/>
      <c r="LMB30" s="425"/>
      <c r="LMC30" s="425"/>
      <c r="LMD30" s="425"/>
      <c r="LME30" s="425"/>
      <c r="LMF30" s="425"/>
      <c r="LMG30" s="425"/>
      <c r="LMH30" s="425"/>
      <c r="LMI30" s="425"/>
      <c r="LMJ30" s="425"/>
      <c r="LMK30" s="425"/>
      <c r="LML30" s="425"/>
      <c r="LMM30" s="425"/>
      <c r="LMN30" s="425"/>
      <c r="LMO30" s="425"/>
      <c r="LMP30" s="425"/>
      <c r="LMQ30" s="425"/>
      <c r="LMR30" s="425"/>
      <c r="LMS30" s="425"/>
      <c r="LMT30" s="425"/>
      <c r="LMU30" s="425"/>
      <c r="LMV30" s="425"/>
      <c r="LMW30" s="425"/>
      <c r="LMX30" s="425"/>
      <c r="LMY30" s="425"/>
      <c r="LMZ30" s="425"/>
      <c r="LNA30" s="425"/>
      <c r="LNB30" s="425"/>
      <c r="LNC30" s="425"/>
      <c r="LND30" s="425"/>
      <c r="LNE30" s="425"/>
      <c r="LNF30" s="425"/>
      <c r="LNG30" s="425"/>
      <c r="LNH30" s="425"/>
      <c r="LNI30" s="425"/>
      <c r="LNJ30" s="425"/>
      <c r="LNK30" s="425"/>
      <c r="LNL30" s="425"/>
      <c r="LNM30" s="425"/>
      <c r="LNN30" s="425"/>
      <c r="LNO30" s="425"/>
      <c r="LNP30" s="425"/>
      <c r="LNQ30" s="425"/>
      <c r="LNR30" s="425"/>
      <c r="LNS30" s="425"/>
      <c r="LNT30" s="425"/>
      <c r="LNU30" s="425"/>
      <c r="LNV30" s="425"/>
      <c r="LNW30" s="425"/>
      <c r="LNX30" s="425"/>
      <c r="LNY30" s="425"/>
      <c r="LNZ30" s="425"/>
      <c r="LOA30" s="425"/>
      <c r="LOB30" s="425"/>
      <c r="LOC30" s="425"/>
      <c r="LOD30" s="425"/>
      <c r="LOE30" s="425"/>
      <c r="LOF30" s="425"/>
      <c r="LOG30" s="425"/>
      <c r="LOH30" s="425"/>
      <c r="LOI30" s="425"/>
      <c r="LOJ30" s="425"/>
      <c r="LOK30" s="425"/>
      <c r="LOL30" s="425"/>
      <c r="LOM30" s="425"/>
      <c r="LON30" s="425"/>
      <c r="LOO30" s="425"/>
      <c r="LOP30" s="425"/>
      <c r="LOQ30" s="425"/>
      <c r="LOR30" s="425"/>
      <c r="LOS30" s="425"/>
      <c r="LOT30" s="425"/>
      <c r="LOU30" s="425"/>
      <c r="LOV30" s="425"/>
      <c r="LOW30" s="425"/>
      <c r="LOX30" s="425"/>
      <c r="LOY30" s="425"/>
      <c r="LOZ30" s="425"/>
      <c r="LPA30" s="425"/>
      <c r="LPB30" s="425"/>
      <c r="LPC30" s="425"/>
      <c r="LPD30" s="425"/>
      <c r="LPE30" s="425"/>
      <c r="LPF30" s="425"/>
      <c r="LPG30" s="425"/>
      <c r="LPH30" s="425"/>
      <c r="LPI30" s="425"/>
      <c r="LPJ30" s="425"/>
      <c r="LPK30" s="425"/>
      <c r="LPL30" s="425"/>
      <c r="LPM30" s="425"/>
      <c r="LPN30" s="425"/>
      <c r="LPO30" s="425"/>
      <c r="LPP30" s="425"/>
      <c r="LPQ30" s="425"/>
      <c r="LPR30" s="425"/>
      <c r="LPS30" s="425"/>
      <c r="LPT30" s="425"/>
      <c r="LPU30" s="425"/>
      <c r="LPV30" s="425"/>
      <c r="LPW30" s="425"/>
      <c r="LPX30" s="425"/>
      <c r="LPY30" s="425"/>
      <c r="LPZ30" s="425"/>
      <c r="LQA30" s="425"/>
      <c r="LQB30" s="425"/>
      <c r="LQC30" s="425"/>
      <c r="LQD30" s="425"/>
      <c r="LQE30" s="425"/>
      <c r="LQF30" s="425"/>
      <c r="LQG30" s="425"/>
      <c r="LQH30" s="425"/>
      <c r="LQI30" s="425"/>
      <c r="LQJ30" s="425"/>
      <c r="LQK30" s="425"/>
      <c r="LQL30" s="425"/>
      <c r="LQM30" s="425"/>
      <c r="LQN30" s="425"/>
      <c r="LQO30" s="425"/>
      <c r="LQP30" s="425"/>
      <c r="LQQ30" s="425"/>
      <c r="LQR30" s="425"/>
      <c r="LQS30" s="425"/>
      <c r="LQT30" s="425"/>
      <c r="LQU30" s="425"/>
      <c r="LQV30" s="425"/>
      <c r="LQW30" s="425"/>
      <c r="LQX30" s="425"/>
      <c r="LQY30" s="425"/>
      <c r="LQZ30" s="425"/>
      <c r="LRA30" s="425"/>
      <c r="LRB30" s="425"/>
      <c r="LRC30" s="425"/>
      <c r="LRD30" s="425"/>
      <c r="LRE30" s="425"/>
      <c r="LRF30" s="425"/>
      <c r="LRG30" s="425"/>
      <c r="LRH30" s="425"/>
      <c r="LRI30" s="425"/>
      <c r="LRJ30" s="425"/>
      <c r="LRK30" s="425"/>
      <c r="LRL30" s="425"/>
      <c r="LRM30" s="425"/>
      <c r="LRN30" s="425"/>
      <c r="LRO30" s="425"/>
      <c r="LRP30" s="425"/>
      <c r="LRQ30" s="425"/>
      <c r="LRR30" s="425"/>
      <c r="LRS30" s="425"/>
      <c r="LRT30" s="425"/>
      <c r="LRU30" s="425"/>
      <c r="LRV30" s="425"/>
      <c r="LRW30" s="425"/>
      <c r="LRX30" s="425"/>
      <c r="LRY30" s="425"/>
      <c r="LRZ30" s="425"/>
      <c r="LSA30" s="425"/>
      <c r="LSB30" s="425"/>
      <c r="LSC30" s="425"/>
      <c r="LSD30" s="425"/>
      <c r="LSE30" s="425"/>
      <c r="LSF30" s="425"/>
      <c r="LSG30" s="425"/>
      <c r="LSH30" s="425"/>
      <c r="LSI30" s="425"/>
      <c r="LSJ30" s="425"/>
      <c r="LSK30" s="425"/>
      <c r="LSL30" s="425"/>
      <c r="LSM30" s="425"/>
      <c r="LSN30" s="425"/>
      <c r="LSO30" s="425"/>
      <c r="LSP30" s="425"/>
      <c r="LSQ30" s="425"/>
      <c r="LSR30" s="425"/>
      <c r="LSS30" s="425"/>
      <c r="LST30" s="425"/>
      <c r="LSU30" s="425"/>
      <c r="LSV30" s="425"/>
      <c r="LSW30" s="425"/>
      <c r="LSX30" s="425"/>
      <c r="LSY30" s="425"/>
      <c r="LSZ30" s="425"/>
      <c r="LTA30" s="425"/>
      <c r="LTB30" s="425"/>
      <c r="LTC30" s="425"/>
      <c r="LTD30" s="425"/>
      <c r="LTE30" s="425"/>
      <c r="LTF30" s="425"/>
      <c r="LTG30" s="425"/>
      <c r="LTH30" s="425"/>
      <c r="LTI30" s="425"/>
      <c r="LTJ30" s="425"/>
      <c r="LTK30" s="425"/>
      <c r="LTL30" s="425"/>
      <c r="LTM30" s="425"/>
      <c r="LTN30" s="425"/>
      <c r="LTO30" s="425"/>
      <c r="LTP30" s="425"/>
      <c r="LTQ30" s="425"/>
      <c r="LTR30" s="425"/>
      <c r="LTS30" s="425"/>
      <c r="LTT30" s="425"/>
      <c r="LTU30" s="425"/>
      <c r="LTV30" s="425"/>
      <c r="LTW30" s="425"/>
      <c r="LTX30" s="425"/>
      <c r="LTY30" s="425"/>
      <c r="LTZ30" s="425"/>
      <c r="LUA30" s="425"/>
      <c r="LUB30" s="425"/>
      <c r="LUC30" s="425"/>
      <c r="LUD30" s="425"/>
      <c r="LUE30" s="425"/>
      <c r="LUF30" s="425"/>
      <c r="LUG30" s="425"/>
      <c r="LUH30" s="425"/>
      <c r="LUI30" s="425"/>
      <c r="LUJ30" s="425"/>
      <c r="LUK30" s="425"/>
      <c r="LUL30" s="425"/>
      <c r="LUM30" s="425"/>
      <c r="LUN30" s="425"/>
      <c r="LUO30" s="425"/>
      <c r="LUP30" s="425"/>
      <c r="LUQ30" s="425"/>
      <c r="LUR30" s="425"/>
      <c r="LUS30" s="425"/>
      <c r="LUT30" s="425"/>
      <c r="LUU30" s="425"/>
      <c r="LUV30" s="425"/>
      <c r="LUW30" s="425"/>
      <c r="LUX30" s="425"/>
      <c r="LUY30" s="425"/>
      <c r="LUZ30" s="425"/>
      <c r="LVA30" s="425"/>
      <c r="LVB30" s="425"/>
      <c r="LVC30" s="425"/>
      <c r="LVD30" s="425"/>
      <c r="LVE30" s="425"/>
      <c r="LVF30" s="425"/>
      <c r="LVG30" s="425"/>
      <c r="LVH30" s="425"/>
      <c r="LVI30" s="425"/>
      <c r="LVJ30" s="425"/>
      <c r="LVK30" s="425"/>
      <c r="LVL30" s="425"/>
      <c r="LVM30" s="425"/>
      <c r="LVN30" s="425"/>
      <c r="LVO30" s="425"/>
      <c r="LVP30" s="425"/>
      <c r="LVQ30" s="425"/>
      <c r="LVR30" s="425"/>
      <c r="LVS30" s="425"/>
      <c r="LVT30" s="425"/>
      <c r="LVU30" s="425"/>
      <c r="LVV30" s="425"/>
      <c r="LVW30" s="425"/>
      <c r="LVX30" s="425"/>
      <c r="LVY30" s="425"/>
      <c r="LVZ30" s="425"/>
      <c r="LWA30" s="425"/>
      <c r="LWB30" s="425"/>
      <c r="LWC30" s="425"/>
      <c r="LWD30" s="425"/>
      <c r="LWE30" s="425"/>
      <c r="LWF30" s="425"/>
      <c r="LWG30" s="425"/>
      <c r="LWH30" s="425"/>
      <c r="LWI30" s="425"/>
      <c r="LWJ30" s="425"/>
      <c r="LWK30" s="425"/>
      <c r="LWL30" s="425"/>
      <c r="LWM30" s="425"/>
      <c r="LWN30" s="425"/>
      <c r="LWO30" s="425"/>
      <c r="LWP30" s="425"/>
      <c r="LWQ30" s="425"/>
      <c r="LWR30" s="425"/>
      <c r="LWS30" s="425"/>
      <c r="LWT30" s="425"/>
      <c r="LWU30" s="425"/>
      <c r="LWV30" s="425"/>
      <c r="LWW30" s="425"/>
      <c r="LWX30" s="425"/>
      <c r="LWY30" s="425"/>
      <c r="LWZ30" s="425"/>
      <c r="LXA30" s="425"/>
      <c r="LXB30" s="425"/>
      <c r="LXC30" s="425"/>
      <c r="LXD30" s="425"/>
      <c r="LXE30" s="425"/>
      <c r="LXF30" s="425"/>
      <c r="LXG30" s="425"/>
      <c r="LXH30" s="425"/>
      <c r="LXI30" s="425"/>
      <c r="LXJ30" s="425"/>
      <c r="LXK30" s="425"/>
      <c r="LXL30" s="425"/>
      <c r="LXM30" s="425"/>
      <c r="LXN30" s="425"/>
      <c r="LXO30" s="425"/>
      <c r="LXP30" s="425"/>
      <c r="LXQ30" s="425"/>
      <c r="LXR30" s="425"/>
      <c r="LXS30" s="425"/>
      <c r="LXT30" s="425"/>
      <c r="LXU30" s="425"/>
      <c r="LXV30" s="425"/>
      <c r="LXW30" s="425"/>
      <c r="LXX30" s="425"/>
      <c r="LXY30" s="425"/>
      <c r="LXZ30" s="425"/>
      <c r="LYA30" s="425"/>
      <c r="LYB30" s="425"/>
      <c r="LYC30" s="425"/>
      <c r="LYD30" s="425"/>
      <c r="LYE30" s="425"/>
      <c r="LYF30" s="425"/>
      <c r="LYG30" s="425"/>
      <c r="LYH30" s="425"/>
      <c r="LYI30" s="425"/>
      <c r="LYJ30" s="425"/>
      <c r="LYK30" s="425"/>
      <c r="LYL30" s="425"/>
      <c r="LYM30" s="425"/>
      <c r="LYN30" s="425"/>
      <c r="LYO30" s="425"/>
      <c r="LYP30" s="425"/>
      <c r="LYQ30" s="425"/>
      <c r="LYR30" s="425"/>
      <c r="LYS30" s="425"/>
      <c r="LYT30" s="425"/>
      <c r="LYU30" s="425"/>
      <c r="LYV30" s="425"/>
      <c r="LYW30" s="425"/>
      <c r="LYX30" s="425"/>
      <c r="LYY30" s="425"/>
      <c r="LYZ30" s="425"/>
      <c r="LZA30" s="425"/>
      <c r="LZB30" s="425"/>
      <c r="LZC30" s="425"/>
      <c r="LZD30" s="425"/>
      <c r="LZE30" s="425"/>
      <c r="LZF30" s="425"/>
      <c r="LZG30" s="425"/>
      <c r="LZH30" s="425"/>
      <c r="LZI30" s="425"/>
      <c r="LZJ30" s="425"/>
      <c r="LZK30" s="425"/>
      <c r="LZL30" s="425"/>
      <c r="LZM30" s="425"/>
      <c r="LZN30" s="425"/>
      <c r="LZO30" s="425"/>
      <c r="LZP30" s="425"/>
      <c r="LZQ30" s="425"/>
      <c r="LZR30" s="425"/>
      <c r="LZS30" s="425"/>
      <c r="LZT30" s="425"/>
      <c r="LZU30" s="425"/>
      <c r="LZV30" s="425"/>
      <c r="LZW30" s="425"/>
      <c r="LZX30" s="425"/>
      <c r="LZY30" s="425"/>
      <c r="LZZ30" s="425"/>
      <c r="MAA30" s="425"/>
      <c r="MAB30" s="425"/>
      <c r="MAC30" s="425"/>
      <c r="MAD30" s="425"/>
      <c r="MAE30" s="425"/>
      <c r="MAF30" s="425"/>
      <c r="MAG30" s="425"/>
      <c r="MAH30" s="425"/>
      <c r="MAI30" s="425"/>
      <c r="MAJ30" s="425"/>
      <c r="MAK30" s="425"/>
      <c r="MAL30" s="425"/>
      <c r="MAM30" s="425"/>
      <c r="MAN30" s="425"/>
      <c r="MAO30" s="425"/>
      <c r="MAP30" s="425"/>
      <c r="MAQ30" s="425"/>
      <c r="MAR30" s="425"/>
      <c r="MAS30" s="425"/>
      <c r="MAT30" s="425"/>
      <c r="MAU30" s="425"/>
      <c r="MAV30" s="425"/>
      <c r="MAW30" s="425"/>
      <c r="MAX30" s="425"/>
      <c r="MAY30" s="425"/>
      <c r="MAZ30" s="425"/>
      <c r="MBA30" s="425"/>
      <c r="MBB30" s="425"/>
      <c r="MBC30" s="425"/>
      <c r="MBD30" s="425"/>
      <c r="MBE30" s="425"/>
      <c r="MBF30" s="425"/>
      <c r="MBG30" s="425"/>
      <c r="MBH30" s="425"/>
      <c r="MBI30" s="425"/>
      <c r="MBJ30" s="425"/>
      <c r="MBK30" s="425"/>
      <c r="MBL30" s="425"/>
      <c r="MBM30" s="425"/>
      <c r="MBN30" s="425"/>
      <c r="MBO30" s="425"/>
      <c r="MBP30" s="425"/>
      <c r="MBQ30" s="425"/>
      <c r="MBR30" s="425"/>
      <c r="MBS30" s="425"/>
      <c r="MBT30" s="425"/>
      <c r="MBU30" s="425"/>
      <c r="MBV30" s="425"/>
      <c r="MBW30" s="425"/>
      <c r="MBX30" s="425"/>
      <c r="MBY30" s="425"/>
      <c r="MBZ30" s="425"/>
      <c r="MCA30" s="425"/>
      <c r="MCB30" s="425"/>
      <c r="MCC30" s="425"/>
      <c r="MCD30" s="425"/>
      <c r="MCE30" s="425"/>
      <c r="MCF30" s="425"/>
      <c r="MCG30" s="425"/>
      <c r="MCH30" s="425"/>
      <c r="MCI30" s="425"/>
      <c r="MCJ30" s="425"/>
      <c r="MCK30" s="425"/>
      <c r="MCL30" s="425"/>
      <c r="MCM30" s="425"/>
      <c r="MCN30" s="425"/>
      <c r="MCO30" s="425"/>
      <c r="MCP30" s="425"/>
      <c r="MCQ30" s="425"/>
      <c r="MCR30" s="425"/>
      <c r="MCS30" s="425"/>
      <c r="MCT30" s="425"/>
      <c r="MCU30" s="425"/>
      <c r="MCV30" s="425"/>
      <c r="MCW30" s="425"/>
      <c r="MCX30" s="425"/>
      <c r="MCY30" s="425"/>
      <c r="MCZ30" s="425"/>
      <c r="MDA30" s="425"/>
      <c r="MDB30" s="425"/>
      <c r="MDC30" s="425"/>
      <c r="MDD30" s="425"/>
      <c r="MDE30" s="425"/>
      <c r="MDF30" s="425"/>
      <c r="MDG30" s="425"/>
      <c r="MDH30" s="425"/>
      <c r="MDI30" s="425"/>
      <c r="MDJ30" s="425"/>
      <c r="MDK30" s="425"/>
      <c r="MDL30" s="425"/>
      <c r="MDM30" s="425"/>
      <c r="MDN30" s="425"/>
      <c r="MDO30" s="425"/>
      <c r="MDP30" s="425"/>
      <c r="MDQ30" s="425"/>
      <c r="MDR30" s="425"/>
      <c r="MDS30" s="425"/>
      <c r="MDT30" s="425"/>
      <c r="MDU30" s="425"/>
      <c r="MDV30" s="425"/>
      <c r="MDW30" s="425"/>
      <c r="MDX30" s="425"/>
      <c r="MDY30" s="425"/>
      <c r="MDZ30" s="425"/>
      <c r="MEA30" s="425"/>
      <c r="MEB30" s="425"/>
      <c r="MEC30" s="425"/>
      <c r="MED30" s="425"/>
      <c r="MEE30" s="425"/>
      <c r="MEF30" s="425"/>
      <c r="MEG30" s="425"/>
      <c r="MEH30" s="425"/>
      <c r="MEI30" s="425"/>
      <c r="MEJ30" s="425"/>
      <c r="MEK30" s="425"/>
      <c r="MEL30" s="425"/>
      <c r="MEM30" s="425"/>
      <c r="MEN30" s="425"/>
      <c r="MEO30" s="425"/>
      <c r="MEP30" s="425"/>
      <c r="MEQ30" s="425"/>
      <c r="MER30" s="425"/>
      <c r="MES30" s="425"/>
      <c r="MET30" s="425"/>
      <c r="MEU30" s="425"/>
      <c r="MEV30" s="425"/>
      <c r="MEW30" s="425"/>
      <c r="MEX30" s="425"/>
      <c r="MEY30" s="425"/>
      <c r="MEZ30" s="425"/>
      <c r="MFA30" s="425"/>
      <c r="MFB30" s="425"/>
      <c r="MFC30" s="425"/>
      <c r="MFD30" s="425"/>
      <c r="MFE30" s="425"/>
      <c r="MFF30" s="425"/>
      <c r="MFG30" s="425"/>
      <c r="MFH30" s="425"/>
      <c r="MFI30" s="425"/>
      <c r="MFJ30" s="425"/>
      <c r="MFK30" s="425"/>
      <c r="MFL30" s="425"/>
      <c r="MFM30" s="425"/>
      <c r="MFN30" s="425"/>
      <c r="MFO30" s="425"/>
      <c r="MFP30" s="425"/>
      <c r="MFQ30" s="425"/>
      <c r="MFR30" s="425"/>
      <c r="MFS30" s="425"/>
      <c r="MFT30" s="425"/>
      <c r="MFU30" s="425"/>
      <c r="MFV30" s="425"/>
      <c r="MFW30" s="425"/>
      <c r="MFX30" s="425"/>
      <c r="MFY30" s="425"/>
      <c r="MFZ30" s="425"/>
      <c r="MGA30" s="425"/>
      <c r="MGB30" s="425"/>
      <c r="MGC30" s="425"/>
      <c r="MGD30" s="425"/>
      <c r="MGE30" s="425"/>
      <c r="MGF30" s="425"/>
      <c r="MGG30" s="425"/>
      <c r="MGH30" s="425"/>
      <c r="MGI30" s="425"/>
      <c r="MGJ30" s="425"/>
      <c r="MGK30" s="425"/>
      <c r="MGL30" s="425"/>
      <c r="MGM30" s="425"/>
      <c r="MGN30" s="425"/>
      <c r="MGO30" s="425"/>
      <c r="MGP30" s="425"/>
      <c r="MGQ30" s="425"/>
      <c r="MGR30" s="425"/>
      <c r="MGS30" s="425"/>
      <c r="MGT30" s="425"/>
      <c r="MGU30" s="425"/>
      <c r="MGV30" s="425"/>
      <c r="MGW30" s="425"/>
      <c r="MGX30" s="425"/>
      <c r="MGY30" s="425"/>
      <c r="MGZ30" s="425"/>
      <c r="MHA30" s="425"/>
      <c r="MHB30" s="425"/>
      <c r="MHC30" s="425"/>
      <c r="MHD30" s="425"/>
      <c r="MHE30" s="425"/>
      <c r="MHF30" s="425"/>
      <c r="MHG30" s="425"/>
      <c r="MHH30" s="425"/>
      <c r="MHI30" s="425"/>
      <c r="MHJ30" s="425"/>
      <c r="MHK30" s="425"/>
      <c r="MHL30" s="425"/>
      <c r="MHM30" s="425"/>
      <c r="MHN30" s="425"/>
      <c r="MHO30" s="425"/>
      <c r="MHP30" s="425"/>
      <c r="MHQ30" s="425"/>
      <c r="MHR30" s="425"/>
      <c r="MHS30" s="425"/>
      <c r="MHT30" s="425"/>
      <c r="MHU30" s="425"/>
      <c r="MHV30" s="425"/>
      <c r="MHW30" s="425"/>
      <c r="MHX30" s="425"/>
      <c r="MHY30" s="425"/>
      <c r="MHZ30" s="425"/>
      <c r="MIA30" s="425"/>
      <c r="MIB30" s="425"/>
      <c r="MIC30" s="425"/>
      <c r="MID30" s="425"/>
      <c r="MIE30" s="425"/>
      <c r="MIF30" s="425"/>
      <c r="MIG30" s="425"/>
      <c r="MIH30" s="425"/>
      <c r="MII30" s="425"/>
      <c r="MIJ30" s="425"/>
      <c r="MIK30" s="425"/>
      <c r="MIL30" s="425"/>
      <c r="MIM30" s="425"/>
      <c r="MIN30" s="425"/>
      <c r="MIO30" s="425"/>
      <c r="MIP30" s="425"/>
      <c r="MIQ30" s="425"/>
      <c r="MIR30" s="425"/>
      <c r="MIS30" s="425"/>
      <c r="MIT30" s="425"/>
      <c r="MIU30" s="425"/>
      <c r="MIV30" s="425"/>
      <c r="MIW30" s="425"/>
      <c r="MIX30" s="425"/>
      <c r="MIY30" s="425"/>
      <c r="MIZ30" s="425"/>
      <c r="MJA30" s="425"/>
      <c r="MJB30" s="425"/>
      <c r="MJC30" s="425"/>
      <c r="MJD30" s="425"/>
      <c r="MJE30" s="425"/>
      <c r="MJF30" s="425"/>
      <c r="MJG30" s="425"/>
      <c r="MJH30" s="425"/>
      <c r="MJI30" s="425"/>
      <c r="MJJ30" s="425"/>
      <c r="MJK30" s="425"/>
      <c r="MJL30" s="425"/>
      <c r="MJM30" s="425"/>
      <c r="MJN30" s="425"/>
      <c r="MJO30" s="425"/>
      <c r="MJP30" s="425"/>
      <c r="MJQ30" s="425"/>
      <c r="MJR30" s="425"/>
      <c r="MJS30" s="425"/>
      <c r="MJT30" s="425"/>
      <c r="MJU30" s="425"/>
      <c r="MJV30" s="425"/>
      <c r="MJW30" s="425"/>
      <c r="MJX30" s="425"/>
      <c r="MJY30" s="425"/>
      <c r="MJZ30" s="425"/>
      <c r="MKA30" s="425"/>
      <c r="MKB30" s="425"/>
      <c r="MKC30" s="425"/>
      <c r="MKD30" s="425"/>
      <c r="MKE30" s="425"/>
      <c r="MKF30" s="425"/>
      <c r="MKG30" s="425"/>
      <c r="MKH30" s="425"/>
      <c r="MKI30" s="425"/>
      <c r="MKJ30" s="425"/>
      <c r="MKK30" s="425"/>
      <c r="MKL30" s="425"/>
      <c r="MKM30" s="425"/>
      <c r="MKN30" s="425"/>
      <c r="MKO30" s="425"/>
      <c r="MKP30" s="425"/>
      <c r="MKQ30" s="425"/>
      <c r="MKR30" s="425"/>
      <c r="MKS30" s="425"/>
      <c r="MKT30" s="425"/>
      <c r="MKU30" s="425"/>
      <c r="MKV30" s="425"/>
      <c r="MKW30" s="425"/>
      <c r="MKX30" s="425"/>
      <c r="MKY30" s="425"/>
      <c r="MKZ30" s="425"/>
      <c r="MLA30" s="425"/>
      <c r="MLB30" s="425"/>
      <c r="MLC30" s="425"/>
      <c r="MLD30" s="425"/>
      <c r="MLE30" s="425"/>
      <c r="MLF30" s="425"/>
      <c r="MLG30" s="425"/>
      <c r="MLH30" s="425"/>
      <c r="MLI30" s="425"/>
      <c r="MLJ30" s="425"/>
      <c r="MLK30" s="425"/>
      <c r="MLL30" s="425"/>
      <c r="MLM30" s="425"/>
      <c r="MLN30" s="425"/>
      <c r="MLO30" s="425"/>
      <c r="MLP30" s="425"/>
      <c r="MLQ30" s="425"/>
      <c r="MLR30" s="425"/>
      <c r="MLS30" s="425"/>
      <c r="MLT30" s="425"/>
      <c r="MLU30" s="425"/>
      <c r="MLV30" s="425"/>
      <c r="MLW30" s="425"/>
      <c r="MLX30" s="425"/>
      <c r="MLY30" s="425"/>
      <c r="MLZ30" s="425"/>
      <c r="MMA30" s="425"/>
      <c r="MMB30" s="425"/>
      <c r="MMC30" s="425"/>
      <c r="MMD30" s="425"/>
      <c r="MME30" s="425"/>
      <c r="MMF30" s="425"/>
      <c r="MMG30" s="425"/>
      <c r="MMH30" s="425"/>
      <c r="MMI30" s="425"/>
      <c r="MMJ30" s="425"/>
      <c r="MMK30" s="425"/>
      <c r="MML30" s="425"/>
      <c r="MMM30" s="425"/>
      <c r="MMN30" s="425"/>
      <c r="MMO30" s="425"/>
      <c r="MMP30" s="425"/>
      <c r="MMQ30" s="425"/>
      <c r="MMR30" s="425"/>
      <c r="MMS30" s="425"/>
      <c r="MMT30" s="425"/>
      <c r="MMU30" s="425"/>
      <c r="MMV30" s="425"/>
      <c r="MMW30" s="425"/>
      <c r="MMX30" s="425"/>
      <c r="MMY30" s="425"/>
      <c r="MMZ30" s="425"/>
      <c r="MNA30" s="425"/>
      <c r="MNB30" s="425"/>
      <c r="MNC30" s="425"/>
      <c r="MND30" s="425"/>
      <c r="MNE30" s="425"/>
      <c r="MNF30" s="425"/>
      <c r="MNG30" s="425"/>
      <c r="MNH30" s="425"/>
      <c r="MNI30" s="425"/>
      <c r="MNJ30" s="425"/>
      <c r="MNK30" s="425"/>
      <c r="MNL30" s="425"/>
      <c r="MNM30" s="425"/>
      <c r="MNN30" s="425"/>
      <c r="MNO30" s="425"/>
      <c r="MNP30" s="425"/>
      <c r="MNQ30" s="425"/>
      <c r="MNR30" s="425"/>
      <c r="MNS30" s="425"/>
      <c r="MNT30" s="425"/>
      <c r="MNU30" s="425"/>
      <c r="MNV30" s="425"/>
      <c r="MNW30" s="425"/>
      <c r="MNX30" s="425"/>
      <c r="MNY30" s="425"/>
      <c r="MNZ30" s="425"/>
      <c r="MOA30" s="425"/>
      <c r="MOB30" s="425"/>
      <c r="MOC30" s="425"/>
      <c r="MOD30" s="425"/>
      <c r="MOE30" s="425"/>
      <c r="MOF30" s="425"/>
      <c r="MOG30" s="425"/>
      <c r="MOH30" s="425"/>
      <c r="MOI30" s="425"/>
      <c r="MOJ30" s="425"/>
      <c r="MOK30" s="425"/>
      <c r="MOL30" s="425"/>
      <c r="MOM30" s="425"/>
      <c r="MON30" s="425"/>
      <c r="MOO30" s="425"/>
      <c r="MOP30" s="425"/>
      <c r="MOQ30" s="425"/>
      <c r="MOR30" s="425"/>
      <c r="MOS30" s="425"/>
      <c r="MOT30" s="425"/>
      <c r="MOU30" s="425"/>
      <c r="MOV30" s="425"/>
      <c r="MOW30" s="425"/>
      <c r="MOX30" s="425"/>
      <c r="MOY30" s="425"/>
      <c r="MOZ30" s="425"/>
      <c r="MPA30" s="425"/>
      <c r="MPB30" s="425"/>
      <c r="MPC30" s="425"/>
      <c r="MPD30" s="425"/>
      <c r="MPE30" s="425"/>
      <c r="MPF30" s="425"/>
      <c r="MPG30" s="425"/>
      <c r="MPH30" s="425"/>
      <c r="MPI30" s="425"/>
      <c r="MPJ30" s="425"/>
      <c r="MPK30" s="425"/>
      <c r="MPL30" s="425"/>
      <c r="MPM30" s="425"/>
      <c r="MPN30" s="425"/>
      <c r="MPO30" s="425"/>
      <c r="MPP30" s="425"/>
      <c r="MPQ30" s="425"/>
      <c r="MPR30" s="425"/>
      <c r="MPS30" s="425"/>
      <c r="MPT30" s="425"/>
      <c r="MPU30" s="425"/>
      <c r="MPV30" s="425"/>
      <c r="MPW30" s="425"/>
      <c r="MPX30" s="425"/>
      <c r="MPY30" s="425"/>
      <c r="MPZ30" s="425"/>
      <c r="MQA30" s="425"/>
      <c r="MQB30" s="425"/>
      <c r="MQC30" s="425"/>
      <c r="MQD30" s="425"/>
      <c r="MQE30" s="425"/>
      <c r="MQF30" s="425"/>
      <c r="MQG30" s="425"/>
      <c r="MQH30" s="425"/>
      <c r="MQI30" s="425"/>
      <c r="MQJ30" s="425"/>
      <c r="MQK30" s="425"/>
      <c r="MQL30" s="425"/>
      <c r="MQM30" s="425"/>
      <c r="MQN30" s="425"/>
      <c r="MQO30" s="425"/>
      <c r="MQP30" s="425"/>
      <c r="MQQ30" s="425"/>
      <c r="MQR30" s="425"/>
      <c r="MQS30" s="425"/>
      <c r="MQT30" s="425"/>
      <c r="MQU30" s="425"/>
      <c r="MQV30" s="425"/>
      <c r="MQW30" s="425"/>
      <c r="MQX30" s="425"/>
      <c r="MQY30" s="425"/>
      <c r="MQZ30" s="425"/>
      <c r="MRA30" s="425"/>
      <c r="MRB30" s="425"/>
      <c r="MRC30" s="425"/>
      <c r="MRD30" s="425"/>
      <c r="MRE30" s="425"/>
      <c r="MRF30" s="425"/>
      <c r="MRG30" s="425"/>
      <c r="MRH30" s="425"/>
      <c r="MRI30" s="425"/>
      <c r="MRJ30" s="425"/>
      <c r="MRK30" s="425"/>
      <c r="MRL30" s="425"/>
      <c r="MRM30" s="425"/>
      <c r="MRN30" s="425"/>
      <c r="MRO30" s="425"/>
      <c r="MRP30" s="425"/>
      <c r="MRQ30" s="425"/>
      <c r="MRR30" s="425"/>
      <c r="MRS30" s="425"/>
      <c r="MRT30" s="425"/>
      <c r="MRU30" s="425"/>
      <c r="MRV30" s="425"/>
      <c r="MRW30" s="425"/>
      <c r="MRX30" s="425"/>
      <c r="MRY30" s="425"/>
      <c r="MRZ30" s="425"/>
      <c r="MSA30" s="425"/>
      <c r="MSB30" s="425"/>
      <c r="MSC30" s="425"/>
      <c r="MSD30" s="425"/>
      <c r="MSE30" s="425"/>
      <c r="MSF30" s="425"/>
      <c r="MSG30" s="425"/>
      <c r="MSH30" s="425"/>
      <c r="MSI30" s="425"/>
      <c r="MSJ30" s="425"/>
      <c r="MSK30" s="425"/>
      <c r="MSL30" s="425"/>
      <c r="MSM30" s="425"/>
      <c r="MSN30" s="425"/>
      <c r="MSO30" s="425"/>
      <c r="MSP30" s="425"/>
      <c r="MSQ30" s="425"/>
      <c r="MSR30" s="425"/>
      <c r="MSS30" s="425"/>
      <c r="MST30" s="425"/>
      <c r="MSU30" s="425"/>
      <c r="MSV30" s="425"/>
      <c r="MSW30" s="425"/>
      <c r="MSX30" s="425"/>
      <c r="MSY30" s="425"/>
      <c r="MSZ30" s="425"/>
      <c r="MTA30" s="425"/>
      <c r="MTB30" s="425"/>
      <c r="MTC30" s="425"/>
      <c r="MTD30" s="425"/>
      <c r="MTE30" s="425"/>
      <c r="MTF30" s="425"/>
      <c r="MTG30" s="425"/>
      <c r="MTH30" s="425"/>
      <c r="MTI30" s="425"/>
      <c r="MTJ30" s="425"/>
      <c r="MTK30" s="425"/>
      <c r="MTL30" s="425"/>
      <c r="MTM30" s="425"/>
      <c r="MTN30" s="425"/>
      <c r="MTO30" s="425"/>
      <c r="MTP30" s="425"/>
      <c r="MTQ30" s="425"/>
      <c r="MTR30" s="425"/>
      <c r="MTS30" s="425"/>
      <c r="MTT30" s="425"/>
      <c r="MTU30" s="425"/>
      <c r="MTV30" s="425"/>
      <c r="MTW30" s="425"/>
      <c r="MTX30" s="425"/>
      <c r="MTY30" s="425"/>
      <c r="MTZ30" s="425"/>
      <c r="MUA30" s="425"/>
      <c r="MUB30" s="425"/>
      <c r="MUC30" s="425"/>
      <c r="MUD30" s="425"/>
      <c r="MUE30" s="425"/>
      <c r="MUF30" s="425"/>
      <c r="MUG30" s="425"/>
      <c r="MUH30" s="425"/>
      <c r="MUI30" s="425"/>
      <c r="MUJ30" s="425"/>
      <c r="MUK30" s="425"/>
      <c r="MUL30" s="425"/>
      <c r="MUM30" s="425"/>
      <c r="MUN30" s="425"/>
      <c r="MUO30" s="425"/>
      <c r="MUP30" s="425"/>
      <c r="MUQ30" s="425"/>
      <c r="MUR30" s="425"/>
      <c r="MUS30" s="425"/>
      <c r="MUT30" s="425"/>
      <c r="MUU30" s="425"/>
      <c r="MUV30" s="425"/>
      <c r="MUW30" s="425"/>
      <c r="MUX30" s="425"/>
      <c r="MUY30" s="425"/>
      <c r="MUZ30" s="425"/>
      <c r="MVA30" s="425"/>
      <c r="MVB30" s="425"/>
      <c r="MVC30" s="425"/>
      <c r="MVD30" s="425"/>
      <c r="MVE30" s="425"/>
      <c r="MVF30" s="425"/>
      <c r="MVG30" s="425"/>
      <c r="MVH30" s="425"/>
      <c r="MVI30" s="425"/>
      <c r="MVJ30" s="425"/>
      <c r="MVK30" s="425"/>
      <c r="MVL30" s="425"/>
      <c r="MVM30" s="425"/>
      <c r="MVN30" s="425"/>
      <c r="MVO30" s="425"/>
      <c r="MVP30" s="425"/>
      <c r="MVQ30" s="425"/>
      <c r="MVR30" s="425"/>
      <c r="MVS30" s="425"/>
      <c r="MVT30" s="425"/>
      <c r="MVU30" s="425"/>
      <c r="MVV30" s="425"/>
      <c r="MVW30" s="425"/>
      <c r="MVX30" s="425"/>
      <c r="MVY30" s="425"/>
      <c r="MVZ30" s="425"/>
      <c r="MWA30" s="425"/>
      <c r="MWB30" s="425"/>
      <c r="MWC30" s="425"/>
      <c r="MWD30" s="425"/>
      <c r="MWE30" s="425"/>
      <c r="MWF30" s="425"/>
      <c r="MWG30" s="425"/>
      <c r="MWH30" s="425"/>
      <c r="MWI30" s="425"/>
      <c r="MWJ30" s="425"/>
      <c r="MWK30" s="425"/>
      <c r="MWL30" s="425"/>
      <c r="MWM30" s="425"/>
      <c r="MWN30" s="425"/>
      <c r="MWO30" s="425"/>
      <c r="MWP30" s="425"/>
      <c r="MWQ30" s="425"/>
      <c r="MWR30" s="425"/>
      <c r="MWS30" s="425"/>
      <c r="MWT30" s="425"/>
      <c r="MWU30" s="425"/>
      <c r="MWV30" s="425"/>
      <c r="MWW30" s="425"/>
      <c r="MWX30" s="425"/>
      <c r="MWY30" s="425"/>
      <c r="MWZ30" s="425"/>
      <c r="MXA30" s="425"/>
      <c r="MXB30" s="425"/>
      <c r="MXC30" s="425"/>
      <c r="MXD30" s="425"/>
      <c r="MXE30" s="425"/>
      <c r="MXF30" s="425"/>
      <c r="MXG30" s="425"/>
      <c r="MXH30" s="425"/>
      <c r="MXI30" s="425"/>
      <c r="MXJ30" s="425"/>
      <c r="MXK30" s="425"/>
      <c r="MXL30" s="425"/>
      <c r="MXM30" s="425"/>
      <c r="MXN30" s="425"/>
      <c r="MXO30" s="425"/>
      <c r="MXP30" s="425"/>
      <c r="MXQ30" s="425"/>
      <c r="MXR30" s="425"/>
      <c r="MXS30" s="425"/>
      <c r="MXT30" s="425"/>
      <c r="MXU30" s="425"/>
      <c r="MXV30" s="425"/>
      <c r="MXW30" s="425"/>
      <c r="MXX30" s="425"/>
      <c r="MXY30" s="425"/>
      <c r="MXZ30" s="425"/>
      <c r="MYA30" s="425"/>
      <c r="MYB30" s="425"/>
      <c r="MYC30" s="425"/>
      <c r="MYD30" s="425"/>
      <c r="MYE30" s="425"/>
      <c r="MYF30" s="425"/>
      <c r="MYG30" s="425"/>
      <c r="MYH30" s="425"/>
      <c r="MYI30" s="425"/>
      <c r="MYJ30" s="425"/>
      <c r="MYK30" s="425"/>
      <c r="MYL30" s="425"/>
      <c r="MYM30" s="425"/>
      <c r="MYN30" s="425"/>
      <c r="MYO30" s="425"/>
      <c r="MYP30" s="425"/>
      <c r="MYQ30" s="425"/>
      <c r="MYR30" s="425"/>
      <c r="MYS30" s="425"/>
      <c r="MYT30" s="425"/>
      <c r="MYU30" s="425"/>
      <c r="MYV30" s="425"/>
      <c r="MYW30" s="425"/>
      <c r="MYX30" s="425"/>
      <c r="MYY30" s="425"/>
      <c r="MYZ30" s="425"/>
      <c r="MZA30" s="425"/>
      <c r="MZB30" s="425"/>
      <c r="MZC30" s="425"/>
      <c r="MZD30" s="425"/>
      <c r="MZE30" s="425"/>
      <c r="MZF30" s="425"/>
      <c r="MZG30" s="425"/>
      <c r="MZH30" s="425"/>
      <c r="MZI30" s="425"/>
      <c r="MZJ30" s="425"/>
      <c r="MZK30" s="425"/>
      <c r="MZL30" s="425"/>
      <c r="MZM30" s="425"/>
      <c r="MZN30" s="425"/>
      <c r="MZO30" s="425"/>
      <c r="MZP30" s="425"/>
      <c r="MZQ30" s="425"/>
      <c r="MZR30" s="425"/>
      <c r="MZS30" s="425"/>
      <c r="MZT30" s="425"/>
      <c r="MZU30" s="425"/>
      <c r="MZV30" s="425"/>
      <c r="MZW30" s="425"/>
      <c r="MZX30" s="425"/>
      <c r="MZY30" s="425"/>
      <c r="MZZ30" s="425"/>
      <c r="NAA30" s="425"/>
      <c r="NAB30" s="425"/>
      <c r="NAC30" s="425"/>
      <c r="NAD30" s="425"/>
      <c r="NAE30" s="425"/>
      <c r="NAF30" s="425"/>
      <c r="NAG30" s="425"/>
      <c r="NAH30" s="425"/>
      <c r="NAI30" s="425"/>
      <c r="NAJ30" s="425"/>
      <c r="NAK30" s="425"/>
      <c r="NAL30" s="425"/>
      <c r="NAM30" s="425"/>
      <c r="NAN30" s="425"/>
      <c r="NAO30" s="425"/>
      <c r="NAP30" s="425"/>
      <c r="NAQ30" s="425"/>
      <c r="NAR30" s="425"/>
      <c r="NAS30" s="425"/>
      <c r="NAT30" s="425"/>
      <c r="NAU30" s="425"/>
      <c r="NAV30" s="425"/>
      <c r="NAW30" s="425"/>
      <c r="NAX30" s="425"/>
      <c r="NAY30" s="425"/>
      <c r="NAZ30" s="425"/>
      <c r="NBA30" s="425"/>
      <c r="NBB30" s="425"/>
      <c r="NBC30" s="425"/>
      <c r="NBD30" s="425"/>
      <c r="NBE30" s="425"/>
      <c r="NBF30" s="425"/>
      <c r="NBG30" s="425"/>
      <c r="NBH30" s="425"/>
      <c r="NBI30" s="425"/>
      <c r="NBJ30" s="425"/>
      <c r="NBK30" s="425"/>
      <c r="NBL30" s="425"/>
      <c r="NBM30" s="425"/>
      <c r="NBN30" s="425"/>
      <c r="NBO30" s="425"/>
      <c r="NBP30" s="425"/>
      <c r="NBQ30" s="425"/>
      <c r="NBR30" s="425"/>
      <c r="NBS30" s="425"/>
      <c r="NBT30" s="425"/>
      <c r="NBU30" s="425"/>
      <c r="NBV30" s="425"/>
      <c r="NBW30" s="425"/>
      <c r="NBX30" s="425"/>
      <c r="NBY30" s="425"/>
      <c r="NBZ30" s="425"/>
      <c r="NCA30" s="425"/>
      <c r="NCB30" s="425"/>
      <c r="NCC30" s="425"/>
      <c r="NCD30" s="425"/>
      <c r="NCE30" s="425"/>
      <c r="NCF30" s="425"/>
      <c r="NCG30" s="425"/>
      <c r="NCH30" s="425"/>
      <c r="NCI30" s="425"/>
      <c r="NCJ30" s="425"/>
      <c r="NCK30" s="425"/>
      <c r="NCL30" s="425"/>
      <c r="NCM30" s="425"/>
      <c r="NCN30" s="425"/>
      <c r="NCO30" s="425"/>
      <c r="NCP30" s="425"/>
      <c r="NCQ30" s="425"/>
      <c r="NCR30" s="425"/>
      <c r="NCS30" s="425"/>
      <c r="NCT30" s="425"/>
      <c r="NCU30" s="425"/>
      <c r="NCV30" s="425"/>
      <c r="NCW30" s="425"/>
      <c r="NCX30" s="425"/>
      <c r="NCY30" s="425"/>
      <c r="NCZ30" s="425"/>
      <c r="NDA30" s="425"/>
      <c r="NDB30" s="425"/>
      <c r="NDC30" s="425"/>
      <c r="NDD30" s="425"/>
      <c r="NDE30" s="425"/>
      <c r="NDF30" s="425"/>
      <c r="NDG30" s="425"/>
      <c r="NDH30" s="425"/>
      <c r="NDI30" s="425"/>
      <c r="NDJ30" s="425"/>
      <c r="NDK30" s="425"/>
      <c r="NDL30" s="425"/>
      <c r="NDM30" s="425"/>
      <c r="NDN30" s="425"/>
      <c r="NDO30" s="425"/>
      <c r="NDP30" s="425"/>
      <c r="NDQ30" s="425"/>
      <c r="NDR30" s="425"/>
      <c r="NDS30" s="425"/>
      <c r="NDT30" s="425"/>
      <c r="NDU30" s="425"/>
      <c r="NDV30" s="425"/>
      <c r="NDW30" s="425"/>
      <c r="NDX30" s="425"/>
      <c r="NDY30" s="425"/>
      <c r="NDZ30" s="425"/>
      <c r="NEA30" s="425"/>
      <c r="NEB30" s="425"/>
      <c r="NEC30" s="425"/>
      <c r="NED30" s="425"/>
      <c r="NEE30" s="425"/>
      <c r="NEF30" s="425"/>
      <c r="NEG30" s="425"/>
      <c r="NEH30" s="425"/>
      <c r="NEI30" s="425"/>
      <c r="NEJ30" s="425"/>
      <c r="NEK30" s="425"/>
      <c r="NEL30" s="425"/>
      <c r="NEM30" s="425"/>
      <c r="NEN30" s="425"/>
      <c r="NEO30" s="425"/>
      <c r="NEP30" s="425"/>
      <c r="NEQ30" s="425"/>
      <c r="NER30" s="425"/>
      <c r="NES30" s="425"/>
      <c r="NET30" s="425"/>
      <c r="NEU30" s="425"/>
      <c r="NEV30" s="425"/>
      <c r="NEW30" s="425"/>
      <c r="NEX30" s="425"/>
      <c r="NEY30" s="425"/>
      <c r="NEZ30" s="425"/>
      <c r="NFA30" s="425"/>
      <c r="NFB30" s="425"/>
      <c r="NFC30" s="425"/>
      <c r="NFD30" s="425"/>
      <c r="NFE30" s="425"/>
      <c r="NFF30" s="425"/>
      <c r="NFG30" s="425"/>
      <c r="NFH30" s="425"/>
      <c r="NFI30" s="425"/>
      <c r="NFJ30" s="425"/>
      <c r="NFK30" s="425"/>
      <c r="NFL30" s="425"/>
      <c r="NFM30" s="425"/>
      <c r="NFN30" s="425"/>
      <c r="NFO30" s="425"/>
      <c r="NFP30" s="425"/>
      <c r="NFQ30" s="425"/>
      <c r="NFR30" s="425"/>
      <c r="NFS30" s="425"/>
      <c r="NFT30" s="425"/>
      <c r="NFU30" s="425"/>
      <c r="NFV30" s="425"/>
      <c r="NFW30" s="425"/>
      <c r="NFX30" s="425"/>
      <c r="NFY30" s="425"/>
      <c r="NFZ30" s="425"/>
      <c r="NGA30" s="425"/>
      <c r="NGB30" s="425"/>
      <c r="NGC30" s="425"/>
      <c r="NGD30" s="425"/>
      <c r="NGE30" s="425"/>
      <c r="NGF30" s="425"/>
      <c r="NGG30" s="425"/>
      <c r="NGH30" s="425"/>
      <c r="NGI30" s="425"/>
      <c r="NGJ30" s="425"/>
      <c r="NGK30" s="425"/>
      <c r="NGL30" s="425"/>
      <c r="NGM30" s="425"/>
      <c r="NGN30" s="425"/>
      <c r="NGO30" s="425"/>
      <c r="NGP30" s="425"/>
      <c r="NGQ30" s="425"/>
      <c r="NGR30" s="425"/>
      <c r="NGS30" s="425"/>
      <c r="NGT30" s="425"/>
      <c r="NGU30" s="425"/>
      <c r="NGV30" s="425"/>
      <c r="NGW30" s="425"/>
      <c r="NGX30" s="425"/>
      <c r="NGY30" s="425"/>
      <c r="NGZ30" s="425"/>
      <c r="NHA30" s="425"/>
      <c r="NHB30" s="425"/>
      <c r="NHC30" s="425"/>
      <c r="NHD30" s="425"/>
      <c r="NHE30" s="425"/>
      <c r="NHF30" s="425"/>
      <c r="NHG30" s="425"/>
      <c r="NHH30" s="425"/>
      <c r="NHI30" s="425"/>
      <c r="NHJ30" s="425"/>
      <c r="NHK30" s="425"/>
      <c r="NHL30" s="425"/>
      <c r="NHM30" s="425"/>
      <c r="NHN30" s="425"/>
      <c r="NHO30" s="425"/>
      <c r="NHP30" s="425"/>
      <c r="NHQ30" s="425"/>
      <c r="NHR30" s="425"/>
      <c r="NHS30" s="425"/>
      <c r="NHT30" s="425"/>
      <c r="NHU30" s="425"/>
      <c r="NHV30" s="425"/>
      <c r="NHW30" s="425"/>
      <c r="NHX30" s="425"/>
      <c r="NHY30" s="425"/>
      <c r="NHZ30" s="425"/>
      <c r="NIA30" s="425"/>
      <c r="NIB30" s="425"/>
      <c r="NIC30" s="425"/>
      <c r="NID30" s="425"/>
      <c r="NIE30" s="425"/>
      <c r="NIF30" s="425"/>
      <c r="NIG30" s="425"/>
      <c r="NIH30" s="425"/>
      <c r="NII30" s="425"/>
      <c r="NIJ30" s="425"/>
      <c r="NIK30" s="425"/>
      <c r="NIL30" s="425"/>
      <c r="NIM30" s="425"/>
      <c r="NIN30" s="425"/>
      <c r="NIO30" s="425"/>
      <c r="NIP30" s="425"/>
      <c r="NIQ30" s="425"/>
      <c r="NIR30" s="425"/>
      <c r="NIS30" s="425"/>
      <c r="NIT30" s="425"/>
      <c r="NIU30" s="425"/>
      <c r="NIV30" s="425"/>
      <c r="NIW30" s="425"/>
      <c r="NIX30" s="425"/>
      <c r="NIY30" s="425"/>
      <c r="NIZ30" s="425"/>
      <c r="NJA30" s="425"/>
      <c r="NJB30" s="425"/>
      <c r="NJC30" s="425"/>
      <c r="NJD30" s="425"/>
      <c r="NJE30" s="425"/>
      <c r="NJF30" s="425"/>
      <c r="NJG30" s="425"/>
      <c r="NJH30" s="425"/>
      <c r="NJI30" s="425"/>
      <c r="NJJ30" s="425"/>
      <c r="NJK30" s="425"/>
      <c r="NJL30" s="425"/>
      <c r="NJM30" s="425"/>
      <c r="NJN30" s="425"/>
      <c r="NJO30" s="425"/>
      <c r="NJP30" s="425"/>
      <c r="NJQ30" s="425"/>
      <c r="NJR30" s="425"/>
      <c r="NJS30" s="425"/>
      <c r="NJT30" s="425"/>
      <c r="NJU30" s="425"/>
      <c r="NJV30" s="425"/>
      <c r="NJW30" s="425"/>
      <c r="NJX30" s="425"/>
      <c r="NJY30" s="425"/>
      <c r="NJZ30" s="425"/>
      <c r="NKA30" s="425"/>
      <c r="NKB30" s="425"/>
      <c r="NKC30" s="425"/>
      <c r="NKD30" s="425"/>
      <c r="NKE30" s="425"/>
      <c r="NKF30" s="425"/>
      <c r="NKG30" s="425"/>
      <c r="NKH30" s="425"/>
      <c r="NKI30" s="425"/>
      <c r="NKJ30" s="425"/>
      <c r="NKK30" s="425"/>
      <c r="NKL30" s="425"/>
      <c r="NKM30" s="425"/>
      <c r="NKN30" s="425"/>
      <c r="NKO30" s="425"/>
      <c r="NKP30" s="425"/>
      <c r="NKQ30" s="425"/>
      <c r="NKR30" s="425"/>
      <c r="NKS30" s="425"/>
      <c r="NKT30" s="425"/>
      <c r="NKU30" s="425"/>
      <c r="NKV30" s="425"/>
      <c r="NKW30" s="425"/>
      <c r="NKX30" s="425"/>
      <c r="NKY30" s="425"/>
      <c r="NKZ30" s="425"/>
      <c r="NLA30" s="425"/>
      <c r="NLB30" s="425"/>
      <c r="NLC30" s="425"/>
      <c r="NLD30" s="425"/>
      <c r="NLE30" s="425"/>
      <c r="NLF30" s="425"/>
      <c r="NLG30" s="425"/>
      <c r="NLH30" s="425"/>
      <c r="NLI30" s="425"/>
      <c r="NLJ30" s="425"/>
      <c r="NLK30" s="425"/>
      <c r="NLL30" s="425"/>
      <c r="NLM30" s="425"/>
      <c r="NLN30" s="425"/>
      <c r="NLO30" s="425"/>
      <c r="NLP30" s="425"/>
      <c r="NLQ30" s="425"/>
      <c r="NLR30" s="425"/>
      <c r="NLS30" s="425"/>
      <c r="NLT30" s="425"/>
      <c r="NLU30" s="425"/>
      <c r="NLV30" s="425"/>
      <c r="NLW30" s="425"/>
      <c r="NLX30" s="425"/>
      <c r="NLY30" s="425"/>
      <c r="NLZ30" s="425"/>
      <c r="NMA30" s="425"/>
      <c r="NMB30" s="425"/>
      <c r="NMC30" s="425"/>
      <c r="NMD30" s="425"/>
      <c r="NME30" s="425"/>
      <c r="NMF30" s="425"/>
      <c r="NMG30" s="425"/>
      <c r="NMH30" s="425"/>
      <c r="NMI30" s="425"/>
      <c r="NMJ30" s="425"/>
      <c r="NMK30" s="425"/>
      <c r="NML30" s="425"/>
      <c r="NMM30" s="425"/>
      <c r="NMN30" s="425"/>
      <c r="NMO30" s="425"/>
      <c r="NMP30" s="425"/>
      <c r="NMQ30" s="425"/>
      <c r="NMR30" s="425"/>
      <c r="NMS30" s="425"/>
      <c r="NMT30" s="425"/>
      <c r="NMU30" s="425"/>
      <c r="NMV30" s="425"/>
      <c r="NMW30" s="425"/>
      <c r="NMX30" s="425"/>
      <c r="NMY30" s="425"/>
      <c r="NMZ30" s="425"/>
      <c r="NNA30" s="425"/>
      <c r="NNB30" s="425"/>
      <c r="NNC30" s="425"/>
      <c r="NND30" s="425"/>
      <c r="NNE30" s="425"/>
      <c r="NNF30" s="425"/>
      <c r="NNG30" s="425"/>
      <c r="NNH30" s="425"/>
      <c r="NNI30" s="425"/>
      <c r="NNJ30" s="425"/>
      <c r="NNK30" s="425"/>
      <c r="NNL30" s="425"/>
      <c r="NNM30" s="425"/>
      <c r="NNN30" s="425"/>
      <c r="NNO30" s="425"/>
      <c r="NNP30" s="425"/>
      <c r="NNQ30" s="425"/>
      <c r="NNR30" s="425"/>
      <c r="NNS30" s="425"/>
      <c r="NNT30" s="425"/>
      <c r="NNU30" s="425"/>
      <c r="NNV30" s="425"/>
      <c r="NNW30" s="425"/>
      <c r="NNX30" s="425"/>
      <c r="NNY30" s="425"/>
      <c r="NNZ30" s="425"/>
      <c r="NOA30" s="425"/>
      <c r="NOB30" s="425"/>
      <c r="NOC30" s="425"/>
      <c r="NOD30" s="425"/>
      <c r="NOE30" s="425"/>
      <c r="NOF30" s="425"/>
      <c r="NOG30" s="425"/>
      <c r="NOH30" s="425"/>
      <c r="NOI30" s="425"/>
      <c r="NOJ30" s="425"/>
      <c r="NOK30" s="425"/>
      <c r="NOL30" s="425"/>
      <c r="NOM30" s="425"/>
      <c r="NON30" s="425"/>
      <c r="NOO30" s="425"/>
      <c r="NOP30" s="425"/>
      <c r="NOQ30" s="425"/>
      <c r="NOR30" s="425"/>
      <c r="NOS30" s="425"/>
      <c r="NOT30" s="425"/>
      <c r="NOU30" s="425"/>
      <c r="NOV30" s="425"/>
      <c r="NOW30" s="425"/>
      <c r="NOX30" s="425"/>
      <c r="NOY30" s="425"/>
      <c r="NOZ30" s="425"/>
      <c r="NPA30" s="425"/>
      <c r="NPB30" s="425"/>
      <c r="NPC30" s="425"/>
      <c r="NPD30" s="425"/>
      <c r="NPE30" s="425"/>
      <c r="NPF30" s="425"/>
      <c r="NPG30" s="425"/>
      <c r="NPH30" s="425"/>
      <c r="NPI30" s="425"/>
      <c r="NPJ30" s="425"/>
      <c r="NPK30" s="425"/>
      <c r="NPL30" s="425"/>
      <c r="NPM30" s="425"/>
      <c r="NPN30" s="425"/>
      <c r="NPO30" s="425"/>
      <c r="NPP30" s="425"/>
      <c r="NPQ30" s="425"/>
      <c r="NPR30" s="425"/>
      <c r="NPS30" s="425"/>
      <c r="NPT30" s="425"/>
      <c r="NPU30" s="425"/>
      <c r="NPV30" s="425"/>
      <c r="NPW30" s="425"/>
      <c r="NPX30" s="425"/>
      <c r="NPY30" s="425"/>
      <c r="NPZ30" s="425"/>
      <c r="NQA30" s="425"/>
      <c r="NQB30" s="425"/>
      <c r="NQC30" s="425"/>
      <c r="NQD30" s="425"/>
      <c r="NQE30" s="425"/>
      <c r="NQF30" s="425"/>
      <c r="NQG30" s="425"/>
      <c r="NQH30" s="425"/>
      <c r="NQI30" s="425"/>
      <c r="NQJ30" s="425"/>
      <c r="NQK30" s="425"/>
      <c r="NQL30" s="425"/>
      <c r="NQM30" s="425"/>
      <c r="NQN30" s="425"/>
      <c r="NQO30" s="425"/>
      <c r="NQP30" s="425"/>
      <c r="NQQ30" s="425"/>
      <c r="NQR30" s="425"/>
      <c r="NQS30" s="425"/>
      <c r="NQT30" s="425"/>
      <c r="NQU30" s="425"/>
      <c r="NQV30" s="425"/>
      <c r="NQW30" s="425"/>
      <c r="NQX30" s="425"/>
      <c r="NQY30" s="425"/>
      <c r="NQZ30" s="425"/>
      <c r="NRA30" s="425"/>
      <c r="NRB30" s="425"/>
      <c r="NRC30" s="425"/>
      <c r="NRD30" s="425"/>
      <c r="NRE30" s="425"/>
      <c r="NRF30" s="425"/>
      <c r="NRG30" s="425"/>
      <c r="NRH30" s="425"/>
      <c r="NRI30" s="425"/>
      <c r="NRJ30" s="425"/>
      <c r="NRK30" s="425"/>
      <c r="NRL30" s="425"/>
      <c r="NRM30" s="425"/>
      <c r="NRN30" s="425"/>
      <c r="NRO30" s="425"/>
      <c r="NRP30" s="425"/>
      <c r="NRQ30" s="425"/>
      <c r="NRR30" s="425"/>
      <c r="NRS30" s="425"/>
      <c r="NRT30" s="425"/>
      <c r="NRU30" s="425"/>
      <c r="NRV30" s="425"/>
      <c r="NRW30" s="425"/>
      <c r="NRX30" s="425"/>
      <c r="NRY30" s="425"/>
      <c r="NRZ30" s="425"/>
      <c r="NSA30" s="425"/>
      <c r="NSB30" s="425"/>
      <c r="NSC30" s="425"/>
      <c r="NSD30" s="425"/>
      <c r="NSE30" s="425"/>
      <c r="NSF30" s="425"/>
      <c r="NSG30" s="425"/>
      <c r="NSH30" s="425"/>
      <c r="NSI30" s="425"/>
      <c r="NSJ30" s="425"/>
      <c r="NSK30" s="425"/>
      <c r="NSL30" s="425"/>
      <c r="NSM30" s="425"/>
      <c r="NSN30" s="425"/>
      <c r="NSO30" s="425"/>
      <c r="NSP30" s="425"/>
      <c r="NSQ30" s="425"/>
      <c r="NSR30" s="425"/>
      <c r="NSS30" s="425"/>
      <c r="NST30" s="425"/>
      <c r="NSU30" s="425"/>
      <c r="NSV30" s="425"/>
      <c r="NSW30" s="425"/>
      <c r="NSX30" s="425"/>
      <c r="NSY30" s="425"/>
      <c r="NSZ30" s="425"/>
      <c r="NTA30" s="425"/>
      <c r="NTB30" s="425"/>
      <c r="NTC30" s="425"/>
      <c r="NTD30" s="425"/>
      <c r="NTE30" s="425"/>
      <c r="NTF30" s="425"/>
      <c r="NTG30" s="425"/>
      <c r="NTH30" s="425"/>
      <c r="NTI30" s="425"/>
      <c r="NTJ30" s="425"/>
      <c r="NTK30" s="425"/>
      <c r="NTL30" s="425"/>
      <c r="NTM30" s="425"/>
      <c r="NTN30" s="425"/>
      <c r="NTO30" s="425"/>
      <c r="NTP30" s="425"/>
      <c r="NTQ30" s="425"/>
      <c r="NTR30" s="425"/>
      <c r="NTS30" s="425"/>
      <c r="NTT30" s="425"/>
      <c r="NTU30" s="425"/>
      <c r="NTV30" s="425"/>
      <c r="NTW30" s="425"/>
      <c r="NTX30" s="425"/>
      <c r="NTY30" s="425"/>
      <c r="NTZ30" s="425"/>
      <c r="NUA30" s="425"/>
      <c r="NUB30" s="425"/>
      <c r="NUC30" s="425"/>
      <c r="NUD30" s="425"/>
      <c r="NUE30" s="425"/>
      <c r="NUF30" s="425"/>
      <c r="NUG30" s="425"/>
      <c r="NUH30" s="425"/>
      <c r="NUI30" s="425"/>
      <c r="NUJ30" s="425"/>
      <c r="NUK30" s="425"/>
      <c r="NUL30" s="425"/>
      <c r="NUM30" s="425"/>
      <c r="NUN30" s="425"/>
      <c r="NUO30" s="425"/>
      <c r="NUP30" s="425"/>
      <c r="NUQ30" s="425"/>
      <c r="NUR30" s="425"/>
      <c r="NUS30" s="425"/>
      <c r="NUT30" s="425"/>
      <c r="NUU30" s="425"/>
      <c r="NUV30" s="425"/>
      <c r="NUW30" s="425"/>
      <c r="NUX30" s="425"/>
      <c r="NUY30" s="425"/>
      <c r="NUZ30" s="425"/>
      <c r="NVA30" s="425"/>
      <c r="NVB30" s="425"/>
      <c r="NVC30" s="425"/>
      <c r="NVD30" s="425"/>
      <c r="NVE30" s="425"/>
      <c r="NVF30" s="425"/>
      <c r="NVG30" s="425"/>
      <c r="NVH30" s="425"/>
      <c r="NVI30" s="425"/>
      <c r="NVJ30" s="425"/>
      <c r="NVK30" s="425"/>
      <c r="NVL30" s="425"/>
      <c r="NVM30" s="425"/>
      <c r="NVN30" s="425"/>
      <c r="NVO30" s="425"/>
      <c r="NVP30" s="425"/>
      <c r="NVQ30" s="425"/>
      <c r="NVR30" s="425"/>
      <c r="NVS30" s="425"/>
      <c r="NVT30" s="425"/>
      <c r="NVU30" s="425"/>
      <c r="NVV30" s="425"/>
      <c r="NVW30" s="425"/>
      <c r="NVX30" s="425"/>
      <c r="NVY30" s="425"/>
      <c r="NVZ30" s="425"/>
      <c r="NWA30" s="425"/>
      <c r="NWB30" s="425"/>
      <c r="NWC30" s="425"/>
      <c r="NWD30" s="425"/>
      <c r="NWE30" s="425"/>
      <c r="NWF30" s="425"/>
      <c r="NWG30" s="425"/>
      <c r="NWH30" s="425"/>
      <c r="NWI30" s="425"/>
      <c r="NWJ30" s="425"/>
      <c r="NWK30" s="425"/>
      <c r="NWL30" s="425"/>
      <c r="NWM30" s="425"/>
      <c r="NWN30" s="425"/>
      <c r="NWO30" s="425"/>
      <c r="NWP30" s="425"/>
      <c r="NWQ30" s="425"/>
      <c r="NWR30" s="425"/>
      <c r="NWS30" s="425"/>
      <c r="NWT30" s="425"/>
      <c r="NWU30" s="425"/>
      <c r="NWV30" s="425"/>
      <c r="NWW30" s="425"/>
      <c r="NWX30" s="425"/>
      <c r="NWY30" s="425"/>
      <c r="NWZ30" s="425"/>
      <c r="NXA30" s="425"/>
      <c r="NXB30" s="425"/>
      <c r="NXC30" s="425"/>
      <c r="NXD30" s="425"/>
      <c r="NXE30" s="425"/>
      <c r="NXF30" s="425"/>
      <c r="NXG30" s="425"/>
      <c r="NXH30" s="425"/>
      <c r="NXI30" s="425"/>
      <c r="NXJ30" s="425"/>
      <c r="NXK30" s="425"/>
      <c r="NXL30" s="425"/>
      <c r="NXM30" s="425"/>
      <c r="NXN30" s="425"/>
      <c r="NXO30" s="425"/>
      <c r="NXP30" s="425"/>
      <c r="NXQ30" s="425"/>
      <c r="NXR30" s="425"/>
      <c r="NXS30" s="425"/>
      <c r="NXT30" s="425"/>
      <c r="NXU30" s="425"/>
      <c r="NXV30" s="425"/>
      <c r="NXW30" s="425"/>
      <c r="NXX30" s="425"/>
      <c r="NXY30" s="425"/>
      <c r="NXZ30" s="425"/>
      <c r="NYA30" s="425"/>
      <c r="NYB30" s="425"/>
      <c r="NYC30" s="425"/>
      <c r="NYD30" s="425"/>
      <c r="NYE30" s="425"/>
      <c r="NYF30" s="425"/>
      <c r="NYG30" s="425"/>
      <c r="NYH30" s="425"/>
      <c r="NYI30" s="425"/>
      <c r="NYJ30" s="425"/>
      <c r="NYK30" s="425"/>
      <c r="NYL30" s="425"/>
      <c r="NYM30" s="425"/>
      <c r="NYN30" s="425"/>
      <c r="NYO30" s="425"/>
      <c r="NYP30" s="425"/>
      <c r="NYQ30" s="425"/>
      <c r="NYR30" s="425"/>
      <c r="NYS30" s="425"/>
      <c r="NYT30" s="425"/>
      <c r="NYU30" s="425"/>
      <c r="NYV30" s="425"/>
      <c r="NYW30" s="425"/>
      <c r="NYX30" s="425"/>
      <c r="NYY30" s="425"/>
      <c r="NYZ30" s="425"/>
      <c r="NZA30" s="425"/>
      <c r="NZB30" s="425"/>
      <c r="NZC30" s="425"/>
      <c r="NZD30" s="425"/>
      <c r="NZE30" s="425"/>
      <c r="NZF30" s="425"/>
      <c r="NZG30" s="425"/>
      <c r="NZH30" s="425"/>
      <c r="NZI30" s="425"/>
      <c r="NZJ30" s="425"/>
      <c r="NZK30" s="425"/>
      <c r="NZL30" s="425"/>
      <c r="NZM30" s="425"/>
      <c r="NZN30" s="425"/>
      <c r="NZO30" s="425"/>
      <c r="NZP30" s="425"/>
      <c r="NZQ30" s="425"/>
      <c r="NZR30" s="425"/>
      <c r="NZS30" s="425"/>
      <c r="NZT30" s="425"/>
      <c r="NZU30" s="425"/>
      <c r="NZV30" s="425"/>
      <c r="NZW30" s="425"/>
      <c r="NZX30" s="425"/>
      <c r="NZY30" s="425"/>
      <c r="NZZ30" s="425"/>
      <c r="OAA30" s="425"/>
      <c r="OAB30" s="425"/>
      <c r="OAC30" s="425"/>
      <c r="OAD30" s="425"/>
      <c r="OAE30" s="425"/>
      <c r="OAF30" s="425"/>
      <c r="OAG30" s="425"/>
      <c r="OAH30" s="425"/>
      <c r="OAI30" s="425"/>
      <c r="OAJ30" s="425"/>
      <c r="OAK30" s="425"/>
      <c r="OAL30" s="425"/>
      <c r="OAM30" s="425"/>
      <c r="OAN30" s="425"/>
      <c r="OAO30" s="425"/>
      <c r="OAP30" s="425"/>
      <c r="OAQ30" s="425"/>
      <c r="OAR30" s="425"/>
      <c r="OAS30" s="425"/>
      <c r="OAT30" s="425"/>
      <c r="OAU30" s="425"/>
      <c r="OAV30" s="425"/>
      <c r="OAW30" s="425"/>
      <c r="OAX30" s="425"/>
      <c r="OAY30" s="425"/>
      <c r="OAZ30" s="425"/>
      <c r="OBA30" s="425"/>
      <c r="OBB30" s="425"/>
      <c r="OBC30" s="425"/>
      <c r="OBD30" s="425"/>
      <c r="OBE30" s="425"/>
      <c r="OBF30" s="425"/>
      <c r="OBG30" s="425"/>
      <c r="OBH30" s="425"/>
      <c r="OBI30" s="425"/>
      <c r="OBJ30" s="425"/>
      <c r="OBK30" s="425"/>
      <c r="OBL30" s="425"/>
      <c r="OBM30" s="425"/>
      <c r="OBN30" s="425"/>
      <c r="OBO30" s="425"/>
      <c r="OBP30" s="425"/>
      <c r="OBQ30" s="425"/>
      <c r="OBR30" s="425"/>
      <c r="OBS30" s="425"/>
      <c r="OBT30" s="425"/>
      <c r="OBU30" s="425"/>
      <c r="OBV30" s="425"/>
      <c r="OBW30" s="425"/>
      <c r="OBX30" s="425"/>
      <c r="OBY30" s="425"/>
      <c r="OBZ30" s="425"/>
      <c r="OCA30" s="425"/>
      <c r="OCB30" s="425"/>
      <c r="OCC30" s="425"/>
      <c r="OCD30" s="425"/>
      <c r="OCE30" s="425"/>
      <c r="OCF30" s="425"/>
      <c r="OCG30" s="425"/>
      <c r="OCH30" s="425"/>
      <c r="OCI30" s="425"/>
      <c r="OCJ30" s="425"/>
      <c r="OCK30" s="425"/>
      <c r="OCL30" s="425"/>
      <c r="OCM30" s="425"/>
      <c r="OCN30" s="425"/>
      <c r="OCO30" s="425"/>
      <c r="OCP30" s="425"/>
      <c r="OCQ30" s="425"/>
      <c r="OCR30" s="425"/>
      <c r="OCS30" s="425"/>
      <c r="OCT30" s="425"/>
      <c r="OCU30" s="425"/>
      <c r="OCV30" s="425"/>
      <c r="OCW30" s="425"/>
      <c r="OCX30" s="425"/>
      <c r="OCY30" s="425"/>
      <c r="OCZ30" s="425"/>
      <c r="ODA30" s="425"/>
      <c r="ODB30" s="425"/>
      <c r="ODC30" s="425"/>
      <c r="ODD30" s="425"/>
      <c r="ODE30" s="425"/>
      <c r="ODF30" s="425"/>
      <c r="ODG30" s="425"/>
      <c r="ODH30" s="425"/>
      <c r="ODI30" s="425"/>
      <c r="ODJ30" s="425"/>
      <c r="ODK30" s="425"/>
      <c r="ODL30" s="425"/>
      <c r="ODM30" s="425"/>
      <c r="ODN30" s="425"/>
      <c r="ODO30" s="425"/>
      <c r="ODP30" s="425"/>
      <c r="ODQ30" s="425"/>
      <c r="ODR30" s="425"/>
      <c r="ODS30" s="425"/>
      <c r="ODT30" s="425"/>
      <c r="ODU30" s="425"/>
      <c r="ODV30" s="425"/>
      <c r="ODW30" s="425"/>
      <c r="ODX30" s="425"/>
      <c r="ODY30" s="425"/>
      <c r="ODZ30" s="425"/>
      <c r="OEA30" s="425"/>
      <c r="OEB30" s="425"/>
      <c r="OEC30" s="425"/>
      <c r="OED30" s="425"/>
      <c r="OEE30" s="425"/>
      <c r="OEF30" s="425"/>
      <c r="OEG30" s="425"/>
      <c r="OEH30" s="425"/>
      <c r="OEI30" s="425"/>
      <c r="OEJ30" s="425"/>
      <c r="OEK30" s="425"/>
      <c r="OEL30" s="425"/>
      <c r="OEM30" s="425"/>
      <c r="OEN30" s="425"/>
      <c r="OEO30" s="425"/>
      <c r="OEP30" s="425"/>
      <c r="OEQ30" s="425"/>
      <c r="OER30" s="425"/>
      <c r="OES30" s="425"/>
      <c r="OET30" s="425"/>
      <c r="OEU30" s="425"/>
      <c r="OEV30" s="425"/>
      <c r="OEW30" s="425"/>
      <c r="OEX30" s="425"/>
      <c r="OEY30" s="425"/>
      <c r="OEZ30" s="425"/>
      <c r="OFA30" s="425"/>
      <c r="OFB30" s="425"/>
      <c r="OFC30" s="425"/>
      <c r="OFD30" s="425"/>
      <c r="OFE30" s="425"/>
      <c r="OFF30" s="425"/>
      <c r="OFG30" s="425"/>
      <c r="OFH30" s="425"/>
      <c r="OFI30" s="425"/>
      <c r="OFJ30" s="425"/>
      <c r="OFK30" s="425"/>
      <c r="OFL30" s="425"/>
      <c r="OFM30" s="425"/>
      <c r="OFN30" s="425"/>
      <c r="OFO30" s="425"/>
      <c r="OFP30" s="425"/>
      <c r="OFQ30" s="425"/>
      <c r="OFR30" s="425"/>
      <c r="OFS30" s="425"/>
      <c r="OFT30" s="425"/>
      <c r="OFU30" s="425"/>
      <c r="OFV30" s="425"/>
      <c r="OFW30" s="425"/>
      <c r="OFX30" s="425"/>
      <c r="OFY30" s="425"/>
      <c r="OFZ30" s="425"/>
      <c r="OGA30" s="425"/>
      <c r="OGB30" s="425"/>
      <c r="OGC30" s="425"/>
      <c r="OGD30" s="425"/>
      <c r="OGE30" s="425"/>
      <c r="OGF30" s="425"/>
      <c r="OGG30" s="425"/>
      <c r="OGH30" s="425"/>
      <c r="OGI30" s="425"/>
      <c r="OGJ30" s="425"/>
      <c r="OGK30" s="425"/>
      <c r="OGL30" s="425"/>
      <c r="OGM30" s="425"/>
      <c r="OGN30" s="425"/>
      <c r="OGO30" s="425"/>
      <c r="OGP30" s="425"/>
      <c r="OGQ30" s="425"/>
      <c r="OGR30" s="425"/>
      <c r="OGS30" s="425"/>
      <c r="OGT30" s="425"/>
      <c r="OGU30" s="425"/>
      <c r="OGV30" s="425"/>
      <c r="OGW30" s="425"/>
      <c r="OGX30" s="425"/>
      <c r="OGY30" s="425"/>
      <c r="OGZ30" s="425"/>
      <c r="OHA30" s="425"/>
      <c r="OHB30" s="425"/>
      <c r="OHC30" s="425"/>
      <c r="OHD30" s="425"/>
      <c r="OHE30" s="425"/>
      <c r="OHF30" s="425"/>
      <c r="OHG30" s="425"/>
      <c r="OHH30" s="425"/>
      <c r="OHI30" s="425"/>
      <c r="OHJ30" s="425"/>
      <c r="OHK30" s="425"/>
      <c r="OHL30" s="425"/>
      <c r="OHM30" s="425"/>
      <c r="OHN30" s="425"/>
      <c r="OHO30" s="425"/>
      <c r="OHP30" s="425"/>
      <c r="OHQ30" s="425"/>
      <c r="OHR30" s="425"/>
      <c r="OHS30" s="425"/>
      <c r="OHT30" s="425"/>
      <c r="OHU30" s="425"/>
      <c r="OHV30" s="425"/>
      <c r="OHW30" s="425"/>
      <c r="OHX30" s="425"/>
      <c r="OHY30" s="425"/>
      <c r="OHZ30" s="425"/>
      <c r="OIA30" s="425"/>
      <c r="OIB30" s="425"/>
      <c r="OIC30" s="425"/>
      <c r="OID30" s="425"/>
      <c r="OIE30" s="425"/>
      <c r="OIF30" s="425"/>
      <c r="OIG30" s="425"/>
      <c r="OIH30" s="425"/>
      <c r="OII30" s="425"/>
      <c r="OIJ30" s="425"/>
      <c r="OIK30" s="425"/>
      <c r="OIL30" s="425"/>
      <c r="OIM30" s="425"/>
      <c r="OIN30" s="425"/>
      <c r="OIO30" s="425"/>
      <c r="OIP30" s="425"/>
      <c r="OIQ30" s="425"/>
      <c r="OIR30" s="425"/>
      <c r="OIS30" s="425"/>
      <c r="OIT30" s="425"/>
      <c r="OIU30" s="425"/>
      <c r="OIV30" s="425"/>
      <c r="OIW30" s="425"/>
      <c r="OIX30" s="425"/>
      <c r="OIY30" s="425"/>
      <c r="OIZ30" s="425"/>
      <c r="OJA30" s="425"/>
      <c r="OJB30" s="425"/>
      <c r="OJC30" s="425"/>
      <c r="OJD30" s="425"/>
      <c r="OJE30" s="425"/>
      <c r="OJF30" s="425"/>
      <c r="OJG30" s="425"/>
      <c r="OJH30" s="425"/>
      <c r="OJI30" s="425"/>
      <c r="OJJ30" s="425"/>
      <c r="OJK30" s="425"/>
      <c r="OJL30" s="425"/>
      <c r="OJM30" s="425"/>
      <c r="OJN30" s="425"/>
      <c r="OJO30" s="425"/>
      <c r="OJP30" s="425"/>
      <c r="OJQ30" s="425"/>
      <c r="OJR30" s="425"/>
      <c r="OJS30" s="425"/>
      <c r="OJT30" s="425"/>
      <c r="OJU30" s="425"/>
      <c r="OJV30" s="425"/>
      <c r="OJW30" s="425"/>
      <c r="OJX30" s="425"/>
      <c r="OJY30" s="425"/>
      <c r="OJZ30" s="425"/>
      <c r="OKA30" s="425"/>
      <c r="OKB30" s="425"/>
      <c r="OKC30" s="425"/>
      <c r="OKD30" s="425"/>
      <c r="OKE30" s="425"/>
      <c r="OKF30" s="425"/>
      <c r="OKG30" s="425"/>
      <c r="OKH30" s="425"/>
      <c r="OKI30" s="425"/>
      <c r="OKJ30" s="425"/>
      <c r="OKK30" s="425"/>
      <c r="OKL30" s="425"/>
      <c r="OKM30" s="425"/>
      <c r="OKN30" s="425"/>
      <c r="OKO30" s="425"/>
      <c r="OKP30" s="425"/>
      <c r="OKQ30" s="425"/>
      <c r="OKR30" s="425"/>
      <c r="OKS30" s="425"/>
      <c r="OKT30" s="425"/>
      <c r="OKU30" s="425"/>
      <c r="OKV30" s="425"/>
      <c r="OKW30" s="425"/>
      <c r="OKX30" s="425"/>
      <c r="OKY30" s="425"/>
      <c r="OKZ30" s="425"/>
      <c r="OLA30" s="425"/>
      <c r="OLB30" s="425"/>
      <c r="OLC30" s="425"/>
      <c r="OLD30" s="425"/>
      <c r="OLE30" s="425"/>
      <c r="OLF30" s="425"/>
      <c r="OLG30" s="425"/>
      <c r="OLH30" s="425"/>
      <c r="OLI30" s="425"/>
      <c r="OLJ30" s="425"/>
      <c r="OLK30" s="425"/>
      <c r="OLL30" s="425"/>
      <c r="OLM30" s="425"/>
      <c r="OLN30" s="425"/>
      <c r="OLO30" s="425"/>
      <c r="OLP30" s="425"/>
      <c r="OLQ30" s="425"/>
      <c r="OLR30" s="425"/>
      <c r="OLS30" s="425"/>
      <c r="OLT30" s="425"/>
      <c r="OLU30" s="425"/>
      <c r="OLV30" s="425"/>
      <c r="OLW30" s="425"/>
      <c r="OLX30" s="425"/>
      <c r="OLY30" s="425"/>
      <c r="OLZ30" s="425"/>
      <c r="OMA30" s="425"/>
      <c r="OMB30" s="425"/>
      <c r="OMC30" s="425"/>
      <c r="OMD30" s="425"/>
      <c r="OME30" s="425"/>
      <c r="OMF30" s="425"/>
      <c r="OMG30" s="425"/>
      <c r="OMH30" s="425"/>
      <c r="OMI30" s="425"/>
      <c r="OMJ30" s="425"/>
      <c r="OMK30" s="425"/>
      <c r="OML30" s="425"/>
      <c r="OMM30" s="425"/>
      <c r="OMN30" s="425"/>
      <c r="OMO30" s="425"/>
      <c r="OMP30" s="425"/>
      <c r="OMQ30" s="425"/>
      <c r="OMR30" s="425"/>
      <c r="OMS30" s="425"/>
      <c r="OMT30" s="425"/>
      <c r="OMU30" s="425"/>
      <c r="OMV30" s="425"/>
      <c r="OMW30" s="425"/>
      <c r="OMX30" s="425"/>
      <c r="OMY30" s="425"/>
      <c r="OMZ30" s="425"/>
      <c r="ONA30" s="425"/>
      <c r="ONB30" s="425"/>
      <c r="ONC30" s="425"/>
      <c r="OND30" s="425"/>
      <c r="ONE30" s="425"/>
      <c r="ONF30" s="425"/>
      <c r="ONG30" s="425"/>
      <c r="ONH30" s="425"/>
      <c r="ONI30" s="425"/>
      <c r="ONJ30" s="425"/>
      <c r="ONK30" s="425"/>
      <c r="ONL30" s="425"/>
      <c r="ONM30" s="425"/>
      <c r="ONN30" s="425"/>
      <c r="ONO30" s="425"/>
      <c r="ONP30" s="425"/>
      <c r="ONQ30" s="425"/>
      <c r="ONR30" s="425"/>
      <c r="ONS30" s="425"/>
      <c r="ONT30" s="425"/>
      <c r="ONU30" s="425"/>
      <c r="ONV30" s="425"/>
      <c r="ONW30" s="425"/>
      <c r="ONX30" s="425"/>
      <c r="ONY30" s="425"/>
      <c r="ONZ30" s="425"/>
      <c r="OOA30" s="425"/>
      <c r="OOB30" s="425"/>
      <c r="OOC30" s="425"/>
      <c r="OOD30" s="425"/>
      <c r="OOE30" s="425"/>
      <c r="OOF30" s="425"/>
      <c r="OOG30" s="425"/>
      <c r="OOH30" s="425"/>
      <c r="OOI30" s="425"/>
      <c r="OOJ30" s="425"/>
      <c r="OOK30" s="425"/>
      <c r="OOL30" s="425"/>
      <c r="OOM30" s="425"/>
      <c r="OON30" s="425"/>
      <c r="OOO30" s="425"/>
      <c r="OOP30" s="425"/>
      <c r="OOQ30" s="425"/>
      <c r="OOR30" s="425"/>
      <c r="OOS30" s="425"/>
      <c r="OOT30" s="425"/>
      <c r="OOU30" s="425"/>
      <c r="OOV30" s="425"/>
      <c r="OOW30" s="425"/>
      <c r="OOX30" s="425"/>
      <c r="OOY30" s="425"/>
      <c r="OOZ30" s="425"/>
      <c r="OPA30" s="425"/>
      <c r="OPB30" s="425"/>
      <c r="OPC30" s="425"/>
      <c r="OPD30" s="425"/>
      <c r="OPE30" s="425"/>
      <c r="OPF30" s="425"/>
      <c r="OPG30" s="425"/>
      <c r="OPH30" s="425"/>
      <c r="OPI30" s="425"/>
      <c r="OPJ30" s="425"/>
      <c r="OPK30" s="425"/>
      <c r="OPL30" s="425"/>
      <c r="OPM30" s="425"/>
      <c r="OPN30" s="425"/>
      <c r="OPO30" s="425"/>
      <c r="OPP30" s="425"/>
      <c r="OPQ30" s="425"/>
      <c r="OPR30" s="425"/>
      <c r="OPS30" s="425"/>
      <c r="OPT30" s="425"/>
      <c r="OPU30" s="425"/>
      <c r="OPV30" s="425"/>
      <c r="OPW30" s="425"/>
      <c r="OPX30" s="425"/>
      <c r="OPY30" s="425"/>
      <c r="OPZ30" s="425"/>
      <c r="OQA30" s="425"/>
      <c r="OQB30" s="425"/>
      <c r="OQC30" s="425"/>
      <c r="OQD30" s="425"/>
      <c r="OQE30" s="425"/>
      <c r="OQF30" s="425"/>
      <c r="OQG30" s="425"/>
      <c r="OQH30" s="425"/>
      <c r="OQI30" s="425"/>
      <c r="OQJ30" s="425"/>
      <c r="OQK30" s="425"/>
      <c r="OQL30" s="425"/>
      <c r="OQM30" s="425"/>
      <c r="OQN30" s="425"/>
      <c r="OQO30" s="425"/>
      <c r="OQP30" s="425"/>
      <c r="OQQ30" s="425"/>
      <c r="OQR30" s="425"/>
      <c r="OQS30" s="425"/>
      <c r="OQT30" s="425"/>
      <c r="OQU30" s="425"/>
      <c r="OQV30" s="425"/>
      <c r="OQW30" s="425"/>
      <c r="OQX30" s="425"/>
      <c r="OQY30" s="425"/>
      <c r="OQZ30" s="425"/>
      <c r="ORA30" s="425"/>
      <c r="ORB30" s="425"/>
      <c r="ORC30" s="425"/>
      <c r="ORD30" s="425"/>
      <c r="ORE30" s="425"/>
      <c r="ORF30" s="425"/>
      <c r="ORG30" s="425"/>
      <c r="ORH30" s="425"/>
      <c r="ORI30" s="425"/>
      <c r="ORJ30" s="425"/>
      <c r="ORK30" s="425"/>
      <c r="ORL30" s="425"/>
      <c r="ORM30" s="425"/>
      <c r="ORN30" s="425"/>
      <c r="ORO30" s="425"/>
      <c r="ORP30" s="425"/>
      <c r="ORQ30" s="425"/>
      <c r="ORR30" s="425"/>
      <c r="ORS30" s="425"/>
      <c r="ORT30" s="425"/>
      <c r="ORU30" s="425"/>
      <c r="ORV30" s="425"/>
      <c r="ORW30" s="425"/>
      <c r="ORX30" s="425"/>
      <c r="ORY30" s="425"/>
      <c r="ORZ30" s="425"/>
      <c r="OSA30" s="425"/>
      <c r="OSB30" s="425"/>
      <c r="OSC30" s="425"/>
      <c r="OSD30" s="425"/>
      <c r="OSE30" s="425"/>
      <c r="OSF30" s="425"/>
      <c r="OSG30" s="425"/>
      <c r="OSH30" s="425"/>
      <c r="OSI30" s="425"/>
      <c r="OSJ30" s="425"/>
      <c r="OSK30" s="425"/>
      <c r="OSL30" s="425"/>
      <c r="OSM30" s="425"/>
      <c r="OSN30" s="425"/>
      <c r="OSO30" s="425"/>
      <c r="OSP30" s="425"/>
      <c r="OSQ30" s="425"/>
      <c r="OSR30" s="425"/>
      <c r="OSS30" s="425"/>
      <c r="OST30" s="425"/>
      <c r="OSU30" s="425"/>
      <c r="OSV30" s="425"/>
      <c r="OSW30" s="425"/>
      <c r="OSX30" s="425"/>
      <c r="OSY30" s="425"/>
      <c r="OSZ30" s="425"/>
      <c r="OTA30" s="425"/>
      <c r="OTB30" s="425"/>
      <c r="OTC30" s="425"/>
      <c r="OTD30" s="425"/>
      <c r="OTE30" s="425"/>
      <c r="OTF30" s="425"/>
      <c r="OTG30" s="425"/>
      <c r="OTH30" s="425"/>
      <c r="OTI30" s="425"/>
      <c r="OTJ30" s="425"/>
      <c r="OTK30" s="425"/>
      <c r="OTL30" s="425"/>
      <c r="OTM30" s="425"/>
      <c r="OTN30" s="425"/>
      <c r="OTO30" s="425"/>
      <c r="OTP30" s="425"/>
      <c r="OTQ30" s="425"/>
      <c r="OTR30" s="425"/>
      <c r="OTS30" s="425"/>
      <c r="OTT30" s="425"/>
      <c r="OTU30" s="425"/>
      <c r="OTV30" s="425"/>
      <c r="OTW30" s="425"/>
      <c r="OTX30" s="425"/>
      <c r="OTY30" s="425"/>
      <c r="OTZ30" s="425"/>
      <c r="OUA30" s="425"/>
      <c r="OUB30" s="425"/>
      <c r="OUC30" s="425"/>
      <c r="OUD30" s="425"/>
      <c r="OUE30" s="425"/>
      <c r="OUF30" s="425"/>
      <c r="OUG30" s="425"/>
      <c r="OUH30" s="425"/>
      <c r="OUI30" s="425"/>
      <c r="OUJ30" s="425"/>
      <c r="OUK30" s="425"/>
      <c r="OUL30" s="425"/>
      <c r="OUM30" s="425"/>
      <c r="OUN30" s="425"/>
      <c r="OUO30" s="425"/>
      <c r="OUP30" s="425"/>
      <c r="OUQ30" s="425"/>
      <c r="OUR30" s="425"/>
      <c r="OUS30" s="425"/>
      <c r="OUT30" s="425"/>
      <c r="OUU30" s="425"/>
      <c r="OUV30" s="425"/>
      <c r="OUW30" s="425"/>
      <c r="OUX30" s="425"/>
      <c r="OUY30" s="425"/>
      <c r="OUZ30" s="425"/>
      <c r="OVA30" s="425"/>
      <c r="OVB30" s="425"/>
      <c r="OVC30" s="425"/>
      <c r="OVD30" s="425"/>
      <c r="OVE30" s="425"/>
      <c r="OVF30" s="425"/>
      <c r="OVG30" s="425"/>
      <c r="OVH30" s="425"/>
      <c r="OVI30" s="425"/>
      <c r="OVJ30" s="425"/>
      <c r="OVK30" s="425"/>
      <c r="OVL30" s="425"/>
      <c r="OVM30" s="425"/>
      <c r="OVN30" s="425"/>
      <c r="OVO30" s="425"/>
      <c r="OVP30" s="425"/>
      <c r="OVQ30" s="425"/>
      <c r="OVR30" s="425"/>
      <c r="OVS30" s="425"/>
      <c r="OVT30" s="425"/>
      <c r="OVU30" s="425"/>
      <c r="OVV30" s="425"/>
      <c r="OVW30" s="425"/>
      <c r="OVX30" s="425"/>
      <c r="OVY30" s="425"/>
      <c r="OVZ30" s="425"/>
      <c r="OWA30" s="425"/>
      <c r="OWB30" s="425"/>
      <c r="OWC30" s="425"/>
      <c r="OWD30" s="425"/>
      <c r="OWE30" s="425"/>
      <c r="OWF30" s="425"/>
      <c r="OWG30" s="425"/>
      <c r="OWH30" s="425"/>
      <c r="OWI30" s="425"/>
      <c r="OWJ30" s="425"/>
      <c r="OWK30" s="425"/>
      <c r="OWL30" s="425"/>
      <c r="OWM30" s="425"/>
      <c r="OWN30" s="425"/>
      <c r="OWO30" s="425"/>
      <c r="OWP30" s="425"/>
      <c r="OWQ30" s="425"/>
      <c r="OWR30" s="425"/>
      <c r="OWS30" s="425"/>
      <c r="OWT30" s="425"/>
      <c r="OWU30" s="425"/>
      <c r="OWV30" s="425"/>
      <c r="OWW30" s="425"/>
      <c r="OWX30" s="425"/>
      <c r="OWY30" s="425"/>
      <c r="OWZ30" s="425"/>
      <c r="OXA30" s="425"/>
      <c r="OXB30" s="425"/>
      <c r="OXC30" s="425"/>
      <c r="OXD30" s="425"/>
      <c r="OXE30" s="425"/>
      <c r="OXF30" s="425"/>
      <c r="OXG30" s="425"/>
      <c r="OXH30" s="425"/>
      <c r="OXI30" s="425"/>
      <c r="OXJ30" s="425"/>
      <c r="OXK30" s="425"/>
      <c r="OXL30" s="425"/>
      <c r="OXM30" s="425"/>
      <c r="OXN30" s="425"/>
      <c r="OXO30" s="425"/>
      <c r="OXP30" s="425"/>
      <c r="OXQ30" s="425"/>
      <c r="OXR30" s="425"/>
      <c r="OXS30" s="425"/>
      <c r="OXT30" s="425"/>
      <c r="OXU30" s="425"/>
      <c r="OXV30" s="425"/>
      <c r="OXW30" s="425"/>
      <c r="OXX30" s="425"/>
      <c r="OXY30" s="425"/>
      <c r="OXZ30" s="425"/>
      <c r="OYA30" s="425"/>
      <c r="OYB30" s="425"/>
      <c r="OYC30" s="425"/>
      <c r="OYD30" s="425"/>
      <c r="OYE30" s="425"/>
      <c r="OYF30" s="425"/>
      <c r="OYG30" s="425"/>
      <c r="OYH30" s="425"/>
      <c r="OYI30" s="425"/>
      <c r="OYJ30" s="425"/>
      <c r="OYK30" s="425"/>
      <c r="OYL30" s="425"/>
      <c r="OYM30" s="425"/>
      <c r="OYN30" s="425"/>
      <c r="OYO30" s="425"/>
      <c r="OYP30" s="425"/>
      <c r="OYQ30" s="425"/>
      <c r="OYR30" s="425"/>
      <c r="OYS30" s="425"/>
      <c r="OYT30" s="425"/>
      <c r="OYU30" s="425"/>
      <c r="OYV30" s="425"/>
      <c r="OYW30" s="425"/>
      <c r="OYX30" s="425"/>
      <c r="OYY30" s="425"/>
      <c r="OYZ30" s="425"/>
      <c r="OZA30" s="425"/>
      <c r="OZB30" s="425"/>
      <c r="OZC30" s="425"/>
      <c r="OZD30" s="425"/>
      <c r="OZE30" s="425"/>
      <c r="OZF30" s="425"/>
      <c r="OZG30" s="425"/>
      <c r="OZH30" s="425"/>
      <c r="OZI30" s="425"/>
      <c r="OZJ30" s="425"/>
      <c r="OZK30" s="425"/>
      <c r="OZL30" s="425"/>
      <c r="OZM30" s="425"/>
      <c r="OZN30" s="425"/>
      <c r="OZO30" s="425"/>
      <c r="OZP30" s="425"/>
      <c r="OZQ30" s="425"/>
      <c r="OZR30" s="425"/>
      <c r="OZS30" s="425"/>
      <c r="OZT30" s="425"/>
      <c r="OZU30" s="425"/>
      <c r="OZV30" s="425"/>
      <c r="OZW30" s="425"/>
      <c r="OZX30" s="425"/>
      <c r="OZY30" s="425"/>
      <c r="OZZ30" s="425"/>
      <c r="PAA30" s="425"/>
      <c r="PAB30" s="425"/>
      <c r="PAC30" s="425"/>
      <c r="PAD30" s="425"/>
      <c r="PAE30" s="425"/>
      <c r="PAF30" s="425"/>
      <c r="PAG30" s="425"/>
      <c r="PAH30" s="425"/>
      <c r="PAI30" s="425"/>
      <c r="PAJ30" s="425"/>
      <c r="PAK30" s="425"/>
      <c r="PAL30" s="425"/>
      <c r="PAM30" s="425"/>
      <c r="PAN30" s="425"/>
      <c r="PAO30" s="425"/>
      <c r="PAP30" s="425"/>
      <c r="PAQ30" s="425"/>
      <c r="PAR30" s="425"/>
      <c r="PAS30" s="425"/>
      <c r="PAT30" s="425"/>
      <c r="PAU30" s="425"/>
      <c r="PAV30" s="425"/>
      <c r="PAW30" s="425"/>
      <c r="PAX30" s="425"/>
      <c r="PAY30" s="425"/>
      <c r="PAZ30" s="425"/>
      <c r="PBA30" s="425"/>
      <c r="PBB30" s="425"/>
      <c r="PBC30" s="425"/>
      <c r="PBD30" s="425"/>
      <c r="PBE30" s="425"/>
      <c r="PBF30" s="425"/>
      <c r="PBG30" s="425"/>
      <c r="PBH30" s="425"/>
      <c r="PBI30" s="425"/>
      <c r="PBJ30" s="425"/>
      <c r="PBK30" s="425"/>
      <c r="PBL30" s="425"/>
      <c r="PBM30" s="425"/>
      <c r="PBN30" s="425"/>
      <c r="PBO30" s="425"/>
      <c r="PBP30" s="425"/>
      <c r="PBQ30" s="425"/>
      <c r="PBR30" s="425"/>
      <c r="PBS30" s="425"/>
      <c r="PBT30" s="425"/>
      <c r="PBU30" s="425"/>
      <c r="PBV30" s="425"/>
      <c r="PBW30" s="425"/>
      <c r="PBX30" s="425"/>
      <c r="PBY30" s="425"/>
      <c r="PBZ30" s="425"/>
      <c r="PCA30" s="425"/>
      <c r="PCB30" s="425"/>
      <c r="PCC30" s="425"/>
      <c r="PCD30" s="425"/>
      <c r="PCE30" s="425"/>
      <c r="PCF30" s="425"/>
      <c r="PCG30" s="425"/>
      <c r="PCH30" s="425"/>
      <c r="PCI30" s="425"/>
      <c r="PCJ30" s="425"/>
      <c r="PCK30" s="425"/>
      <c r="PCL30" s="425"/>
      <c r="PCM30" s="425"/>
      <c r="PCN30" s="425"/>
      <c r="PCO30" s="425"/>
      <c r="PCP30" s="425"/>
      <c r="PCQ30" s="425"/>
      <c r="PCR30" s="425"/>
      <c r="PCS30" s="425"/>
      <c r="PCT30" s="425"/>
      <c r="PCU30" s="425"/>
      <c r="PCV30" s="425"/>
      <c r="PCW30" s="425"/>
      <c r="PCX30" s="425"/>
      <c r="PCY30" s="425"/>
      <c r="PCZ30" s="425"/>
      <c r="PDA30" s="425"/>
      <c r="PDB30" s="425"/>
      <c r="PDC30" s="425"/>
      <c r="PDD30" s="425"/>
      <c r="PDE30" s="425"/>
      <c r="PDF30" s="425"/>
      <c r="PDG30" s="425"/>
      <c r="PDH30" s="425"/>
      <c r="PDI30" s="425"/>
      <c r="PDJ30" s="425"/>
      <c r="PDK30" s="425"/>
      <c r="PDL30" s="425"/>
      <c r="PDM30" s="425"/>
      <c r="PDN30" s="425"/>
      <c r="PDO30" s="425"/>
      <c r="PDP30" s="425"/>
      <c r="PDQ30" s="425"/>
      <c r="PDR30" s="425"/>
      <c r="PDS30" s="425"/>
      <c r="PDT30" s="425"/>
      <c r="PDU30" s="425"/>
      <c r="PDV30" s="425"/>
      <c r="PDW30" s="425"/>
      <c r="PDX30" s="425"/>
      <c r="PDY30" s="425"/>
      <c r="PDZ30" s="425"/>
      <c r="PEA30" s="425"/>
      <c r="PEB30" s="425"/>
      <c r="PEC30" s="425"/>
      <c r="PED30" s="425"/>
      <c r="PEE30" s="425"/>
      <c r="PEF30" s="425"/>
      <c r="PEG30" s="425"/>
      <c r="PEH30" s="425"/>
      <c r="PEI30" s="425"/>
      <c r="PEJ30" s="425"/>
      <c r="PEK30" s="425"/>
      <c r="PEL30" s="425"/>
      <c r="PEM30" s="425"/>
      <c r="PEN30" s="425"/>
      <c r="PEO30" s="425"/>
      <c r="PEP30" s="425"/>
      <c r="PEQ30" s="425"/>
      <c r="PER30" s="425"/>
      <c r="PES30" s="425"/>
      <c r="PET30" s="425"/>
      <c r="PEU30" s="425"/>
      <c r="PEV30" s="425"/>
      <c r="PEW30" s="425"/>
      <c r="PEX30" s="425"/>
      <c r="PEY30" s="425"/>
      <c r="PEZ30" s="425"/>
      <c r="PFA30" s="425"/>
      <c r="PFB30" s="425"/>
      <c r="PFC30" s="425"/>
      <c r="PFD30" s="425"/>
      <c r="PFE30" s="425"/>
      <c r="PFF30" s="425"/>
      <c r="PFG30" s="425"/>
      <c r="PFH30" s="425"/>
      <c r="PFI30" s="425"/>
      <c r="PFJ30" s="425"/>
      <c r="PFK30" s="425"/>
      <c r="PFL30" s="425"/>
      <c r="PFM30" s="425"/>
      <c r="PFN30" s="425"/>
      <c r="PFO30" s="425"/>
      <c r="PFP30" s="425"/>
      <c r="PFQ30" s="425"/>
      <c r="PFR30" s="425"/>
      <c r="PFS30" s="425"/>
      <c r="PFT30" s="425"/>
      <c r="PFU30" s="425"/>
      <c r="PFV30" s="425"/>
      <c r="PFW30" s="425"/>
      <c r="PFX30" s="425"/>
      <c r="PFY30" s="425"/>
      <c r="PFZ30" s="425"/>
      <c r="PGA30" s="425"/>
      <c r="PGB30" s="425"/>
      <c r="PGC30" s="425"/>
      <c r="PGD30" s="425"/>
      <c r="PGE30" s="425"/>
      <c r="PGF30" s="425"/>
      <c r="PGG30" s="425"/>
      <c r="PGH30" s="425"/>
      <c r="PGI30" s="425"/>
      <c r="PGJ30" s="425"/>
      <c r="PGK30" s="425"/>
      <c r="PGL30" s="425"/>
      <c r="PGM30" s="425"/>
      <c r="PGN30" s="425"/>
      <c r="PGO30" s="425"/>
      <c r="PGP30" s="425"/>
      <c r="PGQ30" s="425"/>
      <c r="PGR30" s="425"/>
      <c r="PGS30" s="425"/>
      <c r="PGT30" s="425"/>
      <c r="PGU30" s="425"/>
      <c r="PGV30" s="425"/>
      <c r="PGW30" s="425"/>
      <c r="PGX30" s="425"/>
      <c r="PGY30" s="425"/>
      <c r="PGZ30" s="425"/>
      <c r="PHA30" s="425"/>
      <c r="PHB30" s="425"/>
      <c r="PHC30" s="425"/>
      <c r="PHD30" s="425"/>
      <c r="PHE30" s="425"/>
      <c r="PHF30" s="425"/>
      <c r="PHG30" s="425"/>
      <c r="PHH30" s="425"/>
      <c r="PHI30" s="425"/>
      <c r="PHJ30" s="425"/>
      <c r="PHK30" s="425"/>
      <c r="PHL30" s="425"/>
      <c r="PHM30" s="425"/>
      <c r="PHN30" s="425"/>
      <c r="PHO30" s="425"/>
      <c r="PHP30" s="425"/>
      <c r="PHQ30" s="425"/>
      <c r="PHR30" s="425"/>
      <c r="PHS30" s="425"/>
      <c r="PHT30" s="425"/>
      <c r="PHU30" s="425"/>
      <c r="PHV30" s="425"/>
      <c r="PHW30" s="425"/>
      <c r="PHX30" s="425"/>
      <c r="PHY30" s="425"/>
      <c r="PHZ30" s="425"/>
      <c r="PIA30" s="425"/>
      <c r="PIB30" s="425"/>
      <c r="PIC30" s="425"/>
      <c r="PID30" s="425"/>
      <c r="PIE30" s="425"/>
      <c r="PIF30" s="425"/>
      <c r="PIG30" s="425"/>
      <c r="PIH30" s="425"/>
      <c r="PII30" s="425"/>
      <c r="PIJ30" s="425"/>
      <c r="PIK30" s="425"/>
      <c r="PIL30" s="425"/>
      <c r="PIM30" s="425"/>
      <c r="PIN30" s="425"/>
      <c r="PIO30" s="425"/>
      <c r="PIP30" s="425"/>
      <c r="PIQ30" s="425"/>
      <c r="PIR30" s="425"/>
      <c r="PIS30" s="425"/>
      <c r="PIT30" s="425"/>
      <c r="PIU30" s="425"/>
      <c r="PIV30" s="425"/>
      <c r="PIW30" s="425"/>
      <c r="PIX30" s="425"/>
      <c r="PIY30" s="425"/>
      <c r="PIZ30" s="425"/>
      <c r="PJA30" s="425"/>
      <c r="PJB30" s="425"/>
      <c r="PJC30" s="425"/>
      <c r="PJD30" s="425"/>
      <c r="PJE30" s="425"/>
      <c r="PJF30" s="425"/>
      <c r="PJG30" s="425"/>
      <c r="PJH30" s="425"/>
      <c r="PJI30" s="425"/>
      <c r="PJJ30" s="425"/>
      <c r="PJK30" s="425"/>
      <c r="PJL30" s="425"/>
      <c r="PJM30" s="425"/>
      <c r="PJN30" s="425"/>
      <c r="PJO30" s="425"/>
      <c r="PJP30" s="425"/>
      <c r="PJQ30" s="425"/>
      <c r="PJR30" s="425"/>
      <c r="PJS30" s="425"/>
      <c r="PJT30" s="425"/>
      <c r="PJU30" s="425"/>
      <c r="PJV30" s="425"/>
      <c r="PJW30" s="425"/>
      <c r="PJX30" s="425"/>
      <c r="PJY30" s="425"/>
      <c r="PJZ30" s="425"/>
      <c r="PKA30" s="425"/>
      <c r="PKB30" s="425"/>
      <c r="PKC30" s="425"/>
      <c r="PKD30" s="425"/>
      <c r="PKE30" s="425"/>
      <c r="PKF30" s="425"/>
      <c r="PKG30" s="425"/>
      <c r="PKH30" s="425"/>
      <c r="PKI30" s="425"/>
      <c r="PKJ30" s="425"/>
      <c r="PKK30" s="425"/>
      <c r="PKL30" s="425"/>
      <c r="PKM30" s="425"/>
      <c r="PKN30" s="425"/>
      <c r="PKO30" s="425"/>
      <c r="PKP30" s="425"/>
      <c r="PKQ30" s="425"/>
      <c r="PKR30" s="425"/>
      <c r="PKS30" s="425"/>
      <c r="PKT30" s="425"/>
      <c r="PKU30" s="425"/>
      <c r="PKV30" s="425"/>
      <c r="PKW30" s="425"/>
      <c r="PKX30" s="425"/>
      <c r="PKY30" s="425"/>
      <c r="PKZ30" s="425"/>
      <c r="PLA30" s="425"/>
      <c r="PLB30" s="425"/>
      <c r="PLC30" s="425"/>
      <c r="PLD30" s="425"/>
      <c r="PLE30" s="425"/>
      <c r="PLF30" s="425"/>
      <c r="PLG30" s="425"/>
      <c r="PLH30" s="425"/>
      <c r="PLI30" s="425"/>
      <c r="PLJ30" s="425"/>
      <c r="PLK30" s="425"/>
      <c r="PLL30" s="425"/>
      <c r="PLM30" s="425"/>
      <c r="PLN30" s="425"/>
      <c r="PLO30" s="425"/>
      <c r="PLP30" s="425"/>
      <c r="PLQ30" s="425"/>
      <c r="PLR30" s="425"/>
      <c r="PLS30" s="425"/>
      <c r="PLT30" s="425"/>
      <c r="PLU30" s="425"/>
      <c r="PLV30" s="425"/>
      <c r="PLW30" s="425"/>
      <c r="PLX30" s="425"/>
      <c r="PLY30" s="425"/>
      <c r="PLZ30" s="425"/>
      <c r="PMA30" s="425"/>
      <c r="PMB30" s="425"/>
      <c r="PMC30" s="425"/>
      <c r="PMD30" s="425"/>
      <c r="PME30" s="425"/>
      <c r="PMF30" s="425"/>
      <c r="PMG30" s="425"/>
      <c r="PMH30" s="425"/>
      <c r="PMI30" s="425"/>
      <c r="PMJ30" s="425"/>
      <c r="PMK30" s="425"/>
      <c r="PML30" s="425"/>
      <c r="PMM30" s="425"/>
      <c r="PMN30" s="425"/>
      <c r="PMO30" s="425"/>
      <c r="PMP30" s="425"/>
      <c r="PMQ30" s="425"/>
      <c r="PMR30" s="425"/>
      <c r="PMS30" s="425"/>
      <c r="PMT30" s="425"/>
      <c r="PMU30" s="425"/>
      <c r="PMV30" s="425"/>
      <c r="PMW30" s="425"/>
      <c r="PMX30" s="425"/>
      <c r="PMY30" s="425"/>
      <c r="PMZ30" s="425"/>
      <c r="PNA30" s="425"/>
      <c r="PNB30" s="425"/>
      <c r="PNC30" s="425"/>
      <c r="PND30" s="425"/>
      <c r="PNE30" s="425"/>
      <c r="PNF30" s="425"/>
      <c r="PNG30" s="425"/>
      <c r="PNH30" s="425"/>
      <c r="PNI30" s="425"/>
      <c r="PNJ30" s="425"/>
      <c r="PNK30" s="425"/>
      <c r="PNL30" s="425"/>
      <c r="PNM30" s="425"/>
      <c r="PNN30" s="425"/>
      <c r="PNO30" s="425"/>
      <c r="PNP30" s="425"/>
      <c r="PNQ30" s="425"/>
      <c r="PNR30" s="425"/>
      <c r="PNS30" s="425"/>
      <c r="PNT30" s="425"/>
      <c r="PNU30" s="425"/>
      <c r="PNV30" s="425"/>
      <c r="PNW30" s="425"/>
      <c r="PNX30" s="425"/>
      <c r="PNY30" s="425"/>
      <c r="PNZ30" s="425"/>
      <c r="POA30" s="425"/>
      <c r="POB30" s="425"/>
      <c r="POC30" s="425"/>
      <c r="POD30" s="425"/>
      <c r="POE30" s="425"/>
      <c r="POF30" s="425"/>
      <c r="POG30" s="425"/>
      <c r="POH30" s="425"/>
      <c r="POI30" s="425"/>
      <c r="POJ30" s="425"/>
      <c r="POK30" s="425"/>
      <c r="POL30" s="425"/>
      <c r="POM30" s="425"/>
      <c r="PON30" s="425"/>
      <c r="POO30" s="425"/>
      <c r="POP30" s="425"/>
      <c r="POQ30" s="425"/>
      <c r="POR30" s="425"/>
      <c r="POS30" s="425"/>
      <c r="POT30" s="425"/>
      <c r="POU30" s="425"/>
      <c r="POV30" s="425"/>
      <c r="POW30" s="425"/>
      <c r="POX30" s="425"/>
      <c r="POY30" s="425"/>
      <c r="POZ30" s="425"/>
      <c r="PPA30" s="425"/>
      <c r="PPB30" s="425"/>
      <c r="PPC30" s="425"/>
      <c r="PPD30" s="425"/>
      <c r="PPE30" s="425"/>
      <c r="PPF30" s="425"/>
      <c r="PPG30" s="425"/>
      <c r="PPH30" s="425"/>
      <c r="PPI30" s="425"/>
      <c r="PPJ30" s="425"/>
      <c r="PPK30" s="425"/>
      <c r="PPL30" s="425"/>
      <c r="PPM30" s="425"/>
      <c r="PPN30" s="425"/>
      <c r="PPO30" s="425"/>
      <c r="PPP30" s="425"/>
      <c r="PPQ30" s="425"/>
      <c r="PPR30" s="425"/>
      <c r="PPS30" s="425"/>
      <c r="PPT30" s="425"/>
      <c r="PPU30" s="425"/>
      <c r="PPV30" s="425"/>
      <c r="PPW30" s="425"/>
      <c r="PPX30" s="425"/>
      <c r="PPY30" s="425"/>
      <c r="PPZ30" s="425"/>
      <c r="PQA30" s="425"/>
      <c r="PQB30" s="425"/>
      <c r="PQC30" s="425"/>
      <c r="PQD30" s="425"/>
      <c r="PQE30" s="425"/>
      <c r="PQF30" s="425"/>
      <c r="PQG30" s="425"/>
      <c r="PQH30" s="425"/>
      <c r="PQI30" s="425"/>
      <c r="PQJ30" s="425"/>
      <c r="PQK30" s="425"/>
      <c r="PQL30" s="425"/>
      <c r="PQM30" s="425"/>
      <c r="PQN30" s="425"/>
      <c r="PQO30" s="425"/>
      <c r="PQP30" s="425"/>
      <c r="PQQ30" s="425"/>
      <c r="PQR30" s="425"/>
      <c r="PQS30" s="425"/>
      <c r="PQT30" s="425"/>
      <c r="PQU30" s="425"/>
      <c r="PQV30" s="425"/>
      <c r="PQW30" s="425"/>
      <c r="PQX30" s="425"/>
      <c r="PQY30" s="425"/>
      <c r="PQZ30" s="425"/>
      <c r="PRA30" s="425"/>
      <c r="PRB30" s="425"/>
      <c r="PRC30" s="425"/>
      <c r="PRD30" s="425"/>
      <c r="PRE30" s="425"/>
      <c r="PRF30" s="425"/>
      <c r="PRG30" s="425"/>
      <c r="PRH30" s="425"/>
      <c r="PRI30" s="425"/>
      <c r="PRJ30" s="425"/>
      <c r="PRK30" s="425"/>
      <c r="PRL30" s="425"/>
      <c r="PRM30" s="425"/>
      <c r="PRN30" s="425"/>
      <c r="PRO30" s="425"/>
      <c r="PRP30" s="425"/>
      <c r="PRQ30" s="425"/>
      <c r="PRR30" s="425"/>
      <c r="PRS30" s="425"/>
      <c r="PRT30" s="425"/>
      <c r="PRU30" s="425"/>
      <c r="PRV30" s="425"/>
      <c r="PRW30" s="425"/>
      <c r="PRX30" s="425"/>
      <c r="PRY30" s="425"/>
      <c r="PRZ30" s="425"/>
      <c r="PSA30" s="425"/>
      <c r="PSB30" s="425"/>
      <c r="PSC30" s="425"/>
      <c r="PSD30" s="425"/>
      <c r="PSE30" s="425"/>
      <c r="PSF30" s="425"/>
      <c r="PSG30" s="425"/>
      <c r="PSH30" s="425"/>
      <c r="PSI30" s="425"/>
      <c r="PSJ30" s="425"/>
      <c r="PSK30" s="425"/>
      <c r="PSL30" s="425"/>
      <c r="PSM30" s="425"/>
      <c r="PSN30" s="425"/>
      <c r="PSO30" s="425"/>
      <c r="PSP30" s="425"/>
      <c r="PSQ30" s="425"/>
      <c r="PSR30" s="425"/>
      <c r="PSS30" s="425"/>
      <c r="PST30" s="425"/>
      <c r="PSU30" s="425"/>
      <c r="PSV30" s="425"/>
      <c r="PSW30" s="425"/>
      <c r="PSX30" s="425"/>
      <c r="PSY30" s="425"/>
      <c r="PSZ30" s="425"/>
      <c r="PTA30" s="425"/>
      <c r="PTB30" s="425"/>
      <c r="PTC30" s="425"/>
      <c r="PTD30" s="425"/>
      <c r="PTE30" s="425"/>
      <c r="PTF30" s="425"/>
      <c r="PTG30" s="425"/>
      <c r="PTH30" s="425"/>
      <c r="PTI30" s="425"/>
      <c r="PTJ30" s="425"/>
      <c r="PTK30" s="425"/>
      <c r="PTL30" s="425"/>
      <c r="PTM30" s="425"/>
      <c r="PTN30" s="425"/>
      <c r="PTO30" s="425"/>
      <c r="PTP30" s="425"/>
      <c r="PTQ30" s="425"/>
      <c r="PTR30" s="425"/>
      <c r="PTS30" s="425"/>
      <c r="PTT30" s="425"/>
      <c r="PTU30" s="425"/>
      <c r="PTV30" s="425"/>
      <c r="PTW30" s="425"/>
      <c r="PTX30" s="425"/>
      <c r="PTY30" s="425"/>
      <c r="PTZ30" s="425"/>
      <c r="PUA30" s="425"/>
      <c r="PUB30" s="425"/>
      <c r="PUC30" s="425"/>
      <c r="PUD30" s="425"/>
      <c r="PUE30" s="425"/>
      <c r="PUF30" s="425"/>
      <c r="PUG30" s="425"/>
      <c r="PUH30" s="425"/>
      <c r="PUI30" s="425"/>
      <c r="PUJ30" s="425"/>
      <c r="PUK30" s="425"/>
      <c r="PUL30" s="425"/>
      <c r="PUM30" s="425"/>
      <c r="PUN30" s="425"/>
      <c r="PUO30" s="425"/>
      <c r="PUP30" s="425"/>
      <c r="PUQ30" s="425"/>
      <c r="PUR30" s="425"/>
      <c r="PUS30" s="425"/>
      <c r="PUT30" s="425"/>
      <c r="PUU30" s="425"/>
      <c r="PUV30" s="425"/>
      <c r="PUW30" s="425"/>
      <c r="PUX30" s="425"/>
      <c r="PUY30" s="425"/>
      <c r="PUZ30" s="425"/>
      <c r="PVA30" s="425"/>
      <c r="PVB30" s="425"/>
      <c r="PVC30" s="425"/>
      <c r="PVD30" s="425"/>
      <c r="PVE30" s="425"/>
      <c r="PVF30" s="425"/>
      <c r="PVG30" s="425"/>
      <c r="PVH30" s="425"/>
      <c r="PVI30" s="425"/>
      <c r="PVJ30" s="425"/>
      <c r="PVK30" s="425"/>
      <c r="PVL30" s="425"/>
      <c r="PVM30" s="425"/>
      <c r="PVN30" s="425"/>
      <c r="PVO30" s="425"/>
      <c r="PVP30" s="425"/>
      <c r="PVQ30" s="425"/>
      <c r="PVR30" s="425"/>
      <c r="PVS30" s="425"/>
      <c r="PVT30" s="425"/>
      <c r="PVU30" s="425"/>
      <c r="PVV30" s="425"/>
      <c r="PVW30" s="425"/>
      <c r="PVX30" s="425"/>
      <c r="PVY30" s="425"/>
      <c r="PVZ30" s="425"/>
      <c r="PWA30" s="425"/>
      <c r="PWB30" s="425"/>
      <c r="PWC30" s="425"/>
      <c r="PWD30" s="425"/>
      <c r="PWE30" s="425"/>
      <c r="PWF30" s="425"/>
      <c r="PWG30" s="425"/>
      <c r="PWH30" s="425"/>
      <c r="PWI30" s="425"/>
      <c r="PWJ30" s="425"/>
      <c r="PWK30" s="425"/>
      <c r="PWL30" s="425"/>
      <c r="PWM30" s="425"/>
      <c r="PWN30" s="425"/>
      <c r="PWO30" s="425"/>
      <c r="PWP30" s="425"/>
      <c r="PWQ30" s="425"/>
      <c r="PWR30" s="425"/>
      <c r="PWS30" s="425"/>
      <c r="PWT30" s="425"/>
      <c r="PWU30" s="425"/>
      <c r="PWV30" s="425"/>
      <c r="PWW30" s="425"/>
      <c r="PWX30" s="425"/>
      <c r="PWY30" s="425"/>
      <c r="PWZ30" s="425"/>
      <c r="PXA30" s="425"/>
      <c r="PXB30" s="425"/>
      <c r="PXC30" s="425"/>
      <c r="PXD30" s="425"/>
      <c r="PXE30" s="425"/>
      <c r="PXF30" s="425"/>
      <c r="PXG30" s="425"/>
      <c r="PXH30" s="425"/>
      <c r="PXI30" s="425"/>
      <c r="PXJ30" s="425"/>
      <c r="PXK30" s="425"/>
      <c r="PXL30" s="425"/>
      <c r="PXM30" s="425"/>
      <c r="PXN30" s="425"/>
      <c r="PXO30" s="425"/>
      <c r="PXP30" s="425"/>
      <c r="PXQ30" s="425"/>
      <c r="PXR30" s="425"/>
      <c r="PXS30" s="425"/>
      <c r="PXT30" s="425"/>
      <c r="PXU30" s="425"/>
      <c r="PXV30" s="425"/>
      <c r="PXW30" s="425"/>
      <c r="PXX30" s="425"/>
      <c r="PXY30" s="425"/>
      <c r="PXZ30" s="425"/>
      <c r="PYA30" s="425"/>
      <c r="PYB30" s="425"/>
      <c r="PYC30" s="425"/>
      <c r="PYD30" s="425"/>
      <c r="PYE30" s="425"/>
      <c r="PYF30" s="425"/>
      <c r="PYG30" s="425"/>
      <c r="PYH30" s="425"/>
      <c r="PYI30" s="425"/>
      <c r="PYJ30" s="425"/>
      <c r="PYK30" s="425"/>
      <c r="PYL30" s="425"/>
      <c r="PYM30" s="425"/>
      <c r="PYN30" s="425"/>
      <c r="PYO30" s="425"/>
      <c r="PYP30" s="425"/>
      <c r="PYQ30" s="425"/>
      <c r="PYR30" s="425"/>
      <c r="PYS30" s="425"/>
      <c r="PYT30" s="425"/>
      <c r="PYU30" s="425"/>
      <c r="PYV30" s="425"/>
      <c r="PYW30" s="425"/>
      <c r="PYX30" s="425"/>
      <c r="PYY30" s="425"/>
      <c r="PYZ30" s="425"/>
      <c r="PZA30" s="425"/>
      <c r="PZB30" s="425"/>
      <c r="PZC30" s="425"/>
      <c r="PZD30" s="425"/>
      <c r="PZE30" s="425"/>
      <c r="PZF30" s="425"/>
      <c r="PZG30" s="425"/>
      <c r="PZH30" s="425"/>
      <c r="PZI30" s="425"/>
      <c r="PZJ30" s="425"/>
      <c r="PZK30" s="425"/>
      <c r="PZL30" s="425"/>
      <c r="PZM30" s="425"/>
      <c r="PZN30" s="425"/>
      <c r="PZO30" s="425"/>
      <c r="PZP30" s="425"/>
      <c r="PZQ30" s="425"/>
      <c r="PZR30" s="425"/>
      <c r="PZS30" s="425"/>
      <c r="PZT30" s="425"/>
      <c r="PZU30" s="425"/>
      <c r="PZV30" s="425"/>
      <c r="PZW30" s="425"/>
      <c r="PZX30" s="425"/>
      <c r="PZY30" s="425"/>
      <c r="PZZ30" s="425"/>
      <c r="QAA30" s="425"/>
      <c r="QAB30" s="425"/>
      <c r="QAC30" s="425"/>
      <c r="QAD30" s="425"/>
      <c r="QAE30" s="425"/>
      <c r="QAF30" s="425"/>
      <c r="QAG30" s="425"/>
      <c r="QAH30" s="425"/>
      <c r="QAI30" s="425"/>
      <c r="QAJ30" s="425"/>
      <c r="QAK30" s="425"/>
      <c r="QAL30" s="425"/>
      <c r="QAM30" s="425"/>
      <c r="QAN30" s="425"/>
      <c r="QAO30" s="425"/>
      <c r="QAP30" s="425"/>
      <c r="QAQ30" s="425"/>
      <c r="QAR30" s="425"/>
      <c r="QAS30" s="425"/>
      <c r="QAT30" s="425"/>
      <c r="QAU30" s="425"/>
      <c r="QAV30" s="425"/>
      <c r="QAW30" s="425"/>
      <c r="QAX30" s="425"/>
      <c r="QAY30" s="425"/>
      <c r="QAZ30" s="425"/>
      <c r="QBA30" s="425"/>
      <c r="QBB30" s="425"/>
      <c r="QBC30" s="425"/>
      <c r="QBD30" s="425"/>
      <c r="QBE30" s="425"/>
      <c r="QBF30" s="425"/>
      <c r="QBG30" s="425"/>
      <c r="QBH30" s="425"/>
      <c r="QBI30" s="425"/>
      <c r="QBJ30" s="425"/>
      <c r="QBK30" s="425"/>
      <c r="QBL30" s="425"/>
      <c r="QBM30" s="425"/>
      <c r="QBN30" s="425"/>
      <c r="QBO30" s="425"/>
      <c r="QBP30" s="425"/>
      <c r="QBQ30" s="425"/>
      <c r="QBR30" s="425"/>
      <c r="QBS30" s="425"/>
      <c r="QBT30" s="425"/>
      <c r="QBU30" s="425"/>
      <c r="QBV30" s="425"/>
      <c r="QBW30" s="425"/>
      <c r="QBX30" s="425"/>
      <c r="QBY30" s="425"/>
      <c r="QBZ30" s="425"/>
      <c r="QCA30" s="425"/>
      <c r="QCB30" s="425"/>
      <c r="QCC30" s="425"/>
      <c r="QCD30" s="425"/>
      <c r="QCE30" s="425"/>
      <c r="QCF30" s="425"/>
      <c r="QCG30" s="425"/>
      <c r="QCH30" s="425"/>
      <c r="QCI30" s="425"/>
      <c r="QCJ30" s="425"/>
      <c r="QCK30" s="425"/>
      <c r="QCL30" s="425"/>
      <c r="QCM30" s="425"/>
      <c r="QCN30" s="425"/>
      <c r="QCO30" s="425"/>
      <c r="QCP30" s="425"/>
      <c r="QCQ30" s="425"/>
      <c r="QCR30" s="425"/>
      <c r="QCS30" s="425"/>
      <c r="QCT30" s="425"/>
      <c r="QCU30" s="425"/>
      <c r="QCV30" s="425"/>
      <c r="QCW30" s="425"/>
      <c r="QCX30" s="425"/>
      <c r="QCY30" s="425"/>
      <c r="QCZ30" s="425"/>
      <c r="QDA30" s="425"/>
      <c r="QDB30" s="425"/>
      <c r="QDC30" s="425"/>
      <c r="QDD30" s="425"/>
      <c r="QDE30" s="425"/>
      <c r="QDF30" s="425"/>
      <c r="QDG30" s="425"/>
      <c r="QDH30" s="425"/>
      <c r="QDI30" s="425"/>
      <c r="QDJ30" s="425"/>
      <c r="QDK30" s="425"/>
      <c r="QDL30" s="425"/>
      <c r="QDM30" s="425"/>
      <c r="QDN30" s="425"/>
      <c r="QDO30" s="425"/>
      <c r="QDP30" s="425"/>
      <c r="QDQ30" s="425"/>
      <c r="QDR30" s="425"/>
      <c r="QDS30" s="425"/>
      <c r="QDT30" s="425"/>
      <c r="QDU30" s="425"/>
      <c r="QDV30" s="425"/>
      <c r="QDW30" s="425"/>
      <c r="QDX30" s="425"/>
      <c r="QDY30" s="425"/>
      <c r="QDZ30" s="425"/>
      <c r="QEA30" s="425"/>
      <c r="QEB30" s="425"/>
      <c r="QEC30" s="425"/>
      <c r="QED30" s="425"/>
      <c r="QEE30" s="425"/>
      <c r="QEF30" s="425"/>
      <c r="QEG30" s="425"/>
      <c r="QEH30" s="425"/>
      <c r="QEI30" s="425"/>
      <c r="QEJ30" s="425"/>
      <c r="QEK30" s="425"/>
      <c r="QEL30" s="425"/>
      <c r="QEM30" s="425"/>
      <c r="QEN30" s="425"/>
      <c r="QEO30" s="425"/>
      <c r="QEP30" s="425"/>
      <c r="QEQ30" s="425"/>
      <c r="QER30" s="425"/>
      <c r="QES30" s="425"/>
      <c r="QET30" s="425"/>
      <c r="QEU30" s="425"/>
      <c r="QEV30" s="425"/>
      <c r="QEW30" s="425"/>
      <c r="QEX30" s="425"/>
      <c r="QEY30" s="425"/>
      <c r="QEZ30" s="425"/>
      <c r="QFA30" s="425"/>
      <c r="QFB30" s="425"/>
      <c r="QFC30" s="425"/>
      <c r="QFD30" s="425"/>
      <c r="QFE30" s="425"/>
      <c r="QFF30" s="425"/>
      <c r="QFG30" s="425"/>
      <c r="QFH30" s="425"/>
      <c r="QFI30" s="425"/>
      <c r="QFJ30" s="425"/>
      <c r="QFK30" s="425"/>
      <c r="QFL30" s="425"/>
      <c r="QFM30" s="425"/>
      <c r="QFN30" s="425"/>
      <c r="QFO30" s="425"/>
      <c r="QFP30" s="425"/>
      <c r="QFQ30" s="425"/>
      <c r="QFR30" s="425"/>
      <c r="QFS30" s="425"/>
      <c r="QFT30" s="425"/>
      <c r="QFU30" s="425"/>
      <c r="QFV30" s="425"/>
      <c r="QFW30" s="425"/>
      <c r="QFX30" s="425"/>
      <c r="QFY30" s="425"/>
      <c r="QFZ30" s="425"/>
      <c r="QGA30" s="425"/>
      <c r="QGB30" s="425"/>
      <c r="QGC30" s="425"/>
      <c r="QGD30" s="425"/>
      <c r="QGE30" s="425"/>
      <c r="QGF30" s="425"/>
      <c r="QGG30" s="425"/>
      <c r="QGH30" s="425"/>
      <c r="QGI30" s="425"/>
      <c r="QGJ30" s="425"/>
      <c r="QGK30" s="425"/>
      <c r="QGL30" s="425"/>
      <c r="QGM30" s="425"/>
      <c r="QGN30" s="425"/>
      <c r="QGO30" s="425"/>
      <c r="QGP30" s="425"/>
      <c r="QGQ30" s="425"/>
      <c r="QGR30" s="425"/>
      <c r="QGS30" s="425"/>
      <c r="QGT30" s="425"/>
      <c r="QGU30" s="425"/>
      <c r="QGV30" s="425"/>
      <c r="QGW30" s="425"/>
      <c r="QGX30" s="425"/>
      <c r="QGY30" s="425"/>
      <c r="QGZ30" s="425"/>
      <c r="QHA30" s="425"/>
      <c r="QHB30" s="425"/>
      <c r="QHC30" s="425"/>
      <c r="QHD30" s="425"/>
      <c r="QHE30" s="425"/>
      <c r="QHF30" s="425"/>
      <c r="QHG30" s="425"/>
      <c r="QHH30" s="425"/>
      <c r="QHI30" s="425"/>
      <c r="QHJ30" s="425"/>
      <c r="QHK30" s="425"/>
      <c r="QHL30" s="425"/>
      <c r="QHM30" s="425"/>
      <c r="QHN30" s="425"/>
      <c r="QHO30" s="425"/>
      <c r="QHP30" s="425"/>
      <c r="QHQ30" s="425"/>
      <c r="QHR30" s="425"/>
      <c r="QHS30" s="425"/>
      <c r="QHT30" s="425"/>
      <c r="QHU30" s="425"/>
      <c r="QHV30" s="425"/>
      <c r="QHW30" s="425"/>
      <c r="QHX30" s="425"/>
      <c r="QHY30" s="425"/>
      <c r="QHZ30" s="425"/>
      <c r="QIA30" s="425"/>
      <c r="QIB30" s="425"/>
      <c r="QIC30" s="425"/>
      <c r="QID30" s="425"/>
      <c r="QIE30" s="425"/>
      <c r="QIF30" s="425"/>
      <c r="QIG30" s="425"/>
      <c r="QIH30" s="425"/>
      <c r="QII30" s="425"/>
      <c r="QIJ30" s="425"/>
      <c r="QIK30" s="425"/>
      <c r="QIL30" s="425"/>
      <c r="QIM30" s="425"/>
      <c r="QIN30" s="425"/>
      <c r="QIO30" s="425"/>
      <c r="QIP30" s="425"/>
      <c r="QIQ30" s="425"/>
      <c r="QIR30" s="425"/>
      <c r="QIS30" s="425"/>
      <c r="QIT30" s="425"/>
      <c r="QIU30" s="425"/>
      <c r="QIV30" s="425"/>
      <c r="QIW30" s="425"/>
      <c r="QIX30" s="425"/>
      <c r="QIY30" s="425"/>
      <c r="QIZ30" s="425"/>
      <c r="QJA30" s="425"/>
      <c r="QJB30" s="425"/>
      <c r="QJC30" s="425"/>
      <c r="QJD30" s="425"/>
      <c r="QJE30" s="425"/>
      <c r="QJF30" s="425"/>
      <c r="QJG30" s="425"/>
      <c r="QJH30" s="425"/>
      <c r="QJI30" s="425"/>
      <c r="QJJ30" s="425"/>
      <c r="QJK30" s="425"/>
      <c r="QJL30" s="425"/>
      <c r="QJM30" s="425"/>
      <c r="QJN30" s="425"/>
      <c r="QJO30" s="425"/>
      <c r="QJP30" s="425"/>
      <c r="QJQ30" s="425"/>
      <c r="QJR30" s="425"/>
      <c r="QJS30" s="425"/>
      <c r="QJT30" s="425"/>
      <c r="QJU30" s="425"/>
      <c r="QJV30" s="425"/>
      <c r="QJW30" s="425"/>
      <c r="QJX30" s="425"/>
      <c r="QJY30" s="425"/>
      <c r="QJZ30" s="425"/>
      <c r="QKA30" s="425"/>
      <c r="QKB30" s="425"/>
      <c r="QKC30" s="425"/>
      <c r="QKD30" s="425"/>
      <c r="QKE30" s="425"/>
      <c r="QKF30" s="425"/>
      <c r="QKG30" s="425"/>
      <c r="QKH30" s="425"/>
      <c r="QKI30" s="425"/>
      <c r="QKJ30" s="425"/>
      <c r="QKK30" s="425"/>
      <c r="QKL30" s="425"/>
      <c r="QKM30" s="425"/>
      <c r="QKN30" s="425"/>
      <c r="QKO30" s="425"/>
      <c r="QKP30" s="425"/>
      <c r="QKQ30" s="425"/>
      <c r="QKR30" s="425"/>
      <c r="QKS30" s="425"/>
      <c r="QKT30" s="425"/>
      <c r="QKU30" s="425"/>
      <c r="QKV30" s="425"/>
      <c r="QKW30" s="425"/>
      <c r="QKX30" s="425"/>
      <c r="QKY30" s="425"/>
      <c r="QKZ30" s="425"/>
      <c r="QLA30" s="425"/>
      <c r="QLB30" s="425"/>
      <c r="QLC30" s="425"/>
      <c r="QLD30" s="425"/>
      <c r="QLE30" s="425"/>
      <c r="QLF30" s="425"/>
      <c r="QLG30" s="425"/>
      <c r="QLH30" s="425"/>
      <c r="QLI30" s="425"/>
      <c r="QLJ30" s="425"/>
      <c r="QLK30" s="425"/>
      <c r="QLL30" s="425"/>
      <c r="QLM30" s="425"/>
      <c r="QLN30" s="425"/>
      <c r="QLO30" s="425"/>
      <c r="QLP30" s="425"/>
      <c r="QLQ30" s="425"/>
      <c r="QLR30" s="425"/>
      <c r="QLS30" s="425"/>
      <c r="QLT30" s="425"/>
      <c r="QLU30" s="425"/>
      <c r="QLV30" s="425"/>
      <c r="QLW30" s="425"/>
      <c r="QLX30" s="425"/>
      <c r="QLY30" s="425"/>
      <c r="QLZ30" s="425"/>
      <c r="QMA30" s="425"/>
      <c r="QMB30" s="425"/>
      <c r="QMC30" s="425"/>
      <c r="QMD30" s="425"/>
      <c r="QME30" s="425"/>
      <c r="QMF30" s="425"/>
      <c r="QMG30" s="425"/>
      <c r="QMH30" s="425"/>
      <c r="QMI30" s="425"/>
      <c r="QMJ30" s="425"/>
      <c r="QMK30" s="425"/>
      <c r="QML30" s="425"/>
      <c r="QMM30" s="425"/>
      <c r="QMN30" s="425"/>
      <c r="QMO30" s="425"/>
      <c r="QMP30" s="425"/>
      <c r="QMQ30" s="425"/>
      <c r="QMR30" s="425"/>
      <c r="QMS30" s="425"/>
      <c r="QMT30" s="425"/>
      <c r="QMU30" s="425"/>
      <c r="QMV30" s="425"/>
      <c r="QMW30" s="425"/>
      <c r="QMX30" s="425"/>
      <c r="QMY30" s="425"/>
      <c r="QMZ30" s="425"/>
      <c r="QNA30" s="425"/>
      <c r="QNB30" s="425"/>
      <c r="QNC30" s="425"/>
      <c r="QND30" s="425"/>
      <c r="QNE30" s="425"/>
      <c r="QNF30" s="425"/>
      <c r="QNG30" s="425"/>
      <c r="QNH30" s="425"/>
      <c r="QNI30" s="425"/>
      <c r="QNJ30" s="425"/>
      <c r="QNK30" s="425"/>
      <c r="QNL30" s="425"/>
      <c r="QNM30" s="425"/>
      <c r="QNN30" s="425"/>
      <c r="QNO30" s="425"/>
      <c r="QNP30" s="425"/>
      <c r="QNQ30" s="425"/>
      <c r="QNR30" s="425"/>
      <c r="QNS30" s="425"/>
      <c r="QNT30" s="425"/>
      <c r="QNU30" s="425"/>
      <c r="QNV30" s="425"/>
      <c r="QNW30" s="425"/>
      <c r="QNX30" s="425"/>
      <c r="QNY30" s="425"/>
      <c r="QNZ30" s="425"/>
      <c r="QOA30" s="425"/>
      <c r="QOB30" s="425"/>
      <c r="QOC30" s="425"/>
      <c r="QOD30" s="425"/>
      <c r="QOE30" s="425"/>
      <c r="QOF30" s="425"/>
      <c r="QOG30" s="425"/>
      <c r="QOH30" s="425"/>
      <c r="QOI30" s="425"/>
      <c r="QOJ30" s="425"/>
      <c r="QOK30" s="425"/>
      <c r="QOL30" s="425"/>
      <c r="QOM30" s="425"/>
      <c r="QON30" s="425"/>
      <c r="QOO30" s="425"/>
      <c r="QOP30" s="425"/>
      <c r="QOQ30" s="425"/>
      <c r="QOR30" s="425"/>
      <c r="QOS30" s="425"/>
      <c r="QOT30" s="425"/>
      <c r="QOU30" s="425"/>
      <c r="QOV30" s="425"/>
      <c r="QOW30" s="425"/>
      <c r="QOX30" s="425"/>
      <c r="QOY30" s="425"/>
      <c r="QOZ30" s="425"/>
      <c r="QPA30" s="425"/>
      <c r="QPB30" s="425"/>
      <c r="QPC30" s="425"/>
      <c r="QPD30" s="425"/>
      <c r="QPE30" s="425"/>
      <c r="QPF30" s="425"/>
      <c r="QPG30" s="425"/>
      <c r="QPH30" s="425"/>
      <c r="QPI30" s="425"/>
      <c r="QPJ30" s="425"/>
      <c r="QPK30" s="425"/>
      <c r="QPL30" s="425"/>
      <c r="QPM30" s="425"/>
      <c r="QPN30" s="425"/>
      <c r="QPO30" s="425"/>
      <c r="QPP30" s="425"/>
      <c r="QPQ30" s="425"/>
      <c r="QPR30" s="425"/>
      <c r="QPS30" s="425"/>
      <c r="QPT30" s="425"/>
      <c r="QPU30" s="425"/>
      <c r="QPV30" s="425"/>
      <c r="QPW30" s="425"/>
      <c r="QPX30" s="425"/>
      <c r="QPY30" s="425"/>
      <c r="QPZ30" s="425"/>
      <c r="QQA30" s="425"/>
      <c r="QQB30" s="425"/>
      <c r="QQC30" s="425"/>
      <c r="QQD30" s="425"/>
      <c r="QQE30" s="425"/>
      <c r="QQF30" s="425"/>
      <c r="QQG30" s="425"/>
      <c r="QQH30" s="425"/>
      <c r="QQI30" s="425"/>
      <c r="QQJ30" s="425"/>
      <c r="QQK30" s="425"/>
      <c r="QQL30" s="425"/>
      <c r="QQM30" s="425"/>
      <c r="QQN30" s="425"/>
      <c r="QQO30" s="425"/>
      <c r="QQP30" s="425"/>
      <c r="QQQ30" s="425"/>
      <c r="QQR30" s="425"/>
      <c r="QQS30" s="425"/>
      <c r="QQT30" s="425"/>
      <c r="QQU30" s="425"/>
      <c r="QQV30" s="425"/>
      <c r="QQW30" s="425"/>
      <c r="QQX30" s="425"/>
      <c r="QQY30" s="425"/>
      <c r="QQZ30" s="425"/>
      <c r="QRA30" s="425"/>
      <c r="QRB30" s="425"/>
      <c r="QRC30" s="425"/>
      <c r="QRD30" s="425"/>
      <c r="QRE30" s="425"/>
      <c r="QRF30" s="425"/>
      <c r="QRG30" s="425"/>
      <c r="QRH30" s="425"/>
      <c r="QRI30" s="425"/>
      <c r="QRJ30" s="425"/>
      <c r="QRK30" s="425"/>
      <c r="QRL30" s="425"/>
      <c r="QRM30" s="425"/>
      <c r="QRN30" s="425"/>
      <c r="QRO30" s="425"/>
      <c r="QRP30" s="425"/>
      <c r="QRQ30" s="425"/>
      <c r="QRR30" s="425"/>
      <c r="QRS30" s="425"/>
      <c r="QRT30" s="425"/>
      <c r="QRU30" s="425"/>
      <c r="QRV30" s="425"/>
      <c r="QRW30" s="425"/>
      <c r="QRX30" s="425"/>
      <c r="QRY30" s="425"/>
      <c r="QRZ30" s="425"/>
      <c r="QSA30" s="425"/>
      <c r="QSB30" s="425"/>
      <c r="QSC30" s="425"/>
      <c r="QSD30" s="425"/>
      <c r="QSE30" s="425"/>
      <c r="QSF30" s="425"/>
      <c r="QSG30" s="425"/>
      <c r="QSH30" s="425"/>
      <c r="QSI30" s="425"/>
      <c r="QSJ30" s="425"/>
      <c r="QSK30" s="425"/>
      <c r="QSL30" s="425"/>
      <c r="QSM30" s="425"/>
      <c r="QSN30" s="425"/>
      <c r="QSO30" s="425"/>
      <c r="QSP30" s="425"/>
      <c r="QSQ30" s="425"/>
      <c r="QSR30" s="425"/>
      <c r="QSS30" s="425"/>
      <c r="QST30" s="425"/>
      <c r="QSU30" s="425"/>
      <c r="QSV30" s="425"/>
      <c r="QSW30" s="425"/>
      <c r="QSX30" s="425"/>
      <c r="QSY30" s="425"/>
      <c r="QSZ30" s="425"/>
      <c r="QTA30" s="425"/>
      <c r="QTB30" s="425"/>
      <c r="QTC30" s="425"/>
      <c r="QTD30" s="425"/>
      <c r="QTE30" s="425"/>
      <c r="QTF30" s="425"/>
      <c r="QTG30" s="425"/>
      <c r="QTH30" s="425"/>
      <c r="QTI30" s="425"/>
      <c r="QTJ30" s="425"/>
      <c r="QTK30" s="425"/>
      <c r="QTL30" s="425"/>
      <c r="QTM30" s="425"/>
      <c r="QTN30" s="425"/>
      <c r="QTO30" s="425"/>
      <c r="QTP30" s="425"/>
      <c r="QTQ30" s="425"/>
      <c r="QTR30" s="425"/>
      <c r="QTS30" s="425"/>
      <c r="QTT30" s="425"/>
      <c r="QTU30" s="425"/>
      <c r="QTV30" s="425"/>
      <c r="QTW30" s="425"/>
      <c r="QTX30" s="425"/>
      <c r="QTY30" s="425"/>
      <c r="QTZ30" s="425"/>
      <c r="QUA30" s="425"/>
      <c r="QUB30" s="425"/>
      <c r="QUC30" s="425"/>
      <c r="QUD30" s="425"/>
      <c r="QUE30" s="425"/>
      <c r="QUF30" s="425"/>
      <c r="QUG30" s="425"/>
      <c r="QUH30" s="425"/>
      <c r="QUI30" s="425"/>
      <c r="QUJ30" s="425"/>
      <c r="QUK30" s="425"/>
      <c r="QUL30" s="425"/>
      <c r="QUM30" s="425"/>
      <c r="QUN30" s="425"/>
      <c r="QUO30" s="425"/>
      <c r="QUP30" s="425"/>
      <c r="QUQ30" s="425"/>
      <c r="QUR30" s="425"/>
      <c r="QUS30" s="425"/>
      <c r="QUT30" s="425"/>
      <c r="QUU30" s="425"/>
      <c r="QUV30" s="425"/>
      <c r="QUW30" s="425"/>
      <c r="QUX30" s="425"/>
      <c r="QUY30" s="425"/>
      <c r="QUZ30" s="425"/>
      <c r="QVA30" s="425"/>
      <c r="QVB30" s="425"/>
      <c r="QVC30" s="425"/>
      <c r="QVD30" s="425"/>
      <c r="QVE30" s="425"/>
      <c r="QVF30" s="425"/>
      <c r="QVG30" s="425"/>
      <c r="QVH30" s="425"/>
      <c r="QVI30" s="425"/>
      <c r="QVJ30" s="425"/>
      <c r="QVK30" s="425"/>
      <c r="QVL30" s="425"/>
      <c r="QVM30" s="425"/>
      <c r="QVN30" s="425"/>
      <c r="QVO30" s="425"/>
      <c r="QVP30" s="425"/>
      <c r="QVQ30" s="425"/>
      <c r="QVR30" s="425"/>
      <c r="QVS30" s="425"/>
      <c r="QVT30" s="425"/>
      <c r="QVU30" s="425"/>
      <c r="QVV30" s="425"/>
      <c r="QVW30" s="425"/>
      <c r="QVX30" s="425"/>
      <c r="QVY30" s="425"/>
      <c r="QVZ30" s="425"/>
      <c r="QWA30" s="425"/>
      <c r="QWB30" s="425"/>
      <c r="QWC30" s="425"/>
      <c r="QWD30" s="425"/>
      <c r="QWE30" s="425"/>
      <c r="QWF30" s="425"/>
      <c r="QWG30" s="425"/>
      <c r="QWH30" s="425"/>
      <c r="QWI30" s="425"/>
      <c r="QWJ30" s="425"/>
      <c r="QWK30" s="425"/>
      <c r="QWL30" s="425"/>
      <c r="QWM30" s="425"/>
      <c r="QWN30" s="425"/>
      <c r="QWO30" s="425"/>
      <c r="QWP30" s="425"/>
      <c r="QWQ30" s="425"/>
      <c r="QWR30" s="425"/>
      <c r="QWS30" s="425"/>
      <c r="QWT30" s="425"/>
      <c r="QWU30" s="425"/>
      <c r="QWV30" s="425"/>
      <c r="QWW30" s="425"/>
      <c r="QWX30" s="425"/>
      <c r="QWY30" s="425"/>
      <c r="QWZ30" s="425"/>
      <c r="QXA30" s="425"/>
      <c r="QXB30" s="425"/>
      <c r="QXC30" s="425"/>
      <c r="QXD30" s="425"/>
      <c r="QXE30" s="425"/>
      <c r="QXF30" s="425"/>
      <c r="QXG30" s="425"/>
      <c r="QXH30" s="425"/>
      <c r="QXI30" s="425"/>
      <c r="QXJ30" s="425"/>
      <c r="QXK30" s="425"/>
      <c r="QXL30" s="425"/>
      <c r="QXM30" s="425"/>
      <c r="QXN30" s="425"/>
      <c r="QXO30" s="425"/>
      <c r="QXP30" s="425"/>
      <c r="QXQ30" s="425"/>
      <c r="QXR30" s="425"/>
      <c r="QXS30" s="425"/>
      <c r="QXT30" s="425"/>
      <c r="QXU30" s="425"/>
      <c r="QXV30" s="425"/>
      <c r="QXW30" s="425"/>
      <c r="QXX30" s="425"/>
      <c r="QXY30" s="425"/>
      <c r="QXZ30" s="425"/>
      <c r="QYA30" s="425"/>
      <c r="QYB30" s="425"/>
      <c r="QYC30" s="425"/>
      <c r="QYD30" s="425"/>
      <c r="QYE30" s="425"/>
      <c r="QYF30" s="425"/>
      <c r="QYG30" s="425"/>
      <c r="QYH30" s="425"/>
      <c r="QYI30" s="425"/>
      <c r="QYJ30" s="425"/>
      <c r="QYK30" s="425"/>
      <c r="QYL30" s="425"/>
      <c r="QYM30" s="425"/>
      <c r="QYN30" s="425"/>
      <c r="QYO30" s="425"/>
      <c r="QYP30" s="425"/>
      <c r="QYQ30" s="425"/>
      <c r="QYR30" s="425"/>
      <c r="QYS30" s="425"/>
      <c r="QYT30" s="425"/>
      <c r="QYU30" s="425"/>
      <c r="QYV30" s="425"/>
      <c r="QYW30" s="425"/>
      <c r="QYX30" s="425"/>
      <c r="QYY30" s="425"/>
      <c r="QYZ30" s="425"/>
      <c r="QZA30" s="425"/>
      <c r="QZB30" s="425"/>
      <c r="QZC30" s="425"/>
      <c r="QZD30" s="425"/>
      <c r="QZE30" s="425"/>
      <c r="QZF30" s="425"/>
      <c r="QZG30" s="425"/>
      <c r="QZH30" s="425"/>
      <c r="QZI30" s="425"/>
      <c r="QZJ30" s="425"/>
      <c r="QZK30" s="425"/>
      <c r="QZL30" s="425"/>
      <c r="QZM30" s="425"/>
      <c r="QZN30" s="425"/>
      <c r="QZO30" s="425"/>
      <c r="QZP30" s="425"/>
      <c r="QZQ30" s="425"/>
      <c r="QZR30" s="425"/>
      <c r="QZS30" s="425"/>
      <c r="QZT30" s="425"/>
      <c r="QZU30" s="425"/>
      <c r="QZV30" s="425"/>
      <c r="QZW30" s="425"/>
      <c r="QZX30" s="425"/>
      <c r="QZY30" s="425"/>
      <c r="QZZ30" s="425"/>
      <c r="RAA30" s="425"/>
      <c r="RAB30" s="425"/>
      <c r="RAC30" s="425"/>
      <c r="RAD30" s="425"/>
      <c r="RAE30" s="425"/>
      <c r="RAF30" s="425"/>
      <c r="RAG30" s="425"/>
      <c r="RAH30" s="425"/>
      <c r="RAI30" s="425"/>
      <c r="RAJ30" s="425"/>
      <c r="RAK30" s="425"/>
      <c r="RAL30" s="425"/>
      <c r="RAM30" s="425"/>
      <c r="RAN30" s="425"/>
      <c r="RAO30" s="425"/>
      <c r="RAP30" s="425"/>
      <c r="RAQ30" s="425"/>
      <c r="RAR30" s="425"/>
      <c r="RAS30" s="425"/>
      <c r="RAT30" s="425"/>
      <c r="RAU30" s="425"/>
      <c r="RAV30" s="425"/>
      <c r="RAW30" s="425"/>
      <c r="RAX30" s="425"/>
      <c r="RAY30" s="425"/>
      <c r="RAZ30" s="425"/>
      <c r="RBA30" s="425"/>
      <c r="RBB30" s="425"/>
      <c r="RBC30" s="425"/>
      <c r="RBD30" s="425"/>
      <c r="RBE30" s="425"/>
      <c r="RBF30" s="425"/>
      <c r="RBG30" s="425"/>
      <c r="RBH30" s="425"/>
      <c r="RBI30" s="425"/>
      <c r="RBJ30" s="425"/>
      <c r="RBK30" s="425"/>
      <c r="RBL30" s="425"/>
      <c r="RBM30" s="425"/>
      <c r="RBN30" s="425"/>
      <c r="RBO30" s="425"/>
      <c r="RBP30" s="425"/>
      <c r="RBQ30" s="425"/>
      <c r="RBR30" s="425"/>
      <c r="RBS30" s="425"/>
      <c r="RBT30" s="425"/>
      <c r="RBU30" s="425"/>
      <c r="RBV30" s="425"/>
      <c r="RBW30" s="425"/>
      <c r="RBX30" s="425"/>
      <c r="RBY30" s="425"/>
      <c r="RBZ30" s="425"/>
      <c r="RCA30" s="425"/>
      <c r="RCB30" s="425"/>
      <c r="RCC30" s="425"/>
      <c r="RCD30" s="425"/>
      <c r="RCE30" s="425"/>
      <c r="RCF30" s="425"/>
      <c r="RCG30" s="425"/>
      <c r="RCH30" s="425"/>
      <c r="RCI30" s="425"/>
      <c r="RCJ30" s="425"/>
      <c r="RCK30" s="425"/>
      <c r="RCL30" s="425"/>
      <c r="RCM30" s="425"/>
      <c r="RCN30" s="425"/>
      <c r="RCO30" s="425"/>
      <c r="RCP30" s="425"/>
      <c r="RCQ30" s="425"/>
      <c r="RCR30" s="425"/>
      <c r="RCS30" s="425"/>
      <c r="RCT30" s="425"/>
      <c r="RCU30" s="425"/>
      <c r="RCV30" s="425"/>
      <c r="RCW30" s="425"/>
      <c r="RCX30" s="425"/>
      <c r="RCY30" s="425"/>
      <c r="RCZ30" s="425"/>
      <c r="RDA30" s="425"/>
      <c r="RDB30" s="425"/>
      <c r="RDC30" s="425"/>
      <c r="RDD30" s="425"/>
      <c r="RDE30" s="425"/>
      <c r="RDF30" s="425"/>
      <c r="RDG30" s="425"/>
      <c r="RDH30" s="425"/>
      <c r="RDI30" s="425"/>
      <c r="RDJ30" s="425"/>
      <c r="RDK30" s="425"/>
      <c r="RDL30" s="425"/>
      <c r="RDM30" s="425"/>
      <c r="RDN30" s="425"/>
      <c r="RDO30" s="425"/>
      <c r="RDP30" s="425"/>
      <c r="RDQ30" s="425"/>
      <c r="RDR30" s="425"/>
      <c r="RDS30" s="425"/>
      <c r="RDT30" s="425"/>
      <c r="RDU30" s="425"/>
      <c r="RDV30" s="425"/>
      <c r="RDW30" s="425"/>
      <c r="RDX30" s="425"/>
      <c r="RDY30" s="425"/>
      <c r="RDZ30" s="425"/>
      <c r="REA30" s="425"/>
      <c r="REB30" s="425"/>
      <c r="REC30" s="425"/>
      <c r="RED30" s="425"/>
      <c r="REE30" s="425"/>
      <c r="REF30" s="425"/>
      <c r="REG30" s="425"/>
      <c r="REH30" s="425"/>
      <c r="REI30" s="425"/>
      <c r="REJ30" s="425"/>
      <c r="REK30" s="425"/>
      <c r="REL30" s="425"/>
      <c r="REM30" s="425"/>
      <c r="REN30" s="425"/>
      <c r="REO30" s="425"/>
      <c r="REP30" s="425"/>
      <c r="REQ30" s="425"/>
      <c r="RER30" s="425"/>
      <c r="RES30" s="425"/>
      <c r="RET30" s="425"/>
      <c r="REU30" s="425"/>
      <c r="REV30" s="425"/>
      <c r="REW30" s="425"/>
      <c r="REX30" s="425"/>
      <c r="REY30" s="425"/>
      <c r="REZ30" s="425"/>
      <c r="RFA30" s="425"/>
      <c r="RFB30" s="425"/>
      <c r="RFC30" s="425"/>
      <c r="RFD30" s="425"/>
      <c r="RFE30" s="425"/>
      <c r="RFF30" s="425"/>
      <c r="RFG30" s="425"/>
      <c r="RFH30" s="425"/>
      <c r="RFI30" s="425"/>
      <c r="RFJ30" s="425"/>
      <c r="RFK30" s="425"/>
      <c r="RFL30" s="425"/>
      <c r="RFM30" s="425"/>
      <c r="RFN30" s="425"/>
      <c r="RFO30" s="425"/>
      <c r="RFP30" s="425"/>
      <c r="RFQ30" s="425"/>
      <c r="RFR30" s="425"/>
      <c r="RFS30" s="425"/>
      <c r="RFT30" s="425"/>
      <c r="RFU30" s="425"/>
      <c r="RFV30" s="425"/>
      <c r="RFW30" s="425"/>
      <c r="RFX30" s="425"/>
      <c r="RFY30" s="425"/>
      <c r="RFZ30" s="425"/>
      <c r="RGA30" s="425"/>
      <c r="RGB30" s="425"/>
      <c r="RGC30" s="425"/>
      <c r="RGD30" s="425"/>
      <c r="RGE30" s="425"/>
      <c r="RGF30" s="425"/>
      <c r="RGG30" s="425"/>
      <c r="RGH30" s="425"/>
      <c r="RGI30" s="425"/>
      <c r="RGJ30" s="425"/>
      <c r="RGK30" s="425"/>
      <c r="RGL30" s="425"/>
      <c r="RGM30" s="425"/>
      <c r="RGN30" s="425"/>
      <c r="RGO30" s="425"/>
      <c r="RGP30" s="425"/>
      <c r="RGQ30" s="425"/>
      <c r="RGR30" s="425"/>
      <c r="RGS30" s="425"/>
      <c r="RGT30" s="425"/>
      <c r="RGU30" s="425"/>
      <c r="RGV30" s="425"/>
      <c r="RGW30" s="425"/>
      <c r="RGX30" s="425"/>
      <c r="RGY30" s="425"/>
      <c r="RGZ30" s="425"/>
      <c r="RHA30" s="425"/>
      <c r="RHB30" s="425"/>
      <c r="RHC30" s="425"/>
      <c r="RHD30" s="425"/>
      <c r="RHE30" s="425"/>
      <c r="RHF30" s="425"/>
      <c r="RHG30" s="425"/>
      <c r="RHH30" s="425"/>
      <c r="RHI30" s="425"/>
      <c r="RHJ30" s="425"/>
      <c r="RHK30" s="425"/>
      <c r="RHL30" s="425"/>
      <c r="RHM30" s="425"/>
      <c r="RHN30" s="425"/>
      <c r="RHO30" s="425"/>
      <c r="RHP30" s="425"/>
      <c r="RHQ30" s="425"/>
      <c r="RHR30" s="425"/>
      <c r="RHS30" s="425"/>
      <c r="RHT30" s="425"/>
      <c r="RHU30" s="425"/>
      <c r="RHV30" s="425"/>
      <c r="RHW30" s="425"/>
      <c r="RHX30" s="425"/>
      <c r="RHY30" s="425"/>
      <c r="RHZ30" s="425"/>
      <c r="RIA30" s="425"/>
      <c r="RIB30" s="425"/>
      <c r="RIC30" s="425"/>
      <c r="RID30" s="425"/>
      <c r="RIE30" s="425"/>
      <c r="RIF30" s="425"/>
      <c r="RIG30" s="425"/>
      <c r="RIH30" s="425"/>
      <c r="RII30" s="425"/>
      <c r="RIJ30" s="425"/>
      <c r="RIK30" s="425"/>
      <c r="RIL30" s="425"/>
      <c r="RIM30" s="425"/>
      <c r="RIN30" s="425"/>
      <c r="RIO30" s="425"/>
      <c r="RIP30" s="425"/>
      <c r="RIQ30" s="425"/>
      <c r="RIR30" s="425"/>
      <c r="RIS30" s="425"/>
      <c r="RIT30" s="425"/>
      <c r="RIU30" s="425"/>
      <c r="RIV30" s="425"/>
      <c r="RIW30" s="425"/>
      <c r="RIX30" s="425"/>
      <c r="RIY30" s="425"/>
      <c r="RIZ30" s="425"/>
      <c r="RJA30" s="425"/>
      <c r="RJB30" s="425"/>
      <c r="RJC30" s="425"/>
      <c r="RJD30" s="425"/>
      <c r="RJE30" s="425"/>
      <c r="RJF30" s="425"/>
      <c r="RJG30" s="425"/>
      <c r="RJH30" s="425"/>
      <c r="RJI30" s="425"/>
      <c r="RJJ30" s="425"/>
      <c r="RJK30" s="425"/>
      <c r="RJL30" s="425"/>
      <c r="RJM30" s="425"/>
      <c r="RJN30" s="425"/>
      <c r="RJO30" s="425"/>
      <c r="RJP30" s="425"/>
      <c r="RJQ30" s="425"/>
      <c r="RJR30" s="425"/>
      <c r="RJS30" s="425"/>
      <c r="RJT30" s="425"/>
      <c r="RJU30" s="425"/>
      <c r="RJV30" s="425"/>
      <c r="RJW30" s="425"/>
      <c r="RJX30" s="425"/>
      <c r="RJY30" s="425"/>
      <c r="RJZ30" s="425"/>
      <c r="RKA30" s="425"/>
      <c r="RKB30" s="425"/>
      <c r="RKC30" s="425"/>
      <c r="RKD30" s="425"/>
      <c r="RKE30" s="425"/>
      <c r="RKF30" s="425"/>
      <c r="RKG30" s="425"/>
      <c r="RKH30" s="425"/>
      <c r="RKI30" s="425"/>
      <c r="RKJ30" s="425"/>
      <c r="RKK30" s="425"/>
      <c r="RKL30" s="425"/>
      <c r="RKM30" s="425"/>
      <c r="RKN30" s="425"/>
      <c r="RKO30" s="425"/>
      <c r="RKP30" s="425"/>
      <c r="RKQ30" s="425"/>
      <c r="RKR30" s="425"/>
      <c r="RKS30" s="425"/>
      <c r="RKT30" s="425"/>
      <c r="RKU30" s="425"/>
      <c r="RKV30" s="425"/>
      <c r="RKW30" s="425"/>
      <c r="RKX30" s="425"/>
      <c r="RKY30" s="425"/>
      <c r="RKZ30" s="425"/>
      <c r="RLA30" s="425"/>
      <c r="RLB30" s="425"/>
      <c r="RLC30" s="425"/>
      <c r="RLD30" s="425"/>
      <c r="RLE30" s="425"/>
      <c r="RLF30" s="425"/>
      <c r="RLG30" s="425"/>
      <c r="RLH30" s="425"/>
      <c r="RLI30" s="425"/>
      <c r="RLJ30" s="425"/>
      <c r="RLK30" s="425"/>
      <c r="RLL30" s="425"/>
      <c r="RLM30" s="425"/>
      <c r="RLN30" s="425"/>
      <c r="RLO30" s="425"/>
      <c r="RLP30" s="425"/>
      <c r="RLQ30" s="425"/>
      <c r="RLR30" s="425"/>
      <c r="RLS30" s="425"/>
      <c r="RLT30" s="425"/>
      <c r="RLU30" s="425"/>
      <c r="RLV30" s="425"/>
      <c r="RLW30" s="425"/>
      <c r="RLX30" s="425"/>
      <c r="RLY30" s="425"/>
      <c r="RLZ30" s="425"/>
      <c r="RMA30" s="425"/>
      <c r="RMB30" s="425"/>
      <c r="RMC30" s="425"/>
      <c r="RMD30" s="425"/>
      <c r="RME30" s="425"/>
      <c r="RMF30" s="425"/>
      <c r="RMG30" s="425"/>
      <c r="RMH30" s="425"/>
      <c r="RMI30" s="425"/>
      <c r="RMJ30" s="425"/>
      <c r="RMK30" s="425"/>
      <c r="RML30" s="425"/>
      <c r="RMM30" s="425"/>
      <c r="RMN30" s="425"/>
      <c r="RMO30" s="425"/>
      <c r="RMP30" s="425"/>
      <c r="RMQ30" s="425"/>
      <c r="RMR30" s="425"/>
      <c r="RMS30" s="425"/>
      <c r="RMT30" s="425"/>
      <c r="RMU30" s="425"/>
      <c r="RMV30" s="425"/>
      <c r="RMW30" s="425"/>
      <c r="RMX30" s="425"/>
      <c r="RMY30" s="425"/>
      <c r="RMZ30" s="425"/>
      <c r="RNA30" s="425"/>
      <c r="RNB30" s="425"/>
      <c r="RNC30" s="425"/>
      <c r="RND30" s="425"/>
      <c r="RNE30" s="425"/>
      <c r="RNF30" s="425"/>
      <c r="RNG30" s="425"/>
      <c r="RNH30" s="425"/>
      <c r="RNI30" s="425"/>
      <c r="RNJ30" s="425"/>
      <c r="RNK30" s="425"/>
      <c r="RNL30" s="425"/>
      <c r="RNM30" s="425"/>
      <c r="RNN30" s="425"/>
      <c r="RNO30" s="425"/>
      <c r="RNP30" s="425"/>
      <c r="RNQ30" s="425"/>
      <c r="RNR30" s="425"/>
      <c r="RNS30" s="425"/>
      <c r="RNT30" s="425"/>
      <c r="RNU30" s="425"/>
      <c r="RNV30" s="425"/>
      <c r="RNW30" s="425"/>
      <c r="RNX30" s="425"/>
      <c r="RNY30" s="425"/>
      <c r="RNZ30" s="425"/>
      <c r="ROA30" s="425"/>
      <c r="ROB30" s="425"/>
      <c r="ROC30" s="425"/>
      <c r="ROD30" s="425"/>
      <c r="ROE30" s="425"/>
      <c r="ROF30" s="425"/>
      <c r="ROG30" s="425"/>
      <c r="ROH30" s="425"/>
      <c r="ROI30" s="425"/>
      <c r="ROJ30" s="425"/>
      <c r="ROK30" s="425"/>
      <c r="ROL30" s="425"/>
      <c r="ROM30" s="425"/>
      <c r="RON30" s="425"/>
      <c r="ROO30" s="425"/>
      <c r="ROP30" s="425"/>
      <c r="ROQ30" s="425"/>
      <c r="ROR30" s="425"/>
      <c r="ROS30" s="425"/>
      <c r="ROT30" s="425"/>
      <c r="ROU30" s="425"/>
      <c r="ROV30" s="425"/>
      <c r="ROW30" s="425"/>
      <c r="ROX30" s="425"/>
      <c r="ROY30" s="425"/>
      <c r="ROZ30" s="425"/>
      <c r="RPA30" s="425"/>
      <c r="RPB30" s="425"/>
      <c r="RPC30" s="425"/>
      <c r="RPD30" s="425"/>
      <c r="RPE30" s="425"/>
      <c r="RPF30" s="425"/>
      <c r="RPG30" s="425"/>
      <c r="RPH30" s="425"/>
      <c r="RPI30" s="425"/>
      <c r="RPJ30" s="425"/>
      <c r="RPK30" s="425"/>
      <c r="RPL30" s="425"/>
      <c r="RPM30" s="425"/>
      <c r="RPN30" s="425"/>
      <c r="RPO30" s="425"/>
      <c r="RPP30" s="425"/>
      <c r="RPQ30" s="425"/>
      <c r="RPR30" s="425"/>
      <c r="RPS30" s="425"/>
      <c r="RPT30" s="425"/>
      <c r="RPU30" s="425"/>
      <c r="RPV30" s="425"/>
      <c r="RPW30" s="425"/>
      <c r="RPX30" s="425"/>
      <c r="RPY30" s="425"/>
      <c r="RPZ30" s="425"/>
      <c r="RQA30" s="425"/>
      <c r="RQB30" s="425"/>
      <c r="RQC30" s="425"/>
      <c r="RQD30" s="425"/>
      <c r="RQE30" s="425"/>
      <c r="RQF30" s="425"/>
      <c r="RQG30" s="425"/>
      <c r="RQH30" s="425"/>
      <c r="RQI30" s="425"/>
      <c r="RQJ30" s="425"/>
      <c r="RQK30" s="425"/>
      <c r="RQL30" s="425"/>
      <c r="RQM30" s="425"/>
      <c r="RQN30" s="425"/>
      <c r="RQO30" s="425"/>
      <c r="RQP30" s="425"/>
      <c r="RQQ30" s="425"/>
      <c r="RQR30" s="425"/>
      <c r="RQS30" s="425"/>
      <c r="RQT30" s="425"/>
      <c r="RQU30" s="425"/>
      <c r="RQV30" s="425"/>
      <c r="RQW30" s="425"/>
      <c r="RQX30" s="425"/>
      <c r="RQY30" s="425"/>
      <c r="RQZ30" s="425"/>
      <c r="RRA30" s="425"/>
      <c r="RRB30" s="425"/>
      <c r="RRC30" s="425"/>
      <c r="RRD30" s="425"/>
      <c r="RRE30" s="425"/>
      <c r="RRF30" s="425"/>
      <c r="RRG30" s="425"/>
      <c r="RRH30" s="425"/>
      <c r="RRI30" s="425"/>
      <c r="RRJ30" s="425"/>
      <c r="RRK30" s="425"/>
      <c r="RRL30" s="425"/>
      <c r="RRM30" s="425"/>
      <c r="RRN30" s="425"/>
      <c r="RRO30" s="425"/>
      <c r="RRP30" s="425"/>
      <c r="RRQ30" s="425"/>
      <c r="RRR30" s="425"/>
      <c r="RRS30" s="425"/>
      <c r="RRT30" s="425"/>
      <c r="RRU30" s="425"/>
      <c r="RRV30" s="425"/>
      <c r="RRW30" s="425"/>
      <c r="RRX30" s="425"/>
      <c r="RRY30" s="425"/>
      <c r="RRZ30" s="425"/>
      <c r="RSA30" s="425"/>
      <c r="RSB30" s="425"/>
      <c r="RSC30" s="425"/>
      <c r="RSD30" s="425"/>
      <c r="RSE30" s="425"/>
      <c r="RSF30" s="425"/>
      <c r="RSG30" s="425"/>
      <c r="RSH30" s="425"/>
      <c r="RSI30" s="425"/>
      <c r="RSJ30" s="425"/>
      <c r="RSK30" s="425"/>
      <c r="RSL30" s="425"/>
      <c r="RSM30" s="425"/>
      <c r="RSN30" s="425"/>
      <c r="RSO30" s="425"/>
      <c r="RSP30" s="425"/>
      <c r="RSQ30" s="425"/>
      <c r="RSR30" s="425"/>
      <c r="RSS30" s="425"/>
      <c r="RST30" s="425"/>
      <c r="RSU30" s="425"/>
      <c r="RSV30" s="425"/>
      <c r="RSW30" s="425"/>
      <c r="RSX30" s="425"/>
      <c r="RSY30" s="425"/>
      <c r="RSZ30" s="425"/>
      <c r="RTA30" s="425"/>
      <c r="RTB30" s="425"/>
      <c r="RTC30" s="425"/>
      <c r="RTD30" s="425"/>
      <c r="RTE30" s="425"/>
      <c r="RTF30" s="425"/>
      <c r="RTG30" s="425"/>
      <c r="RTH30" s="425"/>
      <c r="RTI30" s="425"/>
      <c r="RTJ30" s="425"/>
      <c r="RTK30" s="425"/>
      <c r="RTL30" s="425"/>
      <c r="RTM30" s="425"/>
      <c r="RTN30" s="425"/>
      <c r="RTO30" s="425"/>
      <c r="RTP30" s="425"/>
      <c r="RTQ30" s="425"/>
      <c r="RTR30" s="425"/>
      <c r="RTS30" s="425"/>
      <c r="RTT30" s="425"/>
      <c r="RTU30" s="425"/>
      <c r="RTV30" s="425"/>
      <c r="RTW30" s="425"/>
      <c r="RTX30" s="425"/>
      <c r="RTY30" s="425"/>
      <c r="RTZ30" s="425"/>
      <c r="RUA30" s="425"/>
      <c r="RUB30" s="425"/>
      <c r="RUC30" s="425"/>
      <c r="RUD30" s="425"/>
      <c r="RUE30" s="425"/>
      <c r="RUF30" s="425"/>
      <c r="RUG30" s="425"/>
      <c r="RUH30" s="425"/>
      <c r="RUI30" s="425"/>
      <c r="RUJ30" s="425"/>
      <c r="RUK30" s="425"/>
      <c r="RUL30" s="425"/>
      <c r="RUM30" s="425"/>
      <c r="RUN30" s="425"/>
      <c r="RUO30" s="425"/>
      <c r="RUP30" s="425"/>
      <c r="RUQ30" s="425"/>
      <c r="RUR30" s="425"/>
      <c r="RUS30" s="425"/>
      <c r="RUT30" s="425"/>
      <c r="RUU30" s="425"/>
      <c r="RUV30" s="425"/>
      <c r="RUW30" s="425"/>
      <c r="RUX30" s="425"/>
      <c r="RUY30" s="425"/>
      <c r="RUZ30" s="425"/>
      <c r="RVA30" s="425"/>
      <c r="RVB30" s="425"/>
      <c r="RVC30" s="425"/>
      <c r="RVD30" s="425"/>
      <c r="RVE30" s="425"/>
      <c r="RVF30" s="425"/>
      <c r="RVG30" s="425"/>
      <c r="RVH30" s="425"/>
      <c r="RVI30" s="425"/>
      <c r="RVJ30" s="425"/>
      <c r="RVK30" s="425"/>
      <c r="RVL30" s="425"/>
      <c r="RVM30" s="425"/>
      <c r="RVN30" s="425"/>
      <c r="RVO30" s="425"/>
      <c r="RVP30" s="425"/>
      <c r="RVQ30" s="425"/>
      <c r="RVR30" s="425"/>
      <c r="RVS30" s="425"/>
      <c r="RVT30" s="425"/>
      <c r="RVU30" s="425"/>
      <c r="RVV30" s="425"/>
      <c r="RVW30" s="425"/>
      <c r="RVX30" s="425"/>
      <c r="RVY30" s="425"/>
      <c r="RVZ30" s="425"/>
      <c r="RWA30" s="425"/>
      <c r="RWB30" s="425"/>
      <c r="RWC30" s="425"/>
      <c r="RWD30" s="425"/>
      <c r="RWE30" s="425"/>
      <c r="RWF30" s="425"/>
      <c r="RWG30" s="425"/>
      <c r="RWH30" s="425"/>
      <c r="RWI30" s="425"/>
      <c r="RWJ30" s="425"/>
      <c r="RWK30" s="425"/>
      <c r="RWL30" s="425"/>
      <c r="RWM30" s="425"/>
      <c r="RWN30" s="425"/>
      <c r="RWO30" s="425"/>
      <c r="RWP30" s="425"/>
      <c r="RWQ30" s="425"/>
      <c r="RWR30" s="425"/>
      <c r="RWS30" s="425"/>
      <c r="RWT30" s="425"/>
      <c r="RWU30" s="425"/>
      <c r="RWV30" s="425"/>
      <c r="RWW30" s="425"/>
      <c r="RWX30" s="425"/>
      <c r="RWY30" s="425"/>
      <c r="RWZ30" s="425"/>
      <c r="RXA30" s="425"/>
      <c r="RXB30" s="425"/>
      <c r="RXC30" s="425"/>
      <c r="RXD30" s="425"/>
      <c r="RXE30" s="425"/>
      <c r="RXF30" s="425"/>
      <c r="RXG30" s="425"/>
      <c r="RXH30" s="425"/>
      <c r="RXI30" s="425"/>
      <c r="RXJ30" s="425"/>
      <c r="RXK30" s="425"/>
      <c r="RXL30" s="425"/>
      <c r="RXM30" s="425"/>
      <c r="RXN30" s="425"/>
      <c r="RXO30" s="425"/>
      <c r="RXP30" s="425"/>
      <c r="RXQ30" s="425"/>
      <c r="RXR30" s="425"/>
      <c r="RXS30" s="425"/>
      <c r="RXT30" s="425"/>
      <c r="RXU30" s="425"/>
      <c r="RXV30" s="425"/>
      <c r="RXW30" s="425"/>
      <c r="RXX30" s="425"/>
      <c r="RXY30" s="425"/>
      <c r="RXZ30" s="425"/>
      <c r="RYA30" s="425"/>
      <c r="RYB30" s="425"/>
      <c r="RYC30" s="425"/>
      <c r="RYD30" s="425"/>
      <c r="RYE30" s="425"/>
      <c r="RYF30" s="425"/>
      <c r="RYG30" s="425"/>
      <c r="RYH30" s="425"/>
      <c r="RYI30" s="425"/>
      <c r="RYJ30" s="425"/>
      <c r="RYK30" s="425"/>
      <c r="RYL30" s="425"/>
      <c r="RYM30" s="425"/>
      <c r="RYN30" s="425"/>
      <c r="RYO30" s="425"/>
      <c r="RYP30" s="425"/>
      <c r="RYQ30" s="425"/>
      <c r="RYR30" s="425"/>
      <c r="RYS30" s="425"/>
      <c r="RYT30" s="425"/>
      <c r="RYU30" s="425"/>
      <c r="RYV30" s="425"/>
      <c r="RYW30" s="425"/>
      <c r="RYX30" s="425"/>
      <c r="RYY30" s="425"/>
      <c r="RYZ30" s="425"/>
      <c r="RZA30" s="425"/>
      <c r="RZB30" s="425"/>
      <c r="RZC30" s="425"/>
      <c r="RZD30" s="425"/>
      <c r="RZE30" s="425"/>
      <c r="RZF30" s="425"/>
      <c r="RZG30" s="425"/>
      <c r="RZH30" s="425"/>
      <c r="RZI30" s="425"/>
      <c r="RZJ30" s="425"/>
      <c r="RZK30" s="425"/>
      <c r="RZL30" s="425"/>
      <c r="RZM30" s="425"/>
      <c r="RZN30" s="425"/>
      <c r="RZO30" s="425"/>
      <c r="RZP30" s="425"/>
      <c r="RZQ30" s="425"/>
      <c r="RZR30" s="425"/>
      <c r="RZS30" s="425"/>
      <c r="RZT30" s="425"/>
      <c r="RZU30" s="425"/>
      <c r="RZV30" s="425"/>
      <c r="RZW30" s="425"/>
      <c r="RZX30" s="425"/>
      <c r="RZY30" s="425"/>
      <c r="RZZ30" s="425"/>
      <c r="SAA30" s="425"/>
      <c r="SAB30" s="425"/>
      <c r="SAC30" s="425"/>
      <c r="SAD30" s="425"/>
      <c r="SAE30" s="425"/>
      <c r="SAF30" s="425"/>
      <c r="SAG30" s="425"/>
      <c r="SAH30" s="425"/>
      <c r="SAI30" s="425"/>
      <c r="SAJ30" s="425"/>
      <c r="SAK30" s="425"/>
      <c r="SAL30" s="425"/>
      <c r="SAM30" s="425"/>
      <c r="SAN30" s="425"/>
      <c r="SAO30" s="425"/>
      <c r="SAP30" s="425"/>
      <c r="SAQ30" s="425"/>
      <c r="SAR30" s="425"/>
      <c r="SAS30" s="425"/>
      <c r="SAT30" s="425"/>
      <c r="SAU30" s="425"/>
      <c r="SAV30" s="425"/>
      <c r="SAW30" s="425"/>
      <c r="SAX30" s="425"/>
      <c r="SAY30" s="425"/>
      <c r="SAZ30" s="425"/>
      <c r="SBA30" s="425"/>
      <c r="SBB30" s="425"/>
      <c r="SBC30" s="425"/>
      <c r="SBD30" s="425"/>
      <c r="SBE30" s="425"/>
      <c r="SBF30" s="425"/>
      <c r="SBG30" s="425"/>
      <c r="SBH30" s="425"/>
      <c r="SBI30" s="425"/>
      <c r="SBJ30" s="425"/>
      <c r="SBK30" s="425"/>
      <c r="SBL30" s="425"/>
      <c r="SBM30" s="425"/>
      <c r="SBN30" s="425"/>
      <c r="SBO30" s="425"/>
      <c r="SBP30" s="425"/>
      <c r="SBQ30" s="425"/>
      <c r="SBR30" s="425"/>
      <c r="SBS30" s="425"/>
      <c r="SBT30" s="425"/>
      <c r="SBU30" s="425"/>
      <c r="SBV30" s="425"/>
      <c r="SBW30" s="425"/>
      <c r="SBX30" s="425"/>
      <c r="SBY30" s="425"/>
      <c r="SBZ30" s="425"/>
      <c r="SCA30" s="425"/>
      <c r="SCB30" s="425"/>
      <c r="SCC30" s="425"/>
      <c r="SCD30" s="425"/>
      <c r="SCE30" s="425"/>
      <c r="SCF30" s="425"/>
      <c r="SCG30" s="425"/>
      <c r="SCH30" s="425"/>
      <c r="SCI30" s="425"/>
      <c r="SCJ30" s="425"/>
      <c r="SCK30" s="425"/>
      <c r="SCL30" s="425"/>
      <c r="SCM30" s="425"/>
      <c r="SCN30" s="425"/>
      <c r="SCO30" s="425"/>
      <c r="SCP30" s="425"/>
      <c r="SCQ30" s="425"/>
      <c r="SCR30" s="425"/>
      <c r="SCS30" s="425"/>
      <c r="SCT30" s="425"/>
      <c r="SCU30" s="425"/>
      <c r="SCV30" s="425"/>
      <c r="SCW30" s="425"/>
      <c r="SCX30" s="425"/>
      <c r="SCY30" s="425"/>
      <c r="SCZ30" s="425"/>
      <c r="SDA30" s="425"/>
      <c r="SDB30" s="425"/>
      <c r="SDC30" s="425"/>
      <c r="SDD30" s="425"/>
      <c r="SDE30" s="425"/>
      <c r="SDF30" s="425"/>
      <c r="SDG30" s="425"/>
      <c r="SDH30" s="425"/>
      <c r="SDI30" s="425"/>
      <c r="SDJ30" s="425"/>
      <c r="SDK30" s="425"/>
      <c r="SDL30" s="425"/>
      <c r="SDM30" s="425"/>
      <c r="SDN30" s="425"/>
      <c r="SDO30" s="425"/>
      <c r="SDP30" s="425"/>
      <c r="SDQ30" s="425"/>
      <c r="SDR30" s="425"/>
      <c r="SDS30" s="425"/>
      <c r="SDT30" s="425"/>
      <c r="SDU30" s="425"/>
      <c r="SDV30" s="425"/>
      <c r="SDW30" s="425"/>
      <c r="SDX30" s="425"/>
      <c r="SDY30" s="425"/>
      <c r="SDZ30" s="425"/>
      <c r="SEA30" s="425"/>
      <c r="SEB30" s="425"/>
      <c r="SEC30" s="425"/>
      <c r="SED30" s="425"/>
      <c r="SEE30" s="425"/>
      <c r="SEF30" s="425"/>
      <c r="SEG30" s="425"/>
      <c r="SEH30" s="425"/>
      <c r="SEI30" s="425"/>
      <c r="SEJ30" s="425"/>
      <c r="SEK30" s="425"/>
      <c r="SEL30" s="425"/>
      <c r="SEM30" s="425"/>
      <c r="SEN30" s="425"/>
      <c r="SEO30" s="425"/>
      <c r="SEP30" s="425"/>
      <c r="SEQ30" s="425"/>
      <c r="SER30" s="425"/>
      <c r="SES30" s="425"/>
      <c r="SET30" s="425"/>
      <c r="SEU30" s="425"/>
      <c r="SEV30" s="425"/>
      <c r="SEW30" s="425"/>
      <c r="SEX30" s="425"/>
      <c r="SEY30" s="425"/>
      <c r="SEZ30" s="425"/>
      <c r="SFA30" s="425"/>
      <c r="SFB30" s="425"/>
      <c r="SFC30" s="425"/>
      <c r="SFD30" s="425"/>
      <c r="SFE30" s="425"/>
      <c r="SFF30" s="425"/>
      <c r="SFG30" s="425"/>
      <c r="SFH30" s="425"/>
      <c r="SFI30" s="425"/>
      <c r="SFJ30" s="425"/>
      <c r="SFK30" s="425"/>
      <c r="SFL30" s="425"/>
      <c r="SFM30" s="425"/>
      <c r="SFN30" s="425"/>
      <c r="SFO30" s="425"/>
      <c r="SFP30" s="425"/>
      <c r="SFQ30" s="425"/>
      <c r="SFR30" s="425"/>
      <c r="SFS30" s="425"/>
      <c r="SFT30" s="425"/>
      <c r="SFU30" s="425"/>
      <c r="SFV30" s="425"/>
      <c r="SFW30" s="425"/>
      <c r="SFX30" s="425"/>
      <c r="SFY30" s="425"/>
      <c r="SFZ30" s="425"/>
      <c r="SGA30" s="425"/>
      <c r="SGB30" s="425"/>
      <c r="SGC30" s="425"/>
      <c r="SGD30" s="425"/>
      <c r="SGE30" s="425"/>
      <c r="SGF30" s="425"/>
      <c r="SGG30" s="425"/>
      <c r="SGH30" s="425"/>
      <c r="SGI30" s="425"/>
      <c r="SGJ30" s="425"/>
      <c r="SGK30" s="425"/>
      <c r="SGL30" s="425"/>
      <c r="SGM30" s="425"/>
      <c r="SGN30" s="425"/>
      <c r="SGO30" s="425"/>
      <c r="SGP30" s="425"/>
      <c r="SGQ30" s="425"/>
      <c r="SGR30" s="425"/>
      <c r="SGS30" s="425"/>
      <c r="SGT30" s="425"/>
      <c r="SGU30" s="425"/>
      <c r="SGV30" s="425"/>
      <c r="SGW30" s="425"/>
      <c r="SGX30" s="425"/>
      <c r="SGY30" s="425"/>
      <c r="SGZ30" s="425"/>
      <c r="SHA30" s="425"/>
      <c r="SHB30" s="425"/>
      <c r="SHC30" s="425"/>
      <c r="SHD30" s="425"/>
      <c r="SHE30" s="425"/>
      <c r="SHF30" s="425"/>
      <c r="SHG30" s="425"/>
      <c r="SHH30" s="425"/>
      <c r="SHI30" s="425"/>
      <c r="SHJ30" s="425"/>
      <c r="SHK30" s="425"/>
      <c r="SHL30" s="425"/>
      <c r="SHM30" s="425"/>
      <c r="SHN30" s="425"/>
      <c r="SHO30" s="425"/>
      <c r="SHP30" s="425"/>
      <c r="SHQ30" s="425"/>
      <c r="SHR30" s="425"/>
      <c r="SHS30" s="425"/>
      <c r="SHT30" s="425"/>
      <c r="SHU30" s="425"/>
      <c r="SHV30" s="425"/>
      <c r="SHW30" s="425"/>
      <c r="SHX30" s="425"/>
      <c r="SHY30" s="425"/>
      <c r="SHZ30" s="425"/>
      <c r="SIA30" s="425"/>
      <c r="SIB30" s="425"/>
      <c r="SIC30" s="425"/>
      <c r="SID30" s="425"/>
      <c r="SIE30" s="425"/>
      <c r="SIF30" s="425"/>
      <c r="SIG30" s="425"/>
      <c r="SIH30" s="425"/>
      <c r="SII30" s="425"/>
      <c r="SIJ30" s="425"/>
      <c r="SIK30" s="425"/>
      <c r="SIL30" s="425"/>
      <c r="SIM30" s="425"/>
      <c r="SIN30" s="425"/>
      <c r="SIO30" s="425"/>
      <c r="SIP30" s="425"/>
      <c r="SIQ30" s="425"/>
      <c r="SIR30" s="425"/>
      <c r="SIS30" s="425"/>
      <c r="SIT30" s="425"/>
      <c r="SIU30" s="425"/>
      <c r="SIV30" s="425"/>
      <c r="SIW30" s="425"/>
      <c r="SIX30" s="425"/>
      <c r="SIY30" s="425"/>
      <c r="SIZ30" s="425"/>
      <c r="SJA30" s="425"/>
      <c r="SJB30" s="425"/>
      <c r="SJC30" s="425"/>
      <c r="SJD30" s="425"/>
      <c r="SJE30" s="425"/>
      <c r="SJF30" s="425"/>
      <c r="SJG30" s="425"/>
      <c r="SJH30" s="425"/>
      <c r="SJI30" s="425"/>
      <c r="SJJ30" s="425"/>
      <c r="SJK30" s="425"/>
      <c r="SJL30" s="425"/>
      <c r="SJM30" s="425"/>
      <c r="SJN30" s="425"/>
      <c r="SJO30" s="425"/>
      <c r="SJP30" s="425"/>
      <c r="SJQ30" s="425"/>
      <c r="SJR30" s="425"/>
      <c r="SJS30" s="425"/>
      <c r="SJT30" s="425"/>
      <c r="SJU30" s="425"/>
      <c r="SJV30" s="425"/>
      <c r="SJW30" s="425"/>
      <c r="SJX30" s="425"/>
      <c r="SJY30" s="425"/>
      <c r="SJZ30" s="425"/>
      <c r="SKA30" s="425"/>
      <c r="SKB30" s="425"/>
      <c r="SKC30" s="425"/>
      <c r="SKD30" s="425"/>
      <c r="SKE30" s="425"/>
      <c r="SKF30" s="425"/>
      <c r="SKG30" s="425"/>
      <c r="SKH30" s="425"/>
      <c r="SKI30" s="425"/>
      <c r="SKJ30" s="425"/>
      <c r="SKK30" s="425"/>
      <c r="SKL30" s="425"/>
      <c r="SKM30" s="425"/>
      <c r="SKN30" s="425"/>
      <c r="SKO30" s="425"/>
      <c r="SKP30" s="425"/>
      <c r="SKQ30" s="425"/>
      <c r="SKR30" s="425"/>
      <c r="SKS30" s="425"/>
      <c r="SKT30" s="425"/>
      <c r="SKU30" s="425"/>
      <c r="SKV30" s="425"/>
      <c r="SKW30" s="425"/>
      <c r="SKX30" s="425"/>
      <c r="SKY30" s="425"/>
      <c r="SKZ30" s="425"/>
      <c r="SLA30" s="425"/>
      <c r="SLB30" s="425"/>
      <c r="SLC30" s="425"/>
      <c r="SLD30" s="425"/>
      <c r="SLE30" s="425"/>
      <c r="SLF30" s="425"/>
      <c r="SLG30" s="425"/>
      <c r="SLH30" s="425"/>
      <c r="SLI30" s="425"/>
      <c r="SLJ30" s="425"/>
      <c r="SLK30" s="425"/>
      <c r="SLL30" s="425"/>
      <c r="SLM30" s="425"/>
      <c r="SLN30" s="425"/>
      <c r="SLO30" s="425"/>
      <c r="SLP30" s="425"/>
      <c r="SLQ30" s="425"/>
      <c r="SLR30" s="425"/>
      <c r="SLS30" s="425"/>
      <c r="SLT30" s="425"/>
      <c r="SLU30" s="425"/>
      <c r="SLV30" s="425"/>
      <c r="SLW30" s="425"/>
      <c r="SLX30" s="425"/>
      <c r="SLY30" s="425"/>
      <c r="SLZ30" s="425"/>
      <c r="SMA30" s="425"/>
      <c r="SMB30" s="425"/>
      <c r="SMC30" s="425"/>
      <c r="SMD30" s="425"/>
      <c r="SME30" s="425"/>
      <c r="SMF30" s="425"/>
      <c r="SMG30" s="425"/>
      <c r="SMH30" s="425"/>
      <c r="SMI30" s="425"/>
      <c r="SMJ30" s="425"/>
      <c r="SMK30" s="425"/>
      <c r="SML30" s="425"/>
      <c r="SMM30" s="425"/>
      <c r="SMN30" s="425"/>
      <c r="SMO30" s="425"/>
      <c r="SMP30" s="425"/>
      <c r="SMQ30" s="425"/>
      <c r="SMR30" s="425"/>
      <c r="SMS30" s="425"/>
      <c r="SMT30" s="425"/>
      <c r="SMU30" s="425"/>
      <c r="SMV30" s="425"/>
      <c r="SMW30" s="425"/>
      <c r="SMX30" s="425"/>
      <c r="SMY30" s="425"/>
      <c r="SMZ30" s="425"/>
      <c r="SNA30" s="425"/>
      <c r="SNB30" s="425"/>
      <c r="SNC30" s="425"/>
      <c r="SND30" s="425"/>
      <c r="SNE30" s="425"/>
      <c r="SNF30" s="425"/>
      <c r="SNG30" s="425"/>
      <c r="SNH30" s="425"/>
      <c r="SNI30" s="425"/>
      <c r="SNJ30" s="425"/>
      <c r="SNK30" s="425"/>
      <c r="SNL30" s="425"/>
      <c r="SNM30" s="425"/>
      <c r="SNN30" s="425"/>
      <c r="SNO30" s="425"/>
      <c r="SNP30" s="425"/>
      <c r="SNQ30" s="425"/>
      <c r="SNR30" s="425"/>
      <c r="SNS30" s="425"/>
      <c r="SNT30" s="425"/>
      <c r="SNU30" s="425"/>
      <c r="SNV30" s="425"/>
      <c r="SNW30" s="425"/>
      <c r="SNX30" s="425"/>
      <c r="SNY30" s="425"/>
      <c r="SNZ30" s="425"/>
      <c r="SOA30" s="425"/>
      <c r="SOB30" s="425"/>
      <c r="SOC30" s="425"/>
      <c r="SOD30" s="425"/>
      <c r="SOE30" s="425"/>
      <c r="SOF30" s="425"/>
      <c r="SOG30" s="425"/>
      <c r="SOH30" s="425"/>
      <c r="SOI30" s="425"/>
      <c r="SOJ30" s="425"/>
      <c r="SOK30" s="425"/>
      <c r="SOL30" s="425"/>
      <c r="SOM30" s="425"/>
      <c r="SON30" s="425"/>
      <c r="SOO30" s="425"/>
      <c r="SOP30" s="425"/>
      <c r="SOQ30" s="425"/>
      <c r="SOR30" s="425"/>
      <c r="SOS30" s="425"/>
      <c r="SOT30" s="425"/>
      <c r="SOU30" s="425"/>
      <c r="SOV30" s="425"/>
      <c r="SOW30" s="425"/>
      <c r="SOX30" s="425"/>
      <c r="SOY30" s="425"/>
      <c r="SOZ30" s="425"/>
      <c r="SPA30" s="425"/>
      <c r="SPB30" s="425"/>
      <c r="SPC30" s="425"/>
      <c r="SPD30" s="425"/>
      <c r="SPE30" s="425"/>
      <c r="SPF30" s="425"/>
      <c r="SPG30" s="425"/>
      <c r="SPH30" s="425"/>
      <c r="SPI30" s="425"/>
      <c r="SPJ30" s="425"/>
      <c r="SPK30" s="425"/>
      <c r="SPL30" s="425"/>
      <c r="SPM30" s="425"/>
      <c r="SPN30" s="425"/>
      <c r="SPO30" s="425"/>
      <c r="SPP30" s="425"/>
      <c r="SPQ30" s="425"/>
      <c r="SPR30" s="425"/>
      <c r="SPS30" s="425"/>
      <c r="SPT30" s="425"/>
      <c r="SPU30" s="425"/>
      <c r="SPV30" s="425"/>
      <c r="SPW30" s="425"/>
      <c r="SPX30" s="425"/>
      <c r="SPY30" s="425"/>
      <c r="SPZ30" s="425"/>
      <c r="SQA30" s="425"/>
      <c r="SQB30" s="425"/>
      <c r="SQC30" s="425"/>
      <c r="SQD30" s="425"/>
      <c r="SQE30" s="425"/>
      <c r="SQF30" s="425"/>
      <c r="SQG30" s="425"/>
      <c r="SQH30" s="425"/>
      <c r="SQI30" s="425"/>
      <c r="SQJ30" s="425"/>
      <c r="SQK30" s="425"/>
      <c r="SQL30" s="425"/>
      <c r="SQM30" s="425"/>
      <c r="SQN30" s="425"/>
      <c r="SQO30" s="425"/>
      <c r="SQP30" s="425"/>
      <c r="SQQ30" s="425"/>
      <c r="SQR30" s="425"/>
      <c r="SQS30" s="425"/>
      <c r="SQT30" s="425"/>
      <c r="SQU30" s="425"/>
      <c r="SQV30" s="425"/>
      <c r="SQW30" s="425"/>
      <c r="SQX30" s="425"/>
      <c r="SQY30" s="425"/>
      <c r="SQZ30" s="425"/>
      <c r="SRA30" s="425"/>
      <c r="SRB30" s="425"/>
      <c r="SRC30" s="425"/>
      <c r="SRD30" s="425"/>
      <c r="SRE30" s="425"/>
      <c r="SRF30" s="425"/>
      <c r="SRG30" s="425"/>
      <c r="SRH30" s="425"/>
      <c r="SRI30" s="425"/>
      <c r="SRJ30" s="425"/>
      <c r="SRK30" s="425"/>
      <c r="SRL30" s="425"/>
      <c r="SRM30" s="425"/>
      <c r="SRN30" s="425"/>
      <c r="SRO30" s="425"/>
      <c r="SRP30" s="425"/>
      <c r="SRQ30" s="425"/>
      <c r="SRR30" s="425"/>
      <c r="SRS30" s="425"/>
      <c r="SRT30" s="425"/>
      <c r="SRU30" s="425"/>
      <c r="SRV30" s="425"/>
      <c r="SRW30" s="425"/>
      <c r="SRX30" s="425"/>
      <c r="SRY30" s="425"/>
      <c r="SRZ30" s="425"/>
      <c r="SSA30" s="425"/>
      <c r="SSB30" s="425"/>
      <c r="SSC30" s="425"/>
      <c r="SSD30" s="425"/>
      <c r="SSE30" s="425"/>
      <c r="SSF30" s="425"/>
      <c r="SSG30" s="425"/>
      <c r="SSH30" s="425"/>
      <c r="SSI30" s="425"/>
      <c r="SSJ30" s="425"/>
      <c r="SSK30" s="425"/>
      <c r="SSL30" s="425"/>
      <c r="SSM30" s="425"/>
      <c r="SSN30" s="425"/>
      <c r="SSO30" s="425"/>
      <c r="SSP30" s="425"/>
      <c r="SSQ30" s="425"/>
      <c r="SSR30" s="425"/>
      <c r="SSS30" s="425"/>
      <c r="SST30" s="425"/>
      <c r="SSU30" s="425"/>
      <c r="SSV30" s="425"/>
      <c r="SSW30" s="425"/>
      <c r="SSX30" s="425"/>
      <c r="SSY30" s="425"/>
      <c r="SSZ30" s="425"/>
      <c r="STA30" s="425"/>
      <c r="STB30" s="425"/>
      <c r="STC30" s="425"/>
      <c r="STD30" s="425"/>
      <c r="STE30" s="425"/>
      <c r="STF30" s="425"/>
      <c r="STG30" s="425"/>
      <c r="STH30" s="425"/>
      <c r="STI30" s="425"/>
      <c r="STJ30" s="425"/>
      <c r="STK30" s="425"/>
      <c r="STL30" s="425"/>
      <c r="STM30" s="425"/>
      <c r="STN30" s="425"/>
      <c r="STO30" s="425"/>
      <c r="STP30" s="425"/>
      <c r="STQ30" s="425"/>
      <c r="STR30" s="425"/>
      <c r="STS30" s="425"/>
      <c r="STT30" s="425"/>
      <c r="STU30" s="425"/>
      <c r="STV30" s="425"/>
      <c r="STW30" s="425"/>
      <c r="STX30" s="425"/>
      <c r="STY30" s="425"/>
      <c r="STZ30" s="425"/>
      <c r="SUA30" s="425"/>
      <c r="SUB30" s="425"/>
      <c r="SUC30" s="425"/>
      <c r="SUD30" s="425"/>
      <c r="SUE30" s="425"/>
      <c r="SUF30" s="425"/>
      <c r="SUG30" s="425"/>
      <c r="SUH30" s="425"/>
      <c r="SUI30" s="425"/>
      <c r="SUJ30" s="425"/>
      <c r="SUK30" s="425"/>
      <c r="SUL30" s="425"/>
      <c r="SUM30" s="425"/>
      <c r="SUN30" s="425"/>
      <c r="SUO30" s="425"/>
      <c r="SUP30" s="425"/>
      <c r="SUQ30" s="425"/>
      <c r="SUR30" s="425"/>
      <c r="SUS30" s="425"/>
      <c r="SUT30" s="425"/>
      <c r="SUU30" s="425"/>
      <c r="SUV30" s="425"/>
      <c r="SUW30" s="425"/>
      <c r="SUX30" s="425"/>
      <c r="SUY30" s="425"/>
      <c r="SUZ30" s="425"/>
      <c r="SVA30" s="425"/>
      <c r="SVB30" s="425"/>
      <c r="SVC30" s="425"/>
      <c r="SVD30" s="425"/>
      <c r="SVE30" s="425"/>
      <c r="SVF30" s="425"/>
      <c r="SVG30" s="425"/>
      <c r="SVH30" s="425"/>
      <c r="SVI30" s="425"/>
      <c r="SVJ30" s="425"/>
      <c r="SVK30" s="425"/>
      <c r="SVL30" s="425"/>
      <c r="SVM30" s="425"/>
      <c r="SVN30" s="425"/>
      <c r="SVO30" s="425"/>
      <c r="SVP30" s="425"/>
      <c r="SVQ30" s="425"/>
      <c r="SVR30" s="425"/>
      <c r="SVS30" s="425"/>
      <c r="SVT30" s="425"/>
      <c r="SVU30" s="425"/>
      <c r="SVV30" s="425"/>
      <c r="SVW30" s="425"/>
      <c r="SVX30" s="425"/>
      <c r="SVY30" s="425"/>
      <c r="SVZ30" s="425"/>
      <c r="SWA30" s="425"/>
      <c r="SWB30" s="425"/>
      <c r="SWC30" s="425"/>
      <c r="SWD30" s="425"/>
      <c r="SWE30" s="425"/>
      <c r="SWF30" s="425"/>
      <c r="SWG30" s="425"/>
      <c r="SWH30" s="425"/>
      <c r="SWI30" s="425"/>
      <c r="SWJ30" s="425"/>
      <c r="SWK30" s="425"/>
      <c r="SWL30" s="425"/>
      <c r="SWM30" s="425"/>
      <c r="SWN30" s="425"/>
      <c r="SWO30" s="425"/>
      <c r="SWP30" s="425"/>
      <c r="SWQ30" s="425"/>
      <c r="SWR30" s="425"/>
      <c r="SWS30" s="425"/>
      <c r="SWT30" s="425"/>
      <c r="SWU30" s="425"/>
      <c r="SWV30" s="425"/>
      <c r="SWW30" s="425"/>
      <c r="SWX30" s="425"/>
      <c r="SWY30" s="425"/>
      <c r="SWZ30" s="425"/>
      <c r="SXA30" s="425"/>
      <c r="SXB30" s="425"/>
      <c r="SXC30" s="425"/>
      <c r="SXD30" s="425"/>
      <c r="SXE30" s="425"/>
      <c r="SXF30" s="425"/>
      <c r="SXG30" s="425"/>
      <c r="SXH30" s="425"/>
      <c r="SXI30" s="425"/>
      <c r="SXJ30" s="425"/>
      <c r="SXK30" s="425"/>
      <c r="SXL30" s="425"/>
      <c r="SXM30" s="425"/>
      <c r="SXN30" s="425"/>
      <c r="SXO30" s="425"/>
      <c r="SXP30" s="425"/>
      <c r="SXQ30" s="425"/>
      <c r="SXR30" s="425"/>
      <c r="SXS30" s="425"/>
      <c r="SXT30" s="425"/>
      <c r="SXU30" s="425"/>
      <c r="SXV30" s="425"/>
      <c r="SXW30" s="425"/>
      <c r="SXX30" s="425"/>
      <c r="SXY30" s="425"/>
      <c r="SXZ30" s="425"/>
      <c r="SYA30" s="425"/>
      <c r="SYB30" s="425"/>
      <c r="SYC30" s="425"/>
      <c r="SYD30" s="425"/>
      <c r="SYE30" s="425"/>
      <c r="SYF30" s="425"/>
      <c r="SYG30" s="425"/>
      <c r="SYH30" s="425"/>
      <c r="SYI30" s="425"/>
      <c r="SYJ30" s="425"/>
      <c r="SYK30" s="425"/>
      <c r="SYL30" s="425"/>
      <c r="SYM30" s="425"/>
      <c r="SYN30" s="425"/>
      <c r="SYO30" s="425"/>
      <c r="SYP30" s="425"/>
      <c r="SYQ30" s="425"/>
      <c r="SYR30" s="425"/>
      <c r="SYS30" s="425"/>
      <c r="SYT30" s="425"/>
      <c r="SYU30" s="425"/>
      <c r="SYV30" s="425"/>
      <c r="SYW30" s="425"/>
      <c r="SYX30" s="425"/>
      <c r="SYY30" s="425"/>
      <c r="SYZ30" s="425"/>
      <c r="SZA30" s="425"/>
      <c r="SZB30" s="425"/>
      <c r="SZC30" s="425"/>
      <c r="SZD30" s="425"/>
      <c r="SZE30" s="425"/>
      <c r="SZF30" s="425"/>
      <c r="SZG30" s="425"/>
      <c r="SZH30" s="425"/>
      <c r="SZI30" s="425"/>
      <c r="SZJ30" s="425"/>
      <c r="SZK30" s="425"/>
      <c r="SZL30" s="425"/>
      <c r="SZM30" s="425"/>
      <c r="SZN30" s="425"/>
      <c r="SZO30" s="425"/>
      <c r="SZP30" s="425"/>
      <c r="SZQ30" s="425"/>
      <c r="SZR30" s="425"/>
      <c r="SZS30" s="425"/>
      <c r="SZT30" s="425"/>
      <c r="SZU30" s="425"/>
      <c r="SZV30" s="425"/>
      <c r="SZW30" s="425"/>
      <c r="SZX30" s="425"/>
      <c r="SZY30" s="425"/>
      <c r="SZZ30" s="425"/>
      <c r="TAA30" s="425"/>
      <c r="TAB30" s="425"/>
      <c r="TAC30" s="425"/>
      <c r="TAD30" s="425"/>
      <c r="TAE30" s="425"/>
      <c r="TAF30" s="425"/>
      <c r="TAG30" s="425"/>
      <c r="TAH30" s="425"/>
      <c r="TAI30" s="425"/>
      <c r="TAJ30" s="425"/>
      <c r="TAK30" s="425"/>
      <c r="TAL30" s="425"/>
      <c r="TAM30" s="425"/>
      <c r="TAN30" s="425"/>
      <c r="TAO30" s="425"/>
      <c r="TAP30" s="425"/>
      <c r="TAQ30" s="425"/>
      <c r="TAR30" s="425"/>
      <c r="TAS30" s="425"/>
      <c r="TAT30" s="425"/>
      <c r="TAU30" s="425"/>
      <c r="TAV30" s="425"/>
      <c r="TAW30" s="425"/>
      <c r="TAX30" s="425"/>
      <c r="TAY30" s="425"/>
      <c r="TAZ30" s="425"/>
      <c r="TBA30" s="425"/>
      <c r="TBB30" s="425"/>
      <c r="TBC30" s="425"/>
      <c r="TBD30" s="425"/>
      <c r="TBE30" s="425"/>
      <c r="TBF30" s="425"/>
      <c r="TBG30" s="425"/>
      <c r="TBH30" s="425"/>
      <c r="TBI30" s="425"/>
      <c r="TBJ30" s="425"/>
      <c r="TBK30" s="425"/>
      <c r="TBL30" s="425"/>
      <c r="TBM30" s="425"/>
      <c r="TBN30" s="425"/>
      <c r="TBO30" s="425"/>
      <c r="TBP30" s="425"/>
      <c r="TBQ30" s="425"/>
      <c r="TBR30" s="425"/>
      <c r="TBS30" s="425"/>
      <c r="TBT30" s="425"/>
      <c r="TBU30" s="425"/>
      <c r="TBV30" s="425"/>
      <c r="TBW30" s="425"/>
      <c r="TBX30" s="425"/>
      <c r="TBY30" s="425"/>
      <c r="TBZ30" s="425"/>
      <c r="TCA30" s="425"/>
      <c r="TCB30" s="425"/>
      <c r="TCC30" s="425"/>
      <c r="TCD30" s="425"/>
      <c r="TCE30" s="425"/>
      <c r="TCF30" s="425"/>
      <c r="TCG30" s="425"/>
      <c r="TCH30" s="425"/>
      <c r="TCI30" s="425"/>
      <c r="TCJ30" s="425"/>
      <c r="TCK30" s="425"/>
      <c r="TCL30" s="425"/>
      <c r="TCM30" s="425"/>
      <c r="TCN30" s="425"/>
      <c r="TCO30" s="425"/>
      <c r="TCP30" s="425"/>
      <c r="TCQ30" s="425"/>
      <c r="TCR30" s="425"/>
      <c r="TCS30" s="425"/>
      <c r="TCT30" s="425"/>
      <c r="TCU30" s="425"/>
      <c r="TCV30" s="425"/>
      <c r="TCW30" s="425"/>
      <c r="TCX30" s="425"/>
      <c r="TCY30" s="425"/>
      <c r="TCZ30" s="425"/>
      <c r="TDA30" s="425"/>
      <c r="TDB30" s="425"/>
      <c r="TDC30" s="425"/>
      <c r="TDD30" s="425"/>
      <c r="TDE30" s="425"/>
      <c r="TDF30" s="425"/>
      <c r="TDG30" s="425"/>
      <c r="TDH30" s="425"/>
      <c r="TDI30" s="425"/>
      <c r="TDJ30" s="425"/>
      <c r="TDK30" s="425"/>
      <c r="TDL30" s="425"/>
      <c r="TDM30" s="425"/>
      <c r="TDN30" s="425"/>
      <c r="TDO30" s="425"/>
      <c r="TDP30" s="425"/>
      <c r="TDQ30" s="425"/>
      <c r="TDR30" s="425"/>
      <c r="TDS30" s="425"/>
      <c r="TDT30" s="425"/>
      <c r="TDU30" s="425"/>
      <c r="TDV30" s="425"/>
      <c r="TDW30" s="425"/>
      <c r="TDX30" s="425"/>
      <c r="TDY30" s="425"/>
      <c r="TDZ30" s="425"/>
      <c r="TEA30" s="425"/>
      <c r="TEB30" s="425"/>
      <c r="TEC30" s="425"/>
      <c r="TED30" s="425"/>
      <c r="TEE30" s="425"/>
      <c r="TEF30" s="425"/>
      <c r="TEG30" s="425"/>
      <c r="TEH30" s="425"/>
      <c r="TEI30" s="425"/>
      <c r="TEJ30" s="425"/>
      <c r="TEK30" s="425"/>
      <c r="TEL30" s="425"/>
      <c r="TEM30" s="425"/>
      <c r="TEN30" s="425"/>
      <c r="TEO30" s="425"/>
      <c r="TEP30" s="425"/>
      <c r="TEQ30" s="425"/>
      <c r="TER30" s="425"/>
      <c r="TES30" s="425"/>
      <c r="TET30" s="425"/>
      <c r="TEU30" s="425"/>
      <c r="TEV30" s="425"/>
      <c r="TEW30" s="425"/>
      <c r="TEX30" s="425"/>
      <c r="TEY30" s="425"/>
      <c r="TEZ30" s="425"/>
      <c r="TFA30" s="425"/>
      <c r="TFB30" s="425"/>
      <c r="TFC30" s="425"/>
      <c r="TFD30" s="425"/>
      <c r="TFE30" s="425"/>
      <c r="TFF30" s="425"/>
      <c r="TFG30" s="425"/>
      <c r="TFH30" s="425"/>
      <c r="TFI30" s="425"/>
      <c r="TFJ30" s="425"/>
      <c r="TFK30" s="425"/>
      <c r="TFL30" s="425"/>
      <c r="TFM30" s="425"/>
      <c r="TFN30" s="425"/>
      <c r="TFO30" s="425"/>
      <c r="TFP30" s="425"/>
      <c r="TFQ30" s="425"/>
      <c r="TFR30" s="425"/>
      <c r="TFS30" s="425"/>
      <c r="TFT30" s="425"/>
      <c r="TFU30" s="425"/>
      <c r="TFV30" s="425"/>
      <c r="TFW30" s="425"/>
      <c r="TFX30" s="425"/>
      <c r="TFY30" s="425"/>
      <c r="TFZ30" s="425"/>
      <c r="TGA30" s="425"/>
      <c r="TGB30" s="425"/>
      <c r="TGC30" s="425"/>
      <c r="TGD30" s="425"/>
      <c r="TGE30" s="425"/>
      <c r="TGF30" s="425"/>
      <c r="TGG30" s="425"/>
      <c r="TGH30" s="425"/>
      <c r="TGI30" s="425"/>
      <c r="TGJ30" s="425"/>
      <c r="TGK30" s="425"/>
      <c r="TGL30" s="425"/>
      <c r="TGM30" s="425"/>
      <c r="TGN30" s="425"/>
      <c r="TGO30" s="425"/>
      <c r="TGP30" s="425"/>
      <c r="TGQ30" s="425"/>
      <c r="TGR30" s="425"/>
      <c r="TGS30" s="425"/>
      <c r="TGT30" s="425"/>
      <c r="TGU30" s="425"/>
      <c r="TGV30" s="425"/>
      <c r="TGW30" s="425"/>
      <c r="TGX30" s="425"/>
      <c r="TGY30" s="425"/>
      <c r="TGZ30" s="425"/>
      <c r="THA30" s="425"/>
      <c r="THB30" s="425"/>
      <c r="THC30" s="425"/>
      <c r="THD30" s="425"/>
      <c r="THE30" s="425"/>
      <c r="THF30" s="425"/>
      <c r="THG30" s="425"/>
      <c r="THH30" s="425"/>
      <c r="THI30" s="425"/>
      <c r="THJ30" s="425"/>
      <c r="THK30" s="425"/>
      <c r="THL30" s="425"/>
      <c r="THM30" s="425"/>
      <c r="THN30" s="425"/>
      <c r="THO30" s="425"/>
      <c r="THP30" s="425"/>
      <c r="THQ30" s="425"/>
      <c r="THR30" s="425"/>
      <c r="THS30" s="425"/>
      <c r="THT30" s="425"/>
      <c r="THU30" s="425"/>
      <c r="THV30" s="425"/>
      <c r="THW30" s="425"/>
      <c r="THX30" s="425"/>
      <c r="THY30" s="425"/>
      <c r="THZ30" s="425"/>
      <c r="TIA30" s="425"/>
      <c r="TIB30" s="425"/>
      <c r="TIC30" s="425"/>
      <c r="TID30" s="425"/>
      <c r="TIE30" s="425"/>
      <c r="TIF30" s="425"/>
      <c r="TIG30" s="425"/>
      <c r="TIH30" s="425"/>
      <c r="TII30" s="425"/>
      <c r="TIJ30" s="425"/>
      <c r="TIK30" s="425"/>
      <c r="TIL30" s="425"/>
      <c r="TIM30" s="425"/>
      <c r="TIN30" s="425"/>
      <c r="TIO30" s="425"/>
      <c r="TIP30" s="425"/>
      <c r="TIQ30" s="425"/>
      <c r="TIR30" s="425"/>
      <c r="TIS30" s="425"/>
      <c r="TIT30" s="425"/>
      <c r="TIU30" s="425"/>
      <c r="TIV30" s="425"/>
      <c r="TIW30" s="425"/>
      <c r="TIX30" s="425"/>
      <c r="TIY30" s="425"/>
      <c r="TIZ30" s="425"/>
      <c r="TJA30" s="425"/>
      <c r="TJB30" s="425"/>
      <c r="TJC30" s="425"/>
      <c r="TJD30" s="425"/>
      <c r="TJE30" s="425"/>
      <c r="TJF30" s="425"/>
      <c r="TJG30" s="425"/>
      <c r="TJH30" s="425"/>
      <c r="TJI30" s="425"/>
      <c r="TJJ30" s="425"/>
      <c r="TJK30" s="425"/>
      <c r="TJL30" s="425"/>
      <c r="TJM30" s="425"/>
      <c r="TJN30" s="425"/>
      <c r="TJO30" s="425"/>
      <c r="TJP30" s="425"/>
      <c r="TJQ30" s="425"/>
      <c r="TJR30" s="425"/>
      <c r="TJS30" s="425"/>
      <c r="TJT30" s="425"/>
      <c r="TJU30" s="425"/>
      <c r="TJV30" s="425"/>
      <c r="TJW30" s="425"/>
      <c r="TJX30" s="425"/>
      <c r="TJY30" s="425"/>
      <c r="TJZ30" s="425"/>
      <c r="TKA30" s="425"/>
      <c r="TKB30" s="425"/>
      <c r="TKC30" s="425"/>
      <c r="TKD30" s="425"/>
      <c r="TKE30" s="425"/>
      <c r="TKF30" s="425"/>
      <c r="TKG30" s="425"/>
      <c r="TKH30" s="425"/>
      <c r="TKI30" s="425"/>
      <c r="TKJ30" s="425"/>
      <c r="TKK30" s="425"/>
      <c r="TKL30" s="425"/>
      <c r="TKM30" s="425"/>
      <c r="TKN30" s="425"/>
      <c r="TKO30" s="425"/>
      <c r="TKP30" s="425"/>
      <c r="TKQ30" s="425"/>
      <c r="TKR30" s="425"/>
      <c r="TKS30" s="425"/>
      <c r="TKT30" s="425"/>
      <c r="TKU30" s="425"/>
      <c r="TKV30" s="425"/>
      <c r="TKW30" s="425"/>
      <c r="TKX30" s="425"/>
      <c r="TKY30" s="425"/>
      <c r="TKZ30" s="425"/>
      <c r="TLA30" s="425"/>
      <c r="TLB30" s="425"/>
      <c r="TLC30" s="425"/>
      <c r="TLD30" s="425"/>
      <c r="TLE30" s="425"/>
      <c r="TLF30" s="425"/>
      <c r="TLG30" s="425"/>
      <c r="TLH30" s="425"/>
      <c r="TLI30" s="425"/>
      <c r="TLJ30" s="425"/>
      <c r="TLK30" s="425"/>
      <c r="TLL30" s="425"/>
      <c r="TLM30" s="425"/>
      <c r="TLN30" s="425"/>
      <c r="TLO30" s="425"/>
      <c r="TLP30" s="425"/>
      <c r="TLQ30" s="425"/>
      <c r="TLR30" s="425"/>
      <c r="TLS30" s="425"/>
      <c r="TLT30" s="425"/>
      <c r="TLU30" s="425"/>
      <c r="TLV30" s="425"/>
      <c r="TLW30" s="425"/>
      <c r="TLX30" s="425"/>
      <c r="TLY30" s="425"/>
      <c r="TLZ30" s="425"/>
      <c r="TMA30" s="425"/>
      <c r="TMB30" s="425"/>
      <c r="TMC30" s="425"/>
      <c r="TMD30" s="425"/>
      <c r="TME30" s="425"/>
      <c r="TMF30" s="425"/>
      <c r="TMG30" s="425"/>
      <c r="TMH30" s="425"/>
      <c r="TMI30" s="425"/>
      <c r="TMJ30" s="425"/>
      <c r="TMK30" s="425"/>
      <c r="TML30" s="425"/>
      <c r="TMM30" s="425"/>
      <c r="TMN30" s="425"/>
      <c r="TMO30" s="425"/>
      <c r="TMP30" s="425"/>
      <c r="TMQ30" s="425"/>
      <c r="TMR30" s="425"/>
      <c r="TMS30" s="425"/>
      <c r="TMT30" s="425"/>
      <c r="TMU30" s="425"/>
      <c r="TMV30" s="425"/>
      <c r="TMW30" s="425"/>
      <c r="TMX30" s="425"/>
      <c r="TMY30" s="425"/>
      <c r="TMZ30" s="425"/>
      <c r="TNA30" s="425"/>
      <c r="TNB30" s="425"/>
      <c r="TNC30" s="425"/>
      <c r="TND30" s="425"/>
      <c r="TNE30" s="425"/>
      <c r="TNF30" s="425"/>
      <c r="TNG30" s="425"/>
      <c r="TNH30" s="425"/>
      <c r="TNI30" s="425"/>
      <c r="TNJ30" s="425"/>
      <c r="TNK30" s="425"/>
      <c r="TNL30" s="425"/>
      <c r="TNM30" s="425"/>
      <c r="TNN30" s="425"/>
      <c r="TNO30" s="425"/>
      <c r="TNP30" s="425"/>
      <c r="TNQ30" s="425"/>
      <c r="TNR30" s="425"/>
      <c r="TNS30" s="425"/>
      <c r="TNT30" s="425"/>
      <c r="TNU30" s="425"/>
      <c r="TNV30" s="425"/>
      <c r="TNW30" s="425"/>
      <c r="TNX30" s="425"/>
      <c r="TNY30" s="425"/>
      <c r="TNZ30" s="425"/>
      <c r="TOA30" s="425"/>
      <c r="TOB30" s="425"/>
      <c r="TOC30" s="425"/>
      <c r="TOD30" s="425"/>
      <c r="TOE30" s="425"/>
      <c r="TOF30" s="425"/>
      <c r="TOG30" s="425"/>
      <c r="TOH30" s="425"/>
      <c r="TOI30" s="425"/>
      <c r="TOJ30" s="425"/>
      <c r="TOK30" s="425"/>
      <c r="TOL30" s="425"/>
      <c r="TOM30" s="425"/>
      <c r="TON30" s="425"/>
      <c r="TOO30" s="425"/>
      <c r="TOP30" s="425"/>
      <c r="TOQ30" s="425"/>
      <c r="TOR30" s="425"/>
      <c r="TOS30" s="425"/>
      <c r="TOT30" s="425"/>
      <c r="TOU30" s="425"/>
      <c r="TOV30" s="425"/>
      <c r="TOW30" s="425"/>
      <c r="TOX30" s="425"/>
      <c r="TOY30" s="425"/>
      <c r="TOZ30" s="425"/>
      <c r="TPA30" s="425"/>
      <c r="TPB30" s="425"/>
      <c r="TPC30" s="425"/>
      <c r="TPD30" s="425"/>
      <c r="TPE30" s="425"/>
      <c r="TPF30" s="425"/>
      <c r="TPG30" s="425"/>
      <c r="TPH30" s="425"/>
      <c r="TPI30" s="425"/>
      <c r="TPJ30" s="425"/>
      <c r="TPK30" s="425"/>
      <c r="TPL30" s="425"/>
      <c r="TPM30" s="425"/>
      <c r="TPN30" s="425"/>
      <c r="TPO30" s="425"/>
      <c r="TPP30" s="425"/>
      <c r="TPQ30" s="425"/>
      <c r="TPR30" s="425"/>
      <c r="TPS30" s="425"/>
      <c r="TPT30" s="425"/>
      <c r="TPU30" s="425"/>
      <c r="TPV30" s="425"/>
      <c r="TPW30" s="425"/>
      <c r="TPX30" s="425"/>
      <c r="TPY30" s="425"/>
      <c r="TPZ30" s="425"/>
      <c r="TQA30" s="425"/>
      <c r="TQB30" s="425"/>
      <c r="TQC30" s="425"/>
      <c r="TQD30" s="425"/>
      <c r="TQE30" s="425"/>
      <c r="TQF30" s="425"/>
      <c r="TQG30" s="425"/>
      <c r="TQH30" s="425"/>
      <c r="TQI30" s="425"/>
      <c r="TQJ30" s="425"/>
      <c r="TQK30" s="425"/>
      <c r="TQL30" s="425"/>
      <c r="TQM30" s="425"/>
      <c r="TQN30" s="425"/>
      <c r="TQO30" s="425"/>
      <c r="TQP30" s="425"/>
      <c r="TQQ30" s="425"/>
      <c r="TQR30" s="425"/>
      <c r="TQS30" s="425"/>
      <c r="TQT30" s="425"/>
      <c r="TQU30" s="425"/>
      <c r="TQV30" s="425"/>
      <c r="TQW30" s="425"/>
      <c r="TQX30" s="425"/>
      <c r="TQY30" s="425"/>
      <c r="TQZ30" s="425"/>
      <c r="TRA30" s="425"/>
      <c r="TRB30" s="425"/>
      <c r="TRC30" s="425"/>
      <c r="TRD30" s="425"/>
      <c r="TRE30" s="425"/>
      <c r="TRF30" s="425"/>
      <c r="TRG30" s="425"/>
      <c r="TRH30" s="425"/>
      <c r="TRI30" s="425"/>
      <c r="TRJ30" s="425"/>
      <c r="TRK30" s="425"/>
      <c r="TRL30" s="425"/>
      <c r="TRM30" s="425"/>
      <c r="TRN30" s="425"/>
      <c r="TRO30" s="425"/>
      <c r="TRP30" s="425"/>
      <c r="TRQ30" s="425"/>
      <c r="TRR30" s="425"/>
      <c r="TRS30" s="425"/>
      <c r="TRT30" s="425"/>
      <c r="TRU30" s="425"/>
      <c r="TRV30" s="425"/>
      <c r="TRW30" s="425"/>
      <c r="TRX30" s="425"/>
      <c r="TRY30" s="425"/>
      <c r="TRZ30" s="425"/>
      <c r="TSA30" s="425"/>
      <c r="TSB30" s="425"/>
      <c r="TSC30" s="425"/>
      <c r="TSD30" s="425"/>
      <c r="TSE30" s="425"/>
      <c r="TSF30" s="425"/>
      <c r="TSG30" s="425"/>
      <c r="TSH30" s="425"/>
      <c r="TSI30" s="425"/>
      <c r="TSJ30" s="425"/>
      <c r="TSK30" s="425"/>
      <c r="TSL30" s="425"/>
      <c r="TSM30" s="425"/>
      <c r="TSN30" s="425"/>
      <c r="TSO30" s="425"/>
      <c r="TSP30" s="425"/>
      <c r="TSQ30" s="425"/>
      <c r="TSR30" s="425"/>
      <c r="TSS30" s="425"/>
      <c r="TST30" s="425"/>
      <c r="TSU30" s="425"/>
      <c r="TSV30" s="425"/>
      <c r="TSW30" s="425"/>
      <c r="TSX30" s="425"/>
      <c r="TSY30" s="425"/>
      <c r="TSZ30" s="425"/>
      <c r="TTA30" s="425"/>
      <c r="TTB30" s="425"/>
      <c r="TTC30" s="425"/>
      <c r="TTD30" s="425"/>
      <c r="TTE30" s="425"/>
      <c r="TTF30" s="425"/>
      <c r="TTG30" s="425"/>
      <c r="TTH30" s="425"/>
      <c r="TTI30" s="425"/>
      <c r="TTJ30" s="425"/>
      <c r="TTK30" s="425"/>
      <c r="TTL30" s="425"/>
      <c r="TTM30" s="425"/>
      <c r="TTN30" s="425"/>
      <c r="TTO30" s="425"/>
      <c r="TTP30" s="425"/>
      <c r="TTQ30" s="425"/>
      <c r="TTR30" s="425"/>
      <c r="TTS30" s="425"/>
      <c r="TTT30" s="425"/>
      <c r="TTU30" s="425"/>
      <c r="TTV30" s="425"/>
      <c r="TTW30" s="425"/>
      <c r="TTX30" s="425"/>
      <c r="TTY30" s="425"/>
      <c r="TTZ30" s="425"/>
      <c r="TUA30" s="425"/>
      <c r="TUB30" s="425"/>
      <c r="TUC30" s="425"/>
      <c r="TUD30" s="425"/>
      <c r="TUE30" s="425"/>
      <c r="TUF30" s="425"/>
      <c r="TUG30" s="425"/>
      <c r="TUH30" s="425"/>
      <c r="TUI30" s="425"/>
      <c r="TUJ30" s="425"/>
      <c r="TUK30" s="425"/>
      <c r="TUL30" s="425"/>
      <c r="TUM30" s="425"/>
      <c r="TUN30" s="425"/>
      <c r="TUO30" s="425"/>
      <c r="TUP30" s="425"/>
      <c r="TUQ30" s="425"/>
      <c r="TUR30" s="425"/>
      <c r="TUS30" s="425"/>
      <c r="TUT30" s="425"/>
      <c r="TUU30" s="425"/>
      <c r="TUV30" s="425"/>
      <c r="TUW30" s="425"/>
      <c r="TUX30" s="425"/>
      <c r="TUY30" s="425"/>
      <c r="TUZ30" s="425"/>
      <c r="TVA30" s="425"/>
      <c r="TVB30" s="425"/>
      <c r="TVC30" s="425"/>
      <c r="TVD30" s="425"/>
      <c r="TVE30" s="425"/>
      <c r="TVF30" s="425"/>
      <c r="TVG30" s="425"/>
      <c r="TVH30" s="425"/>
      <c r="TVI30" s="425"/>
      <c r="TVJ30" s="425"/>
      <c r="TVK30" s="425"/>
      <c r="TVL30" s="425"/>
      <c r="TVM30" s="425"/>
      <c r="TVN30" s="425"/>
      <c r="TVO30" s="425"/>
      <c r="TVP30" s="425"/>
      <c r="TVQ30" s="425"/>
      <c r="TVR30" s="425"/>
      <c r="TVS30" s="425"/>
      <c r="TVT30" s="425"/>
      <c r="TVU30" s="425"/>
      <c r="TVV30" s="425"/>
      <c r="TVW30" s="425"/>
      <c r="TVX30" s="425"/>
      <c r="TVY30" s="425"/>
      <c r="TVZ30" s="425"/>
      <c r="TWA30" s="425"/>
      <c r="TWB30" s="425"/>
      <c r="TWC30" s="425"/>
      <c r="TWD30" s="425"/>
      <c r="TWE30" s="425"/>
      <c r="TWF30" s="425"/>
      <c r="TWG30" s="425"/>
      <c r="TWH30" s="425"/>
      <c r="TWI30" s="425"/>
      <c r="TWJ30" s="425"/>
      <c r="TWK30" s="425"/>
      <c r="TWL30" s="425"/>
      <c r="TWM30" s="425"/>
      <c r="TWN30" s="425"/>
      <c r="TWO30" s="425"/>
      <c r="TWP30" s="425"/>
      <c r="TWQ30" s="425"/>
      <c r="TWR30" s="425"/>
      <c r="TWS30" s="425"/>
      <c r="TWT30" s="425"/>
      <c r="TWU30" s="425"/>
      <c r="TWV30" s="425"/>
      <c r="TWW30" s="425"/>
      <c r="TWX30" s="425"/>
      <c r="TWY30" s="425"/>
      <c r="TWZ30" s="425"/>
      <c r="TXA30" s="425"/>
      <c r="TXB30" s="425"/>
      <c r="TXC30" s="425"/>
      <c r="TXD30" s="425"/>
      <c r="TXE30" s="425"/>
      <c r="TXF30" s="425"/>
      <c r="TXG30" s="425"/>
      <c r="TXH30" s="425"/>
      <c r="TXI30" s="425"/>
      <c r="TXJ30" s="425"/>
      <c r="TXK30" s="425"/>
      <c r="TXL30" s="425"/>
      <c r="TXM30" s="425"/>
      <c r="TXN30" s="425"/>
      <c r="TXO30" s="425"/>
      <c r="TXP30" s="425"/>
      <c r="TXQ30" s="425"/>
      <c r="TXR30" s="425"/>
      <c r="TXS30" s="425"/>
      <c r="TXT30" s="425"/>
      <c r="TXU30" s="425"/>
      <c r="TXV30" s="425"/>
      <c r="TXW30" s="425"/>
      <c r="TXX30" s="425"/>
      <c r="TXY30" s="425"/>
      <c r="TXZ30" s="425"/>
      <c r="TYA30" s="425"/>
      <c r="TYB30" s="425"/>
      <c r="TYC30" s="425"/>
      <c r="TYD30" s="425"/>
      <c r="TYE30" s="425"/>
      <c r="TYF30" s="425"/>
      <c r="TYG30" s="425"/>
      <c r="TYH30" s="425"/>
      <c r="TYI30" s="425"/>
      <c r="TYJ30" s="425"/>
      <c r="TYK30" s="425"/>
      <c r="TYL30" s="425"/>
      <c r="TYM30" s="425"/>
      <c r="TYN30" s="425"/>
      <c r="TYO30" s="425"/>
      <c r="TYP30" s="425"/>
      <c r="TYQ30" s="425"/>
      <c r="TYR30" s="425"/>
      <c r="TYS30" s="425"/>
      <c r="TYT30" s="425"/>
      <c r="TYU30" s="425"/>
      <c r="TYV30" s="425"/>
      <c r="TYW30" s="425"/>
      <c r="TYX30" s="425"/>
      <c r="TYY30" s="425"/>
      <c r="TYZ30" s="425"/>
      <c r="TZA30" s="425"/>
      <c r="TZB30" s="425"/>
      <c r="TZC30" s="425"/>
      <c r="TZD30" s="425"/>
      <c r="TZE30" s="425"/>
      <c r="TZF30" s="425"/>
      <c r="TZG30" s="425"/>
      <c r="TZH30" s="425"/>
      <c r="TZI30" s="425"/>
      <c r="TZJ30" s="425"/>
      <c r="TZK30" s="425"/>
      <c r="TZL30" s="425"/>
      <c r="TZM30" s="425"/>
      <c r="TZN30" s="425"/>
      <c r="TZO30" s="425"/>
      <c r="TZP30" s="425"/>
      <c r="TZQ30" s="425"/>
      <c r="TZR30" s="425"/>
      <c r="TZS30" s="425"/>
      <c r="TZT30" s="425"/>
      <c r="TZU30" s="425"/>
      <c r="TZV30" s="425"/>
      <c r="TZW30" s="425"/>
      <c r="TZX30" s="425"/>
      <c r="TZY30" s="425"/>
      <c r="TZZ30" s="425"/>
      <c r="UAA30" s="425"/>
      <c r="UAB30" s="425"/>
      <c r="UAC30" s="425"/>
      <c r="UAD30" s="425"/>
      <c r="UAE30" s="425"/>
      <c r="UAF30" s="425"/>
      <c r="UAG30" s="425"/>
      <c r="UAH30" s="425"/>
      <c r="UAI30" s="425"/>
      <c r="UAJ30" s="425"/>
      <c r="UAK30" s="425"/>
      <c r="UAL30" s="425"/>
      <c r="UAM30" s="425"/>
      <c r="UAN30" s="425"/>
      <c r="UAO30" s="425"/>
      <c r="UAP30" s="425"/>
      <c r="UAQ30" s="425"/>
      <c r="UAR30" s="425"/>
      <c r="UAS30" s="425"/>
      <c r="UAT30" s="425"/>
      <c r="UAU30" s="425"/>
      <c r="UAV30" s="425"/>
      <c r="UAW30" s="425"/>
      <c r="UAX30" s="425"/>
      <c r="UAY30" s="425"/>
      <c r="UAZ30" s="425"/>
      <c r="UBA30" s="425"/>
      <c r="UBB30" s="425"/>
      <c r="UBC30" s="425"/>
      <c r="UBD30" s="425"/>
      <c r="UBE30" s="425"/>
      <c r="UBF30" s="425"/>
      <c r="UBG30" s="425"/>
      <c r="UBH30" s="425"/>
      <c r="UBI30" s="425"/>
      <c r="UBJ30" s="425"/>
      <c r="UBK30" s="425"/>
      <c r="UBL30" s="425"/>
      <c r="UBM30" s="425"/>
      <c r="UBN30" s="425"/>
      <c r="UBO30" s="425"/>
      <c r="UBP30" s="425"/>
      <c r="UBQ30" s="425"/>
      <c r="UBR30" s="425"/>
      <c r="UBS30" s="425"/>
      <c r="UBT30" s="425"/>
      <c r="UBU30" s="425"/>
      <c r="UBV30" s="425"/>
      <c r="UBW30" s="425"/>
      <c r="UBX30" s="425"/>
      <c r="UBY30" s="425"/>
      <c r="UBZ30" s="425"/>
      <c r="UCA30" s="425"/>
      <c r="UCB30" s="425"/>
      <c r="UCC30" s="425"/>
      <c r="UCD30" s="425"/>
      <c r="UCE30" s="425"/>
      <c r="UCF30" s="425"/>
      <c r="UCG30" s="425"/>
      <c r="UCH30" s="425"/>
      <c r="UCI30" s="425"/>
      <c r="UCJ30" s="425"/>
      <c r="UCK30" s="425"/>
      <c r="UCL30" s="425"/>
      <c r="UCM30" s="425"/>
      <c r="UCN30" s="425"/>
      <c r="UCO30" s="425"/>
      <c r="UCP30" s="425"/>
      <c r="UCQ30" s="425"/>
      <c r="UCR30" s="425"/>
      <c r="UCS30" s="425"/>
      <c r="UCT30" s="425"/>
      <c r="UCU30" s="425"/>
      <c r="UCV30" s="425"/>
      <c r="UCW30" s="425"/>
      <c r="UCX30" s="425"/>
      <c r="UCY30" s="425"/>
      <c r="UCZ30" s="425"/>
      <c r="UDA30" s="425"/>
      <c r="UDB30" s="425"/>
      <c r="UDC30" s="425"/>
      <c r="UDD30" s="425"/>
      <c r="UDE30" s="425"/>
      <c r="UDF30" s="425"/>
      <c r="UDG30" s="425"/>
      <c r="UDH30" s="425"/>
      <c r="UDI30" s="425"/>
      <c r="UDJ30" s="425"/>
      <c r="UDK30" s="425"/>
      <c r="UDL30" s="425"/>
      <c r="UDM30" s="425"/>
      <c r="UDN30" s="425"/>
      <c r="UDO30" s="425"/>
      <c r="UDP30" s="425"/>
      <c r="UDQ30" s="425"/>
      <c r="UDR30" s="425"/>
      <c r="UDS30" s="425"/>
      <c r="UDT30" s="425"/>
      <c r="UDU30" s="425"/>
      <c r="UDV30" s="425"/>
      <c r="UDW30" s="425"/>
      <c r="UDX30" s="425"/>
      <c r="UDY30" s="425"/>
      <c r="UDZ30" s="425"/>
      <c r="UEA30" s="425"/>
      <c r="UEB30" s="425"/>
      <c r="UEC30" s="425"/>
      <c r="UED30" s="425"/>
      <c r="UEE30" s="425"/>
      <c r="UEF30" s="425"/>
      <c r="UEG30" s="425"/>
      <c r="UEH30" s="425"/>
      <c r="UEI30" s="425"/>
      <c r="UEJ30" s="425"/>
      <c r="UEK30" s="425"/>
      <c r="UEL30" s="425"/>
      <c r="UEM30" s="425"/>
      <c r="UEN30" s="425"/>
      <c r="UEO30" s="425"/>
      <c r="UEP30" s="425"/>
      <c r="UEQ30" s="425"/>
      <c r="UER30" s="425"/>
      <c r="UES30" s="425"/>
      <c r="UET30" s="425"/>
      <c r="UEU30" s="425"/>
      <c r="UEV30" s="425"/>
      <c r="UEW30" s="425"/>
      <c r="UEX30" s="425"/>
      <c r="UEY30" s="425"/>
      <c r="UEZ30" s="425"/>
      <c r="UFA30" s="425"/>
      <c r="UFB30" s="425"/>
      <c r="UFC30" s="425"/>
      <c r="UFD30" s="425"/>
      <c r="UFE30" s="425"/>
      <c r="UFF30" s="425"/>
      <c r="UFG30" s="425"/>
      <c r="UFH30" s="425"/>
      <c r="UFI30" s="425"/>
      <c r="UFJ30" s="425"/>
      <c r="UFK30" s="425"/>
      <c r="UFL30" s="425"/>
      <c r="UFM30" s="425"/>
      <c r="UFN30" s="425"/>
      <c r="UFO30" s="425"/>
      <c r="UFP30" s="425"/>
      <c r="UFQ30" s="425"/>
      <c r="UFR30" s="425"/>
      <c r="UFS30" s="425"/>
      <c r="UFT30" s="425"/>
      <c r="UFU30" s="425"/>
      <c r="UFV30" s="425"/>
      <c r="UFW30" s="425"/>
      <c r="UFX30" s="425"/>
      <c r="UFY30" s="425"/>
      <c r="UFZ30" s="425"/>
      <c r="UGA30" s="425"/>
      <c r="UGB30" s="425"/>
      <c r="UGC30" s="425"/>
      <c r="UGD30" s="425"/>
      <c r="UGE30" s="425"/>
      <c r="UGF30" s="425"/>
      <c r="UGG30" s="425"/>
      <c r="UGH30" s="425"/>
      <c r="UGI30" s="425"/>
      <c r="UGJ30" s="425"/>
      <c r="UGK30" s="425"/>
      <c r="UGL30" s="425"/>
      <c r="UGM30" s="425"/>
      <c r="UGN30" s="425"/>
      <c r="UGO30" s="425"/>
      <c r="UGP30" s="425"/>
      <c r="UGQ30" s="425"/>
      <c r="UGR30" s="425"/>
      <c r="UGS30" s="425"/>
      <c r="UGT30" s="425"/>
      <c r="UGU30" s="425"/>
      <c r="UGV30" s="425"/>
      <c r="UGW30" s="425"/>
      <c r="UGX30" s="425"/>
      <c r="UGY30" s="425"/>
      <c r="UGZ30" s="425"/>
      <c r="UHA30" s="425"/>
      <c r="UHB30" s="425"/>
      <c r="UHC30" s="425"/>
      <c r="UHD30" s="425"/>
      <c r="UHE30" s="425"/>
      <c r="UHF30" s="425"/>
      <c r="UHG30" s="425"/>
      <c r="UHH30" s="425"/>
      <c r="UHI30" s="425"/>
      <c r="UHJ30" s="425"/>
      <c r="UHK30" s="425"/>
      <c r="UHL30" s="425"/>
      <c r="UHM30" s="425"/>
      <c r="UHN30" s="425"/>
      <c r="UHO30" s="425"/>
      <c r="UHP30" s="425"/>
      <c r="UHQ30" s="425"/>
      <c r="UHR30" s="425"/>
      <c r="UHS30" s="425"/>
      <c r="UHT30" s="425"/>
      <c r="UHU30" s="425"/>
      <c r="UHV30" s="425"/>
      <c r="UHW30" s="425"/>
      <c r="UHX30" s="425"/>
      <c r="UHY30" s="425"/>
      <c r="UHZ30" s="425"/>
      <c r="UIA30" s="425"/>
      <c r="UIB30" s="425"/>
      <c r="UIC30" s="425"/>
      <c r="UID30" s="425"/>
      <c r="UIE30" s="425"/>
      <c r="UIF30" s="425"/>
      <c r="UIG30" s="425"/>
      <c r="UIH30" s="425"/>
      <c r="UII30" s="425"/>
      <c r="UIJ30" s="425"/>
      <c r="UIK30" s="425"/>
      <c r="UIL30" s="425"/>
      <c r="UIM30" s="425"/>
      <c r="UIN30" s="425"/>
      <c r="UIO30" s="425"/>
      <c r="UIP30" s="425"/>
      <c r="UIQ30" s="425"/>
      <c r="UIR30" s="425"/>
      <c r="UIS30" s="425"/>
      <c r="UIT30" s="425"/>
      <c r="UIU30" s="425"/>
      <c r="UIV30" s="425"/>
      <c r="UIW30" s="425"/>
      <c r="UIX30" s="425"/>
      <c r="UIY30" s="425"/>
      <c r="UIZ30" s="425"/>
      <c r="UJA30" s="425"/>
      <c r="UJB30" s="425"/>
      <c r="UJC30" s="425"/>
      <c r="UJD30" s="425"/>
      <c r="UJE30" s="425"/>
      <c r="UJF30" s="425"/>
      <c r="UJG30" s="425"/>
      <c r="UJH30" s="425"/>
      <c r="UJI30" s="425"/>
      <c r="UJJ30" s="425"/>
      <c r="UJK30" s="425"/>
      <c r="UJL30" s="425"/>
      <c r="UJM30" s="425"/>
      <c r="UJN30" s="425"/>
      <c r="UJO30" s="425"/>
      <c r="UJP30" s="425"/>
      <c r="UJQ30" s="425"/>
      <c r="UJR30" s="425"/>
      <c r="UJS30" s="425"/>
      <c r="UJT30" s="425"/>
      <c r="UJU30" s="425"/>
      <c r="UJV30" s="425"/>
      <c r="UJW30" s="425"/>
      <c r="UJX30" s="425"/>
      <c r="UJY30" s="425"/>
      <c r="UJZ30" s="425"/>
      <c r="UKA30" s="425"/>
      <c r="UKB30" s="425"/>
      <c r="UKC30" s="425"/>
      <c r="UKD30" s="425"/>
      <c r="UKE30" s="425"/>
      <c r="UKF30" s="425"/>
      <c r="UKG30" s="425"/>
      <c r="UKH30" s="425"/>
      <c r="UKI30" s="425"/>
      <c r="UKJ30" s="425"/>
      <c r="UKK30" s="425"/>
      <c r="UKL30" s="425"/>
      <c r="UKM30" s="425"/>
      <c r="UKN30" s="425"/>
      <c r="UKO30" s="425"/>
      <c r="UKP30" s="425"/>
      <c r="UKQ30" s="425"/>
      <c r="UKR30" s="425"/>
      <c r="UKS30" s="425"/>
      <c r="UKT30" s="425"/>
      <c r="UKU30" s="425"/>
      <c r="UKV30" s="425"/>
      <c r="UKW30" s="425"/>
      <c r="UKX30" s="425"/>
      <c r="UKY30" s="425"/>
      <c r="UKZ30" s="425"/>
      <c r="ULA30" s="425"/>
      <c r="ULB30" s="425"/>
      <c r="ULC30" s="425"/>
      <c r="ULD30" s="425"/>
      <c r="ULE30" s="425"/>
      <c r="ULF30" s="425"/>
      <c r="ULG30" s="425"/>
      <c r="ULH30" s="425"/>
      <c r="ULI30" s="425"/>
      <c r="ULJ30" s="425"/>
      <c r="ULK30" s="425"/>
      <c r="ULL30" s="425"/>
      <c r="ULM30" s="425"/>
      <c r="ULN30" s="425"/>
      <c r="ULO30" s="425"/>
      <c r="ULP30" s="425"/>
      <c r="ULQ30" s="425"/>
      <c r="ULR30" s="425"/>
      <c r="ULS30" s="425"/>
      <c r="ULT30" s="425"/>
      <c r="ULU30" s="425"/>
      <c r="ULV30" s="425"/>
      <c r="ULW30" s="425"/>
      <c r="ULX30" s="425"/>
      <c r="ULY30" s="425"/>
      <c r="ULZ30" s="425"/>
      <c r="UMA30" s="425"/>
      <c r="UMB30" s="425"/>
      <c r="UMC30" s="425"/>
      <c r="UMD30" s="425"/>
      <c r="UME30" s="425"/>
      <c r="UMF30" s="425"/>
      <c r="UMG30" s="425"/>
      <c r="UMH30" s="425"/>
      <c r="UMI30" s="425"/>
      <c r="UMJ30" s="425"/>
      <c r="UMK30" s="425"/>
      <c r="UML30" s="425"/>
      <c r="UMM30" s="425"/>
      <c r="UMN30" s="425"/>
      <c r="UMO30" s="425"/>
      <c r="UMP30" s="425"/>
      <c r="UMQ30" s="425"/>
      <c r="UMR30" s="425"/>
      <c r="UMS30" s="425"/>
      <c r="UMT30" s="425"/>
      <c r="UMU30" s="425"/>
      <c r="UMV30" s="425"/>
      <c r="UMW30" s="425"/>
      <c r="UMX30" s="425"/>
      <c r="UMY30" s="425"/>
      <c r="UMZ30" s="425"/>
      <c r="UNA30" s="425"/>
      <c r="UNB30" s="425"/>
      <c r="UNC30" s="425"/>
      <c r="UND30" s="425"/>
      <c r="UNE30" s="425"/>
      <c r="UNF30" s="425"/>
      <c r="UNG30" s="425"/>
      <c r="UNH30" s="425"/>
      <c r="UNI30" s="425"/>
      <c r="UNJ30" s="425"/>
      <c r="UNK30" s="425"/>
      <c r="UNL30" s="425"/>
      <c r="UNM30" s="425"/>
      <c r="UNN30" s="425"/>
      <c r="UNO30" s="425"/>
      <c r="UNP30" s="425"/>
      <c r="UNQ30" s="425"/>
      <c r="UNR30" s="425"/>
      <c r="UNS30" s="425"/>
      <c r="UNT30" s="425"/>
      <c r="UNU30" s="425"/>
      <c r="UNV30" s="425"/>
      <c r="UNW30" s="425"/>
      <c r="UNX30" s="425"/>
      <c r="UNY30" s="425"/>
      <c r="UNZ30" s="425"/>
      <c r="UOA30" s="425"/>
      <c r="UOB30" s="425"/>
      <c r="UOC30" s="425"/>
      <c r="UOD30" s="425"/>
      <c r="UOE30" s="425"/>
      <c r="UOF30" s="425"/>
      <c r="UOG30" s="425"/>
      <c r="UOH30" s="425"/>
      <c r="UOI30" s="425"/>
      <c r="UOJ30" s="425"/>
      <c r="UOK30" s="425"/>
      <c r="UOL30" s="425"/>
      <c r="UOM30" s="425"/>
      <c r="UON30" s="425"/>
      <c r="UOO30" s="425"/>
      <c r="UOP30" s="425"/>
      <c r="UOQ30" s="425"/>
      <c r="UOR30" s="425"/>
      <c r="UOS30" s="425"/>
      <c r="UOT30" s="425"/>
      <c r="UOU30" s="425"/>
      <c r="UOV30" s="425"/>
      <c r="UOW30" s="425"/>
      <c r="UOX30" s="425"/>
      <c r="UOY30" s="425"/>
      <c r="UOZ30" s="425"/>
      <c r="UPA30" s="425"/>
      <c r="UPB30" s="425"/>
      <c r="UPC30" s="425"/>
      <c r="UPD30" s="425"/>
      <c r="UPE30" s="425"/>
      <c r="UPF30" s="425"/>
      <c r="UPG30" s="425"/>
      <c r="UPH30" s="425"/>
      <c r="UPI30" s="425"/>
      <c r="UPJ30" s="425"/>
      <c r="UPK30" s="425"/>
      <c r="UPL30" s="425"/>
      <c r="UPM30" s="425"/>
      <c r="UPN30" s="425"/>
      <c r="UPO30" s="425"/>
      <c r="UPP30" s="425"/>
      <c r="UPQ30" s="425"/>
      <c r="UPR30" s="425"/>
      <c r="UPS30" s="425"/>
      <c r="UPT30" s="425"/>
      <c r="UPU30" s="425"/>
      <c r="UPV30" s="425"/>
      <c r="UPW30" s="425"/>
      <c r="UPX30" s="425"/>
      <c r="UPY30" s="425"/>
      <c r="UPZ30" s="425"/>
      <c r="UQA30" s="425"/>
      <c r="UQB30" s="425"/>
      <c r="UQC30" s="425"/>
      <c r="UQD30" s="425"/>
      <c r="UQE30" s="425"/>
      <c r="UQF30" s="425"/>
      <c r="UQG30" s="425"/>
      <c r="UQH30" s="425"/>
      <c r="UQI30" s="425"/>
      <c r="UQJ30" s="425"/>
      <c r="UQK30" s="425"/>
      <c r="UQL30" s="425"/>
      <c r="UQM30" s="425"/>
      <c r="UQN30" s="425"/>
      <c r="UQO30" s="425"/>
      <c r="UQP30" s="425"/>
      <c r="UQQ30" s="425"/>
      <c r="UQR30" s="425"/>
      <c r="UQS30" s="425"/>
      <c r="UQT30" s="425"/>
      <c r="UQU30" s="425"/>
      <c r="UQV30" s="425"/>
      <c r="UQW30" s="425"/>
      <c r="UQX30" s="425"/>
      <c r="UQY30" s="425"/>
      <c r="UQZ30" s="425"/>
      <c r="URA30" s="425"/>
      <c r="URB30" s="425"/>
      <c r="URC30" s="425"/>
      <c r="URD30" s="425"/>
      <c r="URE30" s="425"/>
      <c r="URF30" s="425"/>
      <c r="URG30" s="425"/>
      <c r="URH30" s="425"/>
      <c r="URI30" s="425"/>
      <c r="URJ30" s="425"/>
      <c r="URK30" s="425"/>
      <c r="URL30" s="425"/>
      <c r="URM30" s="425"/>
      <c r="URN30" s="425"/>
      <c r="URO30" s="425"/>
      <c r="URP30" s="425"/>
      <c r="URQ30" s="425"/>
      <c r="URR30" s="425"/>
      <c r="URS30" s="425"/>
      <c r="URT30" s="425"/>
      <c r="URU30" s="425"/>
      <c r="URV30" s="425"/>
      <c r="URW30" s="425"/>
      <c r="URX30" s="425"/>
      <c r="URY30" s="425"/>
      <c r="URZ30" s="425"/>
      <c r="USA30" s="425"/>
      <c r="USB30" s="425"/>
      <c r="USC30" s="425"/>
      <c r="USD30" s="425"/>
      <c r="USE30" s="425"/>
      <c r="USF30" s="425"/>
      <c r="USG30" s="425"/>
      <c r="USH30" s="425"/>
      <c r="USI30" s="425"/>
      <c r="USJ30" s="425"/>
      <c r="USK30" s="425"/>
      <c r="USL30" s="425"/>
      <c r="USM30" s="425"/>
      <c r="USN30" s="425"/>
      <c r="USO30" s="425"/>
      <c r="USP30" s="425"/>
      <c r="USQ30" s="425"/>
      <c r="USR30" s="425"/>
      <c r="USS30" s="425"/>
      <c r="UST30" s="425"/>
      <c r="USU30" s="425"/>
      <c r="USV30" s="425"/>
      <c r="USW30" s="425"/>
      <c r="USX30" s="425"/>
      <c r="USY30" s="425"/>
      <c r="USZ30" s="425"/>
      <c r="UTA30" s="425"/>
      <c r="UTB30" s="425"/>
      <c r="UTC30" s="425"/>
      <c r="UTD30" s="425"/>
      <c r="UTE30" s="425"/>
      <c r="UTF30" s="425"/>
      <c r="UTG30" s="425"/>
      <c r="UTH30" s="425"/>
      <c r="UTI30" s="425"/>
      <c r="UTJ30" s="425"/>
      <c r="UTK30" s="425"/>
      <c r="UTL30" s="425"/>
      <c r="UTM30" s="425"/>
      <c r="UTN30" s="425"/>
      <c r="UTO30" s="425"/>
      <c r="UTP30" s="425"/>
      <c r="UTQ30" s="425"/>
      <c r="UTR30" s="425"/>
      <c r="UTS30" s="425"/>
      <c r="UTT30" s="425"/>
      <c r="UTU30" s="425"/>
      <c r="UTV30" s="425"/>
      <c r="UTW30" s="425"/>
      <c r="UTX30" s="425"/>
      <c r="UTY30" s="425"/>
      <c r="UTZ30" s="425"/>
      <c r="UUA30" s="425"/>
      <c r="UUB30" s="425"/>
      <c r="UUC30" s="425"/>
      <c r="UUD30" s="425"/>
      <c r="UUE30" s="425"/>
      <c r="UUF30" s="425"/>
      <c r="UUG30" s="425"/>
      <c r="UUH30" s="425"/>
      <c r="UUI30" s="425"/>
      <c r="UUJ30" s="425"/>
      <c r="UUK30" s="425"/>
      <c r="UUL30" s="425"/>
      <c r="UUM30" s="425"/>
      <c r="UUN30" s="425"/>
      <c r="UUO30" s="425"/>
      <c r="UUP30" s="425"/>
      <c r="UUQ30" s="425"/>
      <c r="UUR30" s="425"/>
      <c r="UUS30" s="425"/>
      <c r="UUT30" s="425"/>
      <c r="UUU30" s="425"/>
      <c r="UUV30" s="425"/>
      <c r="UUW30" s="425"/>
      <c r="UUX30" s="425"/>
      <c r="UUY30" s="425"/>
      <c r="UUZ30" s="425"/>
      <c r="UVA30" s="425"/>
      <c r="UVB30" s="425"/>
      <c r="UVC30" s="425"/>
      <c r="UVD30" s="425"/>
      <c r="UVE30" s="425"/>
      <c r="UVF30" s="425"/>
      <c r="UVG30" s="425"/>
      <c r="UVH30" s="425"/>
      <c r="UVI30" s="425"/>
      <c r="UVJ30" s="425"/>
      <c r="UVK30" s="425"/>
      <c r="UVL30" s="425"/>
      <c r="UVM30" s="425"/>
      <c r="UVN30" s="425"/>
      <c r="UVO30" s="425"/>
      <c r="UVP30" s="425"/>
      <c r="UVQ30" s="425"/>
      <c r="UVR30" s="425"/>
      <c r="UVS30" s="425"/>
      <c r="UVT30" s="425"/>
      <c r="UVU30" s="425"/>
      <c r="UVV30" s="425"/>
      <c r="UVW30" s="425"/>
      <c r="UVX30" s="425"/>
      <c r="UVY30" s="425"/>
      <c r="UVZ30" s="425"/>
      <c r="UWA30" s="425"/>
      <c r="UWB30" s="425"/>
      <c r="UWC30" s="425"/>
      <c r="UWD30" s="425"/>
      <c r="UWE30" s="425"/>
      <c r="UWF30" s="425"/>
      <c r="UWG30" s="425"/>
      <c r="UWH30" s="425"/>
      <c r="UWI30" s="425"/>
      <c r="UWJ30" s="425"/>
      <c r="UWK30" s="425"/>
      <c r="UWL30" s="425"/>
      <c r="UWM30" s="425"/>
      <c r="UWN30" s="425"/>
      <c r="UWO30" s="425"/>
      <c r="UWP30" s="425"/>
      <c r="UWQ30" s="425"/>
      <c r="UWR30" s="425"/>
      <c r="UWS30" s="425"/>
      <c r="UWT30" s="425"/>
      <c r="UWU30" s="425"/>
      <c r="UWV30" s="425"/>
      <c r="UWW30" s="425"/>
      <c r="UWX30" s="425"/>
      <c r="UWY30" s="425"/>
      <c r="UWZ30" s="425"/>
      <c r="UXA30" s="425"/>
      <c r="UXB30" s="425"/>
      <c r="UXC30" s="425"/>
      <c r="UXD30" s="425"/>
      <c r="UXE30" s="425"/>
      <c r="UXF30" s="425"/>
      <c r="UXG30" s="425"/>
      <c r="UXH30" s="425"/>
      <c r="UXI30" s="425"/>
      <c r="UXJ30" s="425"/>
      <c r="UXK30" s="425"/>
      <c r="UXL30" s="425"/>
      <c r="UXM30" s="425"/>
      <c r="UXN30" s="425"/>
      <c r="UXO30" s="425"/>
      <c r="UXP30" s="425"/>
      <c r="UXQ30" s="425"/>
      <c r="UXR30" s="425"/>
      <c r="UXS30" s="425"/>
      <c r="UXT30" s="425"/>
      <c r="UXU30" s="425"/>
      <c r="UXV30" s="425"/>
      <c r="UXW30" s="425"/>
      <c r="UXX30" s="425"/>
      <c r="UXY30" s="425"/>
      <c r="UXZ30" s="425"/>
      <c r="UYA30" s="425"/>
      <c r="UYB30" s="425"/>
      <c r="UYC30" s="425"/>
      <c r="UYD30" s="425"/>
      <c r="UYE30" s="425"/>
      <c r="UYF30" s="425"/>
      <c r="UYG30" s="425"/>
      <c r="UYH30" s="425"/>
      <c r="UYI30" s="425"/>
      <c r="UYJ30" s="425"/>
      <c r="UYK30" s="425"/>
      <c r="UYL30" s="425"/>
      <c r="UYM30" s="425"/>
      <c r="UYN30" s="425"/>
      <c r="UYO30" s="425"/>
      <c r="UYP30" s="425"/>
      <c r="UYQ30" s="425"/>
      <c r="UYR30" s="425"/>
      <c r="UYS30" s="425"/>
      <c r="UYT30" s="425"/>
      <c r="UYU30" s="425"/>
      <c r="UYV30" s="425"/>
      <c r="UYW30" s="425"/>
      <c r="UYX30" s="425"/>
      <c r="UYY30" s="425"/>
      <c r="UYZ30" s="425"/>
      <c r="UZA30" s="425"/>
      <c r="UZB30" s="425"/>
      <c r="UZC30" s="425"/>
      <c r="UZD30" s="425"/>
      <c r="UZE30" s="425"/>
      <c r="UZF30" s="425"/>
      <c r="UZG30" s="425"/>
      <c r="UZH30" s="425"/>
      <c r="UZI30" s="425"/>
      <c r="UZJ30" s="425"/>
      <c r="UZK30" s="425"/>
      <c r="UZL30" s="425"/>
      <c r="UZM30" s="425"/>
      <c r="UZN30" s="425"/>
      <c r="UZO30" s="425"/>
      <c r="UZP30" s="425"/>
      <c r="UZQ30" s="425"/>
      <c r="UZR30" s="425"/>
      <c r="UZS30" s="425"/>
      <c r="UZT30" s="425"/>
      <c r="UZU30" s="425"/>
      <c r="UZV30" s="425"/>
      <c r="UZW30" s="425"/>
      <c r="UZX30" s="425"/>
      <c r="UZY30" s="425"/>
      <c r="UZZ30" s="425"/>
      <c r="VAA30" s="425"/>
      <c r="VAB30" s="425"/>
      <c r="VAC30" s="425"/>
      <c r="VAD30" s="425"/>
      <c r="VAE30" s="425"/>
      <c r="VAF30" s="425"/>
      <c r="VAG30" s="425"/>
      <c r="VAH30" s="425"/>
      <c r="VAI30" s="425"/>
      <c r="VAJ30" s="425"/>
      <c r="VAK30" s="425"/>
      <c r="VAL30" s="425"/>
      <c r="VAM30" s="425"/>
      <c r="VAN30" s="425"/>
      <c r="VAO30" s="425"/>
      <c r="VAP30" s="425"/>
      <c r="VAQ30" s="425"/>
      <c r="VAR30" s="425"/>
      <c r="VAS30" s="425"/>
      <c r="VAT30" s="425"/>
      <c r="VAU30" s="425"/>
      <c r="VAV30" s="425"/>
      <c r="VAW30" s="425"/>
      <c r="VAX30" s="425"/>
      <c r="VAY30" s="425"/>
      <c r="VAZ30" s="425"/>
      <c r="VBA30" s="425"/>
      <c r="VBB30" s="425"/>
      <c r="VBC30" s="425"/>
      <c r="VBD30" s="425"/>
      <c r="VBE30" s="425"/>
      <c r="VBF30" s="425"/>
      <c r="VBG30" s="425"/>
      <c r="VBH30" s="425"/>
      <c r="VBI30" s="425"/>
      <c r="VBJ30" s="425"/>
      <c r="VBK30" s="425"/>
      <c r="VBL30" s="425"/>
      <c r="VBM30" s="425"/>
      <c r="VBN30" s="425"/>
      <c r="VBO30" s="425"/>
      <c r="VBP30" s="425"/>
      <c r="VBQ30" s="425"/>
      <c r="VBR30" s="425"/>
      <c r="VBS30" s="425"/>
      <c r="VBT30" s="425"/>
      <c r="VBU30" s="425"/>
      <c r="VBV30" s="425"/>
      <c r="VBW30" s="425"/>
      <c r="VBX30" s="425"/>
      <c r="VBY30" s="425"/>
      <c r="VBZ30" s="425"/>
      <c r="VCA30" s="425"/>
      <c r="VCB30" s="425"/>
      <c r="VCC30" s="425"/>
      <c r="VCD30" s="425"/>
      <c r="VCE30" s="425"/>
      <c r="VCF30" s="425"/>
      <c r="VCG30" s="425"/>
      <c r="VCH30" s="425"/>
      <c r="VCI30" s="425"/>
      <c r="VCJ30" s="425"/>
      <c r="VCK30" s="425"/>
      <c r="VCL30" s="425"/>
      <c r="VCM30" s="425"/>
      <c r="VCN30" s="425"/>
      <c r="VCO30" s="425"/>
      <c r="VCP30" s="425"/>
      <c r="VCQ30" s="425"/>
      <c r="VCR30" s="425"/>
      <c r="VCS30" s="425"/>
      <c r="VCT30" s="425"/>
      <c r="VCU30" s="425"/>
      <c r="VCV30" s="425"/>
      <c r="VCW30" s="425"/>
      <c r="VCX30" s="425"/>
      <c r="VCY30" s="425"/>
      <c r="VCZ30" s="425"/>
      <c r="VDA30" s="425"/>
      <c r="VDB30" s="425"/>
      <c r="VDC30" s="425"/>
      <c r="VDD30" s="425"/>
      <c r="VDE30" s="425"/>
      <c r="VDF30" s="425"/>
      <c r="VDG30" s="425"/>
      <c r="VDH30" s="425"/>
      <c r="VDI30" s="425"/>
      <c r="VDJ30" s="425"/>
      <c r="VDK30" s="425"/>
      <c r="VDL30" s="425"/>
      <c r="VDM30" s="425"/>
      <c r="VDN30" s="425"/>
      <c r="VDO30" s="425"/>
      <c r="VDP30" s="425"/>
      <c r="VDQ30" s="425"/>
      <c r="VDR30" s="425"/>
      <c r="VDS30" s="425"/>
      <c r="VDT30" s="425"/>
      <c r="VDU30" s="425"/>
      <c r="VDV30" s="425"/>
      <c r="VDW30" s="425"/>
      <c r="VDX30" s="425"/>
      <c r="VDY30" s="425"/>
      <c r="VDZ30" s="425"/>
      <c r="VEA30" s="425"/>
      <c r="VEB30" s="425"/>
      <c r="VEC30" s="425"/>
      <c r="VED30" s="425"/>
      <c r="VEE30" s="425"/>
      <c r="VEF30" s="425"/>
      <c r="VEG30" s="425"/>
      <c r="VEH30" s="425"/>
      <c r="VEI30" s="425"/>
      <c r="VEJ30" s="425"/>
      <c r="VEK30" s="425"/>
      <c r="VEL30" s="425"/>
      <c r="VEM30" s="425"/>
      <c r="VEN30" s="425"/>
      <c r="VEO30" s="425"/>
      <c r="VEP30" s="425"/>
      <c r="VEQ30" s="425"/>
      <c r="VER30" s="425"/>
      <c r="VES30" s="425"/>
      <c r="VET30" s="425"/>
      <c r="VEU30" s="425"/>
      <c r="VEV30" s="425"/>
      <c r="VEW30" s="425"/>
      <c r="VEX30" s="425"/>
      <c r="VEY30" s="425"/>
      <c r="VEZ30" s="425"/>
      <c r="VFA30" s="425"/>
      <c r="VFB30" s="425"/>
      <c r="VFC30" s="425"/>
      <c r="VFD30" s="425"/>
      <c r="VFE30" s="425"/>
      <c r="VFF30" s="425"/>
      <c r="VFG30" s="425"/>
      <c r="VFH30" s="425"/>
      <c r="VFI30" s="425"/>
      <c r="VFJ30" s="425"/>
      <c r="VFK30" s="425"/>
      <c r="VFL30" s="425"/>
      <c r="VFM30" s="425"/>
      <c r="VFN30" s="425"/>
      <c r="VFO30" s="425"/>
      <c r="VFP30" s="425"/>
      <c r="VFQ30" s="425"/>
      <c r="VFR30" s="425"/>
      <c r="VFS30" s="425"/>
      <c r="VFT30" s="425"/>
      <c r="VFU30" s="425"/>
      <c r="VFV30" s="425"/>
      <c r="VFW30" s="425"/>
      <c r="VFX30" s="425"/>
      <c r="VFY30" s="425"/>
      <c r="VFZ30" s="425"/>
      <c r="VGA30" s="425"/>
      <c r="VGB30" s="425"/>
      <c r="VGC30" s="425"/>
      <c r="VGD30" s="425"/>
      <c r="VGE30" s="425"/>
      <c r="VGF30" s="425"/>
      <c r="VGG30" s="425"/>
      <c r="VGH30" s="425"/>
      <c r="VGI30" s="425"/>
      <c r="VGJ30" s="425"/>
      <c r="VGK30" s="425"/>
      <c r="VGL30" s="425"/>
      <c r="VGM30" s="425"/>
      <c r="VGN30" s="425"/>
      <c r="VGO30" s="425"/>
      <c r="VGP30" s="425"/>
      <c r="VGQ30" s="425"/>
      <c r="VGR30" s="425"/>
      <c r="VGS30" s="425"/>
      <c r="VGT30" s="425"/>
      <c r="VGU30" s="425"/>
      <c r="VGV30" s="425"/>
      <c r="VGW30" s="425"/>
      <c r="VGX30" s="425"/>
      <c r="VGY30" s="425"/>
      <c r="VGZ30" s="425"/>
      <c r="VHA30" s="425"/>
      <c r="VHB30" s="425"/>
      <c r="VHC30" s="425"/>
      <c r="VHD30" s="425"/>
      <c r="VHE30" s="425"/>
      <c r="VHF30" s="425"/>
      <c r="VHG30" s="425"/>
      <c r="VHH30" s="425"/>
      <c r="VHI30" s="425"/>
      <c r="VHJ30" s="425"/>
      <c r="VHK30" s="425"/>
      <c r="VHL30" s="425"/>
      <c r="VHM30" s="425"/>
      <c r="VHN30" s="425"/>
      <c r="VHO30" s="425"/>
      <c r="VHP30" s="425"/>
      <c r="VHQ30" s="425"/>
      <c r="VHR30" s="425"/>
      <c r="VHS30" s="425"/>
      <c r="VHT30" s="425"/>
      <c r="VHU30" s="425"/>
      <c r="VHV30" s="425"/>
      <c r="VHW30" s="425"/>
      <c r="VHX30" s="425"/>
      <c r="VHY30" s="425"/>
      <c r="VHZ30" s="425"/>
      <c r="VIA30" s="425"/>
      <c r="VIB30" s="425"/>
      <c r="VIC30" s="425"/>
      <c r="VID30" s="425"/>
      <c r="VIE30" s="425"/>
      <c r="VIF30" s="425"/>
      <c r="VIG30" s="425"/>
      <c r="VIH30" s="425"/>
      <c r="VII30" s="425"/>
      <c r="VIJ30" s="425"/>
      <c r="VIK30" s="425"/>
      <c r="VIL30" s="425"/>
      <c r="VIM30" s="425"/>
      <c r="VIN30" s="425"/>
      <c r="VIO30" s="425"/>
      <c r="VIP30" s="425"/>
      <c r="VIQ30" s="425"/>
      <c r="VIR30" s="425"/>
      <c r="VIS30" s="425"/>
      <c r="VIT30" s="425"/>
      <c r="VIU30" s="425"/>
      <c r="VIV30" s="425"/>
      <c r="VIW30" s="425"/>
      <c r="VIX30" s="425"/>
      <c r="VIY30" s="425"/>
      <c r="VIZ30" s="425"/>
      <c r="VJA30" s="425"/>
      <c r="VJB30" s="425"/>
      <c r="VJC30" s="425"/>
      <c r="VJD30" s="425"/>
      <c r="VJE30" s="425"/>
      <c r="VJF30" s="425"/>
      <c r="VJG30" s="425"/>
      <c r="VJH30" s="425"/>
      <c r="VJI30" s="425"/>
      <c r="VJJ30" s="425"/>
      <c r="VJK30" s="425"/>
      <c r="VJL30" s="425"/>
      <c r="VJM30" s="425"/>
      <c r="VJN30" s="425"/>
      <c r="VJO30" s="425"/>
      <c r="VJP30" s="425"/>
      <c r="VJQ30" s="425"/>
      <c r="VJR30" s="425"/>
      <c r="VJS30" s="425"/>
      <c r="VJT30" s="425"/>
      <c r="VJU30" s="425"/>
      <c r="VJV30" s="425"/>
      <c r="VJW30" s="425"/>
      <c r="VJX30" s="425"/>
      <c r="VJY30" s="425"/>
      <c r="VJZ30" s="425"/>
      <c r="VKA30" s="425"/>
      <c r="VKB30" s="425"/>
      <c r="VKC30" s="425"/>
      <c r="VKD30" s="425"/>
      <c r="VKE30" s="425"/>
      <c r="VKF30" s="425"/>
      <c r="VKG30" s="425"/>
      <c r="VKH30" s="425"/>
      <c r="VKI30" s="425"/>
      <c r="VKJ30" s="425"/>
      <c r="VKK30" s="425"/>
      <c r="VKL30" s="425"/>
      <c r="VKM30" s="425"/>
      <c r="VKN30" s="425"/>
      <c r="VKO30" s="425"/>
      <c r="VKP30" s="425"/>
      <c r="VKQ30" s="425"/>
      <c r="VKR30" s="425"/>
      <c r="VKS30" s="425"/>
      <c r="VKT30" s="425"/>
      <c r="VKU30" s="425"/>
      <c r="VKV30" s="425"/>
      <c r="VKW30" s="425"/>
      <c r="VKX30" s="425"/>
      <c r="VKY30" s="425"/>
      <c r="VKZ30" s="425"/>
      <c r="VLA30" s="425"/>
      <c r="VLB30" s="425"/>
      <c r="VLC30" s="425"/>
      <c r="VLD30" s="425"/>
      <c r="VLE30" s="425"/>
      <c r="VLF30" s="425"/>
      <c r="VLG30" s="425"/>
      <c r="VLH30" s="425"/>
      <c r="VLI30" s="425"/>
      <c r="VLJ30" s="425"/>
      <c r="VLK30" s="425"/>
      <c r="VLL30" s="425"/>
      <c r="VLM30" s="425"/>
      <c r="VLN30" s="425"/>
      <c r="VLO30" s="425"/>
      <c r="VLP30" s="425"/>
      <c r="VLQ30" s="425"/>
      <c r="VLR30" s="425"/>
      <c r="VLS30" s="425"/>
      <c r="VLT30" s="425"/>
      <c r="VLU30" s="425"/>
      <c r="VLV30" s="425"/>
      <c r="VLW30" s="425"/>
      <c r="VLX30" s="425"/>
      <c r="VLY30" s="425"/>
      <c r="VLZ30" s="425"/>
      <c r="VMA30" s="425"/>
      <c r="VMB30" s="425"/>
      <c r="VMC30" s="425"/>
      <c r="VMD30" s="425"/>
      <c r="VME30" s="425"/>
      <c r="VMF30" s="425"/>
      <c r="VMG30" s="425"/>
      <c r="VMH30" s="425"/>
      <c r="VMI30" s="425"/>
      <c r="VMJ30" s="425"/>
      <c r="VMK30" s="425"/>
      <c r="VML30" s="425"/>
      <c r="VMM30" s="425"/>
      <c r="VMN30" s="425"/>
      <c r="VMO30" s="425"/>
      <c r="VMP30" s="425"/>
      <c r="VMQ30" s="425"/>
      <c r="VMR30" s="425"/>
      <c r="VMS30" s="425"/>
      <c r="VMT30" s="425"/>
      <c r="VMU30" s="425"/>
      <c r="VMV30" s="425"/>
      <c r="VMW30" s="425"/>
      <c r="VMX30" s="425"/>
      <c r="VMY30" s="425"/>
      <c r="VMZ30" s="425"/>
      <c r="VNA30" s="425"/>
      <c r="VNB30" s="425"/>
      <c r="VNC30" s="425"/>
      <c r="VND30" s="425"/>
      <c r="VNE30" s="425"/>
      <c r="VNF30" s="425"/>
      <c r="VNG30" s="425"/>
      <c r="VNH30" s="425"/>
      <c r="VNI30" s="425"/>
      <c r="VNJ30" s="425"/>
      <c r="VNK30" s="425"/>
      <c r="VNL30" s="425"/>
      <c r="VNM30" s="425"/>
      <c r="VNN30" s="425"/>
      <c r="VNO30" s="425"/>
      <c r="VNP30" s="425"/>
      <c r="VNQ30" s="425"/>
      <c r="VNR30" s="425"/>
      <c r="VNS30" s="425"/>
      <c r="VNT30" s="425"/>
      <c r="VNU30" s="425"/>
      <c r="VNV30" s="425"/>
      <c r="VNW30" s="425"/>
      <c r="VNX30" s="425"/>
      <c r="VNY30" s="425"/>
      <c r="VNZ30" s="425"/>
      <c r="VOA30" s="425"/>
      <c r="VOB30" s="425"/>
      <c r="VOC30" s="425"/>
      <c r="VOD30" s="425"/>
      <c r="VOE30" s="425"/>
      <c r="VOF30" s="425"/>
      <c r="VOG30" s="425"/>
      <c r="VOH30" s="425"/>
      <c r="VOI30" s="425"/>
      <c r="VOJ30" s="425"/>
      <c r="VOK30" s="425"/>
      <c r="VOL30" s="425"/>
      <c r="VOM30" s="425"/>
      <c r="VON30" s="425"/>
      <c r="VOO30" s="425"/>
      <c r="VOP30" s="425"/>
      <c r="VOQ30" s="425"/>
      <c r="VOR30" s="425"/>
      <c r="VOS30" s="425"/>
      <c r="VOT30" s="425"/>
      <c r="VOU30" s="425"/>
      <c r="VOV30" s="425"/>
      <c r="VOW30" s="425"/>
      <c r="VOX30" s="425"/>
      <c r="VOY30" s="425"/>
      <c r="VOZ30" s="425"/>
      <c r="VPA30" s="425"/>
      <c r="VPB30" s="425"/>
      <c r="VPC30" s="425"/>
      <c r="VPD30" s="425"/>
      <c r="VPE30" s="425"/>
      <c r="VPF30" s="425"/>
      <c r="VPG30" s="425"/>
      <c r="VPH30" s="425"/>
      <c r="VPI30" s="425"/>
      <c r="VPJ30" s="425"/>
      <c r="VPK30" s="425"/>
      <c r="VPL30" s="425"/>
      <c r="VPM30" s="425"/>
      <c r="VPN30" s="425"/>
      <c r="VPO30" s="425"/>
      <c r="VPP30" s="425"/>
      <c r="VPQ30" s="425"/>
      <c r="VPR30" s="425"/>
      <c r="VPS30" s="425"/>
      <c r="VPT30" s="425"/>
      <c r="VPU30" s="425"/>
      <c r="VPV30" s="425"/>
      <c r="VPW30" s="425"/>
      <c r="VPX30" s="425"/>
      <c r="VPY30" s="425"/>
      <c r="VPZ30" s="425"/>
      <c r="VQA30" s="425"/>
      <c r="VQB30" s="425"/>
      <c r="VQC30" s="425"/>
      <c r="VQD30" s="425"/>
      <c r="VQE30" s="425"/>
      <c r="VQF30" s="425"/>
      <c r="VQG30" s="425"/>
      <c r="VQH30" s="425"/>
      <c r="VQI30" s="425"/>
      <c r="VQJ30" s="425"/>
      <c r="VQK30" s="425"/>
      <c r="VQL30" s="425"/>
      <c r="VQM30" s="425"/>
      <c r="VQN30" s="425"/>
      <c r="VQO30" s="425"/>
      <c r="VQP30" s="425"/>
      <c r="VQQ30" s="425"/>
      <c r="VQR30" s="425"/>
      <c r="VQS30" s="425"/>
      <c r="VQT30" s="425"/>
      <c r="VQU30" s="425"/>
      <c r="VQV30" s="425"/>
      <c r="VQW30" s="425"/>
      <c r="VQX30" s="425"/>
      <c r="VQY30" s="425"/>
      <c r="VQZ30" s="425"/>
      <c r="VRA30" s="425"/>
      <c r="VRB30" s="425"/>
      <c r="VRC30" s="425"/>
      <c r="VRD30" s="425"/>
      <c r="VRE30" s="425"/>
      <c r="VRF30" s="425"/>
      <c r="VRG30" s="425"/>
      <c r="VRH30" s="425"/>
      <c r="VRI30" s="425"/>
      <c r="VRJ30" s="425"/>
      <c r="VRK30" s="425"/>
      <c r="VRL30" s="425"/>
      <c r="VRM30" s="425"/>
      <c r="VRN30" s="425"/>
      <c r="VRO30" s="425"/>
      <c r="VRP30" s="425"/>
      <c r="VRQ30" s="425"/>
      <c r="VRR30" s="425"/>
      <c r="VRS30" s="425"/>
      <c r="VRT30" s="425"/>
      <c r="VRU30" s="425"/>
      <c r="VRV30" s="425"/>
      <c r="VRW30" s="425"/>
      <c r="VRX30" s="425"/>
      <c r="VRY30" s="425"/>
      <c r="VRZ30" s="425"/>
      <c r="VSA30" s="425"/>
      <c r="VSB30" s="425"/>
      <c r="VSC30" s="425"/>
      <c r="VSD30" s="425"/>
      <c r="VSE30" s="425"/>
      <c r="VSF30" s="425"/>
      <c r="VSG30" s="425"/>
      <c r="VSH30" s="425"/>
      <c r="VSI30" s="425"/>
      <c r="VSJ30" s="425"/>
      <c r="VSK30" s="425"/>
      <c r="VSL30" s="425"/>
      <c r="VSM30" s="425"/>
      <c r="VSN30" s="425"/>
      <c r="VSO30" s="425"/>
      <c r="VSP30" s="425"/>
      <c r="VSQ30" s="425"/>
      <c r="VSR30" s="425"/>
      <c r="VSS30" s="425"/>
      <c r="VST30" s="425"/>
      <c r="VSU30" s="425"/>
      <c r="VSV30" s="425"/>
      <c r="VSW30" s="425"/>
      <c r="VSX30" s="425"/>
      <c r="VSY30" s="425"/>
      <c r="VSZ30" s="425"/>
      <c r="VTA30" s="425"/>
      <c r="VTB30" s="425"/>
      <c r="VTC30" s="425"/>
      <c r="VTD30" s="425"/>
      <c r="VTE30" s="425"/>
      <c r="VTF30" s="425"/>
      <c r="VTG30" s="425"/>
      <c r="VTH30" s="425"/>
      <c r="VTI30" s="425"/>
      <c r="VTJ30" s="425"/>
      <c r="VTK30" s="425"/>
      <c r="VTL30" s="425"/>
      <c r="VTM30" s="425"/>
      <c r="VTN30" s="425"/>
      <c r="VTO30" s="425"/>
      <c r="VTP30" s="425"/>
      <c r="VTQ30" s="425"/>
      <c r="VTR30" s="425"/>
      <c r="VTS30" s="425"/>
      <c r="VTT30" s="425"/>
      <c r="VTU30" s="425"/>
      <c r="VTV30" s="425"/>
      <c r="VTW30" s="425"/>
      <c r="VTX30" s="425"/>
      <c r="VTY30" s="425"/>
      <c r="VTZ30" s="425"/>
      <c r="VUA30" s="425"/>
      <c r="VUB30" s="425"/>
      <c r="VUC30" s="425"/>
      <c r="VUD30" s="425"/>
      <c r="VUE30" s="425"/>
      <c r="VUF30" s="425"/>
      <c r="VUG30" s="425"/>
      <c r="VUH30" s="425"/>
      <c r="VUI30" s="425"/>
      <c r="VUJ30" s="425"/>
      <c r="VUK30" s="425"/>
      <c r="VUL30" s="425"/>
      <c r="VUM30" s="425"/>
      <c r="VUN30" s="425"/>
      <c r="VUO30" s="425"/>
      <c r="VUP30" s="425"/>
      <c r="VUQ30" s="425"/>
      <c r="VUR30" s="425"/>
      <c r="VUS30" s="425"/>
      <c r="VUT30" s="425"/>
      <c r="VUU30" s="425"/>
      <c r="VUV30" s="425"/>
      <c r="VUW30" s="425"/>
      <c r="VUX30" s="425"/>
      <c r="VUY30" s="425"/>
      <c r="VUZ30" s="425"/>
      <c r="VVA30" s="425"/>
      <c r="VVB30" s="425"/>
      <c r="VVC30" s="425"/>
      <c r="VVD30" s="425"/>
      <c r="VVE30" s="425"/>
      <c r="VVF30" s="425"/>
      <c r="VVG30" s="425"/>
      <c r="VVH30" s="425"/>
      <c r="VVI30" s="425"/>
      <c r="VVJ30" s="425"/>
      <c r="VVK30" s="425"/>
      <c r="VVL30" s="425"/>
      <c r="VVM30" s="425"/>
      <c r="VVN30" s="425"/>
      <c r="VVO30" s="425"/>
      <c r="VVP30" s="425"/>
      <c r="VVQ30" s="425"/>
      <c r="VVR30" s="425"/>
      <c r="VVS30" s="425"/>
      <c r="VVT30" s="425"/>
      <c r="VVU30" s="425"/>
      <c r="VVV30" s="425"/>
      <c r="VVW30" s="425"/>
      <c r="VVX30" s="425"/>
      <c r="VVY30" s="425"/>
      <c r="VVZ30" s="425"/>
      <c r="VWA30" s="425"/>
      <c r="VWB30" s="425"/>
      <c r="VWC30" s="425"/>
      <c r="VWD30" s="425"/>
      <c r="VWE30" s="425"/>
      <c r="VWF30" s="425"/>
      <c r="VWG30" s="425"/>
      <c r="VWH30" s="425"/>
      <c r="VWI30" s="425"/>
      <c r="VWJ30" s="425"/>
      <c r="VWK30" s="425"/>
      <c r="VWL30" s="425"/>
      <c r="VWM30" s="425"/>
      <c r="VWN30" s="425"/>
      <c r="VWO30" s="425"/>
      <c r="VWP30" s="425"/>
      <c r="VWQ30" s="425"/>
      <c r="VWR30" s="425"/>
      <c r="VWS30" s="425"/>
      <c r="VWT30" s="425"/>
      <c r="VWU30" s="425"/>
      <c r="VWV30" s="425"/>
      <c r="VWW30" s="425"/>
      <c r="VWX30" s="425"/>
      <c r="VWY30" s="425"/>
      <c r="VWZ30" s="425"/>
      <c r="VXA30" s="425"/>
      <c r="VXB30" s="425"/>
      <c r="VXC30" s="425"/>
      <c r="VXD30" s="425"/>
      <c r="VXE30" s="425"/>
      <c r="VXF30" s="425"/>
      <c r="VXG30" s="425"/>
      <c r="VXH30" s="425"/>
      <c r="VXI30" s="425"/>
      <c r="VXJ30" s="425"/>
      <c r="VXK30" s="425"/>
      <c r="VXL30" s="425"/>
      <c r="VXM30" s="425"/>
      <c r="VXN30" s="425"/>
      <c r="VXO30" s="425"/>
      <c r="VXP30" s="425"/>
      <c r="VXQ30" s="425"/>
      <c r="VXR30" s="425"/>
      <c r="VXS30" s="425"/>
      <c r="VXT30" s="425"/>
      <c r="VXU30" s="425"/>
      <c r="VXV30" s="425"/>
      <c r="VXW30" s="425"/>
      <c r="VXX30" s="425"/>
      <c r="VXY30" s="425"/>
      <c r="VXZ30" s="425"/>
      <c r="VYA30" s="425"/>
      <c r="VYB30" s="425"/>
      <c r="VYC30" s="425"/>
      <c r="VYD30" s="425"/>
      <c r="VYE30" s="425"/>
      <c r="VYF30" s="425"/>
      <c r="VYG30" s="425"/>
      <c r="VYH30" s="425"/>
      <c r="VYI30" s="425"/>
      <c r="VYJ30" s="425"/>
      <c r="VYK30" s="425"/>
      <c r="VYL30" s="425"/>
      <c r="VYM30" s="425"/>
      <c r="VYN30" s="425"/>
      <c r="VYO30" s="425"/>
      <c r="VYP30" s="425"/>
      <c r="VYQ30" s="425"/>
      <c r="VYR30" s="425"/>
      <c r="VYS30" s="425"/>
      <c r="VYT30" s="425"/>
      <c r="VYU30" s="425"/>
      <c r="VYV30" s="425"/>
      <c r="VYW30" s="425"/>
      <c r="VYX30" s="425"/>
      <c r="VYY30" s="425"/>
      <c r="VYZ30" s="425"/>
      <c r="VZA30" s="425"/>
      <c r="VZB30" s="425"/>
      <c r="VZC30" s="425"/>
      <c r="VZD30" s="425"/>
      <c r="VZE30" s="425"/>
      <c r="VZF30" s="425"/>
      <c r="VZG30" s="425"/>
      <c r="VZH30" s="425"/>
      <c r="VZI30" s="425"/>
      <c r="VZJ30" s="425"/>
      <c r="VZK30" s="425"/>
      <c r="VZL30" s="425"/>
      <c r="VZM30" s="425"/>
      <c r="VZN30" s="425"/>
      <c r="VZO30" s="425"/>
      <c r="VZP30" s="425"/>
      <c r="VZQ30" s="425"/>
      <c r="VZR30" s="425"/>
      <c r="VZS30" s="425"/>
      <c r="VZT30" s="425"/>
      <c r="VZU30" s="425"/>
      <c r="VZV30" s="425"/>
      <c r="VZW30" s="425"/>
      <c r="VZX30" s="425"/>
      <c r="VZY30" s="425"/>
      <c r="VZZ30" s="425"/>
      <c r="WAA30" s="425"/>
      <c r="WAB30" s="425"/>
      <c r="WAC30" s="425"/>
      <c r="WAD30" s="425"/>
      <c r="WAE30" s="425"/>
      <c r="WAF30" s="425"/>
      <c r="WAG30" s="425"/>
      <c r="WAH30" s="425"/>
      <c r="WAI30" s="425"/>
      <c r="WAJ30" s="425"/>
      <c r="WAK30" s="425"/>
      <c r="WAL30" s="425"/>
      <c r="WAM30" s="425"/>
      <c r="WAN30" s="425"/>
      <c r="WAO30" s="425"/>
      <c r="WAP30" s="425"/>
      <c r="WAQ30" s="425"/>
      <c r="WAR30" s="425"/>
      <c r="WAS30" s="425"/>
      <c r="WAT30" s="425"/>
      <c r="WAU30" s="425"/>
      <c r="WAV30" s="425"/>
      <c r="WAW30" s="425"/>
      <c r="WAX30" s="425"/>
      <c r="WAY30" s="425"/>
      <c r="WAZ30" s="425"/>
      <c r="WBA30" s="425"/>
      <c r="WBB30" s="425"/>
      <c r="WBC30" s="425"/>
      <c r="WBD30" s="425"/>
      <c r="WBE30" s="425"/>
      <c r="WBF30" s="425"/>
      <c r="WBG30" s="425"/>
      <c r="WBH30" s="425"/>
      <c r="WBI30" s="425"/>
      <c r="WBJ30" s="425"/>
      <c r="WBK30" s="425"/>
      <c r="WBL30" s="425"/>
      <c r="WBM30" s="425"/>
      <c r="WBN30" s="425"/>
      <c r="WBO30" s="425"/>
      <c r="WBP30" s="425"/>
      <c r="WBQ30" s="425"/>
      <c r="WBR30" s="425"/>
      <c r="WBS30" s="425"/>
      <c r="WBT30" s="425"/>
      <c r="WBU30" s="425"/>
      <c r="WBV30" s="425"/>
      <c r="WBW30" s="425"/>
      <c r="WBX30" s="425"/>
      <c r="WBY30" s="425"/>
      <c r="WBZ30" s="425"/>
      <c r="WCA30" s="425"/>
      <c r="WCB30" s="425"/>
      <c r="WCC30" s="425"/>
      <c r="WCD30" s="425"/>
      <c r="WCE30" s="425"/>
      <c r="WCF30" s="425"/>
      <c r="WCG30" s="425"/>
      <c r="WCH30" s="425"/>
      <c r="WCI30" s="425"/>
      <c r="WCJ30" s="425"/>
      <c r="WCK30" s="425"/>
      <c r="WCL30" s="425"/>
      <c r="WCM30" s="425"/>
      <c r="WCN30" s="425"/>
      <c r="WCO30" s="425"/>
      <c r="WCP30" s="425"/>
      <c r="WCQ30" s="425"/>
      <c r="WCR30" s="425"/>
      <c r="WCS30" s="425"/>
      <c r="WCT30" s="425"/>
      <c r="WCU30" s="425"/>
      <c r="WCV30" s="425"/>
      <c r="WCW30" s="425"/>
      <c r="WCX30" s="425"/>
      <c r="WCY30" s="425"/>
      <c r="WCZ30" s="425"/>
      <c r="WDA30" s="425"/>
      <c r="WDB30" s="425"/>
      <c r="WDC30" s="425"/>
      <c r="WDD30" s="425"/>
      <c r="WDE30" s="425"/>
      <c r="WDF30" s="425"/>
      <c r="WDG30" s="425"/>
      <c r="WDH30" s="425"/>
      <c r="WDI30" s="425"/>
      <c r="WDJ30" s="425"/>
      <c r="WDK30" s="425"/>
      <c r="WDL30" s="425"/>
      <c r="WDM30" s="425"/>
      <c r="WDN30" s="425"/>
      <c r="WDO30" s="425"/>
      <c r="WDP30" s="425"/>
      <c r="WDQ30" s="425"/>
      <c r="WDR30" s="425"/>
      <c r="WDS30" s="425"/>
      <c r="WDT30" s="425"/>
      <c r="WDU30" s="425"/>
      <c r="WDV30" s="425"/>
      <c r="WDW30" s="425"/>
      <c r="WDX30" s="425"/>
      <c r="WDY30" s="425"/>
      <c r="WDZ30" s="425"/>
      <c r="WEA30" s="425"/>
      <c r="WEB30" s="425"/>
      <c r="WEC30" s="425"/>
      <c r="WED30" s="425"/>
      <c r="WEE30" s="425"/>
      <c r="WEF30" s="425"/>
      <c r="WEG30" s="425"/>
      <c r="WEH30" s="425"/>
      <c r="WEI30" s="425"/>
      <c r="WEJ30" s="425"/>
      <c r="WEK30" s="425"/>
      <c r="WEL30" s="425"/>
      <c r="WEM30" s="425"/>
      <c r="WEN30" s="425"/>
      <c r="WEO30" s="425"/>
      <c r="WEP30" s="425"/>
      <c r="WEQ30" s="425"/>
      <c r="WER30" s="425"/>
      <c r="WES30" s="425"/>
      <c r="WET30" s="425"/>
      <c r="WEU30" s="425"/>
      <c r="WEV30" s="425"/>
      <c r="WEW30" s="425"/>
      <c r="WEX30" s="425"/>
      <c r="WEY30" s="425"/>
      <c r="WEZ30" s="425"/>
      <c r="WFA30" s="425"/>
      <c r="WFB30" s="425"/>
      <c r="WFC30" s="425"/>
      <c r="WFD30" s="425"/>
      <c r="WFE30" s="425"/>
      <c r="WFF30" s="425"/>
      <c r="WFG30" s="425"/>
      <c r="WFH30" s="425"/>
      <c r="WFI30" s="425"/>
      <c r="WFJ30" s="425"/>
      <c r="WFK30" s="425"/>
      <c r="WFL30" s="425"/>
      <c r="WFM30" s="425"/>
      <c r="WFN30" s="425"/>
      <c r="WFO30" s="425"/>
      <c r="WFP30" s="425"/>
      <c r="WFQ30" s="425"/>
      <c r="WFR30" s="425"/>
      <c r="WFS30" s="425"/>
      <c r="WFT30" s="425"/>
      <c r="WFU30" s="425"/>
      <c r="WFV30" s="425"/>
      <c r="WFW30" s="425"/>
      <c r="WFX30" s="425"/>
      <c r="WFY30" s="425"/>
      <c r="WFZ30" s="425"/>
      <c r="WGA30" s="425"/>
      <c r="WGB30" s="425"/>
      <c r="WGC30" s="425"/>
      <c r="WGD30" s="425"/>
      <c r="WGE30" s="425"/>
      <c r="WGF30" s="425"/>
      <c r="WGG30" s="425"/>
      <c r="WGH30" s="425"/>
      <c r="WGI30" s="425"/>
      <c r="WGJ30" s="425"/>
      <c r="WGK30" s="425"/>
      <c r="WGL30" s="425"/>
      <c r="WGM30" s="425"/>
      <c r="WGN30" s="425"/>
      <c r="WGO30" s="425"/>
      <c r="WGP30" s="425"/>
      <c r="WGQ30" s="425"/>
      <c r="WGR30" s="425"/>
      <c r="WGS30" s="425"/>
      <c r="WGT30" s="425"/>
      <c r="WGU30" s="425"/>
      <c r="WGV30" s="425"/>
      <c r="WGW30" s="425"/>
      <c r="WGX30" s="425"/>
      <c r="WGY30" s="425"/>
      <c r="WGZ30" s="425"/>
      <c r="WHA30" s="425"/>
      <c r="WHB30" s="425"/>
      <c r="WHC30" s="425"/>
      <c r="WHD30" s="425"/>
      <c r="WHE30" s="425"/>
      <c r="WHF30" s="425"/>
      <c r="WHG30" s="425"/>
      <c r="WHH30" s="425"/>
      <c r="WHI30" s="425"/>
      <c r="WHJ30" s="425"/>
      <c r="WHK30" s="425"/>
      <c r="WHL30" s="425"/>
      <c r="WHM30" s="425"/>
      <c r="WHN30" s="425"/>
      <c r="WHO30" s="425"/>
      <c r="WHP30" s="425"/>
      <c r="WHQ30" s="425"/>
      <c r="WHR30" s="425"/>
      <c r="WHS30" s="425"/>
      <c r="WHT30" s="425"/>
      <c r="WHU30" s="425"/>
      <c r="WHV30" s="425"/>
      <c r="WHW30" s="425"/>
      <c r="WHX30" s="425"/>
      <c r="WHY30" s="425"/>
      <c r="WHZ30" s="425"/>
      <c r="WIA30" s="425"/>
      <c r="WIB30" s="425"/>
      <c r="WIC30" s="425"/>
      <c r="WID30" s="425"/>
      <c r="WIE30" s="425"/>
      <c r="WIF30" s="425"/>
      <c r="WIG30" s="425"/>
      <c r="WIH30" s="425"/>
      <c r="WII30" s="425"/>
      <c r="WIJ30" s="425"/>
      <c r="WIK30" s="425"/>
      <c r="WIL30" s="425"/>
      <c r="WIM30" s="425"/>
      <c r="WIN30" s="425"/>
      <c r="WIO30" s="425"/>
      <c r="WIP30" s="425"/>
      <c r="WIQ30" s="425"/>
      <c r="WIR30" s="425"/>
      <c r="WIS30" s="425"/>
      <c r="WIT30" s="425"/>
      <c r="WIU30" s="425"/>
      <c r="WIV30" s="425"/>
      <c r="WIW30" s="425"/>
      <c r="WIX30" s="425"/>
      <c r="WIY30" s="425"/>
      <c r="WIZ30" s="425"/>
      <c r="WJA30" s="425"/>
      <c r="WJB30" s="425"/>
      <c r="WJC30" s="425"/>
      <c r="WJD30" s="425"/>
      <c r="WJE30" s="425"/>
      <c r="WJF30" s="425"/>
      <c r="WJG30" s="425"/>
      <c r="WJH30" s="425"/>
      <c r="WJI30" s="425"/>
      <c r="WJJ30" s="425"/>
      <c r="WJK30" s="425"/>
      <c r="WJL30" s="425"/>
      <c r="WJM30" s="425"/>
      <c r="WJN30" s="425"/>
      <c r="WJO30" s="425"/>
      <c r="WJP30" s="425"/>
      <c r="WJQ30" s="425"/>
      <c r="WJR30" s="425"/>
      <c r="WJS30" s="425"/>
      <c r="WJT30" s="425"/>
      <c r="WJU30" s="425"/>
      <c r="WJV30" s="425"/>
      <c r="WJW30" s="425"/>
      <c r="WJX30" s="425"/>
      <c r="WJY30" s="425"/>
      <c r="WJZ30" s="425"/>
      <c r="WKA30" s="425"/>
      <c r="WKB30" s="425"/>
      <c r="WKC30" s="425"/>
      <c r="WKD30" s="425"/>
      <c r="WKE30" s="425"/>
      <c r="WKF30" s="425"/>
      <c r="WKG30" s="425"/>
      <c r="WKH30" s="425"/>
      <c r="WKI30" s="425"/>
      <c r="WKJ30" s="425"/>
      <c r="WKK30" s="425"/>
      <c r="WKL30" s="425"/>
      <c r="WKM30" s="425"/>
      <c r="WKN30" s="425"/>
      <c r="WKO30" s="425"/>
      <c r="WKP30" s="425"/>
      <c r="WKQ30" s="425"/>
      <c r="WKR30" s="425"/>
      <c r="WKS30" s="425"/>
      <c r="WKT30" s="425"/>
      <c r="WKU30" s="425"/>
      <c r="WKV30" s="425"/>
      <c r="WKW30" s="425"/>
      <c r="WKX30" s="425"/>
      <c r="WKY30" s="425"/>
      <c r="WKZ30" s="425"/>
      <c r="WLA30" s="425"/>
      <c r="WLB30" s="425"/>
      <c r="WLC30" s="425"/>
      <c r="WLD30" s="425"/>
      <c r="WLE30" s="425"/>
      <c r="WLF30" s="425"/>
      <c r="WLG30" s="425"/>
      <c r="WLH30" s="425"/>
      <c r="WLI30" s="425"/>
      <c r="WLJ30" s="425"/>
      <c r="WLK30" s="425"/>
      <c r="WLL30" s="425"/>
      <c r="WLM30" s="425"/>
      <c r="WLN30" s="425"/>
      <c r="WLO30" s="425"/>
      <c r="WLP30" s="425"/>
      <c r="WLQ30" s="425"/>
      <c r="WLR30" s="425"/>
      <c r="WLS30" s="425"/>
      <c r="WLT30" s="425"/>
      <c r="WLU30" s="425"/>
      <c r="WLV30" s="425"/>
      <c r="WLW30" s="425"/>
      <c r="WLX30" s="425"/>
      <c r="WLY30" s="425"/>
      <c r="WLZ30" s="425"/>
      <c r="WMA30" s="425"/>
      <c r="WMB30" s="425"/>
      <c r="WMC30" s="425"/>
      <c r="WMD30" s="425"/>
      <c r="WME30" s="425"/>
      <c r="WMF30" s="425"/>
      <c r="WMG30" s="425"/>
      <c r="WMH30" s="425"/>
      <c r="WMI30" s="425"/>
      <c r="WMJ30" s="425"/>
      <c r="WMK30" s="425"/>
      <c r="WML30" s="425"/>
      <c r="WMM30" s="425"/>
      <c r="WMN30" s="425"/>
      <c r="WMO30" s="425"/>
      <c r="WMP30" s="425"/>
      <c r="WMQ30" s="425"/>
      <c r="WMR30" s="425"/>
      <c r="WMS30" s="425"/>
      <c r="WMT30" s="425"/>
      <c r="WMU30" s="425"/>
      <c r="WMV30" s="425"/>
      <c r="WMW30" s="425"/>
      <c r="WMX30" s="425"/>
      <c r="WMY30" s="425"/>
      <c r="WMZ30" s="425"/>
      <c r="WNA30" s="425"/>
      <c r="WNB30" s="425"/>
      <c r="WNC30" s="425"/>
      <c r="WND30" s="425"/>
      <c r="WNE30" s="425"/>
      <c r="WNF30" s="425"/>
      <c r="WNG30" s="425"/>
      <c r="WNH30" s="425"/>
      <c r="WNI30" s="425"/>
      <c r="WNJ30" s="425"/>
      <c r="WNK30" s="425"/>
      <c r="WNL30" s="425"/>
      <c r="WNM30" s="425"/>
      <c r="WNN30" s="425"/>
      <c r="WNO30" s="425"/>
      <c r="WNP30" s="425"/>
      <c r="WNQ30" s="425"/>
      <c r="WNR30" s="425"/>
      <c r="WNS30" s="425"/>
      <c r="WNT30" s="425"/>
      <c r="WNU30" s="425"/>
      <c r="WNV30" s="425"/>
      <c r="WNW30" s="425"/>
      <c r="WNX30" s="425"/>
      <c r="WNY30" s="425"/>
      <c r="WNZ30" s="425"/>
      <c r="WOA30" s="425"/>
      <c r="WOB30" s="425"/>
      <c r="WOC30" s="425"/>
      <c r="WOD30" s="425"/>
      <c r="WOE30" s="425"/>
      <c r="WOF30" s="425"/>
      <c r="WOG30" s="425"/>
      <c r="WOH30" s="425"/>
      <c r="WOI30" s="425"/>
      <c r="WOJ30" s="425"/>
      <c r="WOK30" s="425"/>
      <c r="WOL30" s="425"/>
      <c r="WOM30" s="425"/>
      <c r="WON30" s="425"/>
      <c r="WOO30" s="425"/>
      <c r="WOP30" s="425"/>
      <c r="WOQ30" s="425"/>
      <c r="WOR30" s="425"/>
      <c r="WOS30" s="425"/>
      <c r="WOT30" s="425"/>
      <c r="WOU30" s="425"/>
      <c r="WOV30" s="425"/>
      <c r="WOW30" s="425"/>
      <c r="WOX30" s="425"/>
      <c r="WOY30" s="425"/>
      <c r="WOZ30" s="425"/>
      <c r="WPA30" s="425"/>
      <c r="WPB30" s="425"/>
      <c r="WPC30" s="425"/>
      <c r="WPD30" s="425"/>
      <c r="WPE30" s="425"/>
      <c r="WPF30" s="425"/>
      <c r="WPG30" s="425"/>
      <c r="WPH30" s="425"/>
      <c r="WPI30" s="425"/>
      <c r="WPJ30" s="425"/>
      <c r="WPK30" s="425"/>
      <c r="WPL30" s="425"/>
      <c r="WPM30" s="425"/>
      <c r="WPN30" s="425"/>
      <c r="WPO30" s="425"/>
      <c r="WPP30" s="425"/>
      <c r="WPQ30" s="425"/>
      <c r="WPR30" s="425"/>
      <c r="WPS30" s="425"/>
      <c r="WPT30" s="425"/>
      <c r="WPU30" s="425"/>
      <c r="WPV30" s="425"/>
      <c r="WPW30" s="425"/>
      <c r="WPX30" s="425"/>
      <c r="WPY30" s="425"/>
      <c r="WPZ30" s="425"/>
      <c r="WQA30" s="425"/>
      <c r="WQB30" s="425"/>
      <c r="WQC30" s="425"/>
      <c r="WQD30" s="425"/>
      <c r="WQE30" s="425"/>
      <c r="WQF30" s="425"/>
      <c r="WQG30" s="425"/>
      <c r="WQH30" s="425"/>
      <c r="WQI30" s="425"/>
      <c r="WQJ30" s="425"/>
      <c r="WQK30" s="425"/>
      <c r="WQL30" s="425"/>
      <c r="WQM30" s="425"/>
      <c r="WQN30" s="425"/>
      <c r="WQO30" s="425"/>
      <c r="WQP30" s="425"/>
      <c r="WQQ30" s="425"/>
      <c r="WQR30" s="425"/>
      <c r="WQS30" s="425"/>
      <c r="WQT30" s="425"/>
      <c r="WQU30" s="425"/>
      <c r="WQV30" s="425"/>
      <c r="WQW30" s="425"/>
      <c r="WQX30" s="425"/>
      <c r="WQY30" s="425"/>
      <c r="WQZ30" s="425"/>
      <c r="WRA30" s="425"/>
      <c r="WRB30" s="425"/>
      <c r="WRC30" s="425"/>
      <c r="WRD30" s="425"/>
      <c r="WRE30" s="425"/>
      <c r="WRF30" s="425"/>
      <c r="WRG30" s="425"/>
      <c r="WRH30" s="425"/>
      <c r="WRI30" s="425"/>
      <c r="WRJ30" s="425"/>
      <c r="WRK30" s="425"/>
      <c r="WRL30" s="425"/>
      <c r="WRM30" s="425"/>
      <c r="WRN30" s="425"/>
      <c r="WRO30" s="425"/>
      <c r="WRP30" s="425"/>
      <c r="WRQ30" s="425"/>
      <c r="WRR30" s="425"/>
      <c r="WRS30" s="425"/>
      <c r="WRT30" s="425"/>
      <c r="WRU30" s="425"/>
      <c r="WRV30" s="425"/>
      <c r="WRW30" s="425"/>
      <c r="WRX30" s="425"/>
      <c r="WRY30" s="425"/>
      <c r="WRZ30" s="425"/>
      <c r="WSA30" s="425"/>
      <c r="WSB30" s="425"/>
      <c r="WSC30" s="425"/>
      <c r="WSD30" s="425"/>
      <c r="WSE30" s="425"/>
      <c r="WSF30" s="425"/>
      <c r="WSG30" s="425"/>
      <c r="WSH30" s="425"/>
      <c r="WSI30" s="425"/>
      <c r="WSJ30" s="425"/>
      <c r="WSK30" s="425"/>
      <c r="WSL30" s="425"/>
      <c r="WSM30" s="425"/>
      <c r="WSN30" s="425"/>
      <c r="WSO30" s="425"/>
      <c r="WSP30" s="425"/>
      <c r="WSQ30" s="425"/>
      <c r="WSR30" s="425"/>
      <c r="WSS30" s="425"/>
      <c r="WST30" s="425"/>
      <c r="WSU30" s="425"/>
      <c r="WSV30" s="425"/>
      <c r="WSW30" s="425"/>
      <c r="WSX30" s="425"/>
      <c r="WSY30" s="425"/>
      <c r="WSZ30" s="425"/>
      <c r="WTA30" s="425"/>
      <c r="WTB30" s="425"/>
      <c r="WTC30" s="425"/>
      <c r="WTD30" s="425"/>
      <c r="WTE30" s="425"/>
      <c r="WTF30" s="425"/>
      <c r="WTG30" s="425"/>
      <c r="WTH30" s="425"/>
      <c r="WTI30" s="425"/>
      <c r="WTJ30" s="425"/>
      <c r="WTK30" s="425"/>
      <c r="WTL30" s="425"/>
      <c r="WTM30" s="425"/>
      <c r="WTN30" s="425"/>
      <c r="WTO30" s="425"/>
      <c r="WTP30" s="425"/>
      <c r="WTQ30" s="425"/>
      <c r="WTR30" s="425"/>
      <c r="WTS30" s="425"/>
      <c r="WTT30" s="425"/>
      <c r="WTU30" s="425"/>
      <c r="WTV30" s="425"/>
      <c r="WTW30" s="425"/>
      <c r="WTX30" s="425"/>
      <c r="WTY30" s="425"/>
      <c r="WTZ30" s="425"/>
      <c r="WUA30" s="425"/>
      <c r="WUB30" s="425"/>
      <c r="WUC30" s="425"/>
      <c r="WUD30" s="425"/>
      <c r="WUE30" s="425"/>
      <c r="WUF30" s="425"/>
      <c r="WUG30" s="425"/>
      <c r="WUH30" s="425"/>
      <c r="WUI30" s="425"/>
      <c r="WUJ30" s="425"/>
      <c r="WUK30" s="425"/>
      <c r="WUL30" s="425"/>
      <c r="WUM30" s="425"/>
      <c r="WUN30" s="425"/>
      <c r="WUO30" s="425"/>
      <c r="WUP30" s="425"/>
      <c r="WUQ30" s="425"/>
      <c r="WUR30" s="425"/>
      <c r="WUS30" s="425"/>
      <c r="WUT30" s="425"/>
      <c r="WUU30" s="425"/>
      <c r="WUV30" s="425"/>
      <c r="WUW30" s="425"/>
      <c r="WUX30" s="425"/>
      <c r="WUY30" s="425"/>
      <c r="WUZ30" s="425"/>
      <c r="WVA30" s="425"/>
      <c r="WVB30" s="425"/>
      <c r="WVC30" s="425"/>
      <c r="WVD30" s="425"/>
      <c r="WVE30" s="425"/>
      <c r="WVF30" s="425"/>
      <c r="WVG30" s="425"/>
      <c r="WVH30" s="425"/>
      <c r="WVI30" s="425"/>
      <c r="WVJ30" s="425"/>
      <c r="WVK30" s="425"/>
      <c r="WVL30" s="425"/>
      <c r="WVM30" s="425"/>
      <c r="WVN30" s="425"/>
      <c r="WVO30" s="425"/>
      <c r="WVP30" s="425"/>
      <c r="WVQ30" s="425"/>
      <c r="WVR30" s="425"/>
      <c r="WVS30" s="425"/>
      <c r="WVT30" s="425"/>
      <c r="WVU30" s="425"/>
      <c r="WVV30" s="425"/>
      <c r="WVW30" s="425"/>
      <c r="WVX30" s="425"/>
      <c r="WVY30" s="425"/>
      <c r="WVZ30" s="425"/>
      <c r="WWA30" s="425"/>
      <c r="WWB30" s="425"/>
      <c r="WWC30" s="425"/>
      <c r="WWD30" s="425"/>
      <c r="WWE30" s="425"/>
      <c r="WWF30" s="425"/>
      <c r="WWG30" s="425"/>
      <c r="WWH30" s="425"/>
      <c r="WWI30" s="425"/>
      <c r="WWJ30" s="425"/>
      <c r="WWK30" s="425"/>
      <c r="WWL30" s="425"/>
      <c r="WWM30" s="425"/>
      <c r="WWN30" s="425"/>
      <c r="WWO30" s="425"/>
      <c r="WWP30" s="425"/>
      <c r="WWQ30" s="425"/>
      <c r="WWR30" s="425"/>
      <c r="WWS30" s="425"/>
      <c r="WWT30" s="425"/>
      <c r="WWU30" s="425"/>
      <c r="WWV30" s="425"/>
      <c r="WWW30" s="425"/>
      <c r="WWX30" s="425"/>
      <c r="WWY30" s="425"/>
      <c r="WWZ30" s="425"/>
      <c r="WXA30" s="425"/>
      <c r="WXB30" s="425"/>
      <c r="WXC30" s="425"/>
      <c r="WXD30" s="425"/>
      <c r="WXE30" s="425"/>
      <c r="WXF30" s="425"/>
      <c r="WXG30" s="425"/>
      <c r="WXH30" s="425"/>
      <c r="WXI30" s="425"/>
      <c r="WXJ30" s="425"/>
      <c r="WXK30" s="425"/>
      <c r="WXL30" s="425"/>
      <c r="WXM30" s="425"/>
      <c r="WXN30" s="425"/>
      <c r="WXO30" s="425"/>
      <c r="WXP30" s="425"/>
      <c r="WXQ30" s="425"/>
      <c r="WXR30" s="425"/>
      <c r="WXS30" s="425"/>
      <c r="WXT30" s="425"/>
      <c r="WXU30" s="425"/>
      <c r="WXV30" s="425"/>
      <c r="WXW30" s="425"/>
      <c r="WXX30" s="425"/>
      <c r="WXY30" s="425"/>
      <c r="WXZ30" s="425"/>
      <c r="WYA30" s="425"/>
      <c r="WYB30" s="425"/>
      <c r="WYC30" s="425"/>
      <c r="WYD30" s="425"/>
      <c r="WYE30" s="425"/>
      <c r="WYF30" s="425"/>
      <c r="WYG30" s="425"/>
      <c r="WYH30" s="425"/>
      <c r="WYI30" s="425"/>
      <c r="WYJ30" s="425"/>
      <c r="WYK30" s="425"/>
      <c r="WYL30" s="425"/>
      <c r="WYM30" s="425"/>
      <c r="WYN30" s="425"/>
      <c r="WYO30" s="425"/>
      <c r="WYP30" s="425"/>
      <c r="WYQ30" s="425"/>
      <c r="WYR30" s="425"/>
      <c r="WYS30" s="425"/>
      <c r="WYT30" s="425"/>
      <c r="WYU30" s="425"/>
      <c r="WYV30" s="425"/>
      <c r="WYW30" s="425"/>
      <c r="WYX30" s="425"/>
      <c r="WYY30" s="425"/>
      <c r="WYZ30" s="425"/>
      <c r="WZA30" s="425"/>
      <c r="WZB30" s="425"/>
      <c r="WZC30" s="425"/>
      <c r="WZD30" s="425"/>
      <c r="WZE30" s="425"/>
      <c r="WZF30" s="425"/>
      <c r="WZG30" s="425"/>
      <c r="WZH30" s="425"/>
      <c r="WZI30" s="425"/>
      <c r="WZJ30" s="425"/>
      <c r="WZK30" s="425"/>
      <c r="WZL30" s="425"/>
      <c r="WZM30" s="425"/>
      <c r="WZN30" s="425"/>
      <c r="WZO30" s="425"/>
      <c r="WZP30" s="425"/>
      <c r="WZQ30" s="425"/>
      <c r="WZR30" s="425"/>
      <c r="WZS30" s="425"/>
      <c r="WZT30" s="425"/>
      <c r="WZU30" s="425"/>
      <c r="WZV30" s="425"/>
      <c r="WZW30" s="425"/>
      <c r="WZX30" s="425"/>
      <c r="WZY30" s="425"/>
      <c r="WZZ30" s="425"/>
      <c r="XAA30" s="425"/>
      <c r="XAB30" s="425"/>
      <c r="XAC30" s="425"/>
      <c r="XAD30" s="425"/>
      <c r="XAE30" s="425"/>
      <c r="XAF30" s="425"/>
      <c r="XAG30" s="425"/>
      <c r="XAH30" s="425"/>
      <c r="XAI30" s="425"/>
      <c r="XAJ30" s="425"/>
      <c r="XAK30" s="425"/>
      <c r="XAL30" s="425"/>
      <c r="XAM30" s="425"/>
      <c r="XAN30" s="425"/>
      <c r="XAO30" s="425"/>
      <c r="XAP30" s="425"/>
      <c r="XAQ30" s="425"/>
      <c r="XAR30" s="425"/>
      <c r="XAS30" s="425"/>
      <c r="XAT30" s="425"/>
      <c r="XAU30" s="425"/>
      <c r="XAV30" s="425"/>
      <c r="XAW30" s="425"/>
      <c r="XAX30" s="425"/>
      <c r="XAY30" s="425"/>
      <c r="XAZ30" s="425"/>
      <c r="XBA30" s="425"/>
      <c r="XBB30" s="425"/>
      <c r="XBC30" s="425"/>
      <c r="XBD30" s="425"/>
      <c r="XBE30" s="425"/>
      <c r="XBF30" s="425"/>
      <c r="XBG30" s="425"/>
      <c r="XBH30" s="425"/>
      <c r="XBI30" s="425"/>
      <c r="XBJ30" s="425"/>
      <c r="XBK30" s="425"/>
      <c r="XBL30" s="425"/>
      <c r="XBM30" s="425"/>
      <c r="XBN30" s="425"/>
      <c r="XBO30" s="425"/>
      <c r="XBP30" s="425"/>
      <c r="XBQ30" s="425"/>
      <c r="XBR30" s="425"/>
      <c r="XBS30" s="425"/>
      <c r="XBT30" s="425"/>
      <c r="XBU30" s="425"/>
      <c r="XBV30" s="425"/>
      <c r="XBW30" s="425"/>
      <c r="XBX30" s="425"/>
      <c r="XBY30" s="425"/>
      <c r="XBZ30" s="425"/>
      <c r="XCA30" s="425"/>
      <c r="XCB30" s="425"/>
      <c r="XCC30" s="425"/>
      <c r="XCD30" s="425"/>
      <c r="XCE30" s="425"/>
      <c r="XCF30" s="425"/>
      <c r="XCG30" s="425"/>
      <c r="XCH30" s="425"/>
      <c r="XCI30" s="425"/>
      <c r="XCJ30" s="425"/>
      <c r="XCK30" s="425"/>
      <c r="XCL30" s="425"/>
      <c r="XCM30" s="425"/>
      <c r="XCN30" s="425"/>
      <c r="XCO30" s="425"/>
      <c r="XCP30" s="425"/>
      <c r="XCQ30" s="425"/>
      <c r="XCR30" s="425"/>
      <c r="XCS30" s="425"/>
      <c r="XCT30" s="425"/>
      <c r="XCU30" s="425"/>
      <c r="XCV30" s="425"/>
      <c r="XCW30" s="425"/>
      <c r="XCX30" s="425"/>
      <c r="XCY30" s="425"/>
      <c r="XCZ30" s="425"/>
      <c r="XDA30" s="425"/>
      <c r="XDB30" s="425"/>
      <c r="XDC30" s="425"/>
      <c r="XDD30" s="425"/>
      <c r="XDE30" s="425"/>
      <c r="XDF30" s="425"/>
      <c r="XDG30" s="425"/>
      <c r="XDH30" s="425"/>
      <c r="XDI30" s="425"/>
      <c r="XDJ30" s="425"/>
      <c r="XDK30" s="425"/>
      <c r="XDL30" s="425"/>
      <c r="XDM30" s="425"/>
      <c r="XDN30" s="425"/>
      <c r="XDO30" s="425"/>
      <c r="XDP30" s="425"/>
      <c r="XDQ30" s="425"/>
      <c r="XDR30" s="425"/>
      <c r="XDS30" s="425"/>
      <c r="XDT30" s="425"/>
      <c r="XDU30" s="425"/>
      <c r="XDV30" s="425"/>
      <c r="XDW30" s="425"/>
      <c r="XDX30" s="425"/>
      <c r="XDY30" s="425"/>
      <c r="XDZ30" s="425"/>
      <c r="XEA30" s="425"/>
      <c r="XEB30" s="425"/>
      <c r="XEC30" s="425"/>
      <c r="XED30" s="425"/>
      <c r="XEE30" s="425"/>
      <c r="XEF30" s="425"/>
      <c r="XEG30" s="425"/>
      <c r="XEH30" s="425"/>
      <c r="XEI30" s="425"/>
      <c r="XEJ30" s="425"/>
      <c r="XEK30" s="425"/>
      <c r="XEL30" s="425"/>
      <c r="XEM30" s="425"/>
      <c r="XEN30" s="425"/>
      <c r="XEO30" s="425"/>
      <c r="XEP30" s="425"/>
      <c r="XEQ30" s="425"/>
      <c r="XER30" s="425"/>
      <c r="XES30" s="425"/>
      <c r="XET30" s="425"/>
      <c r="XEU30" s="425"/>
      <c r="XEV30" s="425"/>
      <c r="XEW30" s="425"/>
      <c r="XEX30" s="425"/>
      <c r="XEY30" s="425"/>
      <c r="XEZ30" s="425"/>
      <c r="XFA30" s="425"/>
    </row>
    <row r="31" spans="1:16381" ht="16.5" customHeight="1"/>
    <row r="32" spans="1:16381">
      <c r="B32" s="607" t="s">
        <v>843</v>
      </c>
      <c r="C32" s="544">
        <v>1022</v>
      </c>
      <c r="D32" s="900" t="s">
        <v>844</v>
      </c>
      <c r="E32" s="901"/>
      <c r="F32" s="901"/>
      <c r="G32" s="901"/>
      <c r="H32" s="901"/>
      <c r="I32" s="918"/>
    </row>
    <row r="33" spans="2:9" ht="15" customHeight="1">
      <c r="B33" s="607" t="s">
        <v>845</v>
      </c>
      <c r="C33" s="544">
        <v>11002</v>
      </c>
      <c r="D33" s="904" t="s">
        <v>846</v>
      </c>
      <c r="E33" s="904" t="s">
        <v>847</v>
      </c>
      <c r="F33" s="904" t="s">
        <v>848</v>
      </c>
      <c r="G33" s="904" t="s">
        <v>849</v>
      </c>
      <c r="H33" s="904" t="s">
        <v>850</v>
      </c>
      <c r="I33" s="904" t="s">
        <v>851</v>
      </c>
    </row>
    <row r="34" spans="2:9" ht="42" customHeight="1">
      <c r="B34" s="607" t="s">
        <v>852</v>
      </c>
      <c r="C34" s="608" t="s">
        <v>853</v>
      </c>
      <c r="D34" s="905"/>
      <c r="E34" s="905"/>
      <c r="F34" s="905"/>
      <c r="G34" s="905"/>
      <c r="H34" s="905"/>
      <c r="I34" s="905"/>
    </row>
    <row r="35" spans="2:9" ht="33.75" customHeight="1">
      <c r="B35" s="607" t="s">
        <v>854</v>
      </c>
      <c r="C35" s="629" t="s">
        <v>855</v>
      </c>
      <c r="D35" s="905"/>
      <c r="E35" s="905"/>
      <c r="F35" s="905"/>
      <c r="G35" s="905"/>
      <c r="H35" s="905"/>
      <c r="I35" s="905"/>
    </row>
    <row r="36" spans="2:9" ht="51" customHeight="1">
      <c r="B36" s="607" t="s">
        <v>856</v>
      </c>
      <c r="C36" s="608" t="s">
        <v>824</v>
      </c>
      <c r="D36" s="905"/>
      <c r="E36" s="905"/>
      <c r="F36" s="905"/>
      <c r="G36" s="905"/>
      <c r="H36" s="905"/>
      <c r="I36" s="905"/>
    </row>
    <row r="37" spans="2:9">
      <c r="B37" s="612" t="s">
        <v>857</v>
      </c>
      <c r="C37" s="613" t="s">
        <v>858</v>
      </c>
      <c r="D37" s="906"/>
      <c r="E37" s="906"/>
      <c r="F37" s="906"/>
      <c r="G37" s="906"/>
      <c r="H37" s="906"/>
      <c r="I37" s="906"/>
    </row>
    <row r="38" spans="2:9">
      <c r="B38" s="617" t="s">
        <v>859</v>
      </c>
      <c r="C38" s="618"/>
      <c r="D38" s="619"/>
      <c r="E38" s="619"/>
      <c r="F38" s="619"/>
      <c r="G38" s="619"/>
      <c r="H38" s="619"/>
      <c r="I38" s="620"/>
    </row>
    <row r="39" spans="2:9">
      <c r="B39" s="621" t="s">
        <v>860</v>
      </c>
      <c r="C39" s="622" t="s">
        <v>861</v>
      </c>
      <c r="D39" s="623"/>
      <c r="E39" s="623"/>
      <c r="F39" s="623"/>
      <c r="G39" s="623"/>
      <c r="H39" s="623"/>
      <c r="I39" s="624"/>
    </row>
    <row r="40" spans="2:9" ht="64.5" customHeight="1">
      <c r="B40" s="457" t="s">
        <v>831</v>
      </c>
      <c r="C40" s="458" t="s">
        <v>862</v>
      </c>
      <c r="D40" s="625">
        <v>5</v>
      </c>
      <c r="E40" s="626">
        <v>5</v>
      </c>
      <c r="F40" s="626">
        <v>5</v>
      </c>
      <c r="G40" s="626">
        <v>5</v>
      </c>
      <c r="H40" s="626">
        <v>5</v>
      </c>
      <c r="I40" s="460"/>
    </row>
    <row r="41" spans="2:9" ht="57" customHeight="1">
      <c r="B41" s="457" t="s">
        <v>831</v>
      </c>
      <c r="C41" s="458" t="s">
        <v>863</v>
      </c>
      <c r="D41" s="630" t="s">
        <v>864</v>
      </c>
      <c r="E41" s="630" t="s">
        <v>864</v>
      </c>
      <c r="F41" s="630" t="s">
        <v>864</v>
      </c>
      <c r="G41" s="630" t="s">
        <v>864</v>
      </c>
      <c r="H41" s="630" t="s">
        <v>864</v>
      </c>
      <c r="I41" s="460"/>
    </row>
    <row r="42" spans="2:9" ht="31.5" customHeight="1">
      <c r="B42" s="457"/>
      <c r="C42" s="458" t="s">
        <v>865</v>
      </c>
      <c r="D42" s="625">
        <v>85</v>
      </c>
      <c r="E42" s="631">
        <v>85</v>
      </c>
      <c r="F42" s="631">
        <v>97</v>
      </c>
      <c r="G42" s="631">
        <v>97</v>
      </c>
      <c r="H42" s="631">
        <v>97</v>
      </c>
      <c r="I42" s="460"/>
    </row>
    <row r="43" spans="2:9" ht="16.5" customHeight="1">
      <c r="B43" s="632" t="s">
        <v>842</v>
      </c>
      <c r="C43" s="632"/>
      <c r="D43" s="627">
        <v>342378.04</v>
      </c>
      <c r="E43" s="627">
        <v>332055.90000000002</v>
      </c>
      <c r="F43" s="627">
        <v>467219</v>
      </c>
      <c r="G43" s="627">
        <v>467219</v>
      </c>
      <c r="H43" s="627">
        <v>467219</v>
      </c>
      <c r="I43" s="446" t="s">
        <v>866</v>
      </c>
    </row>
    <row r="44" spans="2:9" ht="16.5" customHeight="1"/>
    <row r="45" spans="2:9" ht="16.5" customHeight="1"/>
    <row r="46" spans="2:9">
      <c r="B46" s="607" t="s">
        <v>843</v>
      </c>
      <c r="C46" s="608">
        <v>1022</v>
      </c>
      <c r="D46" s="605" t="s">
        <v>844</v>
      </c>
      <c r="E46" s="605"/>
      <c r="F46" s="605"/>
      <c r="G46" s="605"/>
      <c r="H46" s="605"/>
      <c r="I46" s="605"/>
    </row>
    <row r="47" spans="2:9" ht="14.25" customHeight="1">
      <c r="B47" s="607" t="s">
        <v>845</v>
      </c>
      <c r="C47" s="608">
        <v>12001</v>
      </c>
      <c r="D47" s="904" t="s">
        <v>846</v>
      </c>
      <c r="E47" s="904" t="s">
        <v>847</v>
      </c>
      <c r="F47" s="907" t="s">
        <v>848</v>
      </c>
      <c r="G47" s="907" t="s">
        <v>849</v>
      </c>
      <c r="H47" s="907" t="s">
        <v>850</v>
      </c>
      <c r="I47" s="910" t="s">
        <v>851</v>
      </c>
    </row>
    <row r="48" spans="2:9" ht="25.5">
      <c r="B48" s="607" t="s">
        <v>852</v>
      </c>
      <c r="C48" s="608" t="s">
        <v>867</v>
      </c>
      <c r="D48" s="905"/>
      <c r="E48" s="905"/>
      <c r="F48" s="912"/>
      <c r="G48" s="912"/>
      <c r="H48" s="912"/>
      <c r="I48" s="917"/>
    </row>
    <row r="49" spans="1:16381" ht="39.75" customHeight="1">
      <c r="B49" s="607" t="s">
        <v>854</v>
      </c>
      <c r="C49" s="608" t="s">
        <v>868</v>
      </c>
      <c r="D49" s="905"/>
      <c r="E49" s="905"/>
      <c r="F49" s="912"/>
      <c r="G49" s="912"/>
      <c r="H49" s="912"/>
      <c r="I49" s="917"/>
    </row>
    <row r="50" spans="1:16381">
      <c r="B50" s="607" t="s">
        <v>856</v>
      </c>
      <c r="C50" s="608" t="s">
        <v>869</v>
      </c>
      <c r="D50" s="905"/>
      <c r="E50" s="905"/>
      <c r="F50" s="912"/>
      <c r="G50" s="912"/>
      <c r="H50" s="912"/>
      <c r="I50" s="917"/>
    </row>
    <row r="51" spans="1:16381">
      <c r="B51" s="612" t="s">
        <v>857</v>
      </c>
      <c r="C51" s="613" t="s">
        <v>870</v>
      </c>
      <c r="D51" s="906"/>
      <c r="E51" s="906"/>
      <c r="F51" s="913"/>
      <c r="G51" s="913"/>
      <c r="H51" s="913"/>
      <c r="I51" s="911"/>
    </row>
    <row r="52" spans="1:16381">
      <c r="B52" s="617" t="s">
        <v>859</v>
      </c>
      <c r="C52" s="618"/>
      <c r="D52" s="619"/>
      <c r="E52" s="619"/>
      <c r="F52" s="619"/>
      <c r="G52" s="619"/>
      <c r="H52" s="619"/>
      <c r="I52" s="620"/>
    </row>
    <row r="53" spans="1:16381">
      <c r="B53" s="621" t="s">
        <v>860</v>
      </c>
      <c r="C53" s="622" t="s">
        <v>861</v>
      </c>
      <c r="D53" s="623"/>
      <c r="E53" s="623"/>
      <c r="F53" s="623"/>
      <c r="G53" s="623"/>
      <c r="H53" s="623"/>
      <c r="I53" s="624"/>
    </row>
    <row r="54" spans="1:16381" ht="43.5" customHeight="1">
      <c r="B54" s="634" t="s">
        <v>871</v>
      </c>
      <c r="C54" s="634" t="s">
        <v>872</v>
      </c>
      <c r="D54" s="631">
        <v>40396</v>
      </c>
      <c r="E54" s="631">
        <v>22908</v>
      </c>
      <c r="F54" s="631">
        <v>5220</v>
      </c>
      <c r="G54" s="631">
        <v>1138</v>
      </c>
      <c r="H54" s="631">
        <v>157</v>
      </c>
      <c r="I54" s="460">
        <v>2027</v>
      </c>
    </row>
    <row r="55" spans="1:16381" ht="30.75" customHeight="1">
      <c r="B55" s="634" t="s">
        <v>871</v>
      </c>
      <c r="C55" s="634" t="s">
        <v>873</v>
      </c>
      <c r="D55" s="631">
        <v>7271</v>
      </c>
      <c r="E55" s="631">
        <v>2943</v>
      </c>
      <c r="F55" s="631">
        <v>692</v>
      </c>
      <c r="G55" s="631">
        <v>151</v>
      </c>
      <c r="H55" s="631">
        <v>24</v>
      </c>
      <c r="I55" s="460"/>
    </row>
    <row r="56" spans="1:16381" ht="24" customHeight="1">
      <c r="B56" s="634" t="s">
        <v>871</v>
      </c>
      <c r="C56" s="634" t="s">
        <v>874</v>
      </c>
      <c r="D56" s="631">
        <v>32316</v>
      </c>
      <c r="E56" s="631">
        <v>19761</v>
      </c>
      <c r="F56" s="631">
        <v>4443</v>
      </c>
      <c r="G56" s="631">
        <v>972</v>
      </c>
      <c r="H56" s="631">
        <v>132</v>
      </c>
      <c r="I56" s="460"/>
    </row>
    <row r="57" spans="1:16381" ht="42.75" customHeight="1">
      <c r="B57" s="936" t="s">
        <v>842</v>
      </c>
      <c r="C57" s="937"/>
      <c r="D57" s="635">
        <v>8469398.9700000007</v>
      </c>
      <c r="E57" s="635">
        <v>6347641.2999999998</v>
      </c>
      <c r="F57" s="635">
        <v>3181332.17</v>
      </c>
      <c r="G57" s="635">
        <v>1435359.99</v>
      </c>
      <c r="H57" s="635">
        <v>265213.58</v>
      </c>
      <c r="I57" s="636"/>
    </row>
    <row r="58" spans="1:16381" s="628" customFormat="1" ht="16.5" customHeight="1">
      <c r="A58" s="425"/>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5"/>
      <c r="AY58" s="425"/>
      <c r="AZ58" s="425"/>
      <c r="BA58" s="425"/>
      <c r="BB58" s="425"/>
      <c r="BC58" s="425"/>
      <c r="BD58" s="425"/>
      <c r="BE58" s="425"/>
      <c r="BF58" s="425"/>
      <c r="BG58" s="425"/>
      <c r="BH58" s="425"/>
      <c r="BI58" s="425"/>
      <c r="BJ58" s="425"/>
      <c r="BK58" s="425"/>
      <c r="BL58" s="425"/>
      <c r="BM58" s="425"/>
      <c r="BN58" s="425"/>
      <c r="BO58" s="425"/>
      <c r="BP58" s="425"/>
      <c r="BQ58" s="425"/>
      <c r="BR58" s="425"/>
      <c r="BS58" s="425"/>
      <c r="BT58" s="425"/>
      <c r="BU58" s="425"/>
      <c r="BV58" s="425"/>
      <c r="BW58" s="425"/>
      <c r="BX58" s="425"/>
      <c r="BY58" s="425"/>
      <c r="BZ58" s="425"/>
      <c r="CA58" s="425"/>
      <c r="CB58" s="425"/>
      <c r="CC58" s="425"/>
      <c r="CD58" s="425"/>
      <c r="CE58" s="425"/>
      <c r="CF58" s="425"/>
      <c r="CG58" s="425"/>
      <c r="CH58" s="425"/>
      <c r="CI58" s="425"/>
      <c r="CJ58" s="425"/>
      <c r="CK58" s="425"/>
      <c r="CL58" s="425"/>
      <c r="CM58" s="425"/>
      <c r="CN58" s="425"/>
      <c r="CO58" s="425"/>
      <c r="CP58" s="425"/>
      <c r="CQ58" s="425"/>
      <c r="CR58" s="425"/>
      <c r="CS58" s="425"/>
      <c r="CT58" s="425"/>
      <c r="CU58" s="425"/>
      <c r="CV58" s="425"/>
      <c r="CW58" s="425"/>
      <c r="CX58" s="425"/>
      <c r="CY58" s="425"/>
      <c r="CZ58" s="425"/>
      <c r="DA58" s="425"/>
      <c r="DB58" s="425"/>
      <c r="DC58" s="425"/>
      <c r="DD58" s="425"/>
      <c r="DE58" s="425"/>
      <c r="DF58" s="425"/>
      <c r="DG58" s="425"/>
      <c r="DH58" s="425"/>
      <c r="DI58" s="425"/>
      <c r="DJ58" s="425"/>
      <c r="DK58" s="425"/>
      <c r="DL58" s="425"/>
      <c r="DM58" s="425"/>
      <c r="DN58" s="425"/>
      <c r="DO58" s="425"/>
      <c r="DP58" s="425"/>
      <c r="DQ58" s="425"/>
      <c r="DR58" s="425"/>
      <c r="DS58" s="425"/>
      <c r="DT58" s="425"/>
      <c r="DU58" s="425"/>
      <c r="DV58" s="425"/>
      <c r="DW58" s="425"/>
      <c r="DX58" s="425"/>
      <c r="DY58" s="425"/>
      <c r="DZ58" s="425"/>
      <c r="EA58" s="425"/>
      <c r="EB58" s="425"/>
      <c r="EC58" s="425"/>
      <c r="ED58" s="425"/>
      <c r="EE58" s="425"/>
      <c r="EF58" s="425"/>
      <c r="EG58" s="425"/>
      <c r="EH58" s="425"/>
      <c r="EI58" s="425"/>
      <c r="EJ58" s="425"/>
      <c r="EK58" s="425"/>
      <c r="EL58" s="425"/>
      <c r="EM58" s="425"/>
      <c r="EN58" s="425"/>
      <c r="EO58" s="425"/>
      <c r="EP58" s="425"/>
      <c r="EQ58" s="425"/>
      <c r="ER58" s="425"/>
      <c r="ES58" s="425"/>
      <c r="ET58" s="425"/>
      <c r="EU58" s="425"/>
      <c r="EV58" s="425"/>
      <c r="EW58" s="425"/>
      <c r="EX58" s="425"/>
      <c r="EY58" s="425"/>
      <c r="EZ58" s="425"/>
      <c r="FA58" s="425"/>
      <c r="FB58" s="425"/>
      <c r="FC58" s="425"/>
      <c r="FD58" s="425"/>
      <c r="FE58" s="425"/>
      <c r="FF58" s="425"/>
      <c r="FG58" s="425"/>
      <c r="FH58" s="425"/>
      <c r="FI58" s="425"/>
      <c r="FJ58" s="425"/>
      <c r="FK58" s="425"/>
      <c r="FL58" s="425"/>
      <c r="FM58" s="425"/>
      <c r="FN58" s="425"/>
      <c r="FO58" s="425"/>
      <c r="FP58" s="425"/>
      <c r="FQ58" s="425"/>
      <c r="FR58" s="425"/>
      <c r="FS58" s="425"/>
      <c r="FT58" s="425"/>
      <c r="FU58" s="425"/>
      <c r="FV58" s="425"/>
      <c r="FW58" s="425"/>
      <c r="FX58" s="425"/>
      <c r="FY58" s="425"/>
      <c r="FZ58" s="425"/>
      <c r="GA58" s="425"/>
      <c r="GB58" s="425"/>
      <c r="GC58" s="425"/>
      <c r="GD58" s="425"/>
      <c r="GE58" s="425"/>
      <c r="GF58" s="425"/>
      <c r="GG58" s="425"/>
      <c r="GH58" s="425"/>
      <c r="GI58" s="425"/>
      <c r="GJ58" s="425"/>
      <c r="GK58" s="425"/>
      <c r="GL58" s="425"/>
      <c r="GM58" s="425"/>
      <c r="GN58" s="425"/>
      <c r="GO58" s="425"/>
      <c r="GP58" s="425"/>
      <c r="GQ58" s="425"/>
      <c r="GR58" s="425"/>
      <c r="GS58" s="425"/>
      <c r="GT58" s="425"/>
      <c r="GU58" s="425"/>
      <c r="GV58" s="425"/>
      <c r="GW58" s="425"/>
      <c r="GX58" s="425"/>
      <c r="GY58" s="425"/>
      <c r="GZ58" s="425"/>
      <c r="HA58" s="425"/>
      <c r="HB58" s="425"/>
      <c r="HC58" s="425"/>
      <c r="HD58" s="425"/>
      <c r="HE58" s="425"/>
      <c r="HF58" s="425"/>
      <c r="HG58" s="425"/>
      <c r="HH58" s="425"/>
      <c r="HI58" s="425"/>
      <c r="HJ58" s="425"/>
      <c r="HK58" s="425"/>
      <c r="HL58" s="425"/>
      <c r="HM58" s="425"/>
      <c r="HN58" s="425"/>
      <c r="HO58" s="425"/>
      <c r="HP58" s="425"/>
      <c r="HQ58" s="425"/>
      <c r="HR58" s="425"/>
      <c r="HS58" s="425"/>
      <c r="HT58" s="425"/>
      <c r="HU58" s="425"/>
      <c r="HV58" s="425"/>
      <c r="HW58" s="425"/>
      <c r="HX58" s="425"/>
      <c r="HY58" s="425"/>
      <c r="HZ58" s="425"/>
      <c r="IA58" s="425"/>
      <c r="IB58" s="425"/>
      <c r="IC58" s="425"/>
      <c r="ID58" s="425"/>
      <c r="IE58" s="425"/>
      <c r="IF58" s="425"/>
      <c r="IG58" s="425"/>
      <c r="IH58" s="425"/>
      <c r="II58" s="425"/>
      <c r="IJ58" s="425"/>
      <c r="IK58" s="425"/>
      <c r="IL58" s="425"/>
      <c r="IM58" s="425"/>
      <c r="IN58" s="425"/>
      <c r="IO58" s="425"/>
      <c r="IP58" s="425"/>
      <c r="IQ58" s="425"/>
      <c r="IR58" s="425"/>
      <c r="IS58" s="425"/>
      <c r="IT58" s="425"/>
      <c r="IU58" s="425"/>
      <c r="IV58" s="425"/>
      <c r="IW58" s="425"/>
      <c r="IX58" s="425"/>
      <c r="IY58" s="425"/>
      <c r="IZ58" s="425"/>
      <c r="JA58" s="425"/>
      <c r="JB58" s="425"/>
      <c r="JC58" s="425"/>
      <c r="JD58" s="425"/>
      <c r="JE58" s="425"/>
      <c r="JF58" s="425"/>
      <c r="JG58" s="425"/>
      <c r="JH58" s="425"/>
      <c r="JI58" s="425"/>
      <c r="JJ58" s="425"/>
      <c r="JK58" s="425"/>
      <c r="JL58" s="425"/>
      <c r="JM58" s="425"/>
      <c r="JN58" s="425"/>
      <c r="JO58" s="425"/>
      <c r="JP58" s="425"/>
      <c r="JQ58" s="425"/>
      <c r="JR58" s="425"/>
      <c r="JS58" s="425"/>
      <c r="JT58" s="425"/>
      <c r="JU58" s="425"/>
      <c r="JV58" s="425"/>
      <c r="JW58" s="425"/>
      <c r="JX58" s="425"/>
      <c r="JY58" s="425"/>
      <c r="JZ58" s="425"/>
      <c r="KA58" s="425"/>
      <c r="KB58" s="425"/>
      <c r="KC58" s="425"/>
      <c r="KD58" s="425"/>
      <c r="KE58" s="425"/>
      <c r="KF58" s="425"/>
      <c r="KG58" s="425"/>
      <c r="KH58" s="425"/>
      <c r="KI58" s="425"/>
      <c r="KJ58" s="425"/>
      <c r="KK58" s="425"/>
      <c r="KL58" s="425"/>
      <c r="KM58" s="425"/>
      <c r="KN58" s="425"/>
      <c r="KO58" s="425"/>
      <c r="KP58" s="425"/>
      <c r="KQ58" s="425"/>
      <c r="KR58" s="425"/>
      <c r="KS58" s="425"/>
      <c r="KT58" s="425"/>
      <c r="KU58" s="425"/>
      <c r="KV58" s="425"/>
      <c r="KW58" s="425"/>
      <c r="KX58" s="425"/>
      <c r="KY58" s="425"/>
      <c r="KZ58" s="425"/>
      <c r="LA58" s="425"/>
      <c r="LB58" s="425"/>
      <c r="LC58" s="425"/>
      <c r="LD58" s="425"/>
      <c r="LE58" s="425"/>
      <c r="LF58" s="425"/>
      <c r="LG58" s="425"/>
      <c r="LH58" s="425"/>
      <c r="LI58" s="425"/>
      <c r="LJ58" s="425"/>
      <c r="LK58" s="425"/>
      <c r="LL58" s="425"/>
      <c r="LM58" s="425"/>
      <c r="LN58" s="425"/>
      <c r="LO58" s="425"/>
      <c r="LP58" s="425"/>
      <c r="LQ58" s="425"/>
      <c r="LR58" s="425"/>
      <c r="LS58" s="425"/>
      <c r="LT58" s="425"/>
      <c r="LU58" s="425"/>
      <c r="LV58" s="425"/>
      <c r="LW58" s="425"/>
      <c r="LX58" s="425"/>
      <c r="LY58" s="425"/>
      <c r="LZ58" s="425"/>
      <c r="MA58" s="425"/>
      <c r="MB58" s="425"/>
      <c r="MC58" s="425"/>
      <c r="MD58" s="425"/>
      <c r="ME58" s="425"/>
      <c r="MF58" s="425"/>
      <c r="MG58" s="425"/>
      <c r="MH58" s="425"/>
      <c r="MI58" s="425"/>
      <c r="MJ58" s="425"/>
      <c r="MK58" s="425"/>
      <c r="ML58" s="425"/>
      <c r="MM58" s="425"/>
      <c r="MN58" s="425"/>
      <c r="MO58" s="425"/>
      <c r="MP58" s="425"/>
      <c r="MQ58" s="425"/>
      <c r="MR58" s="425"/>
      <c r="MS58" s="425"/>
      <c r="MT58" s="425"/>
      <c r="MU58" s="425"/>
      <c r="MV58" s="425"/>
      <c r="MW58" s="425"/>
      <c r="MX58" s="425"/>
      <c r="MY58" s="425"/>
      <c r="MZ58" s="425"/>
      <c r="NA58" s="425"/>
      <c r="NB58" s="425"/>
      <c r="NC58" s="425"/>
      <c r="ND58" s="425"/>
      <c r="NE58" s="425"/>
      <c r="NF58" s="425"/>
      <c r="NG58" s="425"/>
      <c r="NH58" s="425"/>
      <c r="NI58" s="425"/>
      <c r="NJ58" s="425"/>
      <c r="NK58" s="425"/>
      <c r="NL58" s="425"/>
      <c r="NM58" s="425"/>
      <c r="NN58" s="425"/>
      <c r="NO58" s="425"/>
      <c r="NP58" s="425"/>
      <c r="NQ58" s="425"/>
      <c r="NR58" s="425"/>
      <c r="NS58" s="425"/>
      <c r="NT58" s="425"/>
      <c r="NU58" s="425"/>
      <c r="NV58" s="425"/>
      <c r="NW58" s="425"/>
      <c r="NX58" s="425"/>
      <c r="NY58" s="425"/>
      <c r="NZ58" s="425"/>
      <c r="OA58" s="425"/>
      <c r="OB58" s="425"/>
      <c r="OC58" s="425"/>
      <c r="OD58" s="425"/>
      <c r="OE58" s="425"/>
      <c r="OF58" s="425"/>
      <c r="OG58" s="425"/>
      <c r="OH58" s="425"/>
      <c r="OI58" s="425"/>
      <c r="OJ58" s="425"/>
      <c r="OK58" s="425"/>
      <c r="OL58" s="425"/>
      <c r="OM58" s="425"/>
      <c r="ON58" s="425"/>
      <c r="OO58" s="425"/>
      <c r="OP58" s="425"/>
      <c r="OQ58" s="425"/>
      <c r="OR58" s="425"/>
      <c r="OS58" s="425"/>
      <c r="OT58" s="425"/>
      <c r="OU58" s="425"/>
      <c r="OV58" s="425"/>
      <c r="OW58" s="425"/>
      <c r="OX58" s="425"/>
      <c r="OY58" s="425"/>
      <c r="OZ58" s="425"/>
      <c r="PA58" s="425"/>
      <c r="PB58" s="425"/>
      <c r="PC58" s="425"/>
      <c r="PD58" s="425"/>
      <c r="PE58" s="425"/>
      <c r="PF58" s="425"/>
      <c r="PG58" s="425"/>
      <c r="PH58" s="425"/>
      <c r="PI58" s="425"/>
      <c r="PJ58" s="425"/>
      <c r="PK58" s="425"/>
      <c r="PL58" s="425"/>
      <c r="PM58" s="425"/>
      <c r="PN58" s="425"/>
      <c r="PO58" s="425"/>
      <c r="PP58" s="425"/>
      <c r="PQ58" s="425"/>
      <c r="PR58" s="425"/>
      <c r="PS58" s="425"/>
      <c r="PT58" s="425"/>
      <c r="PU58" s="425"/>
      <c r="PV58" s="425"/>
      <c r="PW58" s="425"/>
      <c r="PX58" s="425"/>
      <c r="PY58" s="425"/>
      <c r="PZ58" s="425"/>
      <c r="QA58" s="425"/>
      <c r="QB58" s="425"/>
      <c r="QC58" s="425"/>
      <c r="QD58" s="425"/>
      <c r="QE58" s="425"/>
      <c r="QF58" s="425"/>
      <c r="QG58" s="425"/>
      <c r="QH58" s="425"/>
      <c r="QI58" s="425"/>
      <c r="QJ58" s="425"/>
      <c r="QK58" s="425"/>
      <c r="QL58" s="425"/>
      <c r="QM58" s="425"/>
      <c r="QN58" s="425"/>
      <c r="QO58" s="425"/>
      <c r="QP58" s="425"/>
      <c r="QQ58" s="425"/>
      <c r="QR58" s="425"/>
      <c r="QS58" s="425"/>
      <c r="QT58" s="425"/>
      <c r="QU58" s="425"/>
      <c r="QV58" s="425"/>
      <c r="QW58" s="425"/>
      <c r="QX58" s="425"/>
      <c r="QY58" s="425"/>
      <c r="QZ58" s="425"/>
      <c r="RA58" s="425"/>
      <c r="RB58" s="425"/>
      <c r="RC58" s="425"/>
      <c r="RD58" s="425"/>
      <c r="RE58" s="425"/>
      <c r="RF58" s="425"/>
      <c r="RG58" s="425"/>
      <c r="RH58" s="425"/>
      <c r="RI58" s="425"/>
      <c r="RJ58" s="425"/>
      <c r="RK58" s="425"/>
      <c r="RL58" s="425"/>
      <c r="RM58" s="425"/>
      <c r="RN58" s="425"/>
      <c r="RO58" s="425"/>
      <c r="RP58" s="425"/>
      <c r="RQ58" s="425"/>
      <c r="RR58" s="425"/>
      <c r="RS58" s="425"/>
      <c r="RT58" s="425"/>
      <c r="RU58" s="425"/>
      <c r="RV58" s="425"/>
      <c r="RW58" s="425"/>
      <c r="RX58" s="425"/>
      <c r="RY58" s="425"/>
      <c r="RZ58" s="425"/>
      <c r="SA58" s="425"/>
      <c r="SB58" s="425"/>
      <c r="SC58" s="425"/>
      <c r="SD58" s="425"/>
      <c r="SE58" s="425"/>
      <c r="SF58" s="425"/>
      <c r="SG58" s="425"/>
      <c r="SH58" s="425"/>
      <c r="SI58" s="425"/>
      <c r="SJ58" s="425"/>
      <c r="SK58" s="425"/>
      <c r="SL58" s="425"/>
      <c r="SM58" s="425"/>
      <c r="SN58" s="425"/>
      <c r="SO58" s="425"/>
      <c r="SP58" s="425"/>
      <c r="SQ58" s="425"/>
      <c r="SR58" s="425"/>
      <c r="SS58" s="425"/>
      <c r="ST58" s="425"/>
      <c r="SU58" s="425"/>
      <c r="SV58" s="425"/>
      <c r="SW58" s="425"/>
      <c r="SX58" s="425"/>
      <c r="SY58" s="425"/>
      <c r="SZ58" s="425"/>
      <c r="TA58" s="425"/>
      <c r="TB58" s="425"/>
      <c r="TC58" s="425"/>
      <c r="TD58" s="425"/>
      <c r="TE58" s="425"/>
      <c r="TF58" s="425"/>
      <c r="TG58" s="425"/>
      <c r="TH58" s="425"/>
      <c r="TI58" s="425"/>
      <c r="TJ58" s="425"/>
      <c r="TK58" s="425"/>
      <c r="TL58" s="425"/>
      <c r="TM58" s="425"/>
      <c r="TN58" s="425"/>
      <c r="TO58" s="425"/>
      <c r="TP58" s="425"/>
      <c r="TQ58" s="425"/>
      <c r="TR58" s="425"/>
      <c r="TS58" s="425"/>
      <c r="TT58" s="425"/>
      <c r="TU58" s="425"/>
      <c r="TV58" s="425"/>
      <c r="TW58" s="425"/>
      <c r="TX58" s="425"/>
      <c r="TY58" s="425"/>
      <c r="TZ58" s="425"/>
      <c r="UA58" s="425"/>
      <c r="UB58" s="425"/>
      <c r="UC58" s="425"/>
      <c r="UD58" s="425"/>
      <c r="UE58" s="425"/>
      <c r="UF58" s="425"/>
      <c r="UG58" s="425"/>
      <c r="UH58" s="425"/>
      <c r="UI58" s="425"/>
      <c r="UJ58" s="425"/>
      <c r="UK58" s="425"/>
      <c r="UL58" s="425"/>
      <c r="UM58" s="425"/>
      <c r="UN58" s="425"/>
      <c r="UO58" s="425"/>
      <c r="UP58" s="425"/>
      <c r="UQ58" s="425"/>
      <c r="UR58" s="425"/>
      <c r="US58" s="425"/>
      <c r="UT58" s="425"/>
      <c r="UU58" s="425"/>
      <c r="UV58" s="425"/>
      <c r="UW58" s="425"/>
      <c r="UX58" s="425"/>
      <c r="UY58" s="425"/>
      <c r="UZ58" s="425"/>
      <c r="VA58" s="425"/>
      <c r="VB58" s="425"/>
      <c r="VC58" s="425"/>
      <c r="VD58" s="425"/>
      <c r="VE58" s="425"/>
      <c r="VF58" s="425"/>
      <c r="VG58" s="425"/>
      <c r="VH58" s="425"/>
      <c r="VI58" s="425"/>
      <c r="VJ58" s="425"/>
      <c r="VK58" s="425"/>
      <c r="VL58" s="425"/>
      <c r="VM58" s="425"/>
      <c r="VN58" s="425"/>
      <c r="VO58" s="425"/>
      <c r="VP58" s="425"/>
      <c r="VQ58" s="425"/>
      <c r="VR58" s="425"/>
      <c r="VS58" s="425"/>
      <c r="VT58" s="425"/>
      <c r="VU58" s="425"/>
      <c r="VV58" s="425"/>
      <c r="VW58" s="425"/>
      <c r="VX58" s="425"/>
      <c r="VY58" s="425"/>
      <c r="VZ58" s="425"/>
      <c r="WA58" s="425"/>
      <c r="WB58" s="425"/>
      <c r="WC58" s="425"/>
      <c r="WD58" s="425"/>
      <c r="WE58" s="425"/>
      <c r="WF58" s="425"/>
      <c r="WG58" s="425"/>
      <c r="WH58" s="425"/>
      <c r="WI58" s="425"/>
      <c r="WJ58" s="425"/>
      <c r="WK58" s="425"/>
      <c r="WL58" s="425"/>
      <c r="WM58" s="425"/>
      <c r="WN58" s="425"/>
      <c r="WO58" s="425"/>
      <c r="WP58" s="425"/>
      <c r="WQ58" s="425"/>
      <c r="WR58" s="425"/>
      <c r="WS58" s="425"/>
      <c r="WT58" s="425"/>
      <c r="WU58" s="425"/>
      <c r="WV58" s="425"/>
      <c r="WW58" s="425"/>
      <c r="WX58" s="425"/>
      <c r="WY58" s="425"/>
      <c r="WZ58" s="425"/>
      <c r="XA58" s="425"/>
      <c r="XB58" s="425"/>
      <c r="XC58" s="425"/>
      <c r="XD58" s="425"/>
      <c r="XE58" s="425"/>
      <c r="XF58" s="425"/>
      <c r="XG58" s="425"/>
      <c r="XH58" s="425"/>
      <c r="XI58" s="425"/>
      <c r="XJ58" s="425"/>
      <c r="XK58" s="425"/>
      <c r="XL58" s="425"/>
      <c r="XM58" s="425"/>
      <c r="XN58" s="425"/>
      <c r="XO58" s="425"/>
      <c r="XP58" s="425"/>
      <c r="XQ58" s="425"/>
      <c r="XR58" s="425"/>
      <c r="XS58" s="425"/>
      <c r="XT58" s="425"/>
      <c r="XU58" s="425"/>
      <c r="XV58" s="425"/>
      <c r="XW58" s="425"/>
      <c r="XX58" s="425"/>
      <c r="XY58" s="425"/>
      <c r="XZ58" s="425"/>
      <c r="YA58" s="425"/>
      <c r="YB58" s="425"/>
      <c r="YC58" s="425"/>
      <c r="YD58" s="425"/>
      <c r="YE58" s="425"/>
      <c r="YF58" s="425"/>
      <c r="YG58" s="425"/>
      <c r="YH58" s="425"/>
      <c r="YI58" s="425"/>
      <c r="YJ58" s="425"/>
      <c r="YK58" s="425"/>
      <c r="YL58" s="425"/>
      <c r="YM58" s="425"/>
      <c r="YN58" s="425"/>
      <c r="YO58" s="425"/>
      <c r="YP58" s="425"/>
      <c r="YQ58" s="425"/>
      <c r="YR58" s="425"/>
      <c r="YS58" s="425"/>
      <c r="YT58" s="425"/>
      <c r="YU58" s="425"/>
      <c r="YV58" s="425"/>
      <c r="YW58" s="425"/>
      <c r="YX58" s="425"/>
      <c r="YY58" s="425"/>
      <c r="YZ58" s="425"/>
      <c r="ZA58" s="425"/>
      <c r="ZB58" s="425"/>
      <c r="ZC58" s="425"/>
      <c r="ZD58" s="425"/>
      <c r="ZE58" s="425"/>
      <c r="ZF58" s="425"/>
      <c r="ZG58" s="425"/>
      <c r="ZH58" s="425"/>
      <c r="ZI58" s="425"/>
      <c r="ZJ58" s="425"/>
      <c r="ZK58" s="425"/>
      <c r="ZL58" s="425"/>
      <c r="ZM58" s="425"/>
      <c r="ZN58" s="425"/>
      <c r="ZO58" s="425"/>
      <c r="ZP58" s="425"/>
      <c r="ZQ58" s="425"/>
      <c r="ZR58" s="425"/>
      <c r="ZS58" s="425"/>
      <c r="ZT58" s="425"/>
      <c r="ZU58" s="425"/>
      <c r="ZV58" s="425"/>
      <c r="ZW58" s="425"/>
      <c r="ZX58" s="425"/>
      <c r="ZY58" s="425"/>
      <c r="ZZ58" s="425"/>
      <c r="AAA58" s="425"/>
      <c r="AAB58" s="425"/>
      <c r="AAC58" s="425"/>
      <c r="AAD58" s="425"/>
      <c r="AAE58" s="425"/>
      <c r="AAF58" s="425"/>
      <c r="AAG58" s="425"/>
      <c r="AAH58" s="425"/>
      <c r="AAI58" s="425"/>
      <c r="AAJ58" s="425"/>
      <c r="AAK58" s="425"/>
      <c r="AAL58" s="425"/>
      <c r="AAM58" s="425"/>
      <c r="AAN58" s="425"/>
      <c r="AAO58" s="425"/>
      <c r="AAP58" s="425"/>
      <c r="AAQ58" s="425"/>
      <c r="AAR58" s="425"/>
      <c r="AAS58" s="425"/>
      <c r="AAT58" s="425"/>
      <c r="AAU58" s="425"/>
      <c r="AAV58" s="425"/>
      <c r="AAW58" s="425"/>
      <c r="AAX58" s="425"/>
      <c r="AAY58" s="425"/>
      <c r="AAZ58" s="425"/>
      <c r="ABA58" s="425"/>
      <c r="ABB58" s="425"/>
      <c r="ABC58" s="425"/>
      <c r="ABD58" s="425"/>
      <c r="ABE58" s="425"/>
      <c r="ABF58" s="425"/>
      <c r="ABG58" s="425"/>
      <c r="ABH58" s="425"/>
      <c r="ABI58" s="425"/>
      <c r="ABJ58" s="425"/>
      <c r="ABK58" s="425"/>
      <c r="ABL58" s="425"/>
      <c r="ABM58" s="425"/>
      <c r="ABN58" s="425"/>
      <c r="ABO58" s="425"/>
      <c r="ABP58" s="425"/>
      <c r="ABQ58" s="425"/>
      <c r="ABR58" s="425"/>
      <c r="ABS58" s="425"/>
      <c r="ABT58" s="425"/>
      <c r="ABU58" s="425"/>
      <c r="ABV58" s="425"/>
      <c r="ABW58" s="425"/>
      <c r="ABX58" s="425"/>
      <c r="ABY58" s="425"/>
      <c r="ABZ58" s="425"/>
      <c r="ACA58" s="425"/>
      <c r="ACB58" s="425"/>
      <c r="ACC58" s="425"/>
      <c r="ACD58" s="425"/>
      <c r="ACE58" s="425"/>
      <c r="ACF58" s="425"/>
      <c r="ACG58" s="425"/>
      <c r="ACH58" s="425"/>
      <c r="ACI58" s="425"/>
      <c r="ACJ58" s="425"/>
      <c r="ACK58" s="425"/>
      <c r="ACL58" s="425"/>
      <c r="ACM58" s="425"/>
      <c r="ACN58" s="425"/>
      <c r="ACO58" s="425"/>
      <c r="ACP58" s="425"/>
      <c r="ACQ58" s="425"/>
      <c r="ACR58" s="425"/>
      <c r="ACS58" s="425"/>
      <c r="ACT58" s="425"/>
      <c r="ACU58" s="425"/>
      <c r="ACV58" s="425"/>
      <c r="ACW58" s="425"/>
      <c r="ACX58" s="425"/>
      <c r="ACY58" s="425"/>
      <c r="ACZ58" s="425"/>
      <c r="ADA58" s="425"/>
      <c r="ADB58" s="425"/>
      <c r="ADC58" s="425"/>
      <c r="ADD58" s="425"/>
      <c r="ADE58" s="425"/>
      <c r="ADF58" s="425"/>
      <c r="ADG58" s="425"/>
      <c r="ADH58" s="425"/>
      <c r="ADI58" s="425"/>
      <c r="ADJ58" s="425"/>
      <c r="ADK58" s="425"/>
      <c r="ADL58" s="425"/>
      <c r="ADM58" s="425"/>
      <c r="ADN58" s="425"/>
      <c r="ADO58" s="425"/>
      <c r="ADP58" s="425"/>
      <c r="ADQ58" s="425"/>
      <c r="ADR58" s="425"/>
      <c r="ADS58" s="425"/>
      <c r="ADT58" s="425"/>
      <c r="ADU58" s="425"/>
      <c r="ADV58" s="425"/>
      <c r="ADW58" s="425"/>
      <c r="ADX58" s="425"/>
      <c r="ADY58" s="425"/>
      <c r="ADZ58" s="425"/>
      <c r="AEA58" s="425"/>
      <c r="AEB58" s="425"/>
      <c r="AEC58" s="425"/>
      <c r="AED58" s="425"/>
      <c r="AEE58" s="425"/>
      <c r="AEF58" s="425"/>
      <c r="AEG58" s="425"/>
      <c r="AEH58" s="425"/>
      <c r="AEI58" s="425"/>
      <c r="AEJ58" s="425"/>
      <c r="AEK58" s="425"/>
      <c r="AEL58" s="425"/>
      <c r="AEM58" s="425"/>
      <c r="AEN58" s="425"/>
      <c r="AEO58" s="425"/>
      <c r="AEP58" s="425"/>
      <c r="AEQ58" s="425"/>
      <c r="AER58" s="425"/>
      <c r="AES58" s="425"/>
      <c r="AET58" s="425"/>
      <c r="AEU58" s="425"/>
      <c r="AEV58" s="425"/>
      <c r="AEW58" s="425"/>
      <c r="AEX58" s="425"/>
      <c r="AEY58" s="425"/>
      <c r="AEZ58" s="425"/>
      <c r="AFA58" s="425"/>
      <c r="AFB58" s="425"/>
      <c r="AFC58" s="425"/>
      <c r="AFD58" s="425"/>
      <c r="AFE58" s="425"/>
      <c r="AFF58" s="425"/>
      <c r="AFG58" s="425"/>
      <c r="AFH58" s="425"/>
      <c r="AFI58" s="425"/>
      <c r="AFJ58" s="425"/>
      <c r="AFK58" s="425"/>
      <c r="AFL58" s="425"/>
      <c r="AFM58" s="425"/>
      <c r="AFN58" s="425"/>
      <c r="AFO58" s="425"/>
      <c r="AFP58" s="425"/>
      <c r="AFQ58" s="425"/>
      <c r="AFR58" s="425"/>
      <c r="AFS58" s="425"/>
      <c r="AFT58" s="425"/>
      <c r="AFU58" s="425"/>
      <c r="AFV58" s="425"/>
      <c r="AFW58" s="425"/>
      <c r="AFX58" s="425"/>
      <c r="AFY58" s="425"/>
      <c r="AFZ58" s="425"/>
      <c r="AGA58" s="425"/>
      <c r="AGB58" s="425"/>
      <c r="AGC58" s="425"/>
      <c r="AGD58" s="425"/>
      <c r="AGE58" s="425"/>
      <c r="AGF58" s="425"/>
      <c r="AGG58" s="425"/>
      <c r="AGH58" s="425"/>
      <c r="AGI58" s="425"/>
      <c r="AGJ58" s="425"/>
      <c r="AGK58" s="425"/>
      <c r="AGL58" s="425"/>
      <c r="AGM58" s="425"/>
      <c r="AGN58" s="425"/>
      <c r="AGO58" s="425"/>
      <c r="AGP58" s="425"/>
      <c r="AGQ58" s="425"/>
      <c r="AGR58" s="425"/>
      <c r="AGS58" s="425"/>
      <c r="AGT58" s="425"/>
      <c r="AGU58" s="425"/>
      <c r="AGV58" s="425"/>
      <c r="AGW58" s="425"/>
      <c r="AGX58" s="425"/>
      <c r="AGY58" s="425"/>
      <c r="AGZ58" s="425"/>
      <c r="AHA58" s="425"/>
      <c r="AHB58" s="425"/>
      <c r="AHC58" s="425"/>
      <c r="AHD58" s="425"/>
      <c r="AHE58" s="425"/>
      <c r="AHF58" s="425"/>
      <c r="AHG58" s="425"/>
      <c r="AHH58" s="425"/>
      <c r="AHI58" s="425"/>
      <c r="AHJ58" s="425"/>
      <c r="AHK58" s="425"/>
      <c r="AHL58" s="425"/>
      <c r="AHM58" s="425"/>
      <c r="AHN58" s="425"/>
      <c r="AHO58" s="425"/>
      <c r="AHP58" s="425"/>
      <c r="AHQ58" s="425"/>
      <c r="AHR58" s="425"/>
      <c r="AHS58" s="425"/>
      <c r="AHT58" s="425"/>
      <c r="AHU58" s="425"/>
      <c r="AHV58" s="425"/>
      <c r="AHW58" s="425"/>
      <c r="AHX58" s="425"/>
      <c r="AHY58" s="425"/>
      <c r="AHZ58" s="425"/>
      <c r="AIA58" s="425"/>
      <c r="AIB58" s="425"/>
      <c r="AIC58" s="425"/>
      <c r="AID58" s="425"/>
      <c r="AIE58" s="425"/>
      <c r="AIF58" s="425"/>
      <c r="AIG58" s="425"/>
      <c r="AIH58" s="425"/>
      <c r="AII58" s="425"/>
      <c r="AIJ58" s="425"/>
      <c r="AIK58" s="425"/>
      <c r="AIL58" s="425"/>
      <c r="AIM58" s="425"/>
      <c r="AIN58" s="425"/>
      <c r="AIO58" s="425"/>
      <c r="AIP58" s="425"/>
      <c r="AIQ58" s="425"/>
      <c r="AIR58" s="425"/>
      <c r="AIS58" s="425"/>
      <c r="AIT58" s="425"/>
      <c r="AIU58" s="425"/>
      <c r="AIV58" s="425"/>
      <c r="AIW58" s="425"/>
      <c r="AIX58" s="425"/>
      <c r="AIY58" s="425"/>
      <c r="AIZ58" s="425"/>
      <c r="AJA58" s="425"/>
      <c r="AJB58" s="425"/>
      <c r="AJC58" s="425"/>
      <c r="AJD58" s="425"/>
      <c r="AJE58" s="425"/>
      <c r="AJF58" s="425"/>
      <c r="AJG58" s="425"/>
      <c r="AJH58" s="425"/>
      <c r="AJI58" s="425"/>
      <c r="AJJ58" s="425"/>
      <c r="AJK58" s="425"/>
      <c r="AJL58" s="425"/>
      <c r="AJM58" s="425"/>
      <c r="AJN58" s="425"/>
      <c r="AJO58" s="425"/>
      <c r="AJP58" s="425"/>
      <c r="AJQ58" s="425"/>
      <c r="AJR58" s="425"/>
      <c r="AJS58" s="425"/>
      <c r="AJT58" s="425"/>
      <c r="AJU58" s="425"/>
      <c r="AJV58" s="425"/>
      <c r="AJW58" s="425"/>
      <c r="AJX58" s="425"/>
      <c r="AJY58" s="425"/>
      <c r="AJZ58" s="425"/>
      <c r="AKA58" s="425"/>
      <c r="AKB58" s="425"/>
      <c r="AKC58" s="425"/>
      <c r="AKD58" s="425"/>
      <c r="AKE58" s="425"/>
      <c r="AKF58" s="425"/>
      <c r="AKG58" s="425"/>
      <c r="AKH58" s="425"/>
      <c r="AKI58" s="425"/>
      <c r="AKJ58" s="425"/>
      <c r="AKK58" s="425"/>
      <c r="AKL58" s="425"/>
      <c r="AKM58" s="425"/>
      <c r="AKN58" s="425"/>
      <c r="AKO58" s="425"/>
      <c r="AKP58" s="425"/>
      <c r="AKQ58" s="425"/>
      <c r="AKR58" s="425"/>
      <c r="AKS58" s="425"/>
      <c r="AKT58" s="425"/>
      <c r="AKU58" s="425"/>
      <c r="AKV58" s="425"/>
      <c r="AKW58" s="425"/>
      <c r="AKX58" s="425"/>
      <c r="AKY58" s="425"/>
      <c r="AKZ58" s="425"/>
      <c r="ALA58" s="425"/>
      <c r="ALB58" s="425"/>
      <c r="ALC58" s="425"/>
      <c r="ALD58" s="425"/>
      <c r="ALE58" s="425"/>
      <c r="ALF58" s="425"/>
      <c r="ALG58" s="425"/>
      <c r="ALH58" s="425"/>
      <c r="ALI58" s="425"/>
      <c r="ALJ58" s="425"/>
      <c r="ALK58" s="425"/>
      <c r="ALL58" s="425"/>
      <c r="ALM58" s="425"/>
      <c r="ALN58" s="425"/>
      <c r="ALO58" s="425"/>
      <c r="ALP58" s="425"/>
      <c r="ALQ58" s="425"/>
      <c r="ALR58" s="425"/>
      <c r="ALS58" s="425"/>
      <c r="ALT58" s="425"/>
      <c r="ALU58" s="425"/>
      <c r="ALV58" s="425"/>
      <c r="ALW58" s="425"/>
      <c r="ALX58" s="425"/>
      <c r="ALY58" s="425"/>
      <c r="ALZ58" s="425"/>
      <c r="AMA58" s="425"/>
      <c r="AMB58" s="425"/>
      <c r="AMC58" s="425"/>
      <c r="AMD58" s="425"/>
      <c r="AME58" s="425"/>
      <c r="AMF58" s="425"/>
      <c r="AMG58" s="425"/>
      <c r="AMH58" s="425"/>
      <c r="AMI58" s="425"/>
      <c r="AMJ58" s="425"/>
      <c r="AMK58" s="425"/>
      <c r="AML58" s="425"/>
      <c r="AMM58" s="425"/>
      <c r="AMN58" s="425"/>
      <c r="AMO58" s="425"/>
      <c r="AMP58" s="425"/>
      <c r="AMQ58" s="425"/>
      <c r="AMR58" s="425"/>
      <c r="AMS58" s="425"/>
      <c r="AMT58" s="425"/>
      <c r="AMU58" s="425"/>
      <c r="AMV58" s="425"/>
      <c r="AMW58" s="425"/>
      <c r="AMX58" s="425"/>
      <c r="AMY58" s="425"/>
      <c r="AMZ58" s="425"/>
      <c r="ANA58" s="425"/>
      <c r="ANB58" s="425"/>
      <c r="ANC58" s="425"/>
      <c r="AND58" s="425"/>
      <c r="ANE58" s="425"/>
      <c r="ANF58" s="425"/>
      <c r="ANG58" s="425"/>
      <c r="ANH58" s="425"/>
      <c r="ANI58" s="425"/>
      <c r="ANJ58" s="425"/>
      <c r="ANK58" s="425"/>
      <c r="ANL58" s="425"/>
      <c r="ANM58" s="425"/>
      <c r="ANN58" s="425"/>
      <c r="ANO58" s="425"/>
      <c r="ANP58" s="425"/>
      <c r="ANQ58" s="425"/>
      <c r="ANR58" s="425"/>
      <c r="ANS58" s="425"/>
      <c r="ANT58" s="425"/>
      <c r="ANU58" s="425"/>
      <c r="ANV58" s="425"/>
      <c r="ANW58" s="425"/>
      <c r="ANX58" s="425"/>
      <c r="ANY58" s="425"/>
      <c r="ANZ58" s="425"/>
      <c r="AOA58" s="425"/>
      <c r="AOB58" s="425"/>
      <c r="AOC58" s="425"/>
      <c r="AOD58" s="425"/>
      <c r="AOE58" s="425"/>
      <c r="AOF58" s="425"/>
      <c r="AOG58" s="425"/>
      <c r="AOH58" s="425"/>
      <c r="AOI58" s="425"/>
      <c r="AOJ58" s="425"/>
      <c r="AOK58" s="425"/>
      <c r="AOL58" s="425"/>
      <c r="AOM58" s="425"/>
      <c r="AON58" s="425"/>
      <c r="AOO58" s="425"/>
      <c r="AOP58" s="425"/>
      <c r="AOQ58" s="425"/>
      <c r="AOR58" s="425"/>
      <c r="AOS58" s="425"/>
      <c r="AOT58" s="425"/>
      <c r="AOU58" s="425"/>
      <c r="AOV58" s="425"/>
      <c r="AOW58" s="425"/>
      <c r="AOX58" s="425"/>
      <c r="AOY58" s="425"/>
      <c r="AOZ58" s="425"/>
      <c r="APA58" s="425"/>
      <c r="APB58" s="425"/>
      <c r="APC58" s="425"/>
      <c r="APD58" s="425"/>
      <c r="APE58" s="425"/>
      <c r="APF58" s="425"/>
      <c r="APG58" s="425"/>
      <c r="APH58" s="425"/>
      <c r="API58" s="425"/>
      <c r="APJ58" s="425"/>
      <c r="APK58" s="425"/>
      <c r="APL58" s="425"/>
      <c r="APM58" s="425"/>
      <c r="APN58" s="425"/>
      <c r="APO58" s="425"/>
      <c r="APP58" s="425"/>
      <c r="APQ58" s="425"/>
      <c r="APR58" s="425"/>
      <c r="APS58" s="425"/>
      <c r="APT58" s="425"/>
      <c r="APU58" s="425"/>
      <c r="APV58" s="425"/>
      <c r="APW58" s="425"/>
      <c r="APX58" s="425"/>
      <c r="APY58" s="425"/>
      <c r="APZ58" s="425"/>
      <c r="AQA58" s="425"/>
      <c r="AQB58" s="425"/>
      <c r="AQC58" s="425"/>
      <c r="AQD58" s="425"/>
      <c r="AQE58" s="425"/>
      <c r="AQF58" s="425"/>
      <c r="AQG58" s="425"/>
      <c r="AQH58" s="425"/>
      <c r="AQI58" s="425"/>
      <c r="AQJ58" s="425"/>
      <c r="AQK58" s="425"/>
      <c r="AQL58" s="425"/>
      <c r="AQM58" s="425"/>
      <c r="AQN58" s="425"/>
      <c r="AQO58" s="425"/>
      <c r="AQP58" s="425"/>
      <c r="AQQ58" s="425"/>
      <c r="AQR58" s="425"/>
      <c r="AQS58" s="425"/>
      <c r="AQT58" s="425"/>
      <c r="AQU58" s="425"/>
      <c r="AQV58" s="425"/>
      <c r="AQW58" s="425"/>
      <c r="AQX58" s="425"/>
      <c r="AQY58" s="425"/>
      <c r="AQZ58" s="425"/>
      <c r="ARA58" s="425"/>
      <c r="ARB58" s="425"/>
      <c r="ARC58" s="425"/>
      <c r="ARD58" s="425"/>
      <c r="ARE58" s="425"/>
      <c r="ARF58" s="425"/>
      <c r="ARG58" s="425"/>
      <c r="ARH58" s="425"/>
      <c r="ARI58" s="425"/>
      <c r="ARJ58" s="425"/>
      <c r="ARK58" s="425"/>
      <c r="ARL58" s="425"/>
      <c r="ARM58" s="425"/>
      <c r="ARN58" s="425"/>
      <c r="ARO58" s="425"/>
      <c r="ARP58" s="425"/>
      <c r="ARQ58" s="425"/>
      <c r="ARR58" s="425"/>
      <c r="ARS58" s="425"/>
      <c r="ART58" s="425"/>
      <c r="ARU58" s="425"/>
      <c r="ARV58" s="425"/>
      <c r="ARW58" s="425"/>
      <c r="ARX58" s="425"/>
      <c r="ARY58" s="425"/>
      <c r="ARZ58" s="425"/>
      <c r="ASA58" s="425"/>
      <c r="ASB58" s="425"/>
      <c r="ASC58" s="425"/>
      <c r="ASD58" s="425"/>
      <c r="ASE58" s="425"/>
      <c r="ASF58" s="425"/>
      <c r="ASG58" s="425"/>
      <c r="ASH58" s="425"/>
      <c r="ASI58" s="425"/>
      <c r="ASJ58" s="425"/>
      <c r="ASK58" s="425"/>
      <c r="ASL58" s="425"/>
      <c r="ASM58" s="425"/>
      <c r="ASN58" s="425"/>
      <c r="ASO58" s="425"/>
      <c r="ASP58" s="425"/>
      <c r="ASQ58" s="425"/>
      <c r="ASR58" s="425"/>
      <c r="ASS58" s="425"/>
      <c r="AST58" s="425"/>
      <c r="ASU58" s="425"/>
      <c r="ASV58" s="425"/>
      <c r="ASW58" s="425"/>
      <c r="ASX58" s="425"/>
      <c r="ASY58" s="425"/>
      <c r="ASZ58" s="425"/>
      <c r="ATA58" s="425"/>
      <c r="ATB58" s="425"/>
      <c r="ATC58" s="425"/>
      <c r="ATD58" s="425"/>
      <c r="ATE58" s="425"/>
      <c r="ATF58" s="425"/>
      <c r="ATG58" s="425"/>
      <c r="ATH58" s="425"/>
      <c r="ATI58" s="425"/>
      <c r="ATJ58" s="425"/>
      <c r="ATK58" s="425"/>
      <c r="ATL58" s="425"/>
      <c r="ATM58" s="425"/>
      <c r="ATN58" s="425"/>
      <c r="ATO58" s="425"/>
      <c r="ATP58" s="425"/>
      <c r="ATQ58" s="425"/>
      <c r="ATR58" s="425"/>
      <c r="ATS58" s="425"/>
      <c r="ATT58" s="425"/>
      <c r="ATU58" s="425"/>
      <c r="ATV58" s="425"/>
      <c r="ATW58" s="425"/>
      <c r="ATX58" s="425"/>
      <c r="ATY58" s="425"/>
      <c r="ATZ58" s="425"/>
      <c r="AUA58" s="425"/>
      <c r="AUB58" s="425"/>
      <c r="AUC58" s="425"/>
      <c r="AUD58" s="425"/>
      <c r="AUE58" s="425"/>
      <c r="AUF58" s="425"/>
      <c r="AUG58" s="425"/>
      <c r="AUH58" s="425"/>
      <c r="AUI58" s="425"/>
      <c r="AUJ58" s="425"/>
      <c r="AUK58" s="425"/>
      <c r="AUL58" s="425"/>
      <c r="AUM58" s="425"/>
      <c r="AUN58" s="425"/>
      <c r="AUO58" s="425"/>
      <c r="AUP58" s="425"/>
      <c r="AUQ58" s="425"/>
      <c r="AUR58" s="425"/>
      <c r="AUS58" s="425"/>
      <c r="AUT58" s="425"/>
      <c r="AUU58" s="425"/>
      <c r="AUV58" s="425"/>
      <c r="AUW58" s="425"/>
      <c r="AUX58" s="425"/>
      <c r="AUY58" s="425"/>
      <c r="AUZ58" s="425"/>
      <c r="AVA58" s="425"/>
      <c r="AVB58" s="425"/>
      <c r="AVC58" s="425"/>
      <c r="AVD58" s="425"/>
      <c r="AVE58" s="425"/>
      <c r="AVF58" s="425"/>
      <c r="AVG58" s="425"/>
      <c r="AVH58" s="425"/>
      <c r="AVI58" s="425"/>
      <c r="AVJ58" s="425"/>
      <c r="AVK58" s="425"/>
      <c r="AVL58" s="425"/>
      <c r="AVM58" s="425"/>
      <c r="AVN58" s="425"/>
      <c r="AVO58" s="425"/>
      <c r="AVP58" s="425"/>
      <c r="AVQ58" s="425"/>
      <c r="AVR58" s="425"/>
      <c r="AVS58" s="425"/>
      <c r="AVT58" s="425"/>
      <c r="AVU58" s="425"/>
      <c r="AVV58" s="425"/>
      <c r="AVW58" s="425"/>
      <c r="AVX58" s="425"/>
      <c r="AVY58" s="425"/>
      <c r="AVZ58" s="425"/>
      <c r="AWA58" s="425"/>
      <c r="AWB58" s="425"/>
      <c r="AWC58" s="425"/>
      <c r="AWD58" s="425"/>
      <c r="AWE58" s="425"/>
      <c r="AWF58" s="425"/>
      <c r="AWG58" s="425"/>
      <c r="AWH58" s="425"/>
      <c r="AWI58" s="425"/>
      <c r="AWJ58" s="425"/>
      <c r="AWK58" s="425"/>
      <c r="AWL58" s="425"/>
      <c r="AWM58" s="425"/>
      <c r="AWN58" s="425"/>
      <c r="AWO58" s="425"/>
      <c r="AWP58" s="425"/>
      <c r="AWQ58" s="425"/>
      <c r="AWR58" s="425"/>
      <c r="AWS58" s="425"/>
      <c r="AWT58" s="425"/>
      <c r="AWU58" s="425"/>
      <c r="AWV58" s="425"/>
      <c r="AWW58" s="425"/>
      <c r="AWX58" s="425"/>
      <c r="AWY58" s="425"/>
      <c r="AWZ58" s="425"/>
      <c r="AXA58" s="425"/>
      <c r="AXB58" s="425"/>
      <c r="AXC58" s="425"/>
      <c r="AXD58" s="425"/>
      <c r="AXE58" s="425"/>
      <c r="AXF58" s="425"/>
      <c r="AXG58" s="425"/>
      <c r="AXH58" s="425"/>
      <c r="AXI58" s="425"/>
      <c r="AXJ58" s="425"/>
      <c r="AXK58" s="425"/>
      <c r="AXL58" s="425"/>
      <c r="AXM58" s="425"/>
      <c r="AXN58" s="425"/>
      <c r="AXO58" s="425"/>
      <c r="AXP58" s="425"/>
      <c r="AXQ58" s="425"/>
      <c r="AXR58" s="425"/>
      <c r="AXS58" s="425"/>
      <c r="AXT58" s="425"/>
      <c r="AXU58" s="425"/>
      <c r="AXV58" s="425"/>
      <c r="AXW58" s="425"/>
      <c r="AXX58" s="425"/>
      <c r="AXY58" s="425"/>
      <c r="AXZ58" s="425"/>
      <c r="AYA58" s="425"/>
      <c r="AYB58" s="425"/>
      <c r="AYC58" s="425"/>
      <c r="AYD58" s="425"/>
      <c r="AYE58" s="425"/>
      <c r="AYF58" s="425"/>
      <c r="AYG58" s="425"/>
      <c r="AYH58" s="425"/>
      <c r="AYI58" s="425"/>
      <c r="AYJ58" s="425"/>
      <c r="AYK58" s="425"/>
      <c r="AYL58" s="425"/>
      <c r="AYM58" s="425"/>
      <c r="AYN58" s="425"/>
      <c r="AYO58" s="425"/>
      <c r="AYP58" s="425"/>
      <c r="AYQ58" s="425"/>
      <c r="AYR58" s="425"/>
      <c r="AYS58" s="425"/>
      <c r="AYT58" s="425"/>
      <c r="AYU58" s="425"/>
      <c r="AYV58" s="425"/>
      <c r="AYW58" s="425"/>
      <c r="AYX58" s="425"/>
      <c r="AYY58" s="425"/>
      <c r="AYZ58" s="425"/>
      <c r="AZA58" s="425"/>
      <c r="AZB58" s="425"/>
      <c r="AZC58" s="425"/>
      <c r="AZD58" s="425"/>
      <c r="AZE58" s="425"/>
      <c r="AZF58" s="425"/>
      <c r="AZG58" s="425"/>
      <c r="AZH58" s="425"/>
      <c r="AZI58" s="425"/>
      <c r="AZJ58" s="425"/>
      <c r="AZK58" s="425"/>
      <c r="AZL58" s="425"/>
      <c r="AZM58" s="425"/>
      <c r="AZN58" s="425"/>
      <c r="AZO58" s="425"/>
      <c r="AZP58" s="425"/>
      <c r="AZQ58" s="425"/>
      <c r="AZR58" s="425"/>
      <c r="AZS58" s="425"/>
      <c r="AZT58" s="425"/>
      <c r="AZU58" s="425"/>
      <c r="AZV58" s="425"/>
      <c r="AZW58" s="425"/>
      <c r="AZX58" s="425"/>
      <c r="AZY58" s="425"/>
      <c r="AZZ58" s="425"/>
      <c r="BAA58" s="425"/>
      <c r="BAB58" s="425"/>
      <c r="BAC58" s="425"/>
      <c r="BAD58" s="425"/>
      <c r="BAE58" s="425"/>
      <c r="BAF58" s="425"/>
      <c r="BAG58" s="425"/>
      <c r="BAH58" s="425"/>
      <c r="BAI58" s="425"/>
      <c r="BAJ58" s="425"/>
      <c r="BAK58" s="425"/>
      <c r="BAL58" s="425"/>
      <c r="BAM58" s="425"/>
      <c r="BAN58" s="425"/>
      <c r="BAO58" s="425"/>
      <c r="BAP58" s="425"/>
      <c r="BAQ58" s="425"/>
      <c r="BAR58" s="425"/>
      <c r="BAS58" s="425"/>
      <c r="BAT58" s="425"/>
      <c r="BAU58" s="425"/>
      <c r="BAV58" s="425"/>
      <c r="BAW58" s="425"/>
      <c r="BAX58" s="425"/>
      <c r="BAY58" s="425"/>
      <c r="BAZ58" s="425"/>
      <c r="BBA58" s="425"/>
      <c r="BBB58" s="425"/>
      <c r="BBC58" s="425"/>
      <c r="BBD58" s="425"/>
      <c r="BBE58" s="425"/>
      <c r="BBF58" s="425"/>
      <c r="BBG58" s="425"/>
      <c r="BBH58" s="425"/>
      <c r="BBI58" s="425"/>
      <c r="BBJ58" s="425"/>
      <c r="BBK58" s="425"/>
      <c r="BBL58" s="425"/>
      <c r="BBM58" s="425"/>
      <c r="BBN58" s="425"/>
      <c r="BBO58" s="425"/>
      <c r="BBP58" s="425"/>
      <c r="BBQ58" s="425"/>
      <c r="BBR58" s="425"/>
      <c r="BBS58" s="425"/>
      <c r="BBT58" s="425"/>
      <c r="BBU58" s="425"/>
      <c r="BBV58" s="425"/>
      <c r="BBW58" s="425"/>
      <c r="BBX58" s="425"/>
      <c r="BBY58" s="425"/>
      <c r="BBZ58" s="425"/>
      <c r="BCA58" s="425"/>
      <c r="BCB58" s="425"/>
      <c r="BCC58" s="425"/>
      <c r="BCD58" s="425"/>
      <c r="BCE58" s="425"/>
      <c r="BCF58" s="425"/>
      <c r="BCG58" s="425"/>
      <c r="BCH58" s="425"/>
      <c r="BCI58" s="425"/>
      <c r="BCJ58" s="425"/>
      <c r="BCK58" s="425"/>
      <c r="BCL58" s="425"/>
      <c r="BCM58" s="425"/>
      <c r="BCN58" s="425"/>
      <c r="BCO58" s="425"/>
      <c r="BCP58" s="425"/>
      <c r="BCQ58" s="425"/>
      <c r="BCR58" s="425"/>
      <c r="BCS58" s="425"/>
      <c r="BCT58" s="425"/>
      <c r="BCU58" s="425"/>
      <c r="BCV58" s="425"/>
      <c r="BCW58" s="425"/>
      <c r="BCX58" s="425"/>
      <c r="BCY58" s="425"/>
      <c r="BCZ58" s="425"/>
      <c r="BDA58" s="425"/>
      <c r="BDB58" s="425"/>
      <c r="BDC58" s="425"/>
      <c r="BDD58" s="425"/>
      <c r="BDE58" s="425"/>
      <c r="BDF58" s="425"/>
      <c r="BDG58" s="425"/>
      <c r="BDH58" s="425"/>
      <c r="BDI58" s="425"/>
      <c r="BDJ58" s="425"/>
      <c r="BDK58" s="425"/>
      <c r="BDL58" s="425"/>
      <c r="BDM58" s="425"/>
      <c r="BDN58" s="425"/>
      <c r="BDO58" s="425"/>
      <c r="BDP58" s="425"/>
      <c r="BDQ58" s="425"/>
      <c r="BDR58" s="425"/>
      <c r="BDS58" s="425"/>
      <c r="BDT58" s="425"/>
      <c r="BDU58" s="425"/>
      <c r="BDV58" s="425"/>
      <c r="BDW58" s="425"/>
      <c r="BDX58" s="425"/>
      <c r="BDY58" s="425"/>
      <c r="BDZ58" s="425"/>
      <c r="BEA58" s="425"/>
      <c r="BEB58" s="425"/>
      <c r="BEC58" s="425"/>
      <c r="BED58" s="425"/>
      <c r="BEE58" s="425"/>
      <c r="BEF58" s="425"/>
      <c r="BEG58" s="425"/>
      <c r="BEH58" s="425"/>
      <c r="BEI58" s="425"/>
      <c r="BEJ58" s="425"/>
      <c r="BEK58" s="425"/>
      <c r="BEL58" s="425"/>
      <c r="BEM58" s="425"/>
      <c r="BEN58" s="425"/>
      <c r="BEO58" s="425"/>
      <c r="BEP58" s="425"/>
      <c r="BEQ58" s="425"/>
      <c r="BER58" s="425"/>
      <c r="BES58" s="425"/>
      <c r="BET58" s="425"/>
      <c r="BEU58" s="425"/>
      <c r="BEV58" s="425"/>
      <c r="BEW58" s="425"/>
      <c r="BEX58" s="425"/>
      <c r="BEY58" s="425"/>
      <c r="BEZ58" s="425"/>
      <c r="BFA58" s="425"/>
      <c r="BFB58" s="425"/>
      <c r="BFC58" s="425"/>
      <c r="BFD58" s="425"/>
      <c r="BFE58" s="425"/>
      <c r="BFF58" s="425"/>
      <c r="BFG58" s="425"/>
      <c r="BFH58" s="425"/>
      <c r="BFI58" s="425"/>
      <c r="BFJ58" s="425"/>
      <c r="BFK58" s="425"/>
      <c r="BFL58" s="425"/>
      <c r="BFM58" s="425"/>
      <c r="BFN58" s="425"/>
      <c r="BFO58" s="425"/>
      <c r="BFP58" s="425"/>
      <c r="BFQ58" s="425"/>
      <c r="BFR58" s="425"/>
      <c r="BFS58" s="425"/>
      <c r="BFT58" s="425"/>
      <c r="BFU58" s="425"/>
      <c r="BFV58" s="425"/>
      <c r="BFW58" s="425"/>
      <c r="BFX58" s="425"/>
      <c r="BFY58" s="425"/>
      <c r="BFZ58" s="425"/>
      <c r="BGA58" s="425"/>
      <c r="BGB58" s="425"/>
      <c r="BGC58" s="425"/>
      <c r="BGD58" s="425"/>
      <c r="BGE58" s="425"/>
      <c r="BGF58" s="425"/>
      <c r="BGG58" s="425"/>
      <c r="BGH58" s="425"/>
      <c r="BGI58" s="425"/>
      <c r="BGJ58" s="425"/>
      <c r="BGK58" s="425"/>
      <c r="BGL58" s="425"/>
      <c r="BGM58" s="425"/>
      <c r="BGN58" s="425"/>
      <c r="BGO58" s="425"/>
      <c r="BGP58" s="425"/>
      <c r="BGQ58" s="425"/>
      <c r="BGR58" s="425"/>
      <c r="BGS58" s="425"/>
      <c r="BGT58" s="425"/>
      <c r="BGU58" s="425"/>
      <c r="BGV58" s="425"/>
      <c r="BGW58" s="425"/>
      <c r="BGX58" s="425"/>
      <c r="BGY58" s="425"/>
      <c r="BGZ58" s="425"/>
      <c r="BHA58" s="425"/>
      <c r="BHB58" s="425"/>
      <c r="BHC58" s="425"/>
      <c r="BHD58" s="425"/>
      <c r="BHE58" s="425"/>
      <c r="BHF58" s="425"/>
      <c r="BHG58" s="425"/>
      <c r="BHH58" s="425"/>
      <c r="BHI58" s="425"/>
      <c r="BHJ58" s="425"/>
      <c r="BHK58" s="425"/>
      <c r="BHL58" s="425"/>
      <c r="BHM58" s="425"/>
      <c r="BHN58" s="425"/>
      <c r="BHO58" s="425"/>
      <c r="BHP58" s="425"/>
      <c r="BHQ58" s="425"/>
      <c r="BHR58" s="425"/>
      <c r="BHS58" s="425"/>
      <c r="BHT58" s="425"/>
      <c r="BHU58" s="425"/>
      <c r="BHV58" s="425"/>
      <c r="BHW58" s="425"/>
      <c r="BHX58" s="425"/>
      <c r="BHY58" s="425"/>
      <c r="BHZ58" s="425"/>
      <c r="BIA58" s="425"/>
      <c r="BIB58" s="425"/>
      <c r="BIC58" s="425"/>
      <c r="BID58" s="425"/>
      <c r="BIE58" s="425"/>
      <c r="BIF58" s="425"/>
      <c r="BIG58" s="425"/>
      <c r="BIH58" s="425"/>
      <c r="BII58" s="425"/>
      <c r="BIJ58" s="425"/>
      <c r="BIK58" s="425"/>
      <c r="BIL58" s="425"/>
      <c r="BIM58" s="425"/>
      <c r="BIN58" s="425"/>
      <c r="BIO58" s="425"/>
      <c r="BIP58" s="425"/>
      <c r="BIQ58" s="425"/>
      <c r="BIR58" s="425"/>
      <c r="BIS58" s="425"/>
      <c r="BIT58" s="425"/>
      <c r="BIU58" s="425"/>
      <c r="BIV58" s="425"/>
      <c r="BIW58" s="425"/>
      <c r="BIX58" s="425"/>
      <c r="BIY58" s="425"/>
      <c r="BIZ58" s="425"/>
      <c r="BJA58" s="425"/>
      <c r="BJB58" s="425"/>
      <c r="BJC58" s="425"/>
      <c r="BJD58" s="425"/>
      <c r="BJE58" s="425"/>
      <c r="BJF58" s="425"/>
      <c r="BJG58" s="425"/>
      <c r="BJH58" s="425"/>
      <c r="BJI58" s="425"/>
      <c r="BJJ58" s="425"/>
      <c r="BJK58" s="425"/>
      <c r="BJL58" s="425"/>
      <c r="BJM58" s="425"/>
      <c r="BJN58" s="425"/>
      <c r="BJO58" s="425"/>
      <c r="BJP58" s="425"/>
      <c r="BJQ58" s="425"/>
      <c r="BJR58" s="425"/>
      <c r="BJS58" s="425"/>
      <c r="BJT58" s="425"/>
      <c r="BJU58" s="425"/>
      <c r="BJV58" s="425"/>
      <c r="BJW58" s="425"/>
      <c r="BJX58" s="425"/>
      <c r="BJY58" s="425"/>
      <c r="BJZ58" s="425"/>
      <c r="BKA58" s="425"/>
      <c r="BKB58" s="425"/>
      <c r="BKC58" s="425"/>
      <c r="BKD58" s="425"/>
      <c r="BKE58" s="425"/>
      <c r="BKF58" s="425"/>
      <c r="BKG58" s="425"/>
      <c r="BKH58" s="425"/>
      <c r="BKI58" s="425"/>
      <c r="BKJ58" s="425"/>
      <c r="BKK58" s="425"/>
      <c r="BKL58" s="425"/>
      <c r="BKM58" s="425"/>
      <c r="BKN58" s="425"/>
      <c r="BKO58" s="425"/>
      <c r="BKP58" s="425"/>
      <c r="BKQ58" s="425"/>
      <c r="BKR58" s="425"/>
      <c r="BKS58" s="425"/>
      <c r="BKT58" s="425"/>
      <c r="BKU58" s="425"/>
      <c r="BKV58" s="425"/>
      <c r="BKW58" s="425"/>
      <c r="BKX58" s="425"/>
      <c r="BKY58" s="425"/>
      <c r="BKZ58" s="425"/>
      <c r="BLA58" s="425"/>
      <c r="BLB58" s="425"/>
      <c r="BLC58" s="425"/>
      <c r="BLD58" s="425"/>
      <c r="BLE58" s="425"/>
      <c r="BLF58" s="425"/>
      <c r="BLG58" s="425"/>
      <c r="BLH58" s="425"/>
      <c r="BLI58" s="425"/>
      <c r="BLJ58" s="425"/>
      <c r="BLK58" s="425"/>
      <c r="BLL58" s="425"/>
      <c r="BLM58" s="425"/>
      <c r="BLN58" s="425"/>
      <c r="BLO58" s="425"/>
      <c r="BLP58" s="425"/>
      <c r="BLQ58" s="425"/>
      <c r="BLR58" s="425"/>
      <c r="BLS58" s="425"/>
      <c r="BLT58" s="425"/>
      <c r="BLU58" s="425"/>
      <c r="BLV58" s="425"/>
      <c r="BLW58" s="425"/>
      <c r="BLX58" s="425"/>
      <c r="BLY58" s="425"/>
      <c r="BLZ58" s="425"/>
      <c r="BMA58" s="425"/>
      <c r="BMB58" s="425"/>
      <c r="BMC58" s="425"/>
      <c r="BMD58" s="425"/>
      <c r="BME58" s="425"/>
      <c r="BMF58" s="425"/>
      <c r="BMG58" s="425"/>
      <c r="BMH58" s="425"/>
      <c r="BMI58" s="425"/>
      <c r="BMJ58" s="425"/>
      <c r="BMK58" s="425"/>
      <c r="BML58" s="425"/>
      <c r="BMM58" s="425"/>
      <c r="BMN58" s="425"/>
      <c r="BMO58" s="425"/>
      <c r="BMP58" s="425"/>
      <c r="BMQ58" s="425"/>
      <c r="BMR58" s="425"/>
      <c r="BMS58" s="425"/>
      <c r="BMT58" s="425"/>
      <c r="BMU58" s="425"/>
      <c r="BMV58" s="425"/>
      <c r="BMW58" s="425"/>
      <c r="BMX58" s="425"/>
      <c r="BMY58" s="425"/>
      <c r="BMZ58" s="425"/>
      <c r="BNA58" s="425"/>
      <c r="BNB58" s="425"/>
      <c r="BNC58" s="425"/>
      <c r="BND58" s="425"/>
      <c r="BNE58" s="425"/>
      <c r="BNF58" s="425"/>
      <c r="BNG58" s="425"/>
      <c r="BNH58" s="425"/>
      <c r="BNI58" s="425"/>
      <c r="BNJ58" s="425"/>
      <c r="BNK58" s="425"/>
      <c r="BNL58" s="425"/>
      <c r="BNM58" s="425"/>
      <c r="BNN58" s="425"/>
      <c r="BNO58" s="425"/>
      <c r="BNP58" s="425"/>
      <c r="BNQ58" s="425"/>
      <c r="BNR58" s="425"/>
      <c r="BNS58" s="425"/>
      <c r="BNT58" s="425"/>
      <c r="BNU58" s="425"/>
      <c r="BNV58" s="425"/>
      <c r="BNW58" s="425"/>
      <c r="BNX58" s="425"/>
      <c r="BNY58" s="425"/>
      <c r="BNZ58" s="425"/>
      <c r="BOA58" s="425"/>
      <c r="BOB58" s="425"/>
      <c r="BOC58" s="425"/>
      <c r="BOD58" s="425"/>
      <c r="BOE58" s="425"/>
      <c r="BOF58" s="425"/>
      <c r="BOG58" s="425"/>
      <c r="BOH58" s="425"/>
      <c r="BOI58" s="425"/>
      <c r="BOJ58" s="425"/>
      <c r="BOK58" s="425"/>
      <c r="BOL58" s="425"/>
      <c r="BOM58" s="425"/>
      <c r="BON58" s="425"/>
      <c r="BOO58" s="425"/>
      <c r="BOP58" s="425"/>
      <c r="BOQ58" s="425"/>
      <c r="BOR58" s="425"/>
      <c r="BOS58" s="425"/>
      <c r="BOT58" s="425"/>
      <c r="BOU58" s="425"/>
      <c r="BOV58" s="425"/>
      <c r="BOW58" s="425"/>
      <c r="BOX58" s="425"/>
      <c r="BOY58" s="425"/>
      <c r="BOZ58" s="425"/>
      <c r="BPA58" s="425"/>
      <c r="BPB58" s="425"/>
      <c r="BPC58" s="425"/>
      <c r="BPD58" s="425"/>
      <c r="BPE58" s="425"/>
      <c r="BPF58" s="425"/>
      <c r="BPG58" s="425"/>
      <c r="BPH58" s="425"/>
      <c r="BPI58" s="425"/>
      <c r="BPJ58" s="425"/>
      <c r="BPK58" s="425"/>
      <c r="BPL58" s="425"/>
      <c r="BPM58" s="425"/>
      <c r="BPN58" s="425"/>
      <c r="BPO58" s="425"/>
      <c r="BPP58" s="425"/>
      <c r="BPQ58" s="425"/>
      <c r="BPR58" s="425"/>
      <c r="BPS58" s="425"/>
      <c r="BPT58" s="425"/>
      <c r="BPU58" s="425"/>
      <c r="BPV58" s="425"/>
      <c r="BPW58" s="425"/>
      <c r="BPX58" s="425"/>
      <c r="BPY58" s="425"/>
      <c r="BPZ58" s="425"/>
      <c r="BQA58" s="425"/>
      <c r="BQB58" s="425"/>
      <c r="BQC58" s="425"/>
      <c r="BQD58" s="425"/>
      <c r="BQE58" s="425"/>
      <c r="BQF58" s="425"/>
      <c r="BQG58" s="425"/>
      <c r="BQH58" s="425"/>
      <c r="BQI58" s="425"/>
      <c r="BQJ58" s="425"/>
      <c r="BQK58" s="425"/>
      <c r="BQL58" s="425"/>
      <c r="BQM58" s="425"/>
      <c r="BQN58" s="425"/>
      <c r="BQO58" s="425"/>
      <c r="BQP58" s="425"/>
      <c r="BQQ58" s="425"/>
      <c r="BQR58" s="425"/>
      <c r="BQS58" s="425"/>
      <c r="BQT58" s="425"/>
      <c r="BQU58" s="425"/>
      <c r="BQV58" s="425"/>
      <c r="BQW58" s="425"/>
      <c r="BQX58" s="425"/>
      <c r="BQY58" s="425"/>
      <c r="BQZ58" s="425"/>
      <c r="BRA58" s="425"/>
      <c r="BRB58" s="425"/>
      <c r="BRC58" s="425"/>
      <c r="BRD58" s="425"/>
      <c r="BRE58" s="425"/>
      <c r="BRF58" s="425"/>
      <c r="BRG58" s="425"/>
      <c r="BRH58" s="425"/>
      <c r="BRI58" s="425"/>
      <c r="BRJ58" s="425"/>
      <c r="BRK58" s="425"/>
      <c r="BRL58" s="425"/>
      <c r="BRM58" s="425"/>
      <c r="BRN58" s="425"/>
      <c r="BRO58" s="425"/>
      <c r="BRP58" s="425"/>
      <c r="BRQ58" s="425"/>
      <c r="BRR58" s="425"/>
      <c r="BRS58" s="425"/>
      <c r="BRT58" s="425"/>
      <c r="BRU58" s="425"/>
      <c r="BRV58" s="425"/>
      <c r="BRW58" s="425"/>
      <c r="BRX58" s="425"/>
      <c r="BRY58" s="425"/>
      <c r="BRZ58" s="425"/>
      <c r="BSA58" s="425"/>
      <c r="BSB58" s="425"/>
      <c r="BSC58" s="425"/>
      <c r="BSD58" s="425"/>
      <c r="BSE58" s="425"/>
      <c r="BSF58" s="425"/>
      <c r="BSG58" s="425"/>
      <c r="BSH58" s="425"/>
      <c r="BSI58" s="425"/>
      <c r="BSJ58" s="425"/>
      <c r="BSK58" s="425"/>
      <c r="BSL58" s="425"/>
      <c r="BSM58" s="425"/>
      <c r="BSN58" s="425"/>
      <c r="BSO58" s="425"/>
      <c r="BSP58" s="425"/>
      <c r="BSQ58" s="425"/>
      <c r="BSR58" s="425"/>
      <c r="BSS58" s="425"/>
      <c r="BST58" s="425"/>
      <c r="BSU58" s="425"/>
      <c r="BSV58" s="425"/>
      <c r="BSW58" s="425"/>
      <c r="BSX58" s="425"/>
      <c r="BSY58" s="425"/>
      <c r="BSZ58" s="425"/>
      <c r="BTA58" s="425"/>
      <c r="BTB58" s="425"/>
      <c r="BTC58" s="425"/>
      <c r="BTD58" s="425"/>
      <c r="BTE58" s="425"/>
      <c r="BTF58" s="425"/>
      <c r="BTG58" s="425"/>
      <c r="BTH58" s="425"/>
      <c r="BTI58" s="425"/>
      <c r="BTJ58" s="425"/>
      <c r="BTK58" s="425"/>
      <c r="BTL58" s="425"/>
      <c r="BTM58" s="425"/>
      <c r="BTN58" s="425"/>
      <c r="BTO58" s="425"/>
      <c r="BTP58" s="425"/>
      <c r="BTQ58" s="425"/>
      <c r="BTR58" s="425"/>
      <c r="BTS58" s="425"/>
      <c r="BTT58" s="425"/>
      <c r="BTU58" s="425"/>
      <c r="BTV58" s="425"/>
      <c r="BTW58" s="425"/>
      <c r="BTX58" s="425"/>
      <c r="BTY58" s="425"/>
      <c r="BTZ58" s="425"/>
      <c r="BUA58" s="425"/>
      <c r="BUB58" s="425"/>
      <c r="BUC58" s="425"/>
      <c r="BUD58" s="425"/>
      <c r="BUE58" s="425"/>
      <c r="BUF58" s="425"/>
      <c r="BUG58" s="425"/>
      <c r="BUH58" s="425"/>
      <c r="BUI58" s="425"/>
      <c r="BUJ58" s="425"/>
      <c r="BUK58" s="425"/>
      <c r="BUL58" s="425"/>
      <c r="BUM58" s="425"/>
      <c r="BUN58" s="425"/>
      <c r="BUO58" s="425"/>
      <c r="BUP58" s="425"/>
      <c r="BUQ58" s="425"/>
      <c r="BUR58" s="425"/>
      <c r="BUS58" s="425"/>
      <c r="BUT58" s="425"/>
      <c r="BUU58" s="425"/>
      <c r="BUV58" s="425"/>
      <c r="BUW58" s="425"/>
      <c r="BUX58" s="425"/>
      <c r="BUY58" s="425"/>
      <c r="BUZ58" s="425"/>
      <c r="BVA58" s="425"/>
      <c r="BVB58" s="425"/>
      <c r="BVC58" s="425"/>
      <c r="BVD58" s="425"/>
      <c r="BVE58" s="425"/>
      <c r="BVF58" s="425"/>
      <c r="BVG58" s="425"/>
      <c r="BVH58" s="425"/>
      <c r="BVI58" s="425"/>
      <c r="BVJ58" s="425"/>
      <c r="BVK58" s="425"/>
      <c r="BVL58" s="425"/>
      <c r="BVM58" s="425"/>
      <c r="BVN58" s="425"/>
      <c r="BVO58" s="425"/>
      <c r="BVP58" s="425"/>
      <c r="BVQ58" s="425"/>
      <c r="BVR58" s="425"/>
      <c r="BVS58" s="425"/>
      <c r="BVT58" s="425"/>
      <c r="BVU58" s="425"/>
      <c r="BVV58" s="425"/>
      <c r="BVW58" s="425"/>
      <c r="BVX58" s="425"/>
      <c r="BVY58" s="425"/>
      <c r="BVZ58" s="425"/>
      <c r="BWA58" s="425"/>
      <c r="BWB58" s="425"/>
      <c r="BWC58" s="425"/>
      <c r="BWD58" s="425"/>
      <c r="BWE58" s="425"/>
      <c r="BWF58" s="425"/>
      <c r="BWG58" s="425"/>
      <c r="BWH58" s="425"/>
      <c r="BWI58" s="425"/>
      <c r="BWJ58" s="425"/>
      <c r="BWK58" s="425"/>
      <c r="BWL58" s="425"/>
      <c r="BWM58" s="425"/>
      <c r="BWN58" s="425"/>
      <c r="BWO58" s="425"/>
      <c r="BWP58" s="425"/>
      <c r="BWQ58" s="425"/>
      <c r="BWR58" s="425"/>
      <c r="BWS58" s="425"/>
      <c r="BWT58" s="425"/>
      <c r="BWU58" s="425"/>
      <c r="BWV58" s="425"/>
      <c r="BWW58" s="425"/>
      <c r="BWX58" s="425"/>
      <c r="BWY58" s="425"/>
      <c r="BWZ58" s="425"/>
      <c r="BXA58" s="425"/>
      <c r="BXB58" s="425"/>
      <c r="BXC58" s="425"/>
      <c r="BXD58" s="425"/>
      <c r="BXE58" s="425"/>
      <c r="BXF58" s="425"/>
      <c r="BXG58" s="425"/>
      <c r="BXH58" s="425"/>
      <c r="BXI58" s="425"/>
      <c r="BXJ58" s="425"/>
      <c r="BXK58" s="425"/>
      <c r="BXL58" s="425"/>
      <c r="BXM58" s="425"/>
      <c r="BXN58" s="425"/>
      <c r="BXO58" s="425"/>
      <c r="BXP58" s="425"/>
      <c r="BXQ58" s="425"/>
      <c r="BXR58" s="425"/>
      <c r="BXS58" s="425"/>
      <c r="BXT58" s="425"/>
      <c r="BXU58" s="425"/>
      <c r="BXV58" s="425"/>
      <c r="BXW58" s="425"/>
      <c r="BXX58" s="425"/>
      <c r="BXY58" s="425"/>
      <c r="BXZ58" s="425"/>
      <c r="BYA58" s="425"/>
      <c r="BYB58" s="425"/>
      <c r="BYC58" s="425"/>
      <c r="BYD58" s="425"/>
      <c r="BYE58" s="425"/>
      <c r="BYF58" s="425"/>
      <c r="BYG58" s="425"/>
      <c r="BYH58" s="425"/>
      <c r="BYI58" s="425"/>
      <c r="BYJ58" s="425"/>
      <c r="BYK58" s="425"/>
      <c r="BYL58" s="425"/>
      <c r="BYM58" s="425"/>
      <c r="BYN58" s="425"/>
      <c r="BYO58" s="425"/>
      <c r="BYP58" s="425"/>
      <c r="BYQ58" s="425"/>
      <c r="BYR58" s="425"/>
      <c r="BYS58" s="425"/>
      <c r="BYT58" s="425"/>
      <c r="BYU58" s="425"/>
      <c r="BYV58" s="425"/>
      <c r="BYW58" s="425"/>
      <c r="BYX58" s="425"/>
      <c r="BYY58" s="425"/>
      <c r="BYZ58" s="425"/>
      <c r="BZA58" s="425"/>
      <c r="BZB58" s="425"/>
      <c r="BZC58" s="425"/>
      <c r="BZD58" s="425"/>
      <c r="BZE58" s="425"/>
      <c r="BZF58" s="425"/>
      <c r="BZG58" s="425"/>
      <c r="BZH58" s="425"/>
      <c r="BZI58" s="425"/>
      <c r="BZJ58" s="425"/>
      <c r="BZK58" s="425"/>
      <c r="BZL58" s="425"/>
      <c r="BZM58" s="425"/>
      <c r="BZN58" s="425"/>
      <c r="BZO58" s="425"/>
      <c r="BZP58" s="425"/>
      <c r="BZQ58" s="425"/>
      <c r="BZR58" s="425"/>
      <c r="BZS58" s="425"/>
      <c r="BZT58" s="425"/>
      <c r="BZU58" s="425"/>
      <c r="BZV58" s="425"/>
      <c r="BZW58" s="425"/>
      <c r="BZX58" s="425"/>
      <c r="BZY58" s="425"/>
      <c r="BZZ58" s="425"/>
      <c r="CAA58" s="425"/>
      <c r="CAB58" s="425"/>
      <c r="CAC58" s="425"/>
      <c r="CAD58" s="425"/>
      <c r="CAE58" s="425"/>
      <c r="CAF58" s="425"/>
      <c r="CAG58" s="425"/>
      <c r="CAH58" s="425"/>
      <c r="CAI58" s="425"/>
      <c r="CAJ58" s="425"/>
      <c r="CAK58" s="425"/>
      <c r="CAL58" s="425"/>
      <c r="CAM58" s="425"/>
      <c r="CAN58" s="425"/>
      <c r="CAO58" s="425"/>
      <c r="CAP58" s="425"/>
      <c r="CAQ58" s="425"/>
      <c r="CAR58" s="425"/>
      <c r="CAS58" s="425"/>
      <c r="CAT58" s="425"/>
      <c r="CAU58" s="425"/>
      <c r="CAV58" s="425"/>
      <c r="CAW58" s="425"/>
      <c r="CAX58" s="425"/>
      <c r="CAY58" s="425"/>
      <c r="CAZ58" s="425"/>
      <c r="CBA58" s="425"/>
      <c r="CBB58" s="425"/>
      <c r="CBC58" s="425"/>
      <c r="CBD58" s="425"/>
      <c r="CBE58" s="425"/>
      <c r="CBF58" s="425"/>
      <c r="CBG58" s="425"/>
      <c r="CBH58" s="425"/>
      <c r="CBI58" s="425"/>
      <c r="CBJ58" s="425"/>
      <c r="CBK58" s="425"/>
      <c r="CBL58" s="425"/>
      <c r="CBM58" s="425"/>
      <c r="CBN58" s="425"/>
      <c r="CBO58" s="425"/>
      <c r="CBP58" s="425"/>
      <c r="CBQ58" s="425"/>
      <c r="CBR58" s="425"/>
      <c r="CBS58" s="425"/>
      <c r="CBT58" s="425"/>
      <c r="CBU58" s="425"/>
      <c r="CBV58" s="425"/>
      <c r="CBW58" s="425"/>
      <c r="CBX58" s="425"/>
      <c r="CBY58" s="425"/>
      <c r="CBZ58" s="425"/>
      <c r="CCA58" s="425"/>
      <c r="CCB58" s="425"/>
      <c r="CCC58" s="425"/>
      <c r="CCD58" s="425"/>
      <c r="CCE58" s="425"/>
      <c r="CCF58" s="425"/>
      <c r="CCG58" s="425"/>
      <c r="CCH58" s="425"/>
      <c r="CCI58" s="425"/>
      <c r="CCJ58" s="425"/>
      <c r="CCK58" s="425"/>
      <c r="CCL58" s="425"/>
      <c r="CCM58" s="425"/>
      <c r="CCN58" s="425"/>
      <c r="CCO58" s="425"/>
      <c r="CCP58" s="425"/>
      <c r="CCQ58" s="425"/>
      <c r="CCR58" s="425"/>
      <c r="CCS58" s="425"/>
      <c r="CCT58" s="425"/>
      <c r="CCU58" s="425"/>
      <c r="CCV58" s="425"/>
      <c r="CCW58" s="425"/>
      <c r="CCX58" s="425"/>
      <c r="CCY58" s="425"/>
      <c r="CCZ58" s="425"/>
      <c r="CDA58" s="425"/>
      <c r="CDB58" s="425"/>
      <c r="CDC58" s="425"/>
      <c r="CDD58" s="425"/>
      <c r="CDE58" s="425"/>
      <c r="CDF58" s="425"/>
      <c r="CDG58" s="425"/>
      <c r="CDH58" s="425"/>
      <c r="CDI58" s="425"/>
      <c r="CDJ58" s="425"/>
      <c r="CDK58" s="425"/>
      <c r="CDL58" s="425"/>
      <c r="CDM58" s="425"/>
      <c r="CDN58" s="425"/>
      <c r="CDO58" s="425"/>
      <c r="CDP58" s="425"/>
      <c r="CDQ58" s="425"/>
      <c r="CDR58" s="425"/>
      <c r="CDS58" s="425"/>
      <c r="CDT58" s="425"/>
      <c r="CDU58" s="425"/>
      <c r="CDV58" s="425"/>
      <c r="CDW58" s="425"/>
      <c r="CDX58" s="425"/>
      <c r="CDY58" s="425"/>
      <c r="CDZ58" s="425"/>
      <c r="CEA58" s="425"/>
      <c r="CEB58" s="425"/>
      <c r="CEC58" s="425"/>
      <c r="CED58" s="425"/>
      <c r="CEE58" s="425"/>
      <c r="CEF58" s="425"/>
      <c r="CEG58" s="425"/>
      <c r="CEH58" s="425"/>
      <c r="CEI58" s="425"/>
      <c r="CEJ58" s="425"/>
      <c r="CEK58" s="425"/>
      <c r="CEL58" s="425"/>
      <c r="CEM58" s="425"/>
      <c r="CEN58" s="425"/>
      <c r="CEO58" s="425"/>
      <c r="CEP58" s="425"/>
      <c r="CEQ58" s="425"/>
      <c r="CER58" s="425"/>
      <c r="CES58" s="425"/>
      <c r="CET58" s="425"/>
      <c r="CEU58" s="425"/>
      <c r="CEV58" s="425"/>
      <c r="CEW58" s="425"/>
      <c r="CEX58" s="425"/>
      <c r="CEY58" s="425"/>
      <c r="CEZ58" s="425"/>
      <c r="CFA58" s="425"/>
      <c r="CFB58" s="425"/>
      <c r="CFC58" s="425"/>
      <c r="CFD58" s="425"/>
      <c r="CFE58" s="425"/>
      <c r="CFF58" s="425"/>
      <c r="CFG58" s="425"/>
      <c r="CFH58" s="425"/>
      <c r="CFI58" s="425"/>
      <c r="CFJ58" s="425"/>
      <c r="CFK58" s="425"/>
      <c r="CFL58" s="425"/>
      <c r="CFM58" s="425"/>
      <c r="CFN58" s="425"/>
      <c r="CFO58" s="425"/>
      <c r="CFP58" s="425"/>
      <c r="CFQ58" s="425"/>
      <c r="CFR58" s="425"/>
      <c r="CFS58" s="425"/>
      <c r="CFT58" s="425"/>
      <c r="CFU58" s="425"/>
      <c r="CFV58" s="425"/>
      <c r="CFW58" s="425"/>
      <c r="CFX58" s="425"/>
      <c r="CFY58" s="425"/>
      <c r="CFZ58" s="425"/>
      <c r="CGA58" s="425"/>
      <c r="CGB58" s="425"/>
      <c r="CGC58" s="425"/>
      <c r="CGD58" s="425"/>
      <c r="CGE58" s="425"/>
      <c r="CGF58" s="425"/>
      <c r="CGG58" s="425"/>
      <c r="CGH58" s="425"/>
      <c r="CGI58" s="425"/>
      <c r="CGJ58" s="425"/>
      <c r="CGK58" s="425"/>
      <c r="CGL58" s="425"/>
      <c r="CGM58" s="425"/>
      <c r="CGN58" s="425"/>
      <c r="CGO58" s="425"/>
      <c r="CGP58" s="425"/>
      <c r="CGQ58" s="425"/>
      <c r="CGR58" s="425"/>
      <c r="CGS58" s="425"/>
      <c r="CGT58" s="425"/>
      <c r="CGU58" s="425"/>
      <c r="CGV58" s="425"/>
      <c r="CGW58" s="425"/>
      <c r="CGX58" s="425"/>
      <c r="CGY58" s="425"/>
      <c r="CGZ58" s="425"/>
      <c r="CHA58" s="425"/>
      <c r="CHB58" s="425"/>
      <c r="CHC58" s="425"/>
      <c r="CHD58" s="425"/>
      <c r="CHE58" s="425"/>
      <c r="CHF58" s="425"/>
      <c r="CHG58" s="425"/>
      <c r="CHH58" s="425"/>
      <c r="CHI58" s="425"/>
      <c r="CHJ58" s="425"/>
      <c r="CHK58" s="425"/>
      <c r="CHL58" s="425"/>
      <c r="CHM58" s="425"/>
      <c r="CHN58" s="425"/>
      <c r="CHO58" s="425"/>
      <c r="CHP58" s="425"/>
      <c r="CHQ58" s="425"/>
      <c r="CHR58" s="425"/>
      <c r="CHS58" s="425"/>
      <c r="CHT58" s="425"/>
      <c r="CHU58" s="425"/>
      <c r="CHV58" s="425"/>
      <c r="CHW58" s="425"/>
      <c r="CHX58" s="425"/>
      <c r="CHY58" s="425"/>
      <c r="CHZ58" s="425"/>
      <c r="CIA58" s="425"/>
      <c r="CIB58" s="425"/>
      <c r="CIC58" s="425"/>
      <c r="CID58" s="425"/>
      <c r="CIE58" s="425"/>
      <c r="CIF58" s="425"/>
      <c r="CIG58" s="425"/>
      <c r="CIH58" s="425"/>
      <c r="CII58" s="425"/>
      <c r="CIJ58" s="425"/>
      <c r="CIK58" s="425"/>
      <c r="CIL58" s="425"/>
      <c r="CIM58" s="425"/>
      <c r="CIN58" s="425"/>
      <c r="CIO58" s="425"/>
      <c r="CIP58" s="425"/>
      <c r="CIQ58" s="425"/>
      <c r="CIR58" s="425"/>
      <c r="CIS58" s="425"/>
      <c r="CIT58" s="425"/>
      <c r="CIU58" s="425"/>
      <c r="CIV58" s="425"/>
      <c r="CIW58" s="425"/>
      <c r="CIX58" s="425"/>
      <c r="CIY58" s="425"/>
      <c r="CIZ58" s="425"/>
      <c r="CJA58" s="425"/>
      <c r="CJB58" s="425"/>
      <c r="CJC58" s="425"/>
      <c r="CJD58" s="425"/>
      <c r="CJE58" s="425"/>
      <c r="CJF58" s="425"/>
      <c r="CJG58" s="425"/>
      <c r="CJH58" s="425"/>
      <c r="CJI58" s="425"/>
      <c r="CJJ58" s="425"/>
      <c r="CJK58" s="425"/>
      <c r="CJL58" s="425"/>
      <c r="CJM58" s="425"/>
      <c r="CJN58" s="425"/>
      <c r="CJO58" s="425"/>
      <c r="CJP58" s="425"/>
      <c r="CJQ58" s="425"/>
      <c r="CJR58" s="425"/>
      <c r="CJS58" s="425"/>
      <c r="CJT58" s="425"/>
      <c r="CJU58" s="425"/>
      <c r="CJV58" s="425"/>
      <c r="CJW58" s="425"/>
      <c r="CJX58" s="425"/>
      <c r="CJY58" s="425"/>
      <c r="CJZ58" s="425"/>
      <c r="CKA58" s="425"/>
      <c r="CKB58" s="425"/>
      <c r="CKC58" s="425"/>
      <c r="CKD58" s="425"/>
      <c r="CKE58" s="425"/>
      <c r="CKF58" s="425"/>
      <c r="CKG58" s="425"/>
      <c r="CKH58" s="425"/>
      <c r="CKI58" s="425"/>
      <c r="CKJ58" s="425"/>
      <c r="CKK58" s="425"/>
      <c r="CKL58" s="425"/>
      <c r="CKM58" s="425"/>
      <c r="CKN58" s="425"/>
      <c r="CKO58" s="425"/>
      <c r="CKP58" s="425"/>
      <c r="CKQ58" s="425"/>
      <c r="CKR58" s="425"/>
      <c r="CKS58" s="425"/>
      <c r="CKT58" s="425"/>
      <c r="CKU58" s="425"/>
      <c r="CKV58" s="425"/>
      <c r="CKW58" s="425"/>
      <c r="CKX58" s="425"/>
      <c r="CKY58" s="425"/>
      <c r="CKZ58" s="425"/>
      <c r="CLA58" s="425"/>
      <c r="CLB58" s="425"/>
      <c r="CLC58" s="425"/>
      <c r="CLD58" s="425"/>
      <c r="CLE58" s="425"/>
      <c r="CLF58" s="425"/>
      <c r="CLG58" s="425"/>
      <c r="CLH58" s="425"/>
      <c r="CLI58" s="425"/>
      <c r="CLJ58" s="425"/>
      <c r="CLK58" s="425"/>
      <c r="CLL58" s="425"/>
      <c r="CLM58" s="425"/>
      <c r="CLN58" s="425"/>
      <c r="CLO58" s="425"/>
      <c r="CLP58" s="425"/>
      <c r="CLQ58" s="425"/>
      <c r="CLR58" s="425"/>
      <c r="CLS58" s="425"/>
      <c r="CLT58" s="425"/>
      <c r="CLU58" s="425"/>
      <c r="CLV58" s="425"/>
      <c r="CLW58" s="425"/>
      <c r="CLX58" s="425"/>
      <c r="CLY58" s="425"/>
      <c r="CLZ58" s="425"/>
      <c r="CMA58" s="425"/>
      <c r="CMB58" s="425"/>
      <c r="CMC58" s="425"/>
      <c r="CMD58" s="425"/>
      <c r="CME58" s="425"/>
      <c r="CMF58" s="425"/>
      <c r="CMG58" s="425"/>
      <c r="CMH58" s="425"/>
      <c r="CMI58" s="425"/>
      <c r="CMJ58" s="425"/>
      <c r="CMK58" s="425"/>
      <c r="CML58" s="425"/>
      <c r="CMM58" s="425"/>
      <c r="CMN58" s="425"/>
      <c r="CMO58" s="425"/>
      <c r="CMP58" s="425"/>
      <c r="CMQ58" s="425"/>
      <c r="CMR58" s="425"/>
      <c r="CMS58" s="425"/>
      <c r="CMT58" s="425"/>
      <c r="CMU58" s="425"/>
      <c r="CMV58" s="425"/>
      <c r="CMW58" s="425"/>
      <c r="CMX58" s="425"/>
      <c r="CMY58" s="425"/>
      <c r="CMZ58" s="425"/>
      <c r="CNA58" s="425"/>
      <c r="CNB58" s="425"/>
      <c r="CNC58" s="425"/>
      <c r="CND58" s="425"/>
      <c r="CNE58" s="425"/>
      <c r="CNF58" s="425"/>
      <c r="CNG58" s="425"/>
      <c r="CNH58" s="425"/>
      <c r="CNI58" s="425"/>
      <c r="CNJ58" s="425"/>
      <c r="CNK58" s="425"/>
      <c r="CNL58" s="425"/>
      <c r="CNM58" s="425"/>
      <c r="CNN58" s="425"/>
      <c r="CNO58" s="425"/>
      <c r="CNP58" s="425"/>
      <c r="CNQ58" s="425"/>
      <c r="CNR58" s="425"/>
      <c r="CNS58" s="425"/>
      <c r="CNT58" s="425"/>
      <c r="CNU58" s="425"/>
      <c r="CNV58" s="425"/>
      <c r="CNW58" s="425"/>
      <c r="CNX58" s="425"/>
      <c r="CNY58" s="425"/>
      <c r="CNZ58" s="425"/>
      <c r="COA58" s="425"/>
      <c r="COB58" s="425"/>
      <c r="COC58" s="425"/>
      <c r="COD58" s="425"/>
      <c r="COE58" s="425"/>
      <c r="COF58" s="425"/>
      <c r="COG58" s="425"/>
      <c r="COH58" s="425"/>
      <c r="COI58" s="425"/>
      <c r="COJ58" s="425"/>
      <c r="COK58" s="425"/>
      <c r="COL58" s="425"/>
      <c r="COM58" s="425"/>
      <c r="CON58" s="425"/>
      <c r="COO58" s="425"/>
      <c r="COP58" s="425"/>
      <c r="COQ58" s="425"/>
      <c r="COR58" s="425"/>
      <c r="COS58" s="425"/>
      <c r="COT58" s="425"/>
      <c r="COU58" s="425"/>
      <c r="COV58" s="425"/>
      <c r="COW58" s="425"/>
      <c r="COX58" s="425"/>
      <c r="COY58" s="425"/>
      <c r="COZ58" s="425"/>
      <c r="CPA58" s="425"/>
      <c r="CPB58" s="425"/>
      <c r="CPC58" s="425"/>
      <c r="CPD58" s="425"/>
      <c r="CPE58" s="425"/>
      <c r="CPF58" s="425"/>
      <c r="CPG58" s="425"/>
      <c r="CPH58" s="425"/>
      <c r="CPI58" s="425"/>
      <c r="CPJ58" s="425"/>
      <c r="CPK58" s="425"/>
      <c r="CPL58" s="425"/>
      <c r="CPM58" s="425"/>
      <c r="CPN58" s="425"/>
      <c r="CPO58" s="425"/>
      <c r="CPP58" s="425"/>
      <c r="CPQ58" s="425"/>
      <c r="CPR58" s="425"/>
      <c r="CPS58" s="425"/>
      <c r="CPT58" s="425"/>
      <c r="CPU58" s="425"/>
      <c r="CPV58" s="425"/>
      <c r="CPW58" s="425"/>
      <c r="CPX58" s="425"/>
      <c r="CPY58" s="425"/>
      <c r="CPZ58" s="425"/>
      <c r="CQA58" s="425"/>
      <c r="CQB58" s="425"/>
      <c r="CQC58" s="425"/>
      <c r="CQD58" s="425"/>
      <c r="CQE58" s="425"/>
      <c r="CQF58" s="425"/>
      <c r="CQG58" s="425"/>
      <c r="CQH58" s="425"/>
      <c r="CQI58" s="425"/>
      <c r="CQJ58" s="425"/>
      <c r="CQK58" s="425"/>
      <c r="CQL58" s="425"/>
      <c r="CQM58" s="425"/>
      <c r="CQN58" s="425"/>
      <c r="CQO58" s="425"/>
      <c r="CQP58" s="425"/>
      <c r="CQQ58" s="425"/>
      <c r="CQR58" s="425"/>
      <c r="CQS58" s="425"/>
      <c r="CQT58" s="425"/>
      <c r="CQU58" s="425"/>
      <c r="CQV58" s="425"/>
      <c r="CQW58" s="425"/>
      <c r="CQX58" s="425"/>
      <c r="CQY58" s="425"/>
      <c r="CQZ58" s="425"/>
      <c r="CRA58" s="425"/>
      <c r="CRB58" s="425"/>
      <c r="CRC58" s="425"/>
      <c r="CRD58" s="425"/>
      <c r="CRE58" s="425"/>
      <c r="CRF58" s="425"/>
      <c r="CRG58" s="425"/>
      <c r="CRH58" s="425"/>
      <c r="CRI58" s="425"/>
      <c r="CRJ58" s="425"/>
      <c r="CRK58" s="425"/>
      <c r="CRL58" s="425"/>
      <c r="CRM58" s="425"/>
      <c r="CRN58" s="425"/>
      <c r="CRO58" s="425"/>
      <c r="CRP58" s="425"/>
      <c r="CRQ58" s="425"/>
      <c r="CRR58" s="425"/>
      <c r="CRS58" s="425"/>
      <c r="CRT58" s="425"/>
      <c r="CRU58" s="425"/>
      <c r="CRV58" s="425"/>
      <c r="CRW58" s="425"/>
      <c r="CRX58" s="425"/>
      <c r="CRY58" s="425"/>
      <c r="CRZ58" s="425"/>
      <c r="CSA58" s="425"/>
      <c r="CSB58" s="425"/>
      <c r="CSC58" s="425"/>
      <c r="CSD58" s="425"/>
      <c r="CSE58" s="425"/>
      <c r="CSF58" s="425"/>
      <c r="CSG58" s="425"/>
      <c r="CSH58" s="425"/>
      <c r="CSI58" s="425"/>
      <c r="CSJ58" s="425"/>
      <c r="CSK58" s="425"/>
      <c r="CSL58" s="425"/>
      <c r="CSM58" s="425"/>
      <c r="CSN58" s="425"/>
      <c r="CSO58" s="425"/>
      <c r="CSP58" s="425"/>
      <c r="CSQ58" s="425"/>
      <c r="CSR58" s="425"/>
      <c r="CSS58" s="425"/>
      <c r="CST58" s="425"/>
      <c r="CSU58" s="425"/>
      <c r="CSV58" s="425"/>
      <c r="CSW58" s="425"/>
      <c r="CSX58" s="425"/>
      <c r="CSY58" s="425"/>
      <c r="CSZ58" s="425"/>
      <c r="CTA58" s="425"/>
      <c r="CTB58" s="425"/>
      <c r="CTC58" s="425"/>
      <c r="CTD58" s="425"/>
      <c r="CTE58" s="425"/>
      <c r="CTF58" s="425"/>
      <c r="CTG58" s="425"/>
      <c r="CTH58" s="425"/>
      <c r="CTI58" s="425"/>
      <c r="CTJ58" s="425"/>
      <c r="CTK58" s="425"/>
      <c r="CTL58" s="425"/>
      <c r="CTM58" s="425"/>
      <c r="CTN58" s="425"/>
      <c r="CTO58" s="425"/>
      <c r="CTP58" s="425"/>
      <c r="CTQ58" s="425"/>
      <c r="CTR58" s="425"/>
      <c r="CTS58" s="425"/>
      <c r="CTT58" s="425"/>
      <c r="CTU58" s="425"/>
      <c r="CTV58" s="425"/>
      <c r="CTW58" s="425"/>
      <c r="CTX58" s="425"/>
      <c r="CTY58" s="425"/>
      <c r="CTZ58" s="425"/>
      <c r="CUA58" s="425"/>
      <c r="CUB58" s="425"/>
      <c r="CUC58" s="425"/>
      <c r="CUD58" s="425"/>
      <c r="CUE58" s="425"/>
      <c r="CUF58" s="425"/>
      <c r="CUG58" s="425"/>
      <c r="CUH58" s="425"/>
      <c r="CUI58" s="425"/>
      <c r="CUJ58" s="425"/>
      <c r="CUK58" s="425"/>
      <c r="CUL58" s="425"/>
      <c r="CUM58" s="425"/>
      <c r="CUN58" s="425"/>
      <c r="CUO58" s="425"/>
      <c r="CUP58" s="425"/>
      <c r="CUQ58" s="425"/>
      <c r="CUR58" s="425"/>
      <c r="CUS58" s="425"/>
      <c r="CUT58" s="425"/>
      <c r="CUU58" s="425"/>
      <c r="CUV58" s="425"/>
      <c r="CUW58" s="425"/>
      <c r="CUX58" s="425"/>
      <c r="CUY58" s="425"/>
      <c r="CUZ58" s="425"/>
      <c r="CVA58" s="425"/>
      <c r="CVB58" s="425"/>
      <c r="CVC58" s="425"/>
      <c r="CVD58" s="425"/>
      <c r="CVE58" s="425"/>
      <c r="CVF58" s="425"/>
      <c r="CVG58" s="425"/>
      <c r="CVH58" s="425"/>
      <c r="CVI58" s="425"/>
      <c r="CVJ58" s="425"/>
      <c r="CVK58" s="425"/>
      <c r="CVL58" s="425"/>
      <c r="CVM58" s="425"/>
      <c r="CVN58" s="425"/>
      <c r="CVO58" s="425"/>
      <c r="CVP58" s="425"/>
      <c r="CVQ58" s="425"/>
      <c r="CVR58" s="425"/>
      <c r="CVS58" s="425"/>
      <c r="CVT58" s="425"/>
      <c r="CVU58" s="425"/>
      <c r="CVV58" s="425"/>
      <c r="CVW58" s="425"/>
      <c r="CVX58" s="425"/>
      <c r="CVY58" s="425"/>
      <c r="CVZ58" s="425"/>
      <c r="CWA58" s="425"/>
      <c r="CWB58" s="425"/>
      <c r="CWC58" s="425"/>
      <c r="CWD58" s="425"/>
      <c r="CWE58" s="425"/>
      <c r="CWF58" s="425"/>
      <c r="CWG58" s="425"/>
      <c r="CWH58" s="425"/>
      <c r="CWI58" s="425"/>
      <c r="CWJ58" s="425"/>
      <c r="CWK58" s="425"/>
      <c r="CWL58" s="425"/>
      <c r="CWM58" s="425"/>
      <c r="CWN58" s="425"/>
      <c r="CWO58" s="425"/>
      <c r="CWP58" s="425"/>
      <c r="CWQ58" s="425"/>
      <c r="CWR58" s="425"/>
      <c r="CWS58" s="425"/>
      <c r="CWT58" s="425"/>
      <c r="CWU58" s="425"/>
      <c r="CWV58" s="425"/>
      <c r="CWW58" s="425"/>
      <c r="CWX58" s="425"/>
      <c r="CWY58" s="425"/>
      <c r="CWZ58" s="425"/>
      <c r="CXA58" s="425"/>
      <c r="CXB58" s="425"/>
      <c r="CXC58" s="425"/>
      <c r="CXD58" s="425"/>
      <c r="CXE58" s="425"/>
      <c r="CXF58" s="425"/>
      <c r="CXG58" s="425"/>
      <c r="CXH58" s="425"/>
      <c r="CXI58" s="425"/>
      <c r="CXJ58" s="425"/>
      <c r="CXK58" s="425"/>
      <c r="CXL58" s="425"/>
      <c r="CXM58" s="425"/>
      <c r="CXN58" s="425"/>
      <c r="CXO58" s="425"/>
      <c r="CXP58" s="425"/>
      <c r="CXQ58" s="425"/>
      <c r="CXR58" s="425"/>
      <c r="CXS58" s="425"/>
      <c r="CXT58" s="425"/>
      <c r="CXU58" s="425"/>
      <c r="CXV58" s="425"/>
      <c r="CXW58" s="425"/>
      <c r="CXX58" s="425"/>
      <c r="CXY58" s="425"/>
      <c r="CXZ58" s="425"/>
      <c r="CYA58" s="425"/>
      <c r="CYB58" s="425"/>
      <c r="CYC58" s="425"/>
      <c r="CYD58" s="425"/>
      <c r="CYE58" s="425"/>
      <c r="CYF58" s="425"/>
      <c r="CYG58" s="425"/>
      <c r="CYH58" s="425"/>
      <c r="CYI58" s="425"/>
      <c r="CYJ58" s="425"/>
      <c r="CYK58" s="425"/>
      <c r="CYL58" s="425"/>
      <c r="CYM58" s="425"/>
      <c r="CYN58" s="425"/>
      <c r="CYO58" s="425"/>
      <c r="CYP58" s="425"/>
      <c r="CYQ58" s="425"/>
      <c r="CYR58" s="425"/>
      <c r="CYS58" s="425"/>
      <c r="CYT58" s="425"/>
      <c r="CYU58" s="425"/>
      <c r="CYV58" s="425"/>
      <c r="CYW58" s="425"/>
      <c r="CYX58" s="425"/>
      <c r="CYY58" s="425"/>
      <c r="CYZ58" s="425"/>
      <c r="CZA58" s="425"/>
      <c r="CZB58" s="425"/>
      <c r="CZC58" s="425"/>
      <c r="CZD58" s="425"/>
      <c r="CZE58" s="425"/>
      <c r="CZF58" s="425"/>
      <c r="CZG58" s="425"/>
      <c r="CZH58" s="425"/>
      <c r="CZI58" s="425"/>
      <c r="CZJ58" s="425"/>
      <c r="CZK58" s="425"/>
      <c r="CZL58" s="425"/>
      <c r="CZM58" s="425"/>
      <c r="CZN58" s="425"/>
      <c r="CZO58" s="425"/>
      <c r="CZP58" s="425"/>
      <c r="CZQ58" s="425"/>
      <c r="CZR58" s="425"/>
      <c r="CZS58" s="425"/>
      <c r="CZT58" s="425"/>
      <c r="CZU58" s="425"/>
      <c r="CZV58" s="425"/>
      <c r="CZW58" s="425"/>
      <c r="CZX58" s="425"/>
      <c r="CZY58" s="425"/>
      <c r="CZZ58" s="425"/>
      <c r="DAA58" s="425"/>
      <c r="DAB58" s="425"/>
      <c r="DAC58" s="425"/>
      <c r="DAD58" s="425"/>
      <c r="DAE58" s="425"/>
      <c r="DAF58" s="425"/>
      <c r="DAG58" s="425"/>
      <c r="DAH58" s="425"/>
      <c r="DAI58" s="425"/>
      <c r="DAJ58" s="425"/>
      <c r="DAK58" s="425"/>
      <c r="DAL58" s="425"/>
      <c r="DAM58" s="425"/>
      <c r="DAN58" s="425"/>
      <c r="DAO58" s="425"/>
      <c r="DAP58" s="425"/>
      <c r="DAQ58" s="425"/>
      <c r="DAR58" s="425"/>
      <c r="DAS58" s="425"/>
      <c r="DAT58" s="425"/>
      <c r="DAU58" s="425"/>
      <c r="DAV58" s="425"/>
      <c r="DAW58" s="425"/>
      <c r="DAX58" s="425"/>
      <c r="DAY58" s="425"/>
      <c r="DAZ58" s="425"/>
      <c r="DBA58" s="425"/>
      <c r="DBB58" s="425"/>
      <c r="DBC58" s="425"/>
      <c r="DBD58" s="425"/>
      <c r="DBE58" s="425"/>
      <c r="DBF58" s="425"/>
      <c r="DBG58" s="425"/>
      <c r="DBH58" s="425"/>
      <c r="DBI58" s="425"/>
      <c r="DBJ58" s="425"/>
      <c r="DBK58" s="425"/>
      <c r="DBL58" s="425"/>
      <c r="DBM58" s="425"/>
      <c r="DBN58" s="425"/>
      <c r="DBO58" s="425"/>
      <c r="DBP58" s="425"/>
      <c r="DBQ58" s="425"/>
      <c r="DBR58" s="425"/>
      <c r="DBS58" s="425"/>
      <c r="DBT58" s="425"/>
      <c r="DBU58" s="425"/>
      <c r="DBV58" s="425"/>
      <c r="DBW58" s="425"/>
      <c r="DBX58" s="425"/>
      <c r="DBY58" s="425"/>
      <c r="DBZ58" s="425"/>
      <c r="DCA58" s="425"/>
      <c r="DCB58" s="425"/>
      <c r="DCC58" s="425"/>
      <c r="DCD58" s="425"/>
      <c r="DCE58" s="425"/>
      <c r="DCF58" s="425"/>
      <c r="DCG58" s="425"/>
      <c r="DCH58" s="425"/>
      <c r="DCI58" s="425"/>
      <c r="DCJ58" s="425"/>
      <c r="DCK58" s="425"/>
      <c r="DCL58" s="425"/>
      <c r="DCM58" s="425"/>
      <c r="DCN58" s="425"/>
      <c r="DCO58" s="425"/>
      <c r="DCP58" s="425"/>
      <c r="DCQ58" s="425"/>
      <c r="DCR58" s="425"/>
      <c r="DCS58" s="425"/>
      <c r="DCT58" s="425"/>
      <c r="DCU58" s="425"/>
      <c r="DCV58" s="425"/>
      <c r="DCW58" s="425"/>
      <c r="DCX58" s="425"/>
      <c r="DCY58" s="425"/>
      <c r="DCZ58" s="425"/>
      <c r="DDA58" s="425"/>
      <c r="DDB58" s="425"/>
      <c r="DDC58" s="425"/>
      <c r="DDD58" s="425"/>
      <c r="DDE58" s="425"/>
      <c r="DDF58" s="425"/>
      <c r="DDG58" s="425"/>
      <c r="DDH58" s="425"/>
      <c r="DDI58" s="425"/>
      <c r="DDJ58" s="425"/>
      <c r="DDK58" s="425"/>
      <c r="DDL58" s="425"/>
      <c r="DDM58" s="425"/>
      <c r="DDN58" s="425"/>
      <c r="DDO58" s="425"/>
      <c r="DDP58" s="425"/>
      <c r="DDQ58" s="425"/>
      <c r="DDR58" s="425"/>
      <c r="DDS58" s="425"/>
      <c r="DDT58" s="425"/>
      <c r="DDU58" s="425"/>
      <c r="DDV58" s="425"/>
      <c r="DDW58" s="425"/>
      <c r="DDX58" s="425"/>
      <c r="DDY58" s="425"/>
      <c r="DDZ58" s="425"/>
      <c r="DEA58" s="425"/>
      <c r="DEB58" s="425"/>
      <c r="DEC58" s="425"/>
      <c r="DED58" s="425"/>
      <c r="DEE58" s="425"/>
      <c r="DEF58" s="425"/>
      <c r="DEG58" s="425"/>
      <c r="DEH58" s="425"/>
      <c r="DEI58" s="425"/>
      <c r="DEJ58" s="425"/>
      <c r="DEK58" s="425"/>
      <c r="DEL58" s="425"/>
      <c r="DEM58" s="425"/>
      <c r="DEN58" s="425"/>
      <c r="DEO58" s="425"/>
      <c r="DEP58" s="425"/>
      <c r="DEQ58" s="425"/>
      <c r="DER58" s="425"/>
      <c r="DES58" s="425"/>
      <c r="DET58" s="425"/>
      <c r="DEU58" s="425"/>
      <c r="DEV58" s="425"/>
      <c r="DEW58" s="425"/>
      <c r="DEX58" s="425"/>
      <c r="DEY58" s="425"/>
      <c r="DEZ58" s="425"/>
      <c r="DFA58" s="425"/>
      <c r="DFB58" s="425"/>
      <c r="DFC58" s="425"/>
      <c r="DFD58" s="425"/>
      <c r="DFE58" s="425"/>
      <c r="DFF58" s="425"/>
      <c r="DFG58" s="425"/>
      <c r="DFH58" s="425"/>
      <c r="DFI58" s="425"/>
      <c r="DFJ58" s="425"/>
      <c r="DFK58" s="425"/>
      <c r="DFL58" s="425"/>
      <c r="DFM58" s="425"/>
      <c r="DFN58" s="425"/>
      <c r="DFO58" s="425"/>
      <c r="DFP58" s="425"/>
      <c r="DFQ58" s="425"/>
      <c r="DFR58" s="425"/>
      <c r="DFS58" s="425"/>
      <c r="DFT58" s="425"/>
      <c r="DFU58" s="425"/>
      <c r="DFV58" s="425"/>
      <c r="DFW58" s="425"/>
      <c r="DFX58" s="425"/>
      <c r="DFY58" s="425"/>
      <c r="DFZ58" s="425"/>
      <c r="DGA58" s="425"/>
      <c r="DGB58" s="425"/>
      <c r="DGC58" s="425"/>
      <c r="DGD58" s="425"/>
      <c r="DGE58" s="425"/>
      <c r="DGF58" s="425"/>
      <c r="DGG58" s="425"/>
      <c r="DGH58" s="425"/>
      <c r="DGI58" s="425"/>
      <c r="DGJ58" s="425"/>
      <c r="DGK58" s="425"/>
      <c r="DGL58" s="425"/>
      <c r="DGM58" s="425"/>
      <c r="DGN58" s="425"/>
      <c r="DGO58" s="425"/>
      <c r="DGP58" s="425"/>
      <c r="DGQ58" s="425"/>
      <c r="DGR58" s="425"/>
      <c r="DGS58" s="425"/>
      <c r="DGT58" s="425"/>
      <c r="DGU58" s="425"/>
      <c r="DGV58" s="425"/>
      <c r="DGW58" s="425"/>
      <c r="DGX58" s="425"/>
      <c r="DGY58" s="425"/>
      <c r="DGZ58" s="425"/>
      <c r="DHA58" s="425"/>
      <c r="DHB58" s="425"/>
      <c r="DHC58" s="425"/>
      <c r="DHD58" s="425"/>
      <c r="DHE58" s="425"/>
      <c r="DHF58" s="425"/>
      <c r="DHG58" s="425"/>
      <c r="DHH58" s="425"/>
      <c r="DHI58" s="425"/>
      <c r="DHJ58" s="425"/>
      <c r="DHK58" s="425"/>
      <c r="DHL58" s="425"/>
      <c r="DHM58" s="425"/>
      <c r="DHN58" s="425"/>
      <c r="DHO58" s="425"/>
      <c r="DHP58" s="425"/>
      <c r="DHQ58" s="425"/>
      <c r="DHR58" s="425"/>
      <c r="DHS58" s="425"/>
      <c r="DHT58" s="425"/>
      <c r="DHU58" s="425"/>
      <c r="DHV58" s="425"/>
      <c r="DHW58" s="425"/>
      <c r="DHX58" s="425"/>
      <c r="DHY58" s="425"/>
      <c r="DHZ58" s="425"/>
      <c r="DIA58" s="425"/>
      <c r="DIB58" s="425"/>
      <c r="DIC58" s="425"/>
      <c r="DID58" s="425"/>
      <c r="DIE58" s="425"/>
      <c r="DIF58" s="425"/>
      <c r="DIG58" s="425"/>
      <c r="DIH58" s="425"/>
      <c r="DII58" s="425"/>
      <c r="DIJ58" s="425"/>
      <c r="DIK58" s="425"/>
      <c r="DIL58" s="425"/>
      <c r="DIM58" s="425"/>
      <c r="DIN58" s="425"/>
      <c r="DIO58" s="425"/>
      <c r="DIP58" s="425"/>
      <c r="DIQ58" s="425"/>
      <c r="DIR58" s="425"/>
      <c r="DIS58" s="425"/>
      <c r="DIT58" s="425"/>
      <c r="DIU58" s="425"/>
      <c r="DIV58" s="425"/>
      <c r="DIW58" s="425"/>
      <c r="DIX58" s="425"/>
      <c r="DIY58" s="425"/>
      <c r="DIZ58" s="425"/>
      <c r="DJA58" s="425"/>
      <c r="DJB58" s="425"/>
      <c r="DJC58" s="425"/>
      <c r="DJD58" s="425"/>
      <c r="DJE58" s="425"/>
      <c r="DJF58" s="425"/>
      <c r="DJG58" s="425"/>
      <c r="DJH58" s="425"/>
      <c r="DJI58" s="425"/>
      <c r="DJJ58" s="425"/>
      <c r="DJK58" s="425"/>
      <c r="DJL58" s="425"/>
      <c r="DJM58" s="425"/>
      <c r="DJN58" s="425"/>
      <c r="DJO58" s="425"/>
      <c r="DJP58" s="425"/>
      <c r="DJQ58" s="425"/>
      <c r="DJR58" s="425"/>
      <c r="DJS58" s="425"/>
      <c r="DJT58" s="425"/>
      <c r="DJU58" s="425"/>
      <c r="DJV58" s="425"/>
      <c r="DJW58" s="425"/>
      <c r="DJX58" s="425"/>
      <c r="DJY58" s="425"/>
      <c r="DJZ58" s="425"/>
      <c r="DKA58" s="425"/>
      <c r="DKB58" s="425"/>
      <c r="DKC58" s="425"/>
      <c r="DKD58" s="425"/>
      <c r="DKE58" s="425"/>
      <c r="DKF58" s="425"/>
      <c r="DKG58" s="425"/>
      <c r="DKH58" s="425"/>
      <c r="DKI58" s="425"/>
      <c r="DKJ58" s="425"/>
      <c r="DKK58" s="425"/>
      <c r="DKL58" s="425"/>
      <c r="DKM58" s="425"/>
      <c r="DKN58" s="425"/>
      <c r="DKO58" s="425"/>
      <c r="DKP58" s="425"/>
      <c r="DKQ58" s="425"/>
      <c r="DKR58" s="425"/>
      <c r="DKS58" s="425"/>
      <c r="DKT58" s="425"/>
      <c r="DKU58" s="425"/>
      <c r="DKV58" s="425"/>
      <c r="DKW58" s="425"/>
      <c r="DKX58" s="425"/>
      <c r="DKY58" s="425"/>
      <c r="DKZ58" s="425"/>
      <c r="DLA58" s="425"/>
      <c r="DLB58" s="425"/>
      <c r="DLC58" s="425"/>
      <c r="DLD58" s="425"/>
      <c r="DLE58" s="425"/>
      <c r="DLF58" s="425"/>
      <c r="DLG58" s="425"/>
      <c r="DLH58" s="425"/>
      <c r="DLI58" s="425"/>
      <c r="DLJ58" s="425"/>
      <c r="DLK58" s="425"/>
      <c r="DLL58" s="425"/>
      <c r="DLM58" s="425"/>
      <c r="DLN58" s="425"/>
      <c r="DLO58" s="425"/>
      <c r="DLP58" s="425"/>
      <c r="DLQ58" s="425"/>
      <c r="DLR58" s="425"/>
      <c r="DLS58" s="425"/>
      <c r="DLT58" s="425"/>
      <c r="DLU58" s="425"/>
      <c r="DLV58" s="425"/>
      <c r="DLW58" s="425"/>
      <c r="DLX58" s="425"/>
      <c r="DLY58" s="425"/>
      <c r="DLZ58" s="425"/>
      <c r="DMA58" s="425"/>
      <c r="DMB58" s="425"/>
      <c r="DMC58" s="425"/>
      <c r="DMD58" s="425"/>
      <c r="DME58" s="425"/>
      <c r="DMF58" s="425"/>
      <c r="DMG58" s="425"/>
      <c r="DMH58" s="425"/>
      <c r="DMI58" s="425"/>
      <c r="DMJ58" s="425"/>
      <c r="DMK58" s="425"/>
      <c r="DML58" s="425"/>
      <c r="DMM58" s="425"/>
      <c r="DMN58" s="425"/>
      <c r="DMO58" s="425"/>
      <c r="DMP58" s="425"/>
      <c r="DMQ58" s="425"/>
      <c r="DMR58" s="425"/>
      <c r="DMS58" s="425"/>
      <c r="DMT58" s="425"/>
      <c r="DMU58" s="425"/>
      <c r="DMV58" s="425"/>
      <c r="DMW58" s="425"/>
      <c r="DMX58" s="425"/>
      <c r="DMY58" s="425"/>
      <c r="DMZ58" s="425"/>
      <c r="DNA58" s="425"/>
      <c r="DNB58" s="425"/>
      <c r="DNC58" s="425"/>
      <c r="DND58" s="425"/>
      <c r="DNE58" s="425"/>
      <c r="DNF58" s="425"/>
      <c r="DNG58" s="425"/>
      <c r="DNH58" s="425"/>
      <c r="DNI58" s="425"/>
      <c r="DNJ58" s="425"/>
      <c r="DNK58" s="425"/>
      <c r="DNL58" s="425"/>
      <c r="DNM58" s="425"/>
      <c r="DNN58" s="425"/>
      <c r="DNO58" s="425"/>
      <c r="DNP58" s="425"/>
      <c r="DNQ58" s="425"/>
      <c r="DNR58" s="425"/>
      <c r="DNS58" s="425"/>
      <c r="DNT58" s="425"/>
      <c r="DNU58" s="425"/>
      <c r="DNV58" s="425"/>
      <c r="DNW58" s="425"/>
      <c r="DNX58" s="425"/>
      <c r="DNY58" s="425"/>
      <c r="DNZ58" s="425"/>
      <c r="DOA58" s="425"/>
      <c r="DOB58" s="425"/>
      <c r="DOC58" s="425"/>
      <c r="DOD58" s="425"/>
      <c r="DOE58" s="425"/>
      <c r="DOF58" s="425"/>
      <c r="DOG58" s="425"/>
      <c r="DOH58" s="425"/>
      <c r="DOI58" s="425"/>
      <c r="DOJ58" s="425"/>
      <c r="DOK58" s="425"/>
      <c r="DOL58" s="425"/>
      <c r="DOM58" s="425"/>
      <c r="DON58" s="425"/>
      <c r="DOO58" s="425"/>
      <c r="DOP58" s="425"/>
      <c r="DOQ58" s="425"/>
      <c r="DOR58" s="425"/>
      <c r="DOS58" s="425"/>
      <c r="DOT58" s="425"/>
      <c r="DOU58" s="425"/>
      <c r="DOV58" s="425"/>
      <c r="DOW58" s="425"/>
      <c r="DOX58" s="425"/>
      <c r="DOY58" s="425"/>
      <c r="DOZ58" s="425"/>
      <c r="DPA58" s="425"/>
      <c r="DPB58" s="425"/>
      <c r="DPC58" s="425"/>
      <c r="DPD58" s="425"/>
      <c r="DPE58" s="425"/>
      <c r="DPF58" s="425"/>
      <c r="DPG58" s="425"/>
      <c r="DPH58" s="425"/>
      <c r="DPI58" s="425"/>
      <c r="DPJ58" s="425"/>
      <c r="DPK58" s="425"/>
      <c r="DPL58" s="425"/>
      <c r="DPM58" s="425"/>
      <c r="DPN58" s="425"/>
      <c r="DPO58" s="425"/>
      <c r="DPP58" s="425"/>
      <c r="DPQ58" s="425"/>
      <c r="DPR58" s="425"/>
      <c r="DPS58" s="425"/>
      <c r="DPT58" s="425"/>
      <c r="DPU58" s="425"/>
      <c r="DPV58" s="425"/>
      <c r="DPW58" s="425"/>
      <c r="DPX58" s="425"/>
      <c r="DPY58" s="425"/>
      <c r="DPZ58" s="425"/>
      <c r="DQA58" s="425"/>
      <c r="DQB58" s="425"/>
      <c r="DQC58" s="425"/>
      <c r="DQD58" s="425"/>
      <c r="DQE58" s="425"/>
      <c r="DQF58" s="425"/>
      <c r="DQG58" s="425"/>
      <c r="DQH58" s="425"/>
      <c r="DQI58" s="425"/>
      <c r="DQJ58" s="425"/>
      <c r="DQK58" s="425"/>
      <c r="DQL58" s="425"/>
      <c r="DQM58" s="425"/>
      <c r="DQN58" s="425"/>
      <c r="DQO58" s="425"/>
      <c r="DQP58" s="425"/>
      <c r="DQQ58" s="425"/>
      <c r="DQR58" s="425"/>
      <c r="DQS58" s="425"/>
      <c r="DQT58" s="425"/>
      <c r="DQU58" s="425"/>
      <c r="DQV58" s="425"/>
      <c r="DQW58" s="425"/>
      <c r="DQX58" s="425"/>
      <c r="DQY58" s="425"/>
      <c r="DQZ58" s="425"/>
      <c r="DRA58" s="425"/>
      <c r="DRB58" s="425"/>
      <c r="DRC58" s="425"/>
      <c r="DRD58" s="425"/>
      <c r="DRE58" s="425"/>
      <c r="DRF58" s="425"/>
      <c r="DRG58" s="425"/>
      <c r="DRH58" s="425"/>
      <c r="DRI58" s="425"/>
      <c r="DRJ58" s="425"/>
      <c r="DRK58" s="425"/>
      <c r="DRL58" s="425"/>
      <c r="DRM58" s="425"/>
      <c r="DRN58" s="425"/>
      <c r="DRO58" s="425"/>
      <c r="DRP58" s="425"/>
      <c r="DRQ58" s="425"/>
      <c r="DRR58" s="425"/>
      <c r="DRS58" s="425"/>
      <c r="DRT58" s="425"/>
      <c r="DRU58" s="425"/>
      <c r="DRV58" s="425"/>
      <c r="DRW58" s="425"/>
      <c r="DRX58" s="425"/>
      <c r="DRY58" s="425"/>
      <c r="DRZ58" s="425"/>
      <c r="DSA58" s="425"/>
      <c r="DSB58" s="425"/>
      <c r="DSC58" s="425"/>
      <c r="DSD58" s="425"/>
      <c r="DSE58" s="425"/>
      <c r="DSF58" s="425"/>
      <c r="DSG58" s="425"/>
      <c r="DSH58" s="425"/>
      <c r="DSI58" s="425"/>
      <c r="DSJ58" s="425"/>
      <c r="DSK58" s="425"/>
      <c r="DSL58" s="425"/>
      <c r="DSM58" s="425"/>
      <c r="DSN58" s="425"/>
      <c r="DSO58" s="425"/>
      <c r="DSP58" s="425"/>
      <c r="DSQ58" s="425"/>
      <c r="DSR58" s="425"/>
      <c r="DSS58" s="425"/>
      <c r="DST58" s="425"/>
      <c r="DSU58" s="425"/>
      <c r="DSV58" s="425"/>
      <c r="DSW58" s="425"/>
      <c r="DSX58" s="425"/>
      <c r="DSY58" s="425"/>
      <c r="DSZ58" s="425"/>
      <c r="DTA58" s="425"/>
      <c r="DTB58" s="425"/>
      <c r="DTC58" s="425"/>
      <c r="DTD58" s="425"/>
      <c r="DTE58" s="425"/>
      <c r="DTF58" s="425"/>
      <c r="DTG58" s="425"/>
      <c r="DTH58" s="425"/>
      <c r="DTI58" s="425"/>
      <c r="DTJ58" s="425"/>
      <c r="DTK58" s="425"/>
      <c r="DTL58" s="425"/>
      <c r="DTM58" s="425"/>
      <c r="DTN58" s="425"/>
      <c r="DTO58" s="425"/>
      <c r="DTP58" s="425"/>
      <c r="DTQ58" s="425"/>
      <c r="DTR58" s="425"/>
      <c r="DTS58" s="425"/>
      <c r="DTT58" s="425"/>
      <c r="DTU58" s="425"/>
      <c r="DTV58" s="425"/>
      <c r="DTW58" s="425"/>
      <c r="DTX58" s="425"/>
      <c r="DTY58" s="425"/>
      <c r="DTZ58" s="425"/>
      <c r="DUA58" s="425"/>
      <c r="DUB58" s="425"/>
      <c r="DUC58" s="425"/>
      <c r="DUD58" s="425"/>
      <c r="DUE58" s="425"/>
      <c r="DUF58" s="425"/>
      <c r="DUG58" s="425"/>
      <c r="DUH58" s="425"/>
      <c r="DUI58" s="425"/>
      <c r="DUJ58" s="425"/>
      <c r="DUK58" s="425"/>
      <c r="DUL58" s="425"/>
      <c r="DUM58" s="425"/>
      <c r="DUN58" s="425"/>
      <c r="DUO58" s="425"/>
      <c r="DUP58" s="425"/>
      <c r="DUQ58" s="425"/>
      <c r="DUR58" s="425"/>
      <c r="DUS58" s="425"/>
      <c r="DUT58" s="425"/>
      <c r="DUU58" s="425"/>
      <c r="DUV58" s="425"/>
      <c r="DUW58" s="425"/>
      <c r="DUX58" s="425"/>
      <c r="DUY58" s="425"/>
      <c r="DUZ58" s="425"/>
      <c r="DVA58" s="425"/>
      <c r="DVB58" s="425"/>
      <c r="DVC58" s="425"/>
      <c r="DVD58" s="425"/>
      <c r="DVE58" s="425"/>
      <c r="DVF58" s="425"/>
      <c r="DVG58" s="425"/>
      <c r="DVH58" s="425"/>
      <c r="DVI58" s="425"/>
      <c r="DVJ58" s="425"/>
      <c r="DVK58" s="425"/>
      <c r="DVL58" s="425"/>
      <c r="DVM58" s="425"/>
      <c r="DVN58" s="425"/>
      <c r="DVO58" s="425"/>
      <c r="DVP58" s="425"/>
      <c r="DVQ58" s="425"/>
      <c r="DVR58" s="425"/>
      <c r="DVS58" s="425"/>
      <c r="DVT58" s="425"/>
      <c r="DVU58" s="425"/>
      <c r="DVV58" s="425"/>
      <c r="DVW58" s="425"/>
      <c r="DVX58" s="425"/>
      <c r="DVY58" s="425"/>
      <c r="DVZ58" s="425"/>
      <c r="DWA58" s="425"/>
      <c r="DWB58" s="425"/>
      <c r="DWC58" s="425"/>
      <c r="DWD58" s="425"/>
      <c r="DWE58" s="425"/>
      <c r="DWF58" s="425"/>
      <c r="DWG58" s="425"/>
      <c r="DWH58" s="425"/>
      <c r="DWI58" s="425"/>
      <c r="DWJ58" s="425"/>
      <c r="DWK58" s="425"/>
      <c r="DWL58" s="425"/>
      <c r="DWM58" s="425"/>
      <c r="DWN58" s="425"/>
      <c r="DWO58" s="425"/>
      <c r="DWP58" s="425"/>
      <c r="DWQ58" s="425"/>
      <c r="DWR58" s="425"/>
      <c r="DWS58" s="425"/>
      <c r="DWT58" s="425"/>
      <c r="DWU58" s="425"/>
      <c r="DWV58" s="425"/>
      <c r="DWW58" s="425"/>
      <c r="DWX58" s="425"/>
      <c r="DWY58" s="425"/>
      <c r="DWZ58" s="425"/>
      <c r="DXA58" s="425"/>
      <c r="DXB58" s="425"/>
      <c r="DXC58" s="425"/>
      <c r="DXD58" s="425"/>
      <c r="DXE58" s="425"/>
      <c r="DXF58" s="425"/>
      <c r="DXG58" s="425"/>
      <c r="DXH58" s="425"/>
      <c r="DXI58" s="425"/>
      <c r="DXJ58" s="425"/>
      <c r="DXK58" s="425"/>
      <c r="DXL58" s="425"/>
      <c r="DXM58" s="425"/>
      <c r="DXN58" s="425"/>
      <c r="DXO58" s="425"/>
      <c r="DXP58" s="425"/>
      <c r="DXQ58" s="425"/>
      <c r="DXR58" s="425"/>
      <c r="DXS58" s="425"/>
      <c r="DXT58" s="425"/>
      <c r="DXU58" s="425"/>
      <c r="DXV58" s="425"/>
      <c r="DXW58" s="425"/>
      <c r="DXX58" s="425"/>
      <c r="DXY58" s="425"/>
      <c r="DXZ58" s="425"/>
      <c r="DYA58" s="425"/>
      <c r="DYB58" s="425"/>
      <c r="DYC58" s="425"/>
      <c r="DYD58" s="425"/>
      <c r="DYE58" s="425"/>
      <c r="DYF58" s="425"/>
      <c r="DYG58" s="425"/>
      <c r="DYH58" s="425"/>
      <c r="DYI58" s="425"/>
      <c r="DYJ58" s="425"/>
      <c r="DYK58" s="425"/>
      <c r="DYL58" s="425"/>
      <c r="DYM58" s="425"/>
      <c r="DYN58" s="425"/>
      <c r="DYO58" s="425"/>
      <c r="DYP58" s="425"/>
      <c r="DYQ58" s="425"/>
      <c r="DYR58" s="425"/>
      <c r="DYS58" s="425"/>
      <c r="DYT58" s="425"/>
      <c r="DYU58" s="425"/>
      <c r="DYV58" s="425"/>
      <c r="DYW58" s="425"/>
      <c r="DYX58" s="425"/>
      <c r="DYY58" s="425"/>
      <c r="DYZ58" s="425"/>
      <c r="DZA58" s="425"/>
      <c r="DZB58" s="425"/>
      <c r="DZC58" s="425"/>
      <c r="DZD58" s="425"/>
      <c r="DZE58" s="425"/>
      <c r="DZF58" s="425"/>
      <c r="DZG58" s="425"/>
      <c r="DZH58" s="425"/>
      <c r="DZI58" s="425"/>
      <c r="DZJ58" s="425"/>
      <c r="DZK58" s="425"/>
      <c r="DZL58" s="425"/>
      <c r="DZM58" s="425"/>
      <c r="DZN58" s="425"/>
      <c r="DZO58" s="425"/>
      <c r="DZP58" s="425"/>
      <c r="DZQ58" s="425"/>
      <c r="DZR58" s="425"/>
      <c r="DZS58" s="425"/>
      <c r="DZT58" s="425"/>
      <c r="DZU58" s="425"/>
      <c r="DZV58" s="425"/>
      <c r="DZW58" s="425"/>
      <c r="DZX58" s="425"/>
      <c r="DZY58" s="425"/>
      <c r="DZZ58" s="425"/>
      <c r="EAA58" s="425"/>
      <c r="EAB58" s="425"/>
      <c r="EAC58" s="425"/>
      <c r="EAD58" s="425"/>
      <c r="EAE58" s="425"/>
      <c r="EAF58" s="425"/>
      <c r="EAG58" s="425"/>
      <c r="EAH58" s="425"/>
      <c r="EAI58" s="425"/>
      <c r="EAJ58" s="425"/>
      <c r="EAK58" s="425"/>
      <c r="EAL58" s="425"/>
      <c r="EAM58" s="425"/>
      <c r="EAN58" s="425"/>
      <c r="EAO58" s="425"/>
      <c r="EAP58" s="425"/>
      <c r="EAQ58" s="425"/>
      <c r="EAR58" s="425"/>
      <c r="EAS58" s="425"/>
      <c r="EAT58" s="425"/>
      <c r="EAU58" s="425"/>
      <c r="EAV58" s="425"/>
      <c r="EAW58" s="425"/>
      <c r="EAX58" s="425"/>
      <c r="EAY58" s="425"/>
      <c r="EAZ58" s="425"/>
      <c r="EBA58" s="425"/>
      <c r="EBB58" s="425"/>
      <c r="EBC58" s="425"/>
      <c r="EBD58" s="425"/>
      <c r="EBE58" s="425"/>
      <c r="EBF58" s="425"/>
      <c r="EBG58" s="425"/>
      <c r="EBH58" s="425"/>
      <c r="EBI58" s="425"/>
      <c r="EBJ58" s="425"/>
      <c r="EBK58" s="425"/>
      <c r="EBL58" s="425"/>
      <c r="EBM58" s="425"/>
      <c r="EBN58" s="425"/>
      <c r="EBO58" s="425"/>
      <c r="EBP58" s="425"/>
      <c r="EBQ58" s="425"/>
      <c r="EBR58" s="425"/>
      <c r="EBS58" s="425"/>
      <c r="EBT58" s="425"/>
      <c r="EBU58" s="425"/>
      <c r="EBV58" s="425"/>
      <c r="EBW58" s="425"/>
      <c r="EBX58" s="425"/>
      <c r="EBY58" s="425"/>
      <c r="EBZ58" s="425"/>
      <c r="ECA58" s="425"/>
      <c r="ECB58" s="425"/>
      <c r="ECC58" s="425"/>
      <c r="ECD58" s="425"/>
      <c r="ECE58" s="425"/>
      <c r="ECF58" s="425"/>
      <c r="ECG58" s="425"/>
      <c r="ECH58" s="425"/>
      <c r="ECI58" s="425"/>
      <c r="ECJ58" s="425"/>
      <c r="ECK58" s="425"/>
      <c r="ECL58" s="425"/>
      <c r="ECM58" s="425"/>
      <c r="ECN58" s="425"/>
      <c r="ECO58" s="425"/>
      <c r="ECP58" s="425"/>
      <c r="ECQ58" s="425"/>
      <c r="ECR58" s="425"/>
      <c r="ECS58" s="425"/>
      <c r="ECT58" s="425"/>
      <c r="ECU58" s="425"/>
      <c r="ECV58" s="425"/>
      <c r="ECW58" s="425"/>
      <c r="ECX58" s="425"/>
      <c r="ECY58" s="425"/>
      <c r="ECZ58" s="425"/>
      <c r="EDA58" s="425"/>
      <c r="EDB58" s="425"/>
      <c r="EDC58" s="425"/>
      <c r="EDD58" s="425"/>
      <c r="EDE58" s="425"/>
      <c r="EDF58" s="425"/>
      <c r="EDG58" s="425"/>
      <c r="EDH58" s="425"/>
      <c r="EDI58" s="425"/>
      <c r="EDJ58" s="425"/>
      <c r="EDK58" s="425"/>
      <c r="EDL58" s="425"/>
      <c r="EDM58" s="425"/>
      <c r="EDN58" s="425"/>
      <c r="EDO58" s="425"/>
      <c r="EDP58" s="425"/>
      <c r="EDQ58" s="425"/>
      <c r="EDR58" s="425"/>
      <c r="EDS58" s="425"/>
      <c r="EDT58" s="425"/>
      <c r="EDU58" s="425"/>
      <c r="EDV58" s="425"/>
      <c r="EDW58" s="425"/>
      <c r="EDX58" s="425"/>
      <c r="EDY58" s="425"/>
      <c r="EDZ58" s="425"/>
      <c r="EEA58" s="425"/>
      <c r="EEB58" s="425"/>
      <c r="EEC58" s="425"/>
      <c r="EED58" s="425"/>
      <c r="EEE58" s="425"/>
      <c r="EEF58" s="425"/>
      <c r="EEG58" s="425"/>
      <c r="EEH58" s="425"/>
      <c r="EEI58" s="425"/>
      <c r="EEJ58" s="425"/>
      <c r="EEK58" s="425"/>
      <c r="EEL58" s="425"/>
      <c r="EEM58" s="425"/>
      <c r="EEN58" s="425"/>
      <c r="EEO58" s="425"/>
      <c r="EEP58" s="425"/>
      <c r="EEQ58" s="425"/>
      <c r="EER58" s="425"/>
      <c r="EES58" s="425"/>
      <c r="EET58" s="425"/>
      <c r="EEU58" s="425"/>
      <c r="EEV58" s="425"/>
      <c r="EEW58" s="425"/>
      <c r="EEX58" s="425"/>
      <c r="EEY58" s="425"/>
      <c r="EEZ58" s="425"/>
      <c r="EFA58" s="425"/>
      <c r="EFB58" s="425"/>
      <c r="EFC58" s="425"/>
      <c r="EFD58" s="425"/>
      <c r="EFE58" s="425"/>
      <c r="EFF58" s="425"/>
      <c r="EFG58" s="425"/>
      <c r="EFH58" s="425"/>
      <c r="EFI58" s="425"/>
      <c r="EFJ58" s="425"/>
      <c r="EFK58" s="425"/>
      <c r="EFL58" s="425"/>
      <c r="EFM58" s="425"/>
      <c r="EFN58" s="425"/>
      <c r="EFO58" s="425"/>
      <c r="EFP58" s="425"/>
      <c r="EFQ58" s="425"/>
      <c r="EFR58" s="425"/>
      <c r="EFS58" s="425"/>
      <c r="EFT58" s="425"/>
      <c r="EFU58" s="425"/>
      <c r="EFV58" s="425"/>
      <c r="EFW58" s="425"/>
      <c r="EFX58" s="425"/>
      <c r="EFY58" s="425"/>
      <c r="EFZ58" s="425"/>
      <c r="EGA58" s="425"/>
      <c r="EGB58" s="425"/>
      <c r="EGC58" s="425"/>
      <c r="EGD58" s="425"/>
      <c r="EGE58" s="425"/>
      <c r="EGF58" s="425"/>
      <c r="EGG58" s="425"/>
      <c r="EGH58" s="425"/>
      <c r="EGI58" s="425"/>
      <c r="EGJ58" s="425"/>
      <c r="EGK58" s="425"/>
      <c r="EGL58" s="425"/>
      <c r="EGM58" s="425"/>
      <c r="EGN58" s="425"/>
      <c r="EGO58" s="425"/>
      <c r="EGP58" s="425"/>
      <c r="EGQ58" s="425"/>
      <c r="EGR58" s="425"/>
      <c r="EGS58" s="425"/>
      <c r="EGT58" s="425"/>
      <c r="EGU58" s="425"/>
      <c r="EGV58" s="425"/>
      <c r="EGW58" s="425"/>
      <c r="EGX58" s="425"/>
      <c r="EGY58" s="425"/>
      <c r="EGZ58" s="425"/>
      <c r="EHA58" s="425"/>
      <c r="EHB58" s="425"/>
      <c r="EHC58" s="425"/>
      <c r="EHD58" s="425"/>
      <c r="EHE58" s="425"/>
      <c r="EHF58" s="425"/>
      <c r="EHG58" s="425"/>
      <c r="EHH58" s="425"/>
      <c r="EHI58" s="425"/>
      <c r="EHJ58" s="425"/>
      <c r="EHK58" s="425"/>
      <c r="EHL58" s="425"/>
      <c r="EHM58" s="425"/>
      <c r="EHN58" s="425"/>
      <c r="EHO58" s="425"/>
      <c r="EHP58" s="425"/>
      <c r="EHQ58" s="425"/>
      <c r="EHR58" s="425"/>
      <c r="EHS58" s="425"/>
      <c r="EHT58" s="425"/>
      <c r="EHU58" s="425"/>
      <c r="EHV58" s="425"/>
      <c r="EHW58" s="425"/>
      <c r="EHX58" s="425"/>
      <c r="EHY58" s="425"/>
      <c r="EHZ58" s="425"/>
      <c r="EIA58" s="425"/>
      <c r="EIB58" s="425"/>
      <c r="EIC58" s="425"/>
      <c r="EID58" s="425"/>
      <c r="EIE58" s="425"/>
      <c r="EIF58" s="425"/>
      <c r="EIG58" s="425"/>
      <c r="EIH58" s="425"/>
      <c r="EII58" s="425"/>
      <c r="EIJ58" s="425"/>
      <c r="EIK58" s="425"/>
      <c r="EIL58" s="425"/>
      <c r="EIM58" s="425"/>
      <c r="EIN58" s="425"/>
      <c r="EIO58" s="425"/>
      <c r="EIP58" s="425"/>
      <c r="EIQ58" s="425"/>
      <c r="EIR58" s="425"/>
      <c r="EIS58" s="425"/>
      <c r="EIT58" s="425"/>
      <c r="EIU58" s="425"/>
      <c r="EIV58" s="425"/>
      <c r="EIW58" s="425"/>
      <c r="EIX58" s="425"/>
      <c r="EIY58" s="425"/>
      <c r="EIZ58" s="425"/>
      <c r="EJA58" s="425"/>
      <c r="EJB58" s="425"/>
      <c r="EJC58" s="425"/>
      <c r="EJD58" s="425"/>
      <c r="EJE58" s="425"/>
      <c r="EJF58" s="425"/>
      <c r="EJG58" s="425"/>
      <c r="EJH58" s="425"/>
      <c r="EJI58" s="425"/>
      <c r="EJJ58" s="425"/>
      <c r="EJK58" s="425"/>
      <c r="EJL58" s="425"/>
      <c r="EJM58" s="425"/>
      <c r="EJN58" s="425"/>
      <c r="EJO58" s="425"/>
      <c r="EJP58" s="425"/>
      <c r="EJQ58" s="425"/>
      <c r="EJR58" s="425"/>
      <c r="EJS58" s="425"/>
      <c r="EJT58" s="425"/>
      <c r="EJU58" s="425"/>
      <c r="EJV58" s="425"/>
      <c r="EJW58" s="425"/>
      <c r="EJX58" s="425"/>
      <c r="EJY58" s="425"/>
      <c r="EJZ58" s="425"/>
      <c r="EKA58" s="425"/>
      <c r="EKB58" s="425"/>
      <c r="EKC58" s="425"/>
      <c r="EKD58" s="425"/>
      <c r="EKE58" s="425"/>
      <c r="EKF58" s="425"/>
      <c r="EKG58" s="425"/>
      <c r="EKH58" s="425"/>
      <c r="EKI58" s="425"/>
      <c r="EKJ58" s="425"/>
      <c r="EKK58" s="425"/>
      <c r="EKL58" s="425"/>
      <c r="EKM58" s="425"/>
      <c r="EKN58" s="425"/>
      <c r="EKO58" s="425"/>
      <c r="EKP58" s="425"/>
      <c r="EKQ58" s="425"/>
      <c r="EKR58" s="425"/>
      <c r="EKS58" s="425"/>
      <c r="EKT58" s="425"/>
      <c r="EKU58" s="425"/>
      <c r="EKV58" s="425"/>
      <c r="EKW58" s="425"/>
      <c r="EKX58" s="425"/>
      <c r="EKY58" s="425"/>
      <c r="EKZ58" s="425"/>
      <c r="ELA58" s="425"/>
      <c r="ELB58" s="425"/>
      <c r="ELC58" s="425"/>
      <c r="ELD58" s="425"/>
      <c r="ELE58" s="425"/>
      <c r="ELF58" s="425"/>
      <c r="ELG58" s="425"/>
      <c r="ELH58" s="425"/>
      <c r="ELI58" s="425"/>
      <c r="ELJ58" s="425"/>
      <c r="ELK58" s="425"/>
      <c r="ELL58" s="425"/>
      <c r="ELM58" s="425"/>
      <c r="ELN58" s="425"/>
      <c r="ELO58" s="425"/>
      <c r="ELP58" s="425"/>
      <c r="ELQ58" s="425"/>
      <c r="ELR58" s="425"/>
      <c r="ELS58" s="425"/>
      <c r="ELT58" s="425"/>
      <c r="ELU58" s="425"/>
      <c r="ELV58" s="425"/>
      <c r="ELW58" s="425"/>
      <c r="ELX58" s="425"/>
      <c r="ELY58" s="425"/>
      <c r="ELZ58" s="425"/>
      <c r="EMA58" s="425"/>
      <c r="EMB58" s="425"/>
      <c r="EMC58" s="425"/>
      <c r="EMD58" s="425"/>
      <c r="EME58" s="425"/>
      <c r="EMF58" s="425"/>
      <c r="EMG58" s="425"/>
      <c r="EMH58" s="425"/>
      <c r="EMI58" s="425"/>
      <c r="EMJ58" s="425"/>
      <c r="EMK58" s="425"/>
      <c r="EML58" s="425"/>
      <c r="EMM58" s="425"/>
      <c r="EMN58" s="425"/>
      <c r="EMO58" s="425"/>
      <c r="EMP58" s="425"/>
      <c r="EMQ58" s="425"/>
      <c r="EMR58" s="425"/>
      <c r="EMS58" s="425"/>
      <c r="EMT58" s="425"/>
      <c r="EMU58" s="425"/>
      <c r="EMV58" s="425"/>
      <c r="EMW58" s="425"/>
      <c r="EMX58" s="425"/>
      <c r="EMY58" s="425"/>
      <c r="EMZ58" s="425"/>
      <c r="ENA58" s="425"/>
      <c r="ENB58" s="425"/>
      <c r="ENC58" s="425"/>
      <c r="END58" s="425"/>
      <c r="ENE58" s="425"/>
      <c r="ENF58" s="425"/>
      <c r="ENG58" s="425"/>
      <c r="ENH58" s="425"/>
      <c r="ENI58" s="425"/>
      <c r="ENJ58" s="425"/>
      <c r="ENK58" s="425"/>
      <c r="ENL58" s="425"/>
      <c r="ENM58" s="425"/>
      <c r="ENN58" s="425"/>
      <c r="ENO58" s="425"/>
      <c r="ENP58" s="425"/>
      <c r="ENQ58" s="425"/>
      <c r="ENR58" s="425"/>
      <c r="ENS58" s="425"/>
      <c r="ENT58" s="425"/>
      <c r="ENU58" s="425"/>
      <c r="ENV58" s="425"/>
      <c r="ENW58" s="425"/>
      <c r="ENX58" s="425"/>
      <c r="ENY58" s="425"/>
      <c r="ENZ58" s="425"/>
      <c r="EOA58" s="425"/>
      <c r="EOB58" s="425"/>
      <c r="EOC58" s="425"/>
      <c r="EOD58" s="425"/>
      <c r="EOE58" s="425"/>
      <c r="EOF58" s="425"/>
      <c r="EOG58" s="425"/>
      <c r="EOH58" s="425"/>
      <c r="EOI58" s="425"/>
      <c r="EOJ58" s="425"/>
      <c r="EOK58" s="425"/>
      <c r="EOL58" s="425"/>
      <c r="EOM58" s="425"/>
      <c r="EON58" s="425"/>
      <c r="EOO58" s="425"/>
      <c r="EOP58" s="425"/>
      <c r="EOQ58" s="425"/>
      <c r="EOR58" s="425"/>
      <c r="EOS58" s="425"/>
      <c r="EOT58" s="425"/>
      <c r="EOU58" s="425"/>
      <c r="EOV58" s="425"/>
      <c r="EOW58" s="425"/>
      <c r="EOX58" s="425"/>
      <c r="EOY58" s="425"/>
      <c r="EOZ58" s="425"/>
      <c r="EPA58" s="425"/>
      <c r="EPB58" s="425"/>
      <c r="EPC58" s="425"/>
      <c r="EPD58" s="425"/>
      <c r="EPE58" s="425"/>
      <c r="EPF58" s="425"/>
      <c r="EPG58" s="425"/>
      <c r="EPH58" s="425"/>
      <c r="EPI58" s="425"/>
      <c r="EPJ58" s="425"/>
      <c r="EPK58" s="425"/>
      <c r="EPL58" s="425"/>
      <c r="EPM58" s="425"/>
      <c r="EPN58" s="425"/>
      <c r="EPO58" s="425"/>
      <c r="EPP58" s="425"/>
      <c r="EPQ58" s="425"/>
      <c r="EPR58" s="425"/>
      <c r="EPS58" s="425"/>
      <c r="EPT58" s="425"/>
      <c r="EPU58" s="425"/>
      <c r="EPV58" s="425"/>
      <c r="EPW58" s="425"/>
      <c r="EPX58" s="425"/>
      <c r="EPY58" s="425"/>
      <c r="EPZ58" s="425"/>
      <c r="EQA58" s="425"/>
      <c r="EQB58" s="425"/>
      <c r="EQC58" s="425"/>
      <c r="EQD58" s="425"/>
      <c r="EQE58" s="425"/>
      <c r="EQF58" s="425"/>
      <c r="EQG58" s="425"/>
      <c r="EQH58" s="425"/>
      <c r="EQI58" s="425"/>
      <c r="EQJ58" s="425"/>
      <c r="EQK58" s="425"/>
      <c r="EQL58" s="425"/>
      <c r="EQM58" s="425"/>
      <c r="EQN58" s="425"/>
      <c r="EQO58" s="425"/>
      <c r="EQP58" s="425"/>
      <c r="EQQ58" s="425"/>
      <c r="EQR58" s="425"/>
      <c r="EQS58" s="425"/>
      <c r="EQT58" s="425"/>
      <c r="EQU58" s="425"/>
      <c r="EQV58" s="425"/>
      <c r="EQW58" s="425"/>
      <c r="EQX58" s="425"/>
      <c r="EQY58" s="425"/>
      <c r="EQZ58" s="425"/>
      <c r="ERA58" s="425"/>
      <c r="ERB58" s="425"/>
      <c r="ERC58" s="425"/>
      <c r="ERD58" s="425"/>
      <c r="ERE58" s="425"/>
      <c r="ERF58" s="425"/>
      <c r="ERG58" s="425"/>
      <c r="ERH58" s="425"/>
      <c r="ERI58" s="425"/>
      <c r="ERJ58" s="425"/>
      <c r="ERK58" s="425"/>
      <c r="ERL58" s="425"/>
      <c r="ERM58" s="425"/>
      <c r="ERN58" s="425"/>
      <c r="ERO58" s="425"/>
      <c r="ERP58" s="425"/>
      <c r="ERQ58" s="425"/>
      <c r="ERR58" s="425"/>
      <c r="ERS58" s="425"/>
      <c r="ERT58" s="425"/>
      <c r="ERU58" s="425"/>
      <c r="ERV58" s="425"/>
      <c r="ERW58" s="425"/>
      <c r="ERX58" s="425"/>
      <c r="ERY58" s="425"/>
      <c r="ERZ58" s="425"/>
      <c r="ESA58" s="425"/>
      <c r="ESB58" s="425"/>
      <c r="ESC58" s="425"/>
      <c r="ESD58" s="425"/>
      <c r="ESE58" s="425"/>
      <c r="ESF58" s="425"/>
      <c r="ESG58" s="425"/>
      <c r="ESH58" s="425"/>
      <c r="ESI58" s="425"/>
      <c r="ESJ58" s="425"/>
      <c r="ESK58" s="425"/>
      <c r="ESL58" s="425"/>
      <c r="ESM58" s="425"/>
      <c r="ESN58" s="425"/>
      <c r="ESO58" s="425"/>
      <c r="ESP58" s="425"/>
      <c r="ESQ58" s="425"/>
      <c r="ESR58" s="425"/>
      <c r="ESS58" s="425"/>
      <c r="EST58" s="425"/>
      <c r="ESU58" s="425"/>
      <c r="ESV58" s="425"/>
      <c r="ESW58" s="425"/>
      <c r="ESX58" s="425"/>
      <c r="ESY58" s="425"/>
      <c r="ESZ58" s="425"/>
      <c r="ETA58" s="425"/>
      <c r="ETB58" s="425"/>
      <c r="ETC58" s="425"/>
      <c r="ETD58" s="425"/>
      <c r="ETE58" s="425"/>
      <c r="ETF58" s="425"/>
      <c r="ETG58" s="425"/>
      <c r="ETH58" s="425"/>
      <c r="ETI58" s="425"/>
      <c r="ETJ58" s="425"/>
      <c r="ETK58" s="425"/>
      <c r="ETL58" s="425"/>
      <c r="ETM58" s="425"/>
      <c r="ETN58" s="425"/>
      <c r="ETO58" s="425"/>
      <c r="ETP58" s="425"/>
      <c r="ETQ58" s="425"/>
      <c r="ETR58" s="425"/>
      <c r="ETS58" s="425"/>
      <c r="ETT58" s="425"/>
      <c r="ETU58" s="425"/>
      <c r="ETV58" s="425"/>
      <c r="ETW58" s="425"/>
      <c r="ETX58" s="425"/>
      <c r="ETY58" s="425"/>
      <c r="ETZ58" s="425"/>
      <c r="EUA58" s="425"/>
      <c r="EUB58" s="425"/>
      <c r="EUC58" s="425"/>
      <c r="EUD58" s="425"/>
      <c r="EUE58" s="425"/>
      <c r="EUF58" s="425"/>
      <c r="EUG58" s="425"/>
      <c r="EUH58" s="425"/>
      <c r="EUI58" s="425"/>
      <c r="EUJ58" s="425"/>
      <c r="EUK58" s="425"/>
      <c r="EUL58" s="425"/>
      <c r="EUM58" s="425"/>
      <c r="EUN58" s="425"/>
      <c r="EUO58" s="425"/>
      <c r="EUP58" s="425"/>
      <c r="EUQ58" s="425"/>
      <c r="EUR58" s="425"/>
      <c r="EUS58" s="425"/>
      <c r="EUT58" s="425"/>
      <c r="EUU58" s="425"/>
      <c r="EUV58" s="425"/>
      <c r="EUW58" s="425"/>
      <c r="EUX58" s="425"/>
      <c r="EUY58" s="425"/>
      <c r="EUZ58" s="425"/>
      <c r="EVA58" s="425"/>
      <c r="EVB58" s="425"/>
      <c r="EVC58" s="425"/>
      <c r="EVD58" s="425"/>
      <c r="EVE58" s="425"/>
      <c r="EVF58" s="425"/>
      <c r="EVG58" s="425"/>
      <c r="EVH58" s="425"/>
      <c r="EVI58" s="425"/>
      <c r="EVJ58" s="425"/>
      <c r="EVK58" s="425"/>
      <c r="EVL58" s="425"/>
      <c r="EVM58" s="425"/>
      <c r="EVN58" s="425"/>
      <c r="EVO58" s="425"/>
      <c r="EVP58" s="425"/>
      <c r="EVQ58" s="425"/>
      <c r="EVR58" s="425"/>
      <c r="EVS58" s="425"/>
      <c r="EVT58" s="425"/>
      <c r="EVU58" s="425"/>
      <c r="EVV58" s="425"/>
      <c r="EVW58" s="425"/>
      <c r="EVX58" s="425"/>
      <c r="EVY58" s="425"/>
      <c r="EVZ58" s="425"/>
      <c r="EWA58" s="425"/>
      <c r="EWB58" s="425"/>
      <c r="EWC58" s="425"/>
      <c r="EWD58" s="425"/>
      <c r="EWE58" s="425"/>
      <c r="EWF58" s="425"/>
      <c r="EWG58" s="425"/>
      <c r="EWH58" s="425"/>
      <c r="EWI58" s="425"/>
      <c r="EWJ58" s="425"/>
      <c r="EWK58" s="425"/>
      <c r="EWL58" s="425"/>
      <c r="EWM58" s="425"/>
      <c r="EWN58" s="425"/>
      <c r="EWO58" s="425"/>
      <c r="EWP58" s="425"/>
      <c r="EWQ58" s="425"/>
      <c r="EWR58" s="425"/>
      <c r="EWS58" s="425"/>
      <c r="EWT58" s="425"/>
      <c r="EWU58" s="425"/>
      <c r="EWV58" s="425"/>
      <c r="EWW58" s="425"/>
      <c r="EWX58" s="425"/>
      <c r="EWY58" s="425"/>
      <c r="EWZ58" s="425"/>
      <c r="EXA58" s="425"/>
      <c r="EXB58" s="425"/>
      <c r="EXC58" s="425"/>
      <c r="EXD58" s="425"/>
      <c r="EXE58" s="425"/>
      <c r="EXF58" s="425"/>
      <c r="EXG58" s="425"/>
      <c r="EXH58" s="425"/>
      <c r="EXI58" s="425"/>
      <c r="EXJ58" s="425"/>
      <c r="EXK58" s="425"/>
      <c r="EXL58" s="425"/>
      <c r="EXM58" s="425"/>
      <c r="EXN58" s="425"/>
      <c r="EXO58" s="425"/>
      <c r="EXP58" s="425"/>
      <c r="EXQ58" s="425"/>
      <c r="EXR58" s="425"/>
      <c r="EXS58" s="425"/>
      <c r="EXT58" s="425"/>
      <c r="EXU58" s="425"/>
      <c r="EXV58" s="425"/>
      <c r="EXW58" s="425"/>
      <c r="EXX58" s="425"/>
      <c r="EXY58" s="425"/>
      <c r="EXZ58" s="425"/>
      <c r="EYA58" s="425"/>
      <c r="EYB58" s="425"/>
      <c r="EYC58" s="425"/>
      <c r="EYD58" s="425"/>
      <c r="EYE58" s="425"/>
      <c r="EYF58" s="425"/>
      <c r="EYG58" s="425"/>
      <c r="EYH58" s="425"/>
      <c r="EYI58" s="425"/>
      <c r="EYJ58" s="425"/>
      <c r="EYK58" s="425"/>
      <c r="EYL58" s="425"/>
      <c r="EYM58" s="425"/>
      <c r="EYN58" s="425"/>
      <c r="EYO58" s="425"/>
      <c r="EYP58" s="425"/>
      <c r="EYQ58" s="425"/>
      <c r="EYR58" s="425"/>
      <c r="EYS58" s="425"/>
      <c r="EYT58" s="425"/>
      <c r="EYU58" s="425"/>
      <c r="EYV58" s="425"/>
      <c r="EYW58" s="425"/>
      <c r="EYX58" s="425"/>
      <c r="EYY58" s="425"/>
      <c r="EYZ58" s="425"/>
      <c r="EZA58" s="425"/>
      <c r="EZB58" s="425"/>
      <c r="EZC58" s="425"/>
      <c r="EZD58" s="425"/>
      <c r="EZE58" s="425"/>
      <c r="EZF58" s="425"/>
      <c r="EZG58" s="425"/>
      <c r="EZH58" s="425"/>
      <c r="EZI58" s="425"/>
      <c r="EZJ58" s="425"/>
      <c r="EZK58" s="425"/>
      <c r="EZL58" s="425"/>
      <c r="EZM58" s="425"/>
      <c r="EZN58" s="425"/>
      <c r="EZO58" s="425"/>
      <c r="EZP58" s="425"/>
      <c r="EZQ58" s="425"/>
      <c r="EZR58" s="425"/>
      <c r="EZS58" s="425"/>
      <c r="EZT58" s="425"/>
      <c r="EZU58" s="425"/>
      <c r="EZV58" s="425"/>
      <c r="EZW58" s="425"/>
      <c r="EZX58" s="425"/>
      <c r="EZY58" s="425"/>
      <c r="EZZ58" s="425"/>
      <c r="FAA58" s="425"/>
      <c r="FAB58" s="425"/>
      <c r="FAC58" s="425"/>
      <c r="FAD58" s="425"/>
      <c r="FAE58" s="425"/>
      <c r="FAF58" s="425"/>
      <c r="FAG58" s="425"/>
      <c r="FAH58" s="425"/>
      <c r="FAI58" s="425"/>
      <c r="FAJ58" s="425"/>
      <c r="FAK58" s="425"/>
      <c r="FAL58" s="425"/>
      <c r="FAM58" s="425"/>
      <c r="FAN58" s="425"/>
      <c r="FAO58" s="425"/>
      <c r="FAP58" s="425"/>
      <c r="FAQ58" s="425"/>
      <c r="FAR58" s="425"/>
      <c r="FAS58" s="425"/>
      <c r="FAT58" s="425"/>
      <c r="FAU58" s="425"/>
      <c r="FAV58" s="425"/>
      <c r="FAW58" s="425"/>
      <c r="FAX58" s="425"/>
      <c r="FAY58" s="425"/>
      <c r="FAZ58" s="425"/>
      <c r="FBA58" s="425"/>
      <c r="FBB58" s="425"/>
      <c r="FBC58" s="425"/>
      <c r="FBD58" s="425"/>
      <c r="FBE58" s="425"/>
      <c r="FBF58" s="425"/>
      <c r="FBG58" s="425"/>
      <c r="FBH58" s="425"/>
      <c r="FBI58" s="425"/>
      <c r="FBJ58" s="425"/>
      <c r="FBK58" s="425"/>
      <c r="FBL58" s="425"/>
      <c r="FBM58" s="425"/>
      <c r="FBN58" s="425"/>
      <c r="FBO58" s="425"/>
      <c r="FBP58" s="425"/>
      <c r="FBQ58" s="425"/>
      <c r="FBR58" s="425"/>
      <c r="FBS58" s="425"/>
      <c r="FBT58" s="425"/>
      <c r="FBU58" s="425"/>
      <c r="FBV58" s="425"/>
      <c r="FBW58" s="425"/>
      <c r="FBX58" s="425"/>
      <c r="FBY58" s="425"/>
      <c r="FBZ58" s="425"/>
      <c r="FCA58" s="425"/>
      <c r="FCB58" s="425"/>
      <c r="FCC58" s="425"/>
      <c r="FCD58" s="425"/>
      <c r="FCE58" s="425"/>
      <c r="FCF58" s="425"/>
      <c r="FCG58" s="425"/>
      <c r="FCH58" s="425"/>
      <c r="FCI58" s="425"/>
      <c r="FCJ58" s="425"/>
      <c r="FCK58" s="425"/>
      <c r="FCL58" s="425"/>
      <c r="FCM58" s="425"/>
      <c r="FCN58" s="425"/>
      <c r="FCO58" s="425"/>
      <c r="FCP58" s="425"/>
      <c r="FCQ58" s="425"/>
      <c r="FCR58" s="425"/>
      <c r="FCS58" s="425"/>
      <c r="FCT58" s="425"/>
      <c r="FCU58" s="425"/>
      <c r="FCV58" s="425"/>
      <c r="FCW58" s="425"/>
      <c r="FCX58" s="425"/>
      <c r="FCY58" s="425"/>
      <c r="FCZ58" s="425"/>
      <c r="FDA58" s="425"/>
      <c r="FDB58" s="425"/>
      <c r="FDC58" s="425"/>
      <c r="FDD58" s="425"/>
      <c r="FDE58" s="425"/>
      <c r="FDF58" s="425"/>
      <c r="FDG58" s="425"/>
      <c r="FDH58" s="425"/>
      <c r="FDI58" s="425"/>
      <c r="FDJ58" s="425"/>
      <c r="FDK58" s="425"/>
      <c r="FDL58" s="425"/>
      <c r="FDM58" s="425"/>
      <c r="FDN58" s="425"/>
      <c r="FDO58" s="425"/>
      <c r="FDP58" s="425"/>
      <c r="FDQ58" s="425"/>
      <c r="FDR58" s="425"/>
      <c r="FDS58" s="425"/>
      <c r="FDT58" s="425"/>
      <c r="FDU58" s="425"/>
      <c r="FDV58" s="425"/>
      <c r="FDW58" s="425"/>
      <c r="FDX58" s="425"/>
      <c r="FDY58" s="425"/>
      <c r="FDZ58" s="425"/>
      <c r="FEA58" s="425"/>
      <c r="FEB58" s="425"/>
      <c r="FEC58" s="425"/>
      <c r="FED58" s="425"/>
      <c r="FEE58" s="425"/>
      <c r="FEF58" s="425"/>
      <c r="FEG58" s="425"/>
      <c r="FEH58" s="425"/>
      <c r="FEI58" s="425"/>
      <c r="FEJ58" s="425"/>
      <c r="FEK58" s="425"/>
      <c r="FEL58" s="425"/>
      <c r="FEM58" s="425"/>
      <c r="FEN58" s="425"/>
      <c r="FEO58" s="425"/>
      <c r="FEP58" s="425"/>
      <c r="FEQ58" s="425"/>
      <c r="FER58" s="425"/>
      <c r="FES58" s="425"/>
      <c r="FET58" s="425"/>
      <c r="FEU58" s="425"/>
      <c r="FEV58" s="425"/>
      <c r="FEW58" s="425"/>
      <c r="FEX58" s="425"/>
      <c r="FEY58" s="425"/>
      <c r="FEZ58" s="425"/>
      <c r="FFA58" s="425"/>
      <c r="FFB58" s="425"/>
      <c r="FFC58" s="425"/>
      <c r="FFD58" s="425"/>
      <c r="FFE58" s="425"/>
      <c r="FFF58" s="425"/>
      <c r="FFG58" s="425"/>
      <c r="FFH58" s="425"/>
      <c r="FFI58" s="425"/>
      <c r="FFJ58" s="425"/>
      <c r="FFK58" s="425"/>
      <c r="FFL58" s="425"/>
      <c r="FFM58" s="425"/>
      <c r="FFN58" s="425"/>
      <c r="FFO58" s="425"/>
      <c r="FFP58" s="425"/>
      <c r="FFQ58" s="425"/>
      <c r="FFR58" s="425"/>
      <c r="FFS58" s="425"/>
      <c r="FFT58" s="425"/>
      <c r="FFU58" s="425"/>
      <c r="FFV58" s="425"/>
      <c r="FFW58" s="425"/>
      <c r="FFX58" s="425"/>
      <c r="FFY58" s="425"/>
      <c r="FFZ58" s="425"/>
      <c r="FGA58" s="425"/>
      <c r="FGB58" s="425"/>
      <c r="FGC58" s="425"/>
      <c r="FGD58" s="425"/>
      <c r="FGE58" s="425"/>
      <c r="FGF58" s="425"/>
      <c r="FGG58" s="425"/>
      <c r="FGH58" s="425"/>
      <c r="FGI58" s="425"/>
      <c r="FGJ58" s="425"/>
      <c r="FGK58" s="425"/>
      <c r="FGL58" s="425"/>
      <c r="FGM58" s="425"/>
      <c r="FGN58" s="425"/>
      <c r="FGO58" s="425"/>
      <c r="FGP58" s="425"/>
      <c r="FGQ58" s="425"/>
      <c r="FGR58" s="425"/>
      <c r="FGS58" s="425"/>
      <c r="FGT58" s="425"/>
      <c r="FGU58" s="425"/>
      <c r="FGV58" s="425"/>
      <c r="FGW58" s="425"/>
      <c r="FGX58" s="425"/>
      <c r="FGY58" s="425"/>
      <c r="FGZ58" s="425"/>
      <c r="FHA58" s="425"/>
      <c r="FHB58" s="425"/>
      <c r="FHC58" s="425"/>
      <c r="FHD58" s="425"/>
      <c r="FHE58" s="425"/>
      <c r="FHF58" s="425"/>
      <c r="FHG58" s="425"/>
      <c r="FHH58" s="425"/>
      <c r="FHI58" s="425"/>
      <c r="FHJ58" s="425"/>
      <c r="FHK58" s="425"/>
      <c r="FHL58" s="425"/>
      <c r="FHM58" s="425"/>
      <c r="FHN58" s="425"/>
      <c r="FHO58" s="425"/>
      <c r="FHP58" s="425"/>
      <c r="FHQ58" s="425"/>
      <c r="FHR58" s="425"/>
      <c r="FHS58" s="425"/>
      <c r="FHT58" s="425"/>
      <c r="FHU58" s="425"/>
      <c r="FHV58" s="425"/>
      <c r="FHW58" s="425"/>
      <c r="FHX58" s="425"/>
      <c r="FHY58" s="425"/>
      <c r="FHZ58" s="425"/>
      <c r="FIA58" s="425"/>
      <c r="FIB58" s="425"/>
      <c r="FIC58" s="425"/>
      <c r="FID58" s="425"/>
      <c r="FIE58" s="425"/>
      <c r="FIF58" s="425"/>
      <c r="FIG58" s="425"/>
      <c r="FIH58" s="425"/>
      <c r="FII58" s="425"/>
      <c r="FIJ58" s="425"/>
      <c r="FIK58" s="425"/>
      <c r="FIL58" s="425"/>
      <c r="FIM58" s="425"/>
      <c r="FIN58" s="425"/>
      <c r="FIO58" s="425"/>
      <c r="FIP58" s="425"/>
      <c r="FIQ58" s="425"/>
      <c r="FIR58" s="425"/>
      <c r="FIS58" s="425"/>
      <c r="FIT58" s="425"/>
      <c r="FIU58" s="425"/>
      <c r="FIV58" s="425"/>
      <c r="FIW58" s="425"/>
      <c r="FIX58" s="425"/>
      <c r="FIY58" s="425"/>
      <c r="FIZ58" s="425"/>
      <c r="FJA58" s="425"/>
      <c r="FJB58" s="425"/>
      <c r="FJC58" s="425"/>
      <c r="FJD58" s="425"/>
      <c r="FJE58" s="425"/>
      <c r="FJF58" s="425"/>
      <c r="FJG58" s="425"/>
      <c r="FJH58" s="425"/>
      <c r="FJI58" s="425"/>
      <c r="FJJ58" s="425"/>
      <c r="FJK58" s="425"/>
      <c r="FJL58" s="425"/>
      <c r="FJM58" s="425"/>
      <c r="FJN58" s="425"/>
      <c r="FJO58" s="425"/>
      <c r="FJP58" s="425"/>
      <c r="FJQ58" s="425"/>
      <c r="FJR58" s="425"/>
      <c r="FJS58" s="425"/>
      <c r="FJT58" s="425"/>
      <c r="FJU58" s="425"/>
      <c r="FJV58" s="425"/>
      <c r="FJW58" s="425"/>
      <c r="FJX58" s="425"/>
      <c r="FJY58" s="425"/>
      <c r="FJZ58" s="425"/>
      <c r="FKA58" s="425"/>
      <c r="FKB58" s="425"/>
      <c r="FKC58" s="425"/>
      <c r="FKD58" s="425"/>
      <c r="FKE58" s="425"/>
      <c r="FKF58" s="425"/>
      <c r="FKG58" s="425"/>
      <c r="FKH58" s="425"/>
      <c r="FKI58" s="425"/>
      <c r="FKJ58" s="425"/>
      <c r="FKK58" s="425"/>
      <c r="FKL58" s="425"/>
      <c r="FKM58" s="425"/>
      <c r="FKN58" s="425"/>
      <c r="FKO58" s="425"/>
      <c r="FKP58" s="425"/>
      <c r="FKQ58" s="425"/>
      <c r="FKR58" s="425"/>
      <c r="FKS58" s="425"/>
      <c r="FKT58" s="425"/>
      <c r="FKU58" s="425"/>
      <c r="FKV58" s="425"/>
      <c r="FKW58" s="425"/>
      <c r="FKX58" s="425"/>
      <c r="FKY58" s="425"/>
      <c r="FKZ58" s="425"/>
      <c r="FLA58" s="425"/>
      <c r="FLB58" s="425"/>
      <c r="FLC58" s="425"/>
      <c r="FLD58" s="425"/>
      <c r="FLE58" s="425"/>
      <c r="FLF58" s="425"/>
      <c r="FLG58" s="425"/>
      <c r="FLH58" s="425"/>
      <c r="FLI58" s="425"/>
      <c r="FLJ58" s="425"/>
      <c r="FLK58" s="425"/>
      <c r="FLL58" s="425"/>
      <c r="FLM58" s="425"/>
      <c r="FLN58" s="425"/>
      <c r="FLO58" s="425"/>
      <c r="FLP58" s="425"/>
      <c r="FLQ58" s="425"/>
      <c r="FLR58" s="425"/>
      <c r="FLS58" s="425"/>
      <c r="FLT58" s="425"/>
      <c r="FLU58" s="425"/>
      <c r="FLV58" s="425"/>
      <c r="FLW58" s="425"/>
      <c r="FLX58" s="425"/>
      <c r="FLY58" s="425"/>
      <c r="FLZ58" s="425"/>
      <c r="FMA58" s="425"/>
      <c r="FMB58" s="425"/>
      <c r="FMC58" s="425"/>
      <c r="FMD58" s="425"/>
      <c r="FME58" s="425"/>
      <c r="FMF58" s="425"/>
      <c r="FMG58" s="425"/>
      <c r="FMH58" s="425"/>
      <c r="FMI58" s="425"/>
      <c r="FMJ58" s="425"/>
      <c r="FMK58" s="425"/>
      <c r="FML58" s="425"/>
      <c r="FMM58" s="425"/>
      <c r="FMN58" s="425"/>
      <c r="FMO58" s="425"/>
      <c r="FMP58" s="425"/>
      <c r="FMQ58" s="425"/>
      <c r="FMR58" s="425"/>
      <c r="FMS58" s="425"/>
      <c r="FMT58" s="425"/>
      <c r="FMU58" s="425"/>
      <c r="FMV58" s="425"/>
      <c r="FMW58" s="425"/>
      <c r="FMX58" s="425"/>
      <c r="FMY58" s="425"/>
      <c r="FMZ58" s="425"/>
      <c r="FNA58" s="425"/>
      <c r="FNB58" s="425"/>
      <c r="FNC58" s="425"/>
      <c r="FND58" s="425"/>
      <c r="FNE58" s="425"/>
      <c r="FNF58" s="425"/>
      <c r="FNG58" s="425"/>
      <c r="FNH58" s="425"/>
      <c r="FNI58" s="425"/>
      <c r="FNJ58" s="425"/>
      <c r="FNK58" s="425"/>
      <c r="FNL58" s="425"/>
      <c r="FNM58" s="425"/>
      <c r="FNN58" s="425"/>
      <c r="FNO58" s="425"/>
      <c r="FNP58" s="425"/>
      <c r="FNQ58" s="425"/>
      <c r="FNR58" s="425"/>
      <c r="FNS58" s="425"/>
      <c r="FNT58" s="425"/>
      <c r="FNU58" s="425"/>
      <c r="FNV58" s="425"/>
      <c r="FNW58" s="425"/>
      <c r="FNX58" s="425"/>
      <c r="FNY58" s="425"/>
      <c r="FNZ58" s="425"/>
      <c r="FOA58" s="425"/>
      <c r="FOB58" s="425"/>
      <c r="FOC58" s="425"/>
      <c r="FOD58" s="425"/>
      <c r="FOE58" s="425"/>
      <c r="FOF58" s="425"/>
      <c r="FOG58" s="425"/>
      <c r="FOH58" s="425"/>
      <c r="FOI58" s="425"/>
      <c r="FOJ58" s="425"/>
      <c r="FOK58" s="425"/>
      <c r="FOL58" s="425"/>
      <c r="FOM58" s="425"/>
      <c r="FON58" s="425"/>
      <c r="FOO58" s="425"/>
      <c r="FOP58" s="425"/>
      <c r="FOQ58" s="425"/>
      <c r="FOR58" s="425"/>
      <c r="FOS58" s="425"/>
      <c r="FOT58" s="425"/>
      <c r="FOU58" s="425"/>
      <c r="FOV58" s="425"/>
      <c r="FOW58" s="425"/>
      <c r="FOX58" s="425"/>
      <c r="FOY58" s="425"/>
      <c r="FOZ58" s="425"/>
      <c r="FPA58" s="425"/>
      <c r="FPB58" s="425"/>
      <c r="FPC58" s="425"/>
      <c r="FPD58" s="425"/>
      <c r="FPE58" s="425"/>
      <c r="FPF58" s="425"/>
      <c r="FPG58" s="425"/>
      <c r="FPH58" s="425"/>
      <c r="FPI58" s="425"/>
      <c r="FPJ58" s="425"/>
      <c r="FPK58" s="425"/>
      <c r="FPL58" s="425"/>
      <c r="FPM58" s="425"/>
      <c r="FPN58" s="425"/>
      <c r="FPO58" s="425"/>
      <c r="FPP58" s="425"/>
      <c r="FPQ58" s="425"/>
      <c r="FPR58" s="425"/>
      <c r="FPS58" s="425"/>
      <c r="FPT58" s="425"/>
      <c r="FPU58" s="425"/>
      <c r="FPV58" s="425"/>
      <c r="FPW58" s="425"/>
      <c r="FPX58" s="425"/>
      <c r="FPY58" s="425"/>
      <c r="FPZ58" s="425"/>
      <c r="FQA58" s="425"/>
      <c r="FQB58" s="425"/>
      <c r="FQC58" s="425"/>
      <c r="FQD58" s="425"/>
      <c r="FQE58" s="425"/>
      <c r="FQF58" s="425"/>
      <c r="FQG58" s="425"/>
      <c r="FQH58" s="425"/>
      <c r="FQI58" s="425"/>
      <c r="FQJ58" s="425"/>
      <c r="FQK58" s="425"/>
      <c r="FQL58" s="425"/>
      <c r="FQM58" s="425"/>
      <c r="FQN58" s="425"/>
      <c r="FQO58" s="425"/>
      <c r="FQP58" s="425"/>
      <c r="FQQ58" s="425"/>
      <c r="FQR58" s="425"/>
      <c r="FQS58" s="425"/>
      <c r="FQT58" s="425"/>
      <c r="FQU58" s="425"/>
      <c r="FQV58" s="425"/>
      <c r="FQW58" s="425"/>
      <c r="FQX58" s="425"/>
      <c r="FQY58" s="425"/>
      <c r="FQZ58" s="425"/>
      <c r="FRA58" s="425"/>
      <c r="FRB58" s="425"/>
      <c r="FRC58" s="425"/>
      <c r="FRD58" s="425"/>
      <c r="FRE58" s="425"/>
      <c r="FRF58" s="425"/>
      <c r="FRG58" s="425"/>
      <c r="FRH58" s="425"/>
      <c r="FRI58" s="425"/>
      <c r="FRJ58" s="425"/>
      <c r="FRK58" s="425"/>
      <c r="FRL58" s="425"/>
      <c r="FRM58" s="425"/>
      <c r="FRN58" s="425"/>
      <c r="FRO58" s="425"/>
      <c r="FRP58" s="425"/>
      <c r="FRQ58" s="425"/>
      <c r="FRR58" s="425"/>
      <c r="FRS58" s="425"/>
      <c r="FRT58" s="425"/>
      <c r="FRU58" s="425"/>
      <c r="FRV58" s="425"/>
      <c r="FRW58" s="425"/>
      <c r="FRX58" s="425"/>
      <c r="FRY58" s="425"/>
      <c r="FRZ58" s="425"/>
      <c r="FSA58" s="425"/>
      <c r="FSB58" s="425"/>
      <c r="FSC58" s="425"/>
      <c r="FSD58" s="425"/>
      <c r="FSE58" s="425"/>
      <c r="FSF58" s="425"/>
      <c r="FSG58" s="425"/>
      <c r="FSH58" s="425"/>
      <c r="FSI58" s="425"/>
      <c r="FSJ58" s="425"/>
      <c r="FSK58" s="425"/>
      <c r="FSL58" s="425"/>
      <c r="FSM58" s="425"/>
      <c r="FSN58" s="425"/>
      <c r="FSO58" s="425"/>
      <c r="FSP58" s="425"/>
      <c r="FSQ58" s="425"/>
      <c r="FSR58" s="425"/>
      <c r="FSS58" s="425"/>
      <c r="FST58" s="425"/>
      <c r="FSU58" s="425"/>
      <c r="FSV58" s="425"/>
      <c r="FSW58" s="425"/>
      <c r="FSX58" s="425"/>
      <c r="FSY58" s="425"/>
      <c r="FSZ58" s="425"/>
      <c r="FTA58" s="425"/>
      <c r="FTB58" s="425"/>
      <c r="FTC58" s="425"/>
      <c r="FTD58" s="425"/>
      <c r="FTE58" s="425"/>
      <c r="FTF58" s="425"/>
      <c r="FTG58" s="425"/>
      <c r="FTH58" s="425"/>
      <c r="FTI58" s="425"/>
      <c r="FTJ58" s="425"/>
      <c r="FTK58" s="425"/>
      <c r="FTL58" s="425"/>
      <c r="FTM58" s="425"/>
      <c r="FTN58" s="425"/>
      <c r="FTO58" s="425"/>
      <c r="FTP58" s="425"/>
      <c r="FTQ58" s="425"/>
      <c r="FTR58" s="425"/>
      <c r="FTS58" s="425"/>
      <c r="FTT58" s="425"/>
      <c r="FTU58" s="425"/>
      <c r="FTV58" s="425"/>
      <c r="FTW58" s="425"/>
      <c r="FTX58" s="425"/>
      <c r="FTY58" s="425"/>
      <c r="FTZ58" s="425"/>
      <c r="FUA58" s="425"/>
      <c r="FUB58" s="425"/>
      <c r="FUC58" s="425"/>
      <c r="FUD58" s="425"/>
      <c r="FUE58" s="425"/>
      <c r="FUF58" s="425"/>
      <c r="FUG58" s="425"/>
      <c r="FUH58" s="425"/>
      <c r="FUI58" s="425"/>
      <c r="FUJ58" s="425"/>
      <c r="FUK58" s="425"/>
      <c r="FUL58" s="425"/>
      <c r="FUM58" s="425"/>
      <c r="FUN58" s="425"/>
      <c r="FUO58" s="425"/>
      <c r="FUP58" s="425"/>
      <c r="FUQ58" s="425"/>
      <c r="FUR58" s="425"/>
      <c r="FUS58" s="425"/>
      <c r="FUT58" s="425"/>
      <c r="FUU58" s="425"/>
      <c r="FUV58" s="425"/>
      <c r="FUW58" s="425"/>
      <c r="FUX58" s="425"/>
      <c r="FUY58" s="425"/>
      <c r="FUZ58" s="425"/>
      <c r="FVA58" s="425"/>
      <c r="FVB58" s="425"/>
      <c r="FVC58" s="425"/>
      <c r="FVD58" s="425"/>
      <c r="FVE58" s="425"/>
      <c r="FVF58" s="425"/>
      <c r="FVG58" s="425"/>
      <c r="FVH58" s="425"/>
      <c r="FVI58" s="425"/>
      <c r="FVJ58" s="425"/>
      <c r="FVK58" s="425"/>
      <c r="FVL58" s="425"/>
      <c r="FVM58" s="425"/>
      <c r="FVN58" s="425"/>
      <c r="FVO58" s="425"/>
      <c r="FVP58" s="425"/>
      <c r="FVQ58" s="425"/>
      <c r="FVR58" s="425"/>
      <c r="FVS58" s="425"/>
      <c r="FVT58" s="425"/>
      <c r="FVU58" s="425"/>
      <c r="FVV58" s="425"/>
      <c r="FVW58" s="425"/>
      <c r="FVX58" s="425"/>
      <c r="FVY58" s="425"/>
      <c r="FVZ58" s="425"/>
      <c r="FWA58" s="425"/>
      <c r="FWB58" s="425"/>
      <c r="FWC58" s="425"/>
      <c r="FWD58" s="425"/>
      <c r="FWE58" s="425"/>
      <c r="FWF58" s="425"/>
      <c r="FWG58" s="425"/>
      <c r="FWH58" s="425"/>
      <c r="FWI58" s="425"/>
      <c r="FWJ58" s="425"/>
      <c r="FWK58" s="425"/>
      <c r="FWL58" s="425"/>
      <c r="FWM58" s="425"/>
      <c r="FWN58" s="425"/>
      <c r="FWO58" s="425"/>
      <c r="FWP58" s="425"/>
      <c r="FWQ58" s="425"/>
      <c r="FWR58" s="425"/>
      <c r="FWS58" s="425"/>
      <c r="FWT58" s="425"/>
      <c r="FWU58" s="425"/>
      <c r="FWV58" s="425"/>
      <c r="FWW58" s="425"/>
      <c r="FWX58" s="425"/>
      <c r="FWY58" s="425"/>
      <c r="FWZ58" s="425"/>
      <c r="FXA58" s="425"/>
      <c r="FXB58" s="425"/>
      <c r="FXC58" s="425"/>
      <c r="FXD58" s="425"/>
      <c r="FXE58" s="425"/>
      <c r="FXF58" s="425"/>
      <c r="FXG58" s="425"/>
      <c r="FXH58" s="425"/>
      <c r="FXI58" s="425"/>
      <c r="FXJ58" s="425"/>
      <c r="FXK58" s="425"/>
      <c r="FXL58" s="425"/>
      <c r="FXM58" s="425"/>
      <c r="FXN58" s="425"/>
      <c r="FXO58" s="425"/>
      <c r="FXP58" s="425"/>
      <c r="FXQ58" s="425"/>
      <c r="FXR58" s="425"/>
      <c r="FXS58" s="425"/>
      <c r="FXT58" s="425"/>
      <c r="FXU58" s="425"/>
      <c r="FXV58" s="425"/>
      <c r="FXW58" s="425"/>
      <c r="FXX58" s="425"/>
      <c r="FXY58" s="425"/>
      <c r="FXZ58" s="425"/>
      <c r="FYA58" s="425"/>
      <c r="FYB58" s="425"/>
      <c r="FYC58" s="425"/>
      <c r="FYD58" s="425"/>
      <c r="FYE58" s="425"/>
      <c r="FYF58" s="425"/>
      <c r="FYG58" s="425"/>
      <c r="FYH58" s="425"/>
      <c r="FYI58" s="425"/>
      <c r="FYJ58" s="425"/>
      <c r="FYK58" s="425"/>
      <c r="FYL58" s="425"/>
      <c r="FYM58" s="425"/>
      <c r="FYN58" s="425"/>
      <c r="FYO58" s="425"/>
      <c r="FYP58" s="425"/>
      <c r="FYQ58" s="425"/>
      <c r="FYR58" s="425"/>
      <c r="FYS58" s="425"/>
      <c r="FYT58" s="425"/>
      <c r="FYU58" s="425"/>
      <c r="FYV58" s="425"/>
      <c r="FYW58" s="425"/>
      <c r="FYX58" s="425"/>
      <c r="FYY58" s="425"/>
      <c r="FYZ58" s="425"/>
      <c r="FZA58" s="425"/>
      <c r="FZB58" s="425"/>
      <c r="FZC58" s="425"/>
      <c r="FZD58" s="425"/>
      <c r="FZE58" s="425"/>
      <c r="FZF58" s="425"/>
      <c r="FZG58" s="425"/>
      <c r="FZH58" s="425"/>
      <c r="FZI58" s="425"/>
      <c r="FZJ58" s="425"/>
      <c r="FZK58" s="425"/>
      <c r="FZL58" s="425"/>
      <c r="FZM58" s="425"/>
      <c r="FZN58" s="425"/>
      <c r="FZO58" s="425"/>
      <c r="FZP58" s="425"/>
      <c r="FZQ58" s="425"/>
      <c r="FZR58" s="425"/>
      <c r="FZS58" s="425"/>
      <c r="FZT58" s="425"/>
      <c r="FZU58" s="425"/>
      <c r="FZV58" s="425"/>
      <c r="FZW58" s="425"/>
      <c r="FZX58" s="425"/>
      <c r="FZY58" s="425"/>
      <c r="FZZ58" s="425"/>
      <c r="GAA58" s="425"/>
      <c r="GAB58" s="425"/>
      <c r="GAC58" s="425"/>
      <c r="GAD58" s="425"/>
      <c r="GAE58" s="425"/>
      <c r="GAF58" s="425"/>
      <c r="GAG58" s="425"/>
      <c r="GAH58" s="425"/>
      <c r="GAI58" s="425"/>
      <c r="GAJ58" s="425"/>
      <c r="GAK58" s="425"/>
      <c r="GAL58" s="425"/>
      <c r="GAM58" s="425"/>
      <c r="GAN58" s="425"/>
      <c r="GAO58" s="425"/>
      <c r="GAP58" s="425"/>
      <c r="GAQ58" s="425"/>
      <c r="GAR58" s="425"/>
      <c r="GAS58" s="425"/>
      <c r="GAT58" s="425"/>
      <c r="GAU58" s="425"/>
      <c r="GAV58" s="425"/>
      <c r="GAW58" s="425"/>
      <c r="GAX58" s="425"/>
      <c r="GAY58" s="425"/>
      <c r="GAZ58" s="425"/>
      <c r="GBA58" s="425"/>
      <c r="GBB58" s="425"/>
      <c r="GBC58" s="425"/>
      <c r="GBD58" s="425"/>
      <c r="GBE58" s="425"/>
      <c r="GBF58" s="425"/>
      <c r="GBG58" s="425"/>
      <c r="GBH58" s="425"/>
      <c r="GBI58" s="425"/>
      <c r="GBJ58" s="425"/>
      <c r="GBK58" s="425"/>
      <c r="GBL58" s="425"/>
      <c r="GBM58" s="425"/>
      <c r="GBN58" s="425"/>
      <c r="GBO58" s="425"/>
      <c r="GBP58" s="425"/>
      <c r="GBQ58" s="425"/>
      <c r="GBR58" s="425"/>
      <c r="GBS58" s="425"/>
      <c r="GBT58" s="425"/>
      <c r="GBU58" s="425"/>
      <c r="GBV58" s="425"/>
      <c r="GBW58" s="425"/>
      <c r="GBX58" s="425"/>
      <c r="GBY58" s="425"/>
      <c r="GBZ58" s="425"/>
      <c r="GCA58" s="425"/>
      <c r="GCB58" s="425"/>
      <c r="GCC58" s="425"/>
      <c r="GCD58" s="425"/>
      <c r="GCE58" s="425"/>
      <c r="GCF58" s="425"/>
      <c r="GCG58" s="425"/>
      <c r="GCH58" s="425"/>
      <c r="GCI58" s="425"/>
      <c r="GCJ58" s="425"/>
      <c r="GCK58" s="425"/>
      <c r="GCL58" s="425"/>
      <c r="GCM58" s="425"/>
      <c r="GCN58" s="425"/>
      <c r="GCO58" s="425"/>
      <c r="GCP58" s="425"/>
      <c r="GCQ58" s="425"/>
      <c r="GCR58" s="425"/>
      <c r="GCS58" s="425"/>
      <c r="GCT58" s="425"/>
      <c r="GCU58" s="425"/>
      <c r="GCV58" s="425"/>
      <c r="GCW58" s="425"/>
      <c r="GCX58" s="425"/>
      <c r="GCY58" s="425"/>
      <c r="GCZ58" s="425"/>
      <c r="GDA58" s="425"/>
      <c r="GDB58" s="425"/>
      <c r="GDC58" s="425"/>
      <c r="GDD58" s="425"/>
      <c r="GDE58" s="425"/>
      <c r="GDF58" s="425"/>
      <c r="GDG58" s="425"/>
      <c r="GDH58" s="425"/>
      <c r="GDI58" s="425"/>
      <c r="GDJ58" s="425"/>
      <c r="GDK58" s="425"/>
      <c r="GDL58" s="425"/>
      <c r="GDM58" s="425"/>
      <c r="GDN58" s="425"/>
      <c r="GDO58" s="425"/>
      <c r="GDP58" s="425"/>
      <c r="GDQ58" s="425"/>
      <c r="GDR58" s="425"/>
      <c r="GDS58" s="425"/>
      <c r="GDT58" s="425"/>
      <c r="GDU58" s="425"/>
      <c r="GDV58" s="425"/>
      <c r="GDW58" s="425"/>
      <c r="GDX58" s="425"/>
      <c r="GDY58" s="425"/>
      <c r="GDZ58" s="425"/>
      <c r="GEA58" s="425"/>
      <c r="GEB58" s="425"/>
      <c r="GEC58" s="425"/>
      <c r="GED58" s="425"/>
      <c r="GEE58" s="425"/>
      <c r="GEF58" s="425"/>
      <c r="GEG58" s="425"/>
      <c r="GEH58" s="425"/>
      <c r="GEI58" s="425"/>
      <c r="GEJ58" s="425"/>
      <c r="GEK58" s="425"/>
      <c r="GEL58" s="425"/>
      <c r="GEM58" s="425"/>
      <c r="GEN58" s="425"/>
      <c r="GEO58" s="425"/>
      <c r="GEP58" s="425"/>
      <c r="GEQ58" s="425"/>
      <c r="GER58" s="425"/>
      <c r="GES58" s="425"/>
      <c r="GET58" s="425"/>
      <c r="GEU58" s="425"/>
      <c r="GEV58" s="425"/>
      <c r="GEW58" s="425"/>
      <c r="GEX58" s="425"/>
      <c r="GEY58" s="425"/>
      <c r="GEZ58" s="425"/>
      <c r="GFA58" s="425"/>
      <c r="GFB58" s="425"/>
      <c r="GFC58" s="425"/>
      <c r="GFD58" s="425"/>
      <c r="GFE58" s="425"/>
      <c r="GFF58" s="425"/>
      <c r="GFG58" s="425"/>
      <c r="GFH58" s="425"/>
      <c r="GFI58" s="425"/>
      <c r="GFJ58" s="425"/>
      <c r="GFK58" s="425"/>
      <c r="GFL58" s="425"/>
      <c r="GFM58" s="425"/>
      <c r="GFN58" s="425"/>
      <c r="GFO58" s="425"/>
      <c r="GFP58" s="425"/>
      <c r="GFQ58" s="425"/>
      <c r="GFR58" s="425"/>
      <c r="GFS58" s="425"/>
      <c r="GFT58" s="425"/>
      <c r="GFU58" s="425"/>
      <c r="GFV58" s="425"/>
      <c r="GFW58" s="425"/>
      <c r="GFX58" s="425"/>
      <c r="GFY58" s="425"/>
      <c r="GFZ58" s="425"/>
      <c r="GGA58" s="425"/>
      <c r="GGB58" s="425"/>
      <c r="GGC58" s="425"/>
      <c r="GGD58" s="425"/>
      <c r="GGE58" s="425"/>
      <c r="GGF58" s="425"/>
      <c r="GGG58" s="425"/>
      <c r="GGH58" s="425"/>
      <c r="GGI58" s="425"/>
      <c r="GGJ58" s="425"/>
      <c r="GGK58" s="425"/>
      <c r="GGL58" s="425"/>
      <c r="GGM58" s="425"/>
      <c r="GGN58" s="425"/>
      <c r="GGO58" s="425"/>
      <c r="GGP58" s="425"/>
      <c r="GGQ58" s="425"/>
      <c r="GGR58" s="425"/>
      <c r="GGS58" s="425"/>
      <c r="GGT58" s="425"/>
      <c r="GGU58" s="425"/>
      <c r="GGV58" s="425"/>
      <c r="GGW58" s="425"/>
      <c r="GGX58" s="425"/>
      <c r="GGY58" s="425"/>
      <c r="GGZ58" s="425"/>
      <c r="GHA58" s="425"/>
      <c r="GHB58" s="425"/>
      <c r="GHC58" s="425"/>
      <c r="GHD58" s="425"/>
      <c r="GHE58" s="425"/>
      <c r="GHF58" s="425"/>
      <c r="GHG58" s="425"/>
      <c r="GHH58" s="425"/>
      <c r="GHI58" s="425"/>
      <c r="GHJ58" s="425"/>
      <c r="GHK58" s="425"/>
      <c r="GHL58" s="425"/>
      <c r="GHM58" s="425"/>
      <c r="GHN58" s="425"/>
      <c r="GHO58" s="425"/>
      <c r="GHP58" s="425"/>
      <c r="GHQ58" s="425"/>
      <c r="GHR58" s="425"/>
      <c r="GHS58" s="425"/>
      <c r="GHT58" s="425"/>
      <c r="GHU58" s="425"/>
      <c r="GHV58" s="425"/>
      <c r="GHW58" s="425"/>
      <c r="GHX58" s="425"/>
      <c r="GHY58" s="425"/>
      <c r="GHZ58" s="425"/>
      <c r="GIA58" s="425"/>
      <c r="GIB58" s="425"/>
      <c r="GIC58" s="425"/>
      <c r="GID58" s="425"/>
      <c r="GIE58" s="425"/>
      <c r="GIF58" s="425"/>
      <c r="GIG58" s="425"/>
      <c r="GIH58" s="425"/>
      <c r="GII58" s="425"/>
      <c r="GIJ58" s="425"/>
      <c r="GIK58" s="425"/>
      <c r="GIL58" s="425"/>
      <c r="GIM58" s="425"/>
      <c r="GIN58" s="425"/>
      <c r="GIO58" s="425"/>
      <c r="GIP58" s="425"/>
      <c r="GIQ58" s="425"/>
      <c r="GIR58" s="425"/>
      <c r="GIS58" s="425"/>
      <c r="GIT58" s="425"/>
      <c r="GIU58" s="425"/>
      <c r="GIV58" s="425"/>
      <c r="GIW58" s="425"/>
      <c r="GIX58" s="425"/>
      <c r="GIY58" s="425"/>
      <c r="GIZ58" s="425"/>
      <c r="GJA58" s="425"/>
      <c r="GJB58" s="425"/>
      <c r="GJC58" s="425"/>
      <c r="GJD58" s="425"/>
      <c r="GJE58" s="425"/>
      <c r="GJF58" s="425"/>
      <c r="GJG58" s="425"/>
      <c r="GJH58" s="425"/>
      <c r="GJI58" s="425"/>
      <c r="GJJ58" s="425"/>
      <c r="GJK58" s="425"/>
      <c r="GJL58" s="425"/>
      <c r="GJM58" s="425"/>
      <c r="GJN58" s="425"/>
      <c r="GJO58" s="425"/>
      <c r="GJP58" s="425"/>
      <c r="GJQ58" s="425"/>
      <c r="GJR58" s="425"/>
      <c r="GJS58" s="425"/>
      <c r="GJT58" s="425"/>
      <c r="GJU58" s="425"/>
      <c r="GJV58" s="425"/>
      <c r="GJW58" s="425"/>
      <c r="GJX58" s="425"/>
      <c r="GJY58" s="425"/>
      <c r="GJZ58" s="425"/>
      <c r="GKA58" s="425"/>
      <c r="GKB58" s="425"/>
      <c r="GKC58" s="425"/>
      <c r="GKD58" s="425"/>
      <c r="GKE58" s="425"/>
      <c r="GKF58" s="425"/>
      <c r="GKG58" s="425"/>
      <c r="GKH58" s="425"/>
      <c r="GKI58" s="425"/>
      <c r="GKJ58" s="425"/>
      <c r="GKK58" s="425"/>
      <c r="GKL58" s="425"/>
      <c r="GKM58" s="425"/>
      <c r="GKN58" s="425"/>
      <c r="GKO58" s="425"/>
      <c r="GKP58" s="425"/>
      <c r="GKQ58" s="425"/>
      <c r="GKR58" s="425"/>
      <c r="GKS58" s="425"/>
      <c r="GKT58" s="425"/>
      <c r="GKU58" s="425"/>
      <c r="GKV58" s="425"/>
      <c r="GKW58" s="425"/>
      <c r="GKX58" s="425"/>
      <c r="GKY58" s="425"/>
      <c r="GKZ58" s="425"/>
      <c r="GLA58" s="425"/>
      <c r="GLB58" s="425"/>
      <c r="GLC58" s="425"/>
      <c r="GLD58" s="425"/>
      <c r="GLE58" s="425"/>
      <c r="GLF58" s="425"/>
      <c r="GLG58" s="425"/>
      <c r="GLH58" s="425"/>
      <c r="GLI58" s="425"/>
      <c r="GLJ58" s="425"/>
      <c r="GLK58" s="425"/>
      <c r="GLL58" s="425"/>
      <c r="GLM58" s="425"/>
      <c r="GLN58" s="425"/>
      <c r="GLO58" s="425"/>
      <c r="GLP58" s="425"/>
      <c r="GLQ58" s="425"/>
      <c r="GLR58" s="425"/>
      <c r="GLS58" s="425"/>
      <c r="GLT58" s="425"/>
      <c r="GLU58" s="425"/>
      <c r="GLV58" s="425"/>
      <c r="GLW58" s="425"/>
      <c r="GLX58" s="425"/>
      <c r="GLY58" s="425"/>
      <c r="GLZ58" s="425"/>
      <c r="GMA58" s="425"/>
      <c r="GMB58" s="425"/>
      <c r="GMC58" s="425"/>
      <c r="GMD58" s="425"/>
      <c r="GME58" s="425"/>
      <c r="GMF58" s="425"/>
      <c r="GMG58" s="425"/>
      <c r="GMH58" s="425"/>
      <c r="GMI58" s="425"/>
      <c r="GMJ58" s="425"/>
      <c r="GMK58" s="425"/>
      <c r="GML58" s="425"/>
      <c r="GMM58" s="425"/>
      <c r="GMN58" s="425"/>
      <c r="GMO58" s="425"/>
      <c r="GMP58" s="425"/>
      <c r="GMQ58" s="425"/>
      <c r="GMR58" s="425"/>
      <c r="GMS58" s="425"/>
      <c r="GMT58" s="425"/>
      <c r="GMU58" s="425"/>
      <c r="GMV58" s="425"/>
      <c r="GMW58" s="425"/>
      <c r="GMX58" s="425"/>
      <c r="GMY58" s="425"/>
      <c r="GMZ58" s="425"/>
      <c r="GNA58" s="425"/>
      <c r="GNB58" s="425"/>
      <c r="GNC58" s="425"/>
      <c r="GND58" s="425"/>
      <c r="GNE58" s="425"/>
      <c r="GNF58" s="425"/>
      <c r="GNG58" s="425"/>
      <c r="GNH58" s="425"/>
      <c r="GNI58" s="425"/>
      <c r="GNJ58" s="425"/>
      <c r="GNK58" s="425"/>
      <c r="GNL58" s="425"/>
      <c r="GNM58" s="425"/>
      <c r="GNN58" s="425"/>
      <c r="GNO58" s="425"/>
      <c r="GNP58" s="425"/>
      <c r="GNQ58" s="425"/>
      <c r="GNR58" s="425"/>
      <c r="GNS58" s="425"/>
      <c r="GNT58" s="425"/>
      <c r="GNU58" s="425"/>
      <c r="GNV58" s="425"/>
      <c r="GNW58" s="425"/>
      <c r="GNX58" s="425"/>
      <c r="GNY58" s="425"/>
      <c r="GNZ58" s="425"/>
      <c r="GOA58" s="425"/>
      <c r="GOB58" s="425"/>
      <c r="GOC58" s="425"/>
      <c r="GOD58" s="425"/>
      <c r="GOE58" s="425"/>
      <c r="GOF58" s="425"/>
      <c r="GOG58" s="425"/>
      <c r="GOH58" s="425"/>
      <c r="GOI58" s="425"/>
      <c r="GOJ58" s="425"/>
      <c r="GOK58" s="425"/>
      <c r="GOL58" s="425"/>
      <c r="GOM58" s="425"/>
      <c r="GON58" s="425"/>
      <c r="GOO58" s="425"/>
      <c r="GOP58" s="425"/>
      <c r="GOQ58" s="425"/>
      <c r="GOR58" s="425"/>
      <c r="GOS58" s="425"/>
      <c r="GOT58" s="425"/>
      <c r="GOU58" s="425"/>
      <c r="GOV58" s="425"/>
      <c r="GOW58" s="425"/>
      <c r="GOX58" s="425"/>
      <c r="GOY58" s="425"/>
      <c r="GOZ58" s="425"/>
      <c r="GPA58" s="425"/>
      <c r="GPB58" s="425"/>
      <c r="GPC58" s="425"/>
      <c r="GPD58" s="425"/>
      <c r="GPE58" s="425"/>
      <c r="GPF58" s="425"/>
      <c r="GPG58" s="425"/>
      <c r="GPH58" s="425"/>
      <c r="GPI58" s="425"/>
      <c r="GPJ58" s="425"/>
      <c r="GPK58" s="425"/>
      <c r="GPL58" s="425"/>
      <c r="GPM58" s="425"/>
      <c r="GPN58" s="425"/>
      <c r="GPO58" s="425"/>
      <c r="GPP58" s="425"/>
      <c r="GPQ58" s="425"/>
      <c r="GPR58" s="425"/>
      <c r="GPS58" s="425"/>
      <c r="GPT58" s="425"/>
      <c r="GPU58" s="425"/>
      <c r="GPV58" s="425"/>
      <c r="GPW58" s="425"/>
      <c r="GPX58" s="425"/>
      <c r="GPY58" s="425"/>
      <c r="GPZ58" s="425"/>
      <c r="GQA58" s="425"/>
      <c r="GQB58" s="425"/>
      <c r="GQC58" s="425"/>
      <c r="GQD58" s="425"/>
      <c r="GQE58" s="425"/>
      <c r="GQF58" s="425"/>
      <c r="GQG58" s="425"/>
      <c r="GQH58" s="425"/>
      <c r="GQI58" s="425"/>
      <c r="GQJ58" s="425"/>
      <c r="GQK58" s="425"/>
      <c r="GQL58" s="425"/>
      <c r="GQM58" s="425"/>
      <c r="GQN58" s="425"/>
      <c r="GQO58" s="425"/>
      <c r="GQP58" s="425"/>
      <c r="GQQ58" s="425"/>
      <c r="GQR58" s="425"/>
      <c r="GQS58" s="425"/>
      <c r="GQT58" s="425"/>
      <c r="GQU58" s="425"/>
      <c r="GQV58" s="425"/>
      <c r="GQW58" s="425"/>
      <c r="GQX58" s="425"/>
      <c r="GQY58" s="425"/>
      <c r="GQZ58" s="425"/>
      <c r="GRA58" s="425"/>
      <c r="GRB58" s="425"/>
      <c r="GRC58" s="425"/>
      <c r="GRD58" s="425"/>
      <c r="GRE58" s="425"/>
      <c r="GRF58" s="425"/>
      <c r="GRG58" s="425"/>
      <c r="GRH58" s="425"/>
      <c r="GRI58" s="425"/>
      <c r="GRJ58" s="425"/>
      <c r="GRK58" s="425"/>
      <c r="GRL58" s="425"/>
      <c r="GRM58" s="425"/>
      <c r="GRN58" s="425"/>
      <c r="GRO58" s="425"/>
      <c r="GRP58" s="425"/>
      <c r="GRQ58" s="425"/>
      <c r="GRR58" s="425"/>
      <c r="GRS58" s="425"/>
      <c r="GRT58" s="425"/>
      <c r="GRU58" s="425"/>
      <c r="GRV58" s="425"/>
      <c r="GRW58" s="425"/>
      <c r="GRX58" s="425"/>
      <c r="GRY58" s="425"/>
      <c r="GRZ58" s="425"/>
      <c r="GSA58" s="425"/>
      <c r="GSB58" s="425"/>
      <c r="GSC58" s="425"/>
      <c r="GSD58" s="425"/>
      <c r="GSE58" s="425"/>
      <c r="GSF58" s="425"/>
      <c r="GSG58" s="425"/>
      <c r="GSH58" s="425"/>
      <c r="GSI58" s="425"/>
      <c r="GSJ58" s="425"/>
      <c r="GSK58" s="425"/>
      <c r="GSL58" s="425"/>
      <c r="GSM58" s="425"/>
      <c r="GSN58" s="425"/>
      <c r="GSO58" s="425"/>
      <c r="GSP58" s="425"/>
      <c r="GSQ58" s="425"/>
      <c r="GSR58" s="425"/>
      <c r="GSS58" s="425"/>
      <c r="GST58" s="425"/>
      <c r="GSU58" s="425"/>
      <c r="GSV58" s="425"/>
      <c r="GSW58" s="425"/>
      <c r="GSX58" s="425"/>
      <c r="GSY58" s="425"/>
      <c r="GSZ58" s="425"/>
      <c r="GTA58" s="425"/>
      <c r="GTB58" s="425"/>
      <c r="GTC58" s="425"/>
      <c r="GTD58" s="425"/>
      <c r="GTE58" s="425"/>
      <c r="GTF58" s="425"/>
      <c r="GTG58" s="425"/>
      <c r="GTH58" s="425"/>
      <c r="GTI58" s="425"/>
      <c r="GTJ58" s="425"/>
      <c r="GTK58" s="425"/>
      <c r="GTL58" s="425"/>
      <c r="GTM58" s="425"/>
      <c r="GTN58" s="425"/>
      <c r="GTO58" s="425"/>
      <c r="GTP58" s="425"/>
      <c r="GTQ58" s="425"/>
      <c r="GTR58" s="425"/>
      <c r="GTS58" s="425"/>
      <c r="GTT58" s="425"/>
      <c r="GTU58" s="425"/>
      <c r="GTV58" s="425"/>
      <c r="GTW58" s="425"/>
      <c r="GTX58" s="425"/>
      <c r="GTY58" s="425"/>
      <c r="GTZ58" s="425"/>
      <c r="GUA58" s="425"/>
      <c r="GUB58" s="425"/>
      <c r="GUC58" s="425"/>
      <c r="GUD58" s="425"/>
      <c r="GUE58" s="425"/>
      <c r="GUF58" s="425"/>
      <c r="GUG58" s="425"/>
      <c r="GUH58" s="425"/>
      <c r="GUI58" s="425"/>
      <c r="GUJ58" s="425"/>
      <c r="GUK58" s="425"/>
      <c r="GUL58" s="425"/>
      <c r="GUM58" s="425"/>
      <c r="GUN58" s="425"/>
      <c r="GUO58" s="425"/>
      <c r="GUP58" s="425"/>
      <c r="GUQ58" s="425"/>
      <c r="GUR58" s="425"/>
      <c r="GUS58" s="425"/>
      <c r="GUT58" s="425"/>
      <c r="GUU58" s="425"/>
      <c r="GUV58" s="425"/>
      <c r="GUW58" s="425"/>
      <c r="GUX58" s="425"/>
      <c r="GUY58" s="425"/>
      <c r="GUZ58" s="425"/>
      <c r="GVA58" s="425"/>
      <c r="GVB58" s="425"/>
      <c r="GVC58" s="425"/>
      <c r="GVD58" s="425"/>
      <c r="GVE58" s="425"/>
      <c r="GVF58" s="425"/>
      <c r="GVG58" s="425"/>
      <c r="GVH58" s="425"/>
      <c r="GVI58" s="425"/>
      <c r="GVJ58" s="425"/>
      <c r="GVK58" s="425"/>
      <c r="GVL58" s="425"/>
      <c r="GVM58" s="425"/>
      <c r="GVN58" s="425"/>
      <c r="GVO58" s="425"/>
      <c r="GVP58" s="425"/>
      <c r="GVQ58" s="425"/>
      <c r="GVR58" s="425"/>
      <c r="GVS58" s="425"/>
      <c r="GVT58" s="425"/>
      <c r="GVU58" s="425"/>
      <c r="GVV58" s="425"/>
      <c r="GVW58" s="425"/>
      <c r="GVX58" s="425"/>
      <c r="GVY58" s="425"/>
      <c r="GVZ58" s="425"/>
      <c r="GWA58" s="425"/>
      <c r="GWB58" s="425"/>
      <c r="GWC58" s="425"/>
      <c r="GWD58" s="425"/>
      <c r="GWE58" s="425"/>
      <c r="GWF58" s="425"/>
      <c r="GWG58" s="425"/>
      <c r="GWH58" s="425"/>
      <c r="GWI58" s="425"/>
      <c r="GWJ58" s="425"/>
      <c r="GWK58" s="425"/>
      <c r="GWL58" s="425"/>
      <c r="GWM58" s="425"/>
      <c r="GWN58" s="425"/>
      <c r="GWO58" s="425"/>
      <c r="GWP58" s="425"/>
      <c r="GWQ58" s="425"/>
      <c r="GWR58" s="425"/>
      <c r="GWS58" s="425"/>
      <c r="GWT58" s="425"/>
      <c r="GWU58" s="425"/>
      <c r="GWV58" s="425"/>
      <c r="GWW58" s="425"/>
      <c r="GWX58" s="425"/>
      <c r="GWY58" s="425"/>
      <c r="GWZ58" s="425"/>
      <c r="GXA58" s="425"/>
      <c r="GXB58" s="425"/>
      <c r="GXC58" s="425"/>
      <c r="GXD58" s="425"/>
      <c r="GXE58" s="425"/>
      <c r="GXF58" s="425"/>
      <c r="GXG58" s="425"/>
      <c r="GXH58" s="425"/>
      <c r="GXI58" s="425"/>
      <c r="GXJ58" s="425"/>
      <c r="GXK58" s="425"/>
      <c r="GXL58" s="425"/>
      <c r="GXM58" s="425"/>
      <c r="GXN58" s="425"/>
      <c r="GXO58" s="425"/>
      <c r="GXP58" s="425"/>
      <c r="GXQ58" s="425"/>
      <c r="GXR58" s="425"/>
      <c r="GXS58" s="425"/>
      <c r="GXT58" s="425"/>
      <c r="GXU58" s="425"/>
      <c r="GXV58" s="425"/>
      <c r="GXW58" s="425"/>
      <c r="GXX58" s="425"/>
      <c r="GXY58" s="425"/>
      <c r="GXZ58" s="425"/>
      <c r="GYA58" s="425"/>
      <c r="GYB58" s="425"/>
      <c r="GYC58" s="425"/>
      <c r="GYD58" s="425"/>
      <c r="GYE58" s="425"/>
      <c r="GYF58" s="425"/>
      <c r="GYG58" s="425"/>
      <c r="GYH58" s="425"/>
      <c r="GYI58" s="425"/>
      <c r="GYJ58" s="425"/>
      <c r="GYK58" s="425"/>
      <c r="GYL58" s="425"/>
      <c r="GYM58" s="425"/>
      <c r="GYN58" s="425"/>
      <c r="GYO58" s="425"/>
      <c r="GYP58" s="425"/>
      <c r="GYQ58" s="425"/>
      <c r="GYR58" s="425"/>
      <c r="GYS58" s="425"/>
      <c r="GYT58" s="425"/>
      <c r="GYU58" s="425"/>
      <c r="GYV58" s="425"/>
      <c r="GYW58" s="425"/>
      <c r="GYX58" s="425"/>
      <c r="GYY58" s="425"/>
      <c r="GYZ58" s="425"/>
      <c r="GZA58" s="425"/>
      <c r="GZB58" s="425"/>
      <c r="GZC58" s="425"/>
      <c r="GZD58" s="425"/>
      <c r="GZE58" s="425"/>
      <c r="GZF58" s="425"/>
      <c r="GZG58" s="425"/>
      <c r="GZH58" s="425"/>
      <c r="GZI58" s="425"/>
      <c r="GZJ58" s="425"/>
      <c r="GZK58" s="425"/>
      <c r="GZL58" s="425"/>
      <c r="GZM58" s="425"/>
      <c r="GZN58" s="425"/>
      <c r="GZO58" s="425"/>
      <c r="GZP58" s="425"/>
      <c r="GZQ58" s="425"/>
      <c r="GZR58" s="425"/>
      <c r="GZS58" s="425"/>
      <c r="GZT58" s="425"/>
      <c r="GZU58" s="425"/>
      <c r="GZV58" s="425"/>
      <c r="GZW58" s="425"/>
      <c r="GZX58" s="425"/>
      <c r="GZY58" s="425"/>
      <c r="GZZ58" s="425"/>
      <c r="HAA58" s="425"/>
      <c r="HAB58" s="425"/>
      <c r="HAC58" s="425"/>
      <c r="HAD58" s="425"/>
      <c r="HAE58" s="425"/>
      <c r="HAF58" s="425"/>
      <c r="HAG58" s="425"/>
      <c r="HAH58" s="425"/>
      <c r="HAI58" s="425"/>
      <c r="HAJ58" s="425"/>
      <c r="HAK58" s="425"/>
      <c r="HAL58" s="425"/>
      <c r="HAM58" s="425"/>
      <c r="HAN58" s="425"/>
      <c r="HAO58" s="425"/>
      <c r="HAP58" s="425"/>
      <c r="HAQ58" s="425"/>
      <c r="HAR58" s="425"/>
      <c r="HAS58" s="425"/>
      <c r="HAT58" s="425"/>
      <c r="HAU58" s="425"/>
      <c r="HAV58" s="425"/>
      <c r="HAW58" s="425"/>
      <c r="HAX58" s="425"/>
      <c r="HAY58" s="425"/>
      <c r="HAZ58" s="425"/>
      <c r="HBA58" s="425"/>
      <c r="HBB58" s="425"/>
      <c r="HBC58" s="425"/>
      <c r="HBD58" s="425"/>
      <c r="HBE58" s="425"/>
      <c r="HBF58" s="425"/>
      <c r="HBG58" s="425"/>
      <c r="HBH58" s="425"/>
      <c r="HBI58" s="425"/>
      <c r="HBJ58" s="425"/>
      <c r="HBK58" s="425"/>
      <c r="HBL58" s="425"/>
      <c r="HBM58" s="425"/>
      <c r="HBN58" s="425"/>
      <c r="HBO58" s="425"/>
      <c r="HBP58" s="425"/>
      <c r="HBQ58" s="425"/>
      <c r="HBR58" s="425"/>
      <c r="HBS58" s="425"/>
      <c r="HBT58" s="425"/>
      <c r="HBU58" s="425"/>
      <c r="HBV58" s="425"/>
      <c r="HBW58" s="425"/>
      <c r="HBX58" s="425"/>
      <c r="HBY58" s="425"/>
      <c r="HBZ58" s="425"/>
      <c r="HCA58" s="425"/>
      <c r="HCB58" s="425"/>
      <c r="HCC58" s="425"/>
      <c r="HCD58" s="425"/>
      <c r="HCE58" s="425"/>
      <c r="HCF58" s="425"/>
      <c r="HCG58" s="425"/>
      <c r="HCH58" s="425"/>
      <c r="HCI58" s="425"/>
      <c r="HCJ58" s="425"/>
      <c r="HCK58" s="425"/>
      <c r="HCL58" s="425"/>
      <c r="HCM58" s="425"/>
      <c r="HCN58" s="425"/>
      <c r="HCO58" s="425"/>
      <c r="HCP58" s="425"/>
      <c r="HCQ58" s="425"/>
      <c r="HCR58" s="425"/>
      <c r="HCS58" s="425"/>
      <c r="HCT58" s="425"/>
      <c r="HCU58" s="425"/>
      <c r="HCV58" s="425"/>
      <c r="HCW58" s="425"/>
      <c r="HCX58" s="425"/>
      <c r="HCY58" s="425"/>
      <c r="HCZ58" s="425"/>
      <c r="HDA58" s="425"/>
      <c r="HDB58" s="425"/>
      <c r="HDC58" s="425"/>
      <c r="HDD58" s="425"/>
      <c r="HDE58" s="425"/>
      <c r="HDF58" s="425"/>
      <c r="HDG58" s="425"/>
      <c r="HDH58" s="425"/>
      <c r="HDI58" s="425"/>
      <c r="HDJ58" s="425"/>
      <c r="HDK58" s="425"/>
      <c r="HDL58" s="425"/>
      <c r="HDM58" s="425"/>
      <c r="HDN58" s="425"/>
      <c r="HDO58" s="425"/>
      <c r="HDP58" s="425"/>
      <c r="HDQ58" s="425"/>
      <c r="HDR58" s="425"/>
      <c r="HDS58" s="425"/>
      <c r="HDT58" s="425"/>
      <c r="HDU58" s="425"/>
      <c r="HDV58" s="425"/>
      <c r="HDW58" s="425"/>
      <c r="HDX58" s="425"/>
      <c r="HDY58" s="425"/>
      <c r="HDZ58" s="425"/>
      <c r="HEA58" s="425"/>
      <c r="HEB58" s="425"/>
      <c r="HEC58" s="425"/>
      <c r="HED58" s="425"/>
      <c r="HEE58" s="425"/>
      <c r="HEF58" s="425"/>
      <c r="HEG58" s="425"/>
      <c r="HEH58" s="425"/>
      <c r="HEI58" s="425"/>
      <c r="HEJ58" s="425"/>
      <c r="HEK58" s="425"/>
      <c r="HEL58" s="425"/>
      <c r="HEM58" s="425"/>
      <c r="HEN58" s="425"/>
      <c r="HEO58" s="425"/>
      <c r="HEP58" s="425"/>
      <c r="HEQ58" s="425"/>
      <c r="HER58" s="425"/>
      <c r="HES58" s="425"/>
      <c r="HET58" s="425"/>
      <c r="HEU58" s="425"/>
      <c r="HEV58" s="425"/>
      <c r="HEW58" s="425"/>
      <c r="HEX58" s="425"/>
      <c r="HEY58" s="425"/>
      <c r="HEZ58" s="425"/>
      <c r="HFA58" s="425"/>
      <c r="HFB58" s="425"/>
      <c r="HFC58" s="425"/>
      <c r="HFD58" s="425"/>
      <c r="HFE58" s="425"/>
      <c r="HFF58" s="425"/>
      <c r="HFG58" s="425"/>
      <c r="HFH58" s="425"/>
      <c r="HFI58" s="425"/>
      <c r="HFJ58" s="425"/>
      <c r="HFK58" s="425"/>
      <c r="HFL58" s="425"/>
      <c r="HFM58" s="425"/>
      <c r="HFN58" s="425"/>
      <c r="HFO58" s="425"/>
      <c r="HFP58" s="425"/>
      <c r="HFQ58" s="425"/>
      <c r="HFR58" s="425"/>
      <c r="HFS58" s="425"/>
      <c r="HFT58" s="425"/>
      <c r="HFU58" s="425"/>
      <c r="HFV58" s="425"/>
      <c r="HFW58" s="425"/>
      <c r="HFX58" s="425"/>
      <c r="HFY58" s="425"/>
      <c r="HFZ58" s="425"/>
      <c r="HGA58" s="425"/>
      <c r="HGB58" s="425"/>
      <c r="HGC58" s="425"/>
      <c r="HGD58" s="425"/>
      <c r="HGE58" s="425"/>
      <c r="HGF58" s="425"/>
      <c r="HGG58" s="425"/>
      <c r="HGH58" s="425"/>
      <c r="HGI58" s="425"/>
      <c r="HGJ58" s="425"/>
      <c r="HGK58" s="425"/>
      <c r="HGL58" s="425"/>
      <c r="HGM58" s="425"/>
      <c r="HGN58" s="425"/>
      <c r="HGO58" s="425"/>
      <c r="HGP58" s="425"/>
      <c r="HGQ58" s="425"/>
      <c r="HGR58" s="425"/>
      <c r="HGS58" s="425"/>
      <c r="HGT58" s="425"/>
      <c r="HGU58" s="425"/>
      <c r="HGV58" s="425"/>
      <c r="HGW58" s="425"/>
      <c r="HGX58" s="425"/>
      <c r="HGY58" s="425"/>
      <c r="HGZ58" s="425"/>
      <c r="HHA58" s="425"/>
      <c r="HHB58" s="425"/>
      <c r="HHC58" s="425"/>
      <c r="HHD58" s="425"/>
      <c r="HHE58" s="425"/>
      <c r="HHF58" s="425"/>
      <c r="HHG58" s="425"/>
      <c r="HHH58" s="425"/>
      <c r="HHI58" s="425"/>
      <c r="HHJ58" s="425"/>
      <c r="HHK58" s="425"/>
      <c r="HHL58" s="425"/>
      <c r="HHM58" s="425"/>
      <c r="HHN58" s="425"/>
      <c r="HHO58" s="425"/>
      <c r="HHP58" s="425"/>
      <c r="HHQ58" s="425"/>
      <c r="HHR58" s="425"/>
      <c r="HHS58" s="425"/>
      <c r="HHT58" s="425"/>
      <c r="HHU58" s="425"/>
      <c r="HHV58" s="425"/>
      <c r="HHW58" s="425"/>
      <c r="HHX58" s="425"/>
      <c r="HHY58" s="425"/>
      <c r="HHZ58" s="425"/>
      <c r="HIA58" s="425"/>
      <c r="HIB58" s="425"/>
      <c r="HIC58" s="425"/>
      <c r="HID58" s="425"/>
      <c r="HIE58" s="425"/>
      <c r="HIF58" s="425"/>
      <c r="HIG58" s="425"/>
      <c r="HIH58" s="425"/>
      <c r="HII58" s="425"/>
      <c r="HIJ58" s="425"/>
      <c r="HIK58" s="425"/>
      <c r="HIL58" s="425"/>
      <c r="HIM58" s="425"/>
      <c r="HIN58" s="425"/>
      <c r="HIO58" s="425"/>
      <c r="HIP58" s="425"/>
      <c r="HIQ58" s="425"/>
      <c r="HIR58" s="425"/>
      <c r="HIS58" s="425"/>
      <c r="HIT58" s="425"/>
      <c r="HIU58" s="425"/>
      <c r="HIV58" s="425"/>
      <c r="HIW58" s="425"/>
      <c r="HIX58" s="425"/>
      <c r="HIY58" s="425"/>
      <c r="HIZ58" s="425"/>
      <c r="HJA58" s="425"/>
      <c r="HJB58" s="425"/>
      <c r="HJC58" s="425"/>
      <c r="HJD58" s="425"/>
      <c r="HJE58" s="425"/>
      <c r="HJF58" s="425"/>
      <c r="HJG58" s="425"/>
      <c r="HJH58" s="425"/>
      <c r="HJI58" s="425"/>
      <c r="HJJ58" s="425"/>
      <c r="HJK58" s="425"/>
      <c r="HJL58" s="425"/>
      <c r="HJM58" s="425"/>
      <c r="HJN58" s="425"/>
      <c r="HJO58" s="425"/>
      <c r="HJP58" s="425"/>
      <c r="HJQ58" s="425"/>
      <c r="HJR58" s="425"/>
      <c r="HJS58" s="425"/>
      <c r="HJT58" s="425"/>
      <c r="HJU58" s="425"/>
      <c r="HJV58" s="425"/>
      <c r="HJW58" s="425"/>
      <c r="HJX58" s="425"/>
      <c r="HJY58" s="425"/>
      <c r="HJZ58" s="425"/>
      <c r="HKA58" s="425"/>
      <c r="HKB58" s="425"/>
      <c r="HKC58" s="425"/>
      <c r="HKD58" s="425"/>
      <c r="HKE58" s="425"/>
      <c r="HKF58" s="425"/>
      <c r="HKG58" s="425"/>
      <c r="HKH58" s="425"/>
      <c r="HKI58" s="425"/>
      <c r="HKJ58" s="425"/>
      <c r="HKK58" s="425"/>
      <c r="HKL58" s="425"/>
      <c r="HKM58" s="425"/>
      <c r="HKN58" s="425"/>
      <c r="HKO58" s="425"/>
      <c r="HKP58" s="425"/>
      <c r="HKQ58" s="425"/>
      <c r="HKR58" s="425"/>
      <c r="HKS58" s="425"/>
      <c r="HKT58" s="425"/>
      <c r="HKU58" s="425"/>
      <c r="HKV58" s="425"/>
      <c r="HKW58" s="425"/>
      <c r="HKX58" s="425"/>
      <c r="HKY58" s="425"/>
      <c r="HKZ58" s="425"/>
      <c r="HLA58" s="425"/>
      <c r="HLB58" s="425"/>
      <c r="HLC58" s="425"/>
      <c r="HLD58" s="425"/>
      <c r="HLE58" s="425"/>
      <c r="HLF58" s="425"/>
      <c r="HLG58" s="425"/>
      <c r="HLH58" s="425"/>
      <c r="HLI58" s="425"/>
      <c r="HLJ58" s="425"/>
      <c r="HLK58" s="425"/>
      <c r="HLL58" s="425"/>
      <c r="HLM58" s="425"/>
      <c r="HLN58" s="425"/>
      <c r="HLO58" s="425"/>
      <c r="HLP58" s="425"/>
      <c r="HLQ58" s="425"/>
      <c r="HLR58" s="425"/>
      <c r="HLS58" s="425"/>
      <c r="HLT58" s="425"/>
      <c r="HLU58" s="425"/>
      <c r="HLV58" s="425"/>
      <c r="HLW58" s="425"/>
      <c r="HLX58" s="425"/>
      <c r="HLY58" s="425"/>
      <c r="HLZ58" s="425"/>
      <c r="HMA58" s="425"/>
      <c r="HMB58" s="425"/>
      <c r="HMC58" s="425"/>
      <c r="HMD58" s="425"/>
      <c r="HME58" s="425"/>
      <c r="HMF58" s="425"/>
      <c r="HMG58" s="425"/>
      <c r="HMH58" s="425"/>
      <c r="HMI58" s="425"/>
      <c r="HMJ58" s="425"/>
      <c r="HMK58" s="425"/>
      <c r="HML58" s="425"/>
      <c r="HMM58" s="425"/>
      <c r="HMN58" s="425"/>
      <c r="HMO58" s="425"/>
      <c r="HMP58" s="425"/>
      <c r="HMQ58" s="425"/>
      <c r="HMR58" s="425"/>
      <c r="HMS58" s="425"/>
      <c r="HMT58" s="425"/>
      <c r="HMU58" s="425"/>
      <c r="HMV58" s="425"/>
      <c r="HMW58" s="425"/>
      <c r="HMX58" s="425"/>
      <c r="HMY58" s="425"/>
      <c r="HMZ58" s="425"/>
      <c r="HNA58" s="425"/>
      <c r="HNB58" s="425"/>
      <c r="HNC58" s="425"/>
      <c r="HND58" s="425"/>
      <c r="HNE58" s="425"/>
      <c r="HNF58" s="425"/>
      <c r="HNG58" s="425"/>
      <c r="HNH58" s="425"/>
      <c r="HNI58" s="425"/>
      <c r="HNJ58" s="425"/>
      <c r="HNK58" s="425"/>
      <c r="HNL58" s="425"/>
      <c r="HNM58" s="425"/>
      <c r="HNN58" s="425"/>
      <c r="HNO58" s="425"/>
      <c r="HNP58" s="425"/>
      <c r="HNQ58" s="425"/>
      <c r="HNR58" s="425"/>
      <c r="HNS58" s="425"/>
      <c r="HNT58" s="425"/>
      <c r="HNU58" s="425"/>
      <c r="HNV58" s="425"/>
      <c r="HNW58" s="425"/>
      <c r="HNX58" s="425"/>
      <c r="HNY58" s="425"/>
      <c r="HNZ58" s="425"/>
      <c r="HOA58" s="425"/>
      <c r="HOB58" s="425"/>
      <c r="HOC58" s="425"/>
      <c r="HOD58" s="425"/>
      <c r="HOE58" s="425"/>
      <c r="HOF58" s="425"/>
      <c r="HOG58" s="425"/>
      <c r="HOH58" s="425"/>
      <c r="HOI58" s="425"/>
      <c r="HOJ58" s="425"/>
      <c r="HOK58" s="425"/>
      <c r="HOL58" s="425"/>
      <c r="HOM58" s="425"/>
      <c r="HON58" s="425"/>
      <c r="HOO58" s="425"/>
      <c r="HOP58" s="425"/>
      <c r="HOQ58" s="425"/>
      <c r="HOR58" s="425"/>
      <c r="HOS58" s="425"/>
      <c r="HOT58" s="425"/>
      <c r="HOU58" s="425"/>
      <c r="HOV58" s="425"/>
      <c r="HOW58" s="425"/>
      <c r="HOX58" s="425"/>
      <c r="HOY58" s="425"/>
      <c r="HOZ58" s="425"/>
      <c r="HPA58" s="425"/>
      <c r="HPB58" s="425"/>
      <c r="HPC58" s="425"/>
      <c r="HPD58" s="425"/>
      <c r="HPE58" s="425"/>
      <c r="HPF58" s="425"/>
      <c r="HPG58" s="425"/>
      <c r="HPH58" s="425"/>
      <c r="HPI58" s="425"/>
      <c r="HPJ58" s="425"/>
      <c r="HPK58" s="425"/>
      <c r="HPL58" s="425"/>
      <c r="HPM58" s="425"/>
      <c r="HPN58" s="425"/>
      <c r="HPO58" s="425"/>
      <c r="HPP58" s="425"/>
      <c r="HPQ58" s="425"/>
      <c r="HPR58" s="425"/>
      <c r="HPS58" s="425"/>
      <c r="HPT58" s="425"/>
      <c r="HPU58" s="425"/>
      <c r="HPV58" s="425"/>
      <c r="HPW58" s="425"/>
      <c r="HPX58" s="425"/>
      <c r="HPY58" s="425"/>
      <c r="HPZ58" s="425"/>
      <c r="HQA58" s="425"/>
      <c r="HQB58" s="425"/>
      <c r="HQC58" s="425"/>
      <c r="HQD58" s="425"/>
      <c r="HQE58" s="425"/>
      <c r="HQF58" s="425"/>
      <c r="HQG58" s="425"/>
      <c r="HQH58" s="425"/>
      <c r="HQI58" s="425"/>
      <c r="HQJ58" s="425"/>
      <c r="HQK58" s="425"/>
      <c r="HQL58" s="425"/>
      <c r="HQM58" s="425"/>
      <c r="HQN58" s="425"/>
      <c r="HQO58" s="425"/>
      <c r="HQP58" s="425"/>
      <c r="HQQ58" s="425"/>
      <c r="HQR58" s="425"/>
      <c r="HQS58" s="425"/>
      <c r="HQT58" s="425"/>
      <c r="HQU58" s="425"/>
      <c r="HQV58" s="425"/>
      <c r="HQW58" s="425"/>
      <c r="HQX58" s="425"/>
      <c r="HQY58" s="425"/>
      <c r="HQZ58" s="425"/>
      <c r="HRA58" s="425"/>
      <c r="HRB58" s="425"/>
      <c r="HRC58" s="425"/>
      <c r="HRD58" s="425"/>
      <c r="HRE58" s="425"/>
      <c r="HRF58" s="425"/>
      <c r="HRG58" s="425"/>
      <c r="HRH58" s="425"/>
      <c r="HRI58" s="425"/>
      <c r="HRJ58" s="425"/>
      <c r="HRK58" s="425"/>
      <c r="HRL58" s="425"/>
      <c r="HRM58" s="425"/>
      <c r="HRN58" s="425"/>
      <c r="HRO58" s="425"/>
      <c r="HRP58" s="425"/>
      <c r="HRQ58" s="425"/>
      <c r="HRR58" s="425"/>
      <c r="HRS58" s="425"/>
      <c r="HRT58" s="425"/>
      <c r="HRU58" s="425"/>
      <c r="HRV58" s="425"/>
      <c r="HRW58" s="425"/>
      <c r="HRX58" s="425"/>
      <c r="HRY58" s="425"/>
      <c r="HRZ58" s="425"/>
      <c r="HSA58" s="425"/>
      <c r="HSB58" s="425"/>
      <c r="HSC58" s="425"/>
      <c r="HSD58" s="425"/>
      <c r="HSE58" s="425"/>
      <c r="HSF58" s="425"/>
      <c r="HSG58" s="425"/>
      <c r="HSH58" s="425"/>
      <c r="HSI58" s="425"/>
      <c r="HSJ58" s="425"/>
      <c r="HSK58" s="425"/>
      <c r="HSL58" s="425"/>
      <c r="HSM58" s="425"/>
      <c r="HSN58" s="425"/>
      <c r="HSO58" s="425"/>
      <c r="HSP58" s="425"/>
      <c r="HSQ58" s="425"/>
      <c r="HSR58" s="425"/>
      <c r="HSS58" s="425"/>
      <c r="HST58" s="425"/>
      <c r="HSU58" s="425"/>
      <c r="HSV58" s="425"/>
      <c r="HSW58" s="425"/>
      <c r="HSX58" s="425"/>
      <c r="HSY58" s="425"/>
      <c r="HSZ58" s="425"/>
      <c r="HTA58" s="425"/>
      <c r="HTB58" s="425"/>
      <c r="HTC58" s="425"/>
      <c r="HTD58" s="425"/>
      <c r="HTE58" s="425"/>
      <c r="HTF58" s="425"/>
      <c r="HTG58" s="425"/>
      <c r="HTH58" s="425"/>
      <c r="HTI58" s="425"/>
      <c r="HTJ58" s="425"/>
      <c r="HTK58" s="425"/>
      <c r="HTL58" s="425"/>
      <c r="HTM58" s="425"/>
      <c r="HTN58" s="425"/>
      <c r="HTO58" s="425"/>
      <c r="HTP58" s="425"/>
      <c r="HTQ58" s="425"/>
      <c r="HTR58" s="425"/>
      <c r="HTS58" s="425"/>
      <c r="HTT58" s="425"/>
      <c r="HTU58" s="425"/>
      <c r="HTV58" s="425"/>
      <c r="HTW58" s="425"/>
      <c r="HTX58" s="425"/>
      <c r="HTY58" s="425"/>
      <c r="HTZ58" s="425"/>
      <c r="HUA58" s="425"/>
      <c r="HUB58" s="425"/>
      <c r="HUC58" s="425"/>
      <c r="HUD58" s="425"/>
      <c r="HUE58" s="425"/>
      <c r="HUF58" s="425"/>
      <c r="HUG58" s="425"/>
      <c r="HUH58" s="425"/>
      <c r="HUI58" s="425"/>
      <c r="HUJ58" s="425"/>
      <c r="HUK58" s="425"/>
      <c r="HUL58" s="425"/>
      <c r="HUM58" s="425"/>
      <c r="HUN58" s="425"/>
      <c r="HUO58" s="425"/>
      <c r="HUP58" s="425"/>
      <c r="HUQ58" s="425"/>
      <c r="HUR58" s="425"/>
      <c r="HUS58" s="425"/>
      <c r="HUT58" s="425"/>
      <c r="HUU58" s="425"/>
      <c r="HUV58" s="425"/>
      <c r="HUW58" s="425"/>
      <c r="HUX58" s="425"/>
      <c r="HUY58" s="425"/>
      <c r="HUZ58" s="425"/>
      <c r="HVA58" s="425"/>
      <c r="HVB58" s="425"/>
      <c r="HVC58" s="425"/>
      <c r="HVD58" s="425"/>
      <c r="HVE58" s="425"/>
      <c r="HVF58" s="425"/>
      <c r="HVG58" s="425"/>
      <c r="HVH58" s="425"/>
      <c r="HVI58" s="425"/>
      <c r="HVJ58" s="425"/>
      <c r="HVK58" s="425"/>
      <c r="HVL58" s="425"/>
      <c r="HVM58" s="425"/>
      <c r="HVN58" s="425"/>
      <c r="HVO58" s="425"/>
      <c r="HVP58" s="425"/>
      <c r="HVQ58" s="425"/>
      <c r="HVR58" s="425"/>
      <c r="HVS58" s="425"/>
      <c r="HVT58" s="425"/>
      <c r="HVU58" s="425"/>
      <c r="HVV58" s="425"/>
      <c r="HVW58" s="425"/>
      <c r="HVX58" s="425"/>
      <c r="HVY58" s="425"/>
      <c r="HVZ58" s="425"/>
      <c r="HWA58" s="425"/>
      <c r="HWB58" s="425"/>
      <c r="HWC58" s="425"/>
      <c r="HWD58" s="425"/>
      <c r="HWE58" s="425"/>
      <c r="HWF58" s="425"/>
      <c r="HWG58" s="425"/>
      <c r="HWH58" s="425"/>
      <c r="HWI58" s="425"/>
      <c r="HWJ58" s="425"/>
      <c r="HWK58" s="425"/>
      <c r="HWL58" s="425"/>
      <c r="HWM58" s="425"/>
      <c r="HWN58" s="425"/>
      <c r="HWO58" s="425"/>
      <c r="HWP58" s="425"/>
      <c r="HWQ58" s="425"/>
      <c r="HWR58" s="425"/>
      <c r="HWS58" s="425"/>
      <c r="HWT58" s="425"/>
      <c r="HWU58" s="425"/>
      <c r="HWV58" s="425"/>
      <c r="HWW58" s="425"/>
      <c r="HWX58" s="425"/>
      <c r="HWY58" s="425"/>
      <c r="HWZ58" s="425"/>
      <c r="HXA58" s="425"/>
      <c r="HXB58" s="425"/>
      <c r="HXC58" s="425"/>
      <c r="HXD58" s="425"/>
      <c r="HXE58" s="425"/>
      <c r="HXF58" s="425"/>
      <c r="HXG58" s="425"/>
      <c r="HXH58" s="425"/>
      <c r="HXI58" s="425"/>
      <c r="HXJ58" s="425"/>
      <c r="HXK58" s="425"/>
      <c r="HXL58" s="425"/>
      <c r="HXM58" s="425"/>
      <c r="HXN58" s="425"/>
      <c r="HXO58" s="425"/>
      <c r="HXP58" s="425"/>
      <c r="HXQ58" s="425"/>
      <c r="HXR58" s="425"/>
      <c r="HXS58" s="425"/>
      <c r="HXT58" s="425"/>
      <c r="HXU58" s="425"/>
      <c r="HXV58" s="425"/>
      <c r="HXW58" s="425"/>
      <c r="HXX58" s="425"/>
      <c r="HXY58" s="425"/>
      <c r="HXZ58" s="425"/>
      <c r="HYA58" s="425"/>
      <c r="HYB58" s="425"/>
      <c r="HYC58" s="425"/>
      <c r="HYD58" s="425"/>
      <c r="HYE58" s="425"/>
      <c r="HYF58" s="425"/>
      <c r="HYG58" s="425"/>
      <c r="HYH58" s="425"/>
      <c r="HYI58" s="425"/>
      <c r="HYJ58" s="425"/>
      <c r="HYK58" s="425"/>
      <c r="HYL58" s="425"/>
      <c r="HYM58" s="425"/>
      <c r="HYN58" s="425"/>
      <c r="HYO58" s="425"/>
      <c r="HYP58" s="425"/>
      <c r="HYQ58" s="425"/>
      <c r="HYR58" s="425"/>
      <c r="HYS58" s="425"/>
      <c r="HYT58" s="425"/>
      <c r="HYU58" s="425"/>
      <c r="HYV58" s="425"/>
      <c r="HYW58" s="425"/>
      <c r="HYX58" s="425"/>
      <c r="HYY58" s="425"/>
      <c r="HYZ58" s="425"/>
      <c r="HZA58" s="425"/>
      <c r="HZB58" s="425"/>
      <c r="HZC58" s="425"/>
      <c r="HZD58" s="425"/>
      <c r="HZE58" s="425"/>
      <c r="HZF58" s="425"/>
      <c r="HZG58" s="425"/>
      <c r="HZH58" s="425"/>
      <c r="HZI58" s="425"/>
      <c r="HZJ58" s="425"/>
      <c r="HZK58" s="425"/>
      <c r="HZL58" s="425"/>
      <c r="HZM58" s="425"/>
      <c r="HZN58" s="425"/>
      <c r="HZO58" s="425"/>
      <c r="HZP58" s="425"/>
      <c r="HZQ58" s="425"/>
      <c r="HZR58" s="425"/>
      <c r="HZS58" s="425"/>
      <c r="HZT58" s="425"/>
      <c r="HZU58" s="425"/>
      <c r="HZV58" s="425"/>
      <c r="HZW58" s="425"/>
      <c r="HZX58" s="425"/>
      <c r="HZY58" s="425"/>
      <c r="HZZ58" s="425"/>
      <c r="IAA58" s="425"/>
      <c r="IAB58" s="425"/>
      <c r="IAC58" s="425"/>
      <c r="IAD58" s="425"/>
      <c r="IAE58" s="425"/>
      <c r="IAF58" s="425"/>
      <c r="IAG58" s="425"/>
      <c r="IAH58" s="425"/>
      <c r="IAI58" s="425"/>
      <c r="IAJ58" s="425"/>
      <c r="IAK58" s="425"/>
      <c r="IAL58" s="425"/>
      <c r="IAM58" s="425"/>
      <c r="IAN58" s="425"/>
      <c r="IAO58" s="425"/>
      <c r="IAP58" s="425"/>
      <c r="IAQ58" s="425"/>
      <c r="IAR58" s="425"/>
      <c r="IAS58" s="425"/>
      <c r="IAT58" s="425"/>
      <c r="IAU58" s="425"/>
      <c r="IAV58" s="425"/>
      <c r="IAW58" s="425"/>
      <c r="IAX58" s="425"/>
      <c r="IAY58" s="425"/>
      <c r="IAZ58" s="425"/>
      <c r="IBA58" s="425"/>
      <c r="IBB58" s="425"/>
      <c r="IBC58" s="425"/>
      <c r="IBD58" s="425"/>
      <c r="IBE58" s="425"/>
      <c r="IBF58" s="425"/>
      <c r="IBG58" s="425"/>
      <c r="IBH58" s="425"/>
      <c r="IBI58" s="425"/>
      <c r="IBJ58" s="425"/>
      <c r="IBK58" s="425"/>
      <c r="IBL58" s="425"/>
      <c r="IBM58" s="425"/>
      <c r="IBN58" s="425"/>
      <c r="IBO58" s="425"/>
      <c r="IBP58" s="425"/>
      <c r="IBQ58" s="425"/>
      <c r="IBR58" s="425"/>
      <c r="IBS58" s="425"/>
      <c r="IBT58" s="425"/>
      <c r="IBU58" s="425"/>
      <c r="IBV58" s="425"/>
      <c r="IBW58" s="425"/>
      <c r="IBX58" s="425"/>
      <c r="IBY58" s="425"/>
      <c r="IBZ58" s="425"/>
      <c r="ICA58" s="425"/>
      <c r="ICB58" s="425"/>
      <c r="ICC58" s="425"/>
      <c r="ICD58" s="425"/>
      <c r="ICE58" s="425"/>
      <c r="ICF58" s="425"/>
      <c r="ICG58" s="425"/>
      <c r="ICH58" s="425"/>
      <c r="ICI58" s="425"/>
      <c r="ICJ58" s="425"/>
      <c r="ICK58" s="425"/>
      <c r="ICL58" s="425"/>
      <c r="ICM58" s="425"/>
      <c r="ICN58" s="425"/>
      <c r="ICO58" s="425"/>
      <c r="ICP58" s="425"/>
      <c r="ICQ58" s="425"/>
      <c r="ICR58" s="425"/>
      <c r="ICS58" s="425"/>
      <c r="ICT58" s="425"/>
      <c r="ICU58" s="425"/>
      <c r="ICV58" s="425"/>
      <c r="ICW58" s="425"/>
      <c r="ICX58" s="425"/>
      <c r="ICY58" s="425"/>
      <c r="ICZ58" s="425"/>
      <c r="IDA58" s="425"/>
      <c r="IDB58" s="425"/>
      <c r="IDC58" s="425"/>
      <c r="IDD58" s="425"/>
      <c r="IDE58" s="425"/>
      <c r="IDF58" s="425"/>
      <c r="IDG58" s="425"/>
      <c r="IDH58" s="425"/>
      <c r="IDI58" s="425"/>
      <c r="IDJ58" s="425"/>
      <c r="IDK58" s="425"/>
      <c r="IDL58" s="425"/>
      <c r="IDM58" s="425"/>
      <c r="IDN58" s="425"/>
      <c r="IDO58" s="425"/>
      <c r="IDP58" s="425"/>
      <c r="IDQ58" s="425"/>
      <c r="IDR58" s="425"/>
      <c r="IDS58" s="425"/>
      <c r="IDT58" s="425"/>
      <c r="IDU58" s="425"/>
      <c r="IDV58" s="425"/>
      <c r="IDW58" s="425"/>
      <c r="IDX58" s="425"/>
      <c r="IDY58" s="425"/>
      <c r="IDZ58" s="425"/>
      <c r="IEA58" s="425"/>
      <c r="IEB58" s="425"/>
      <c r="IEC58" s="425"/>
      <c r="IED58" s="425"/>
      <c r="IEE58" s="425"/>
      <c r="IEF58" s="425"/>
      <c r="IEG58" s="425"/>
      <c r="IEH58" s="425"/>
      <c r="IEI58" s="425"/>
      <c r="IEJ58" s="425"/>
      <c r="IEK58" s="425"/>
      <c r="IEL58" s="425"/>
      <c r="IEM58" s="425"/>
      <c r="IEN58" s="425"/>
      <c r="IEO58" s="425"/>
      <c r="IEP58" s="425"/>
      <c r="IEQ58" s="425"/>
      <c r="IER58" s="425"/>
      <c r="IES58" s="425"/>
      <c r="IET58" s="425"/>
      <c r="IEU58" s="425"/>
      <c r="IEV58" s="425"/>
      <c r="IEW58" s="425"/>
      <c r="IEX58" s="425"/>
      <c r="IEY58" s="425"/>
      <c r="IEZ58" s="425"/>
      <c r="IFA58" s="425"/>
      <c r="IFB58" s="425"/>
      <c r="IFC58" s="425"/>
      <c r="IFD58" s="425"/>
      <c r="IFE58" s="425"/>
      <c r="IFF58" s="425"/>
      <c r="IFG58" s="425"/>
      <c r="IFH58" s="425"/>
      <c r="IFI58" s="425"/>
      <c r="IFJ58" s="425"/>
      <c r="IFK58" s="425"/>
      <c r="IFL58" s="425"/>
      <c r="IFM58" s="425"/>
      <c r="IFN58" s="425"/>
      <c r="IFO58" s="425"/>
      <c r="IFP58" s="425"/>
      <c r="IFQ58" s="425"/>
      <c r="IFR58" s="425"/>
      <c r="IFS58" s="425"/>
      <c r="IFT58" s="425"/>
      <c r="IFU58" s="425"/>
      <c r="IFV58" s="425"/>
      <c r="IFW58" s="425"/>
      <c r="IFX58" s="425"/>
      <c r="IFY58" s="425"/>
      <c r="IFZ58" s="425"/>
      <c r="IGA58" s="425"/>
      <c r="IGB58" s="425"/>
      <c r="IGC58" s="425"/>
      <c r="IGD58" s="425"/>
      <c r="IGE58" s="425"/>
      <c r="IGF58" s="425"/>
      <c r="IGG58" s="425"/>
      <c r="IGH58" s="425"/>
      <c r="IGI58" s="425"/>
      <c r="IGJ58" s="425"/>
      <c r="IGK58" s="425"/>
      <c r="IGL58" s="425"/>
      <c r="IGM58" s="425"/>
      <c r="IGN58" s="425"/>
      <c r="IGO58" s="425"/>
      <c r="IGP58" s="425"/>
      <c r="IGQ58" s="425"/>
      <c r="IGR58" s="425"/>
      <c r="IGS58" s="425"/>
      <c r="IGT58" s="425"/>
      <c r="IGU58" s="425"/>
      <c r="IGV58" s="425"/>
      <c r="IGW58" s="425"/>
      <c r="IGX58" s="425"/>
      <c r="IGY58" s="425"/>
      <c r="IGZ58" s="425"/>
      <c r="IHA58" s="425"/>
      <c r="IHB58" s="425"/>
      <c r="IHC58" s="425"/>
      <c r="IHD58" s="425"/>
      <c r="IHE58" s="425"/>
      <c r="IHF58" s="425"/>
      <c r="IHG58" s="425"/>
      <c r="IHH58" s="425"/>
      <c r="IHI58" s="425"/>
      <c r="IHJ58" s="425"/>
      <c r="IHK58" s="425"/>
      <c r="IHL58" s="425"/>
      <c r="IHM58" s="425"/>
      <c r="IHN58" s="425"/>
      <c r="IHO58" s="425"/>
      <c r="IHP58" s="425"/>
      <c r="IHQ58" s="425"/>
      <c r="IHR58" s="425"/>
      <c r="IHS58" s="425"/>
      <c r="IHT58" s="425"/>
      <c r="IHU58" s="425"/>
      <c r="IHV58" s="425"/>
      <c r="IHW58" s="425"/>
      <c r="IHX58" s="425"/>
      <c r="IHY58" s="425"/>
      <c r="IHZ58" s="425"/>
      <c r="IIA58" s="425"/>
      <c r="IIB58" s="425"/>
      <c r="IIC58" s="425"/>
      <c r="IID58" s="425"/>
      <c r="IIE58" s="425"/>
      <c r="IIF58" s="425"/>
      <c r="IIG58" s="425"/>
      <c r="IIH58" s="425"/>
      <c r="III58" s="425"/>
      <c r="IIJ58" s="425"/>
      <c r="IIK58" s="425"/>
      <c r="IIL58" s="425"/>
      <c r="IIM58" s="425"/>
      <c r="IIN58" s="425"/>
      <c r="IIO58" s="425"/>
      <c r="IIP58" s="425"/>
      <c r="IIQ58" s="425"/>
      <c r="IIR58" s="425"/>
      <c r="IIS58" s="425"/>
      <c r="IIT58" s="425"/>
      <c r="IIU58" s="425"/>
      <c r="IIV58" s="425"/>
      <c r="IIW58" s="425"/>
      <c r="IIX58" s="425"/>
      <c r="IIY58" s="425"/>
      <c r="IIZ58" s="425"/>
      <c r="IJA58" s="425"/>
      <c r="IJB58" s="425"/>
      <c r="IJC58" s="425"/>
      <c r="IJD58" s="425"/>
      <c r="IJE58" s="425"/>
      <c r="IJF58" s="425"/>
      <c r="IJG58" s="425"/>
      <c r="IJH58" s="425"/>
      <c r="IJI58" s="425"/>
      <c r="IJJ58" s="425"/>
      <c r="IJK58" s="425"/>
      <c r="IJL58" s="425"/>
      <c r="IJM58" s="425"/>
      <c r="IJN58" s="425"/>
      <c r="IJO58" s="425"/>
      <c r="IJP58" s="425"/>
      <c r="IJQ58" s="425"/>
      <c r="IJR58" s="425"/>
      <c r="IJS58" s="425"/>
      <c r="IJT58" s="425"/>
      <c r="IJU58" s="425"/>
      <c r="IJV58" s="425"/>
      <c r="IJW58" s="425"/>
      <c r="IJX58" s="425"/>
      <c r="IJY58" s="425"/>
      <c r="IJZ58" s="425"/>
      <c r="IKA58" s="425"/>
      <c r="IKB58" s="425"/>
      <c r="IKC58" s="425"/>
      <c r="IKD58" s="425"/>
      <c r="IKE58" s="425"/>
      <c r="IKF58" s="425"/>
      <c r="IKG58" s="425"/>
      <c r="IKH58" s="425"/>
      <c r="IKI58" s="425"/>
      <c r="IKJ58" s="425"/>
      <c r="IKK58" s="425"/>
      <c r="IKL58" s="425"/>
      <c r="IKM58" s="425"/>
      <c r="IKN58" s="425"/>
      <c r="IKO58" s="425"/>
      <c r="IKP58" s="425"/>
      <c r="IKQ58" s="425"/>
      <c r="IKR58" s="425"/>
      <c r="IKS58" s="425"/>
      <c r="IKT58" s="425"/>
      <c r="IKU58" s="425"/>
      <c r="IKV58" s="425"/>
      <c r="IKW58" s="425"/>
      <c r="IKX58" s="425"/>
      <c r="IKY58" s="425"/>
      <c r="IKZ58" s="425"/>
      <c r="ILA58" s="425"/>
      <c r="ILB58" s="425"/>
      <c r="ILC58" s="425"/>
      <c r="ILD58" s="425"/>
      <c r="ILE58" s="425"/>
      <c r="ILF58" s="425"/>
      <c r="ILG58" s="425"/>
      <c r="ILH58" s="425"/>
      <c r="ILI58" s="425"/>
      <c r="ILJ58" s="425"/>
      <c r="ILK58" s="425"/>
      <c r="ILL58" s="425"/>
      <c r="ILM58" s="425"/>
      <c r="ILN58" s="425"/>
      <c r="ILO58" s="425"/>
      <c r="ILP58" s="425"/>
      <c r="ILQ58" s="425"/>
      <c r="ILR58" s="425"/>
      <c r="ILS58" s="425"/>
      <c r="ILT58" s="425"/>
      <c r="ILU58" s="425"/>
      <c r="ILV58" s="425"/>
      <c r="ILW58" s="425"/>
      <c r="ILX58" s="425"/>
      <c r="ILY58" s="425"/>
      <c r="ILZ58" s="425"/>
      <c r="IMA58" s="425"/>
      <c r="IMB58" s="425"/>
      <c r="IMC58" s="425"/>
      <c r="IMD58" s="425"/>
      <c r="IME58" s="425"/>
      <c r="IMF58" s="425"/>
      <c r="IMG58" s="425"/>
      <c r="IMH58" s="425"/>
      <c r="IMI58" s="425"/>
      <c r="IMJ58" s="425"/>
      <c r="IMK58" s="425"/>
      <c r="IML58" s="425"/>
      <c r="IMM58" s="425"/>
      <c r="IMN58" s="425"/>
      <c r="IMO58" s="425"/>
      <c r="IMP58" s="425"/>
      <c r="IMQ58" s="425"/>
      <c r="IMR58" s="425"/>
      <c r="IMS58" s="425"/>
      <c r="IMT58" s="425"/>
      <c r="IMU58" s="425"/>
      <c r="IMV58" s="425"/>
      <c r="IMW58" s="425"/>
      <c r="IMX58" s="425"/>
      <c r="IMY58" s="425"/>
      <c r="IMZ58" s="425"/>
      <c r="INA58" s="425"/>
      <c r="INB58" s="425"/>
      <c r="INC58" s="425"/>
      <c r="IND58" s="425"/>
      <c r="INE58" s="425"/>
      <c r="INF58" s="425"/>
      <c r="ING58" s="425"/>
      <c r="INH58" s="425"/>
      <c r="INI58" s="425"/>
      <c r="INJ58" s="425"/>
      <c r="INK58" s="425"/>
      <c r="INL58" s="425"/>
      <c r="INM58" s="425"/>
      <c r="INN58" s="425"/>
      <c r="INO58" s="425"/>
      <c r="INP58" s="425"/>
      <c r="INQ58" s="425"/>
      <c r="INR58" s="425"/>
      <c r="INS58" s="425"/>
      <c r="INT58" s="425"/>
      <c r="INU58" s="425"/>
      <c r="INV58" s="425"/>
      <c r="INW58" s="425"/>
      <c r="INX58" s="425"/>
      <c r="INY58" s="425"/>
      <c r="INZ58" s="425"/>
      <c r="IOA58" s="425"/>
      <c r="IOB58" s="425"/>
      <c r="IOC58" s="425"/>
      <c r="IOD58" s="425"/>
      <c r="IOE58" s="425"/>
      <c r="IOF58" s="425"/>
      <c r="IOG58" s="425"/>
      <c r="IOH58" s="425"/>
      <c r="IOI58" s="425"/>
      <c r="IOJ58" s="425"/>
      <c r="IOK58" s="425"/>
      <c r="IOL58" s="425"/>
      <c r="IOM58" s="425"/>
      <c r="ION58" s="425"/>
      <c r="IOO58" s="425"/>
      <c r="IOP58" s="425"/>
      <c r="IOQ58" s="425"/>
      <c r="IOR58" s="425"/>
      <c r="IOS58" s="425"/>
      <c r="IOT58" s="425"/>
      <c r="IOU58" s="425"/>
      <c r="IOV58" s="425"/>
      <c r="IOW58" s="425"/>
      <c r="IOX58" s="425"/>
      <c r="IOY58" s="425"/>
      <c r="IOZ58" s="425"/>
      <c r="IPA58" s="425"/>
      <c r="IPB58" s="425"/>
      <c r="IPC58" s="425"/>
      <c r="IPD58" s="425"/>
      <c r="IPE58" s="425"/>
      <c r="IPF58" s="425"/>
      <c r="IPG58" s="425"/>
      <c r="IPH58" s="425"/>
      <c r="IPI58" s="425"/>
      <c r="IPJ58" s="425"/>
      <c r="IPK58" s="425"/>
      <c r="IPL58" s="425"/>
      <c r="IPM58" s="425"/>
      <c r="IPN58" s="425"/>
      <c r="IPO58" s="425"/>
      <c r="IPP58" s="425"/>
      <c r="IPQ58" s="425"/>
      <c r="IPR58" s="425"/>
      <c r="IPS58" s="425"/>
      <c r="IPT58" s="425"/>
      <c r="IPU58" s="425"/>
      <c r="IPV58" s="425"/>
      <c r="IPW58" s="425"/>
      <c r="IPX58" s="425"/>
      <c r="IPY58" s="425"/>
      <c r="IPZ58" s="425"/>
      <c r="IQA58" s="425"/>
      <c r="IQB58" s="425"/>
      <c r="IQC58" s="425"/>
      <c r="IQD58" s="425"/>
      <c r="IQE58" s="425"/>
      <c r="IQF58" s="425"/>
      <c r="IQG58" s="425"/>
      <c r="IQH58" s="425"/>
      <c r="IQI58" s="425"/>
      <c r="IQJ58" s="425"/>
      <c r="IQK58" s="425"/>
      <c r="IQL58" s="425"/>
      <c r="IQM58" s="425"/>
      <c r="IQN58" s="425"/>
      <c r="IQO58" s="425"/>
      <c r="IQP58" s="425"/>
      <c r="IQQ58" s="425"/>
      <c r="IQR58" s="425"/>
      <c r="IQS58" s="425"/>
      <c r="IQT58" s="425"/>
      <c r="IQU58" s="425"/>
      <c r="IQV58" s="425"/>
      <c r="IQW58" s="425"/>
      <c r="IQX58" s="425"/>
      <c r="IQY58" s="425"/>
      <c r="IQZ58" s="425"/>
      <c r="IRA58" s="425"/>
      <c r="IRB58" s="425"/>
      <c r="IRC58" s="425"/>
      <c r="IRD58" s="425"/>
      <c r="IRE58" s="425"/>
      <c r="IRF58" s="425"/>
      <c r="IRG58" s="425"/>
      <c r="IRH58" s="425"/>
      <c r="IRI58" s="425"/>
      <c r="IRJ58" s="425"/>
      <c r="IRK58" s="425"/>
      <c r="IRL58" s="425"/>
      <c r="IRM58" s="425"/>
      <c r="IRN58" s="425"/>
      <c r="IRO58" s="425"/>
      <c r="IRP58" s="425"/>
      <c r="IRQ58" s="425"/>
      <c r="IRR58" s="425"/>
      <c r="IRS58" s="425"/>
      <c r="IRT58" s="425"/>
      <c r="IRU58" s="425"/>
      <c r="IRV58" s="425"/>
      <c r="IRW58" s="425"/>
      <c r="IRX58" s="425"/>
      <c r="IRY58" s="425"/>
      <c r="IRZ58" s="425"/>
      <c r="ISA58" s="425"/>
      <c r="ISB58" s="425"/>
      <c r="ISC58" s="425"/>
      <c r="ISD58" s="425"/>
      <c r="ISE58" s="425"/>
      <c r="ISF58" s="425"/>
      <c r="ISG58" s="425"/>
      <c r="ISH58" s="425"/>
      <c r="ISI58" s="425"/>
      <c r="ISJ58" s="425"/>
      <c r="ISK58" s="425"/>
      <c r="ISL58" s="425"/>
      <c r="ISM58" s="425"/>
      <c r="ISN58" s="425"/>
      <c r="ISO58" s="425"/>
      <c r="ISP58" s="425"/>
      <c r="ISQ58" s="425"/>
      <c r="ISR58" s="425"/>
      <c r="ISS58" s="425"/>
      <c r="IST58" s="425"/>
      <c r="ISU58" s="425"/>
      <c r="ISV58" s="425"/>
      <c r="ISW58" s="425"/>
      <c r="ISX58" s="425"/>
      <c r="ISY58" s="425"/>
      <c r="ISZ58" s="425"/>
      <c r="ITA58" s="425"/>
      <c r="ITB58" s="425"/>
      <c r="ITC58" s="425"/>
      <c r="ITD58" s="425"/>
      <c r="ITE58" s="425"/>
      <c r="ITF58" s="425"/>
      <c r="ITG58" s="425"/>
      <c r="ITH58" s="425"/>
      <c r="ITI58" s="425"/>
      <c r="ITJ58" s="425"/>
      <c r="ITK58" s="425"/>
      <c r="ITL58" s="425"/>
      <c r="ITM58" s="425"/>
      <c r="ITN58" s="425"/>
      <c r="ITO58" s="425"/>
      <c r="ITP58" s="425"/>
      <c r="ITQ58" s="425"/>
      <c r="ITR58" s="425"/>
      <c r="ITS58" s="425"/>
      <c r="ITT58" s="425"/>
      <c r="ITU58" s="425"/>
      <c r="ITV58" s="425"/>
      <c r="ITW58" s="425"/>
      <c r="ITX58" s="425"/>
      <c r="ITY58" s="425"/>
      <c r="ITZ58" s="425"/>
      <c r="IUA58" s="425"/>
      <c r="IUB58" s="425"/>
      <c r="IUC58" s="425"/>
      <c r="IUD58" s="425"/>
      <c r="IUE58" s="425"/>
      <c r="IUF58" s="425"/>
      <c r="IUG58" s="425"/>
      <c r="IUH58" s="425"/>
      <c r="IUI58" s="425"/>
      <c r="IUJ58" s="425"/>
      <c r="IUK58" s="425"/>
      <c r="IUL58" s="425"/>
      <c r="IUM58" s="425"/>
      <c r="IUN58" s="425"/>
      <c r="IUO58" s="425"/>
      <c r="IUP58" s="425"/>
      <c r="IUQ58" s="425"/>
      <c r="IUR58" s="425"/>
      <c r="IUS58" s="425"/>
      <c r="IUT58" s="425"/>
      <c r="IUU58" s="425"/>
      <c r="IUV58" s="425"/>
      <c r="IUW58" s="425"/>
      <c r="IUX58" s="425"/>
      <c r="IUY58" s="425"/>
      <c r="IUZ58" s="425"/>
      <c r="IVA58" s="425"/>
      <c r="IVB58" s="425"/>
      <c r="IVC58" s="425"/>
      <c r="IVD58" s="425"/>
      <c r="IVE58" s="425"/>
      <c r="IVF58" s="425"/>
      <c r="IVG58" s="425"/>
      <c r="IVH58" s="425"/>
      <c r="IVI58" s="425"/>
      <c r="IVJ58" s="425"/>
      <c r="IVK58" s="425"/>
      <c r="IVL58" s="425"/>
      <c r="IVM58" s="425"/>
      <c r="IVN58" s="425"/>
      <c r="IVO58" s="425"/>
      <c r="IVP58" s="425"/>
      <c r="IVQ58" s="425"/>
      <c r="IVR58" s="425"/>
      <c r="IVS58" s="425"/>
      <c r="IVT58" s="425"/>
      <c r="IVU58" s="425"/>
      <c r="IVV58" s="425"/>
      <c r="IVW58" s="425"/>
      <c r="IVX58" s="425"/>
      <c r="IVY58" s="425"/>
      <c r="IVZ58" s="425"/>
      <c r="IWA58" s="425"/>
      <c r="IWB58" s="425"/>
      <c r="IWC58" s="425"/>
      <c r="IWD58" s="425"/>
      <c r="IWE58" s="425"/>
      <c r="IWF58" s="425"/>
      <c r="IWG58" s="425"/>
      <c r="IWH58" s="425"/>
      <c r="IWI58" s="425"/>
      <c r="IWJ58" s="425"/>
      <c r="IWK58" s="425"/>
      <c r="IWL58" s="425"/>
      <c r="IWM58" s="425"/>
      <c r="IWN58" s="425"/>
      <c r="IWO58" s="425"/>
      <c r="IWP58" s="425"/>
      <c r="IWQ58" s="425"/>
      <c r="IWR58" s="425"/>
      <c r="IWS58" s="425"/>
      <c r="IWT58" s="425"/>
      <c r="IWU58" s="425"/>
      <c r="IWV58" s="425"/>
      <c r="IWW58" s="425"/>
      <c r="IWX58" s="425"/>
      <c r="IWY58" s="425"/>
      <c r="IWZ58" s="425"/>
      <c r="IXA58" s="425"/>
      <c r="IXB58" s="425"/>
      <c r="IXC58" s="425"/>
      <c r="IXD58" s="425"/>
      <c r="IXE58" s="425"/>
      <c r="IXF58" s="425"/>
      <c r="IXG58" s="425"/>
      <c r="IXH58" s="425"/>
      <c r="IXI58" s="425"/>
      <c r="IXJ58" s="425"/>
      <c r="IXK58" s="425"/>
      <c r="IXL58" s="425"/>
      <c r="IXM58" s="425"/>
      <c r="IXN58" s="425"/>
      <c r="IXO58" s="425"/>
      <c r="IXP58" s="425"/>
      <c r="IXQ58" s="425"/>
      <c r="IXR58" s="425"/>
      <c r="IXS58" s="425"/>
      <c r="IXT58" s="425"/>
      <c r="IXU58" s="425"/>
      <c r="IXV58" s="425"/>
      <c r="IXW58" s="425"/>
      <c r="IXX58" s="425"/>
      <c r="IXY58" s="425"/>
      <c r="IXZ58" s="425"/>
      <c r="IYA58" s="425"/>
      <c r="IYB58" s="425"/>
      <c r="IYC58" s="425"/>
      <c r="IYD58" s="425"/>
      <c r="IYE58" s="425"/>
      <c r="IYF58" s="425"/>
      <c r="IYG58" s="425"/>
      <c r="IYH58" s="425"/>
      <c r="IYI58" s="425"/>
      <c r="IYJ58" s="425"/>
      <c r="IYK58" s="425"/>
      <c r="IYL58" s="425"/>
      <c r="IYM58" s="425"/>
      <c r="IYN58" s="425"/>
      <c r="IYO58" s="425"/>
      <c r="IYP58" s="425"/>
      <c r="IYQ58" s="425"/>
      <c r="IYR58" s="425"/>
      <c r="IYS58" s="425"/>
      <c r="IYT58" s="425"/>
      <c r="IYU58" s="425"/>
      <c r="IYV58" s="425"/>
      <c r="IYW58" s="425"/>
      <c r="IYX58" s="425"/>
      <c r="IYY58" s="425"/>
      <c r="IYZ58" s="425"/>
      <c r="IZA58" s="425"/>
      <c r="IZB58" s="425"/>
      <c r="IZC58" s="425"/>
      <c r="IZD58" s="425"/>
      <c r="IZE58" s="425"/>
      <c r="IZF58" s="425"/>
      <c r="IZG58" s="425"/>
      <c r="IZH58" s="425"/>
      <c r="IZI58" s="425"/>
      <c r="IZJ58" s="425"/>
      <c r="IZK58" s="425"/>
      <c r="IZL58" s="425"/>
      <c r="IZM58" s="425"/>
      <c r="IZN58" s="425"/>
      <c r="IZO58" s="425"/>
      <c r="IZP58" s="425"/>
      <c r="IZQ58" s="425"/>
      <c r="IZR58" s="425"/>
      <c r="IZS58" s="425"/>
      <c r="IZT58" s="425"/>
      <c r="IZU58" s="425"/>
      <c r="IZV58" s="425"/>
      <c r="IZW58" s="425"/>
      <c r="IZX58" s="425"/>
      <c r="IZY58" s="425"/>
      <c r="IZZ58" s="425"/>
      <c r="JAA58" s="425"/>
      <c r="JAB58" s="425"/>
      <c r="JAC58" s="425"/>
      <c r="JAD58" s="425"/>
      <c r="JAE58" s="425"/>
      <c r="JAF58" s="425"/>
      <c r="JAG58" s="425"/>
      <c r="JAH58" s="425"/>
      <c r="JAI58" s="425"/>
      <c r="JAJ58" s="425"/>
      <c r="JAK58" s="425"/>
      <c r="JAL58" s="425"/>
      <c r="JAM58" s="425"/>
      <c r="JAN58" s="425"/>
      <c r="JAO58" s="425"/>
      <c r="JAP58" s="425"/>
      <c r="JAQ58" s="425"/>
      <c r="JAR58" s="425"/>
      <c r="JAS58" s="425"/>
      <c r="JAT58" s="425"/>
      <c r="JAU58" s="425"/>
      <c r="JAV58" s="425"/>
      <c r="JAW58" s="425"/>
      <c r="JAX58" s="425"/>
      <c r="JAY58" s="425"/>
      <c r="JAZ58" s="425"/>
      <c r="JBA58" s="425"/>
      <c r="JBB58" s="425"/>
      <c r="JBC58" s="425"/>
      <c r="JBD58" s="425"/>
      <c r="JBE58" s="425"/>
      <c r="JBF58" s="425"/>
      <c r="JBG58" s="425"/>
      <c r="JBH58" s="425"/>
      <c r="JBI58" s="425"/>
      <c r="JBJ58" s="425"/>
      <c r="JBK58" s="425"/>
      <c r="JBL58" s="425"/>
      <c r="JBM58" s="425"/>
      <c r="JBN58" s="425"/>
      <c r="JBO58" s="425"/>
      <c r="JBP58" s="425"/>
      <c r="JBQ58" s="425"/>
      <c r="JBR58" s="425"/>
      <c r="JBS58" s="425"/>
      <c r="JBT58" s="425"/>
      <c r="JBU58" s="425"/>
      <c r="JBV58" s="425"/>
      <c r="JBW58" s="425"/>
      <c r="JBX58" s="425"/>
      <c r="JBY58" s="425"/>
      <c r="JBZ58" s="425"/>
      <c r="JCA58" s="425"/>
      <c r="JCB58" s="425"/>
      <c r="JCC58" s="425"/>
      <c r="JCD58" s="425"/>
      <c r="JCE58" s="425"/>
      <c r="JCF58" s="425"/>
      <c r="JCG58" s="425"/>
      <c r="JCH58" s="425"/>
      <c r="JCI58" s="425"/>
      <c r="JCJ58" s="425"/>
      <c r="JCK58" s="425"/>
      <c r="JCL58" s="425"/>
      <c r="JCM58" s="425"/>
      <c r="JCN58" s="425"/>
      <c r="JCO58" s="425"/>
      <c r="JCP58" s="425"/>
      <c r="JCQ58" s="425"/>
      <c r="JCR58" s="425"/>
      <c r="JCS58" s="425"/>
      <c r="JCT58" s="425"/>
      <c r="JCU58" s="425"/>
      <c r="JCV58" s="425"/>
      <c r="JCW58" s="425"/>
      <c r="JCX58" s="425"/>
      <c r="JCY58" s="425"/>
      <c r="JCZ58" s="425"/>
      <c r="JDA58" s="425"/>
      <c r="JDB58" s="425"/>
      <c r="JDC58" s="425"/>
      <c r="JDD58" s="425"/>
      <c r="JDE58" s="425"/>
      <c r="JDF58" s="425"/>
      <c r="JDG58" s="425"/>
      <c r="JDH58" s="425"/>
      <c r="JDI58" s="425"/>
      <c r="JDJ58" s="425"/>
      <c r="JDK58" s="425"/>
      <c r="JDL58" s="425"/>
      <c r="JDM58" s="425"/>
      <c r="JDN58" s="425"/>
      <c r="JDO58" s="425"/>
      <c r="JDP58" s="425"/>
      <c r="JDQ58" s="425"/>
      <c r="JDR58" s="425"/>
      <c r="JDS58" s="425"/>
      <c r="JDT58" s="425"/>
      <c r="JDU58" s="425"/>
      <c r="JDV58" s="425"/>
      <c r="JDW58" s="425"/>
      <c r="JDX58" s="425"/>
      <c r="JDY58" s="425"/>
      <c r="JDZ58" s="425"/>
      <c r="JEA58" s="425"/>
      <c r="JEB58" s="425"/>
      <c r="JEC58" s="425"/>
      <c r="JED58" s="425"/>
      <c r="JEE58" s="425"/>
      <c r="JEF58" s="425"/>
      <c r="JEG58" s="425"/>
      <c r="JEH58" s="425"/>
      <c r="JEI58" s="425"/>
      <c r="JEJ58" s="425"/>
      <c r="JEK58" s="425"/>
      <c r="JEL58" s="425"/>
      <c r="JEM58" s="425"/>
      <c r="JEN58" s="425"/>
      <c r="JEO58" s="425"/>
      <c r="JEP58" s="425"/>
      <c r="JEQ58" s="425"/>
      <c r="JER58" s="425"/>
      <c r="JES58" s="425"/>
      <c r="JET58" s="425"/>
      <c r="JEU58" s="425"/>
      <c r="JEV58" s="425"/>
      <c r="JEW58" s="425"/>
      <c r="JEX58" s="425"/>
      <c r="JEY58" s="425"/>
      <c r="JEZ58" s="425"/>
      <c r="JFA58" s="425"/>
      <c r="JFB58" s="425"/>
      <c r="JFC58" s="425"/>
      <c r="JFD58" s="425"/>
      <c r="JFE58" s="425"/>
      <c r="JFF58" s="425"/>
      <c r="JFG58" s="425"/>
      <c r="JFH58" s="425"/>
      <c r="JFI58" s="425"/>
      <c r="JFJ58" s="425"/>
      <c r="JFK58" s="425"/>
      <c r="JFL58" s="425"/>
      <c r="JFM58" s="425"/>
      <c r="JFN58" s="425"/>
      <c r="JFO58" s="425"/>
      <c r="JFP58" s="425"/>
      <c r="JFQ58" s="425"/>
      <c r="JFR58" s="425"/>
      <c r="JFS58" s="425"/>
      <c r="JFT58" s="425"/>
      <c r="JFU58" s="425"/>
      <c r="JFV58" s="425"/>
      <c r="JFW58" s="425"/>
      <c r="JFX58" s="425"/>
      <c r="JFY58" s="425"/>
      <c r="JFZ58" s="425"/>
      <c r="JGA58" s="425"/>
      <c r="JGB58" s="425"/>
      <c r="JGC58" s="425"/>
      <c r="JGD58" s="425"/>
      <c r="JGE58" s="425"/>
      <c r="JGF58" s="425"/>
      <c r="JGG58" s="425"/>
      <c r="JGH58" s="425"/>
      <c r="JGI58" s="425"/>
      <c r="JGJ58" s="425"/>
      <c r="JGK58" s="425"/>
      <c r="JGL58" s="425"/>
      <c r="JGM58" s="425"/>
      <c r="JGN58" s="425"/>
      <c r="JGO58" s="425"/>
      <c r="JGP58" s="425"/>
      <c r="JGQ58" s="425"/>
      <c r="JGR58" s="425"/>
      <c r="JGS58" s="425"/>
      <c r="JGT58" s="425"/>
      <c r="JGU58" s="425"/>
      <c r="JGV58" s="425"/>
      <c r="JGW58" s="425"/>
      <c r="JGX58" s="425"/>
      <c r="JGY58" s="425"/>
      <c r="JGZ58" s="425"/>
      <c r="JHA58" s="425"/>
      <c r="JHB58" s="425"/>
      <c r="JHC58" s="425"/>
      <c r="JHD58" s="425"/>
      <c r="JHE58" s="425"/>
      <c r="JHF58" s="425"/>
      <c r="JHG58" s="425"/>
      <c r="JHH58" s="425"/>
      <c r="JHI58" s="425"/>
      <c r="JHJ58" s="425"/>
      <c r="JHK58" s="425"/>
      <c r="JHL58" s="425"/>
      <c r="JHM58" s="425"/>
      <c r="JHN58" s="425"/>
      <c r="JHO58" s="425"/>
      <c r="JHP58" s="425"/>
      <c r="JHQ58" s="425"/>
      <c r="JHR58" s="425"/>
      <c r="JHS58" s="425"/>
      <c r="JHT58" s="425"/>
      <c r="JHU58" s="425"/>
      <c r="JHV58" s="425"/>
      <c r="JHW58" s="425"/>
      <c r="JHX58" s="425"/>
      <c r="JHY58" s="425"/>
      <c r="JHZ58" s="425"/>
      <c r="JIA58" s="425"/>
      <c r="JIB58" s="425"/>
      <c r="JIC58" s="425"/>
      <c r="JID58" s="425"/>
      <c r="JIE58" s="425"/>
      <c r="JIF58" s="425"/>
      <c r="JIG58" s="425"/>
      <c r="JIH58" s="425"/>
      <c r="JII58" s="425"/>
      <c r="JIJ58" s="425"/>
      <c r="JIK58" s="425"/>
      <c r="JIL58" s="425"/>
      <c r="JIM58" s="425"/>
      <c r="JIN58" s="425"/>
      <c r="JIO58" s="425"/>
      <c r="JIP58" s="425"/>
      <c r="JIQ58" s="425"/>
      <c r="JIR58" s="425"/>
      <c r="JIS58" s="425"/>
      <c r="JIT58" s="425"/>
      <c r="JIU58" s="425"/>
      <c r="JIV58" s="425"/>
      <c r="JIW58" s="425"/>
      <c r="JIX58" s="425"/>
      <c r="JIY58" s="425"/>
      <c r="JIZ58" s="425"/>
      <c r="JJA58" s="425"/>
      <c r="JJB58" s="425"/>
      <c r="JJC58" s="425"/>
      <c r="JJD58" s="425"/>
      <c r="JJE58" s="425"/>
      <c r="JJF58" s="425"/>
      <c r="JJG58" s="425"/>
      <c r="JJH58" s="425"/>
      <c r="JJI58" s="425"/>
      <c r="JJJ58" s="425"/>
      <c r="JJK58" s="425"/>
      <c r="JJL58" s="425"/>
      <c r="JJM58" s="425"/>
      <c r="JJN58" s="425"/>
      <c r="JJO58" s="425"/>
      <c r="JJP58" s="425"/>
      <c r="JJQ58" s="425"/>
      <c r="JJR58" s="425"/>
      <c r="JJS58" s="425"/>
      <c r="JJT58" s="425"/>
      <c r="JJU58" s="425"/>
      <c r="JJV58" s="425"/>
      <c r="JJW58" s="425"/>
      <c r="JJX58" s="425"/>
      <c r="JJY58" s="425"/>
      <c r="JJZ58" s="425"/>
      <c r="JKA58" s="425"/>
      <c r="JKB58" s="425"/>
      <c r="JKC58" s="425"/>
      <c r="JKD58" s="425"/>
      <c r="JKE58" s="425"/>
      <c r="JKF58" s="425"/>
      <c r="JKG58" s="425"/>
      <c r="JKH58" s="425"/>
      <c r="JKI58" s="425"/>
      <c r="JKJ58" s="425"/>
      <c r="JKK58" s="425"/>
      <c r="JKL58" s="425"/>
      <c r="JKM58" s="425"/>
      <c r="JKN58" s="425"/>
      <c r="JKO58" s="425"/>
      <c r="JKP58" s="425"/>
      <c r="JKQ58" s="425"/>
      <c r="JKR58" s="425"/>
      <c r="JKS58" s="425"/>
      <c r="JKT58" s="425"/>
      <c r="JKU58" s="425"/>
      <c r="JKV58" s="425"/>
      <c r="JKW58" s="425"/>
      <c r="JKX58" s="425"/>
      <c r="JKY58" s="425"/>
      <c r="JKZ58" s="425"/>
      <c r="JLA58" s="425"/>
      <c r="JLB58" s="425"/>
      <c r="JLC58" s="425"/>
      <c r="JLD58" s="425"/>
      <c r="JLE58" s="425"/>
      <c r="JLF58" s="425"/>
      <c r="JLG58" s="425"/>
      <c r="JLH58" s="425"/>
      <c r="JLI58" s="425"/>
      <c r="JLJ58" s="425"/>
      <c r="JLK58" s="425"/>
      <c r="JLL58" s="425"/>
      <c r="JLM58" s="425"/>
      <c r="JLN58" s="425"/>
      <c r="JLO58" s="425"/>
      <c r="JLP58" s="425"/>
      <c r="JLQ58" s="425"/>
      <c r="JLR58" s="425"/>
      <c r="JLS58" s="425"/>
      <c r="JLT58" s="425"/>
      <c r="JLU58" s="425"/>
      <c r="JLV58" s="425"/>
      <c r="JLW58" s="425"/>
      <c r="JLX58" s="425"/>
      <c r="JLY58" s="425"/>
      <c r="JLZ58" s="425"/>
      <c r="JMA58" s="425"/>
      <c r="JMB58" s="425"/>
      <c r="JMC58" s="425"/>
      <c r="JMD58" s="425"/>
      <c r="JME58" s="425"/>
      <c r="JMF58" s="425"/>
      <c r="JMG58" s="425"/>
      <c r="JMH58" s="425"/>
      <c r="JMI58" s="425"/>
      <c r="JMJ58" s="425"/>
      <c r="JMK58" s="425"/>
      <c r="JML58" s="425"/>
      <c r="JMM58" s="425"/>
      <c r="JMN58" s="425"/>
      <c r="JMO58" s="425"/>
      <c r="JMP58" s="425"/>
      <c r="JMQ58" s="425"/>
      <c r="JMR58" s="425"/>
      <c r="JMS58" s="425"/>
      <c r="JMT58" s="425"/>
      <c r="JMU58" s="425"/>
      <c r="JMV58" s="425"/>
      <c r="JMW58" s="425"/>
      <c r="JMX58" s="425"/>
      <c r="JMY58" s="425"/>
      <c r="JMZ58" s="425"/>
      <c r="JNA58" s="425"/>
      <c r="JNB58" s="425"/>
      <c r="JNC58" s="425"/>
      <c r="JND58" s="425"/>
      <c r="JNE58" s="425"/>
      <c r="JNF58" s="425"/>
      <c r="JNG58" s="425"/>
      <c r="JNH58" s="425"/>
      <c r="JNI58" s="425"/>
      <c r="JNJ58" s="425"/>
      <c r="JNK58" s="425"/>
      <c r="JNL58" s="425"/>
      <c r="JNM58" s="425"/>
      <c r="JNN58" s="425"/>
      <c r="JNO58" s="425"/>
      <c r="JNP58" s="425"/>
      <c r="JNQ58" s="425"/>
      <c r="JNR58" s="425"/>
      <c r="JNS58" s="425"/>
      <c r="JNT58" s="425"/>
      <c r="JNU58" s="425"/>
      <c r="JNV58" s="425"/>
      <c r="JNW58" s="425"/>
      <c r="JNX58" s="425"/>
      <c r="JNY58" s="425"/>
      <c r="JNZ58" s="425"/>
      <c r="JOA58" s="425"/>
      <c r="JOB58" s="425"/>
      <c r="JOC58" s="425"/>
      <c r="JOD58" s="425"/>
      <c r="JOE58" s="425"/>
      <c r="JOF58" s="425"/>
      <c r="JOG58" s="425"/>
      <c r="JOH58" s="425"/>
      <c r="JOI58" s="425"/>
      <c r="JOJ58" s="425"/>
      <c r="JOK58" s="425"/>
      <c r="JOL58" s="425"/>
      <c r="JOM58" s="425"/>
      <c r="JON58" s="425"/>
      <c r="JOO58" s="425"/>
      <c r="JOP58" s="425"/>
      <c r="JOQ58" s="425"/>
      <c r="JOR58" s="425"/>
      <c r="JOS58" s="425"/>
      <c r="JOT58" s="425"/>
      <c r="JOU58" s="425"/>
      <c r="JOV58" s="425"/>
      <c r="JOW58" s="425"/>
      <c r="JOX58" s="425"/>
      <c r="JOY58" s="425"/>
      <c r="JOZ58" s="425"/>
      <c r="JPA58" s="425"/>
      <c r="JPB58" s="425"/>
      <c r="JPC58" s="425"/>
      <c r="JPD58" s="425"/>
      <c r="JPE58" s="425"/>
      <c r="JPF58" s="425"/>
      <c r="JPG58" s="425"/>
      <c r="JPH58" s="425"/>
      <c r="JPI58" s="425"/>
      <c r="JPJ58" s="425"/>
      <c r="JPK58" s="425"/>
      <c r="JPL58" s="425"/>
      <c r="JPM58" s="425"/>
      <c r="JPN58" s="425"/>
      <c r="JPO58" s="425"/>
      <c r="JPP58" s="425"/>
      <c r="JPQ58" s="425"/>
      <c r="JPR58" s="425"/>
      <c r="JPS58" s="425"/>
      <c r="JPT58" s="425"/>
      <c r="JPU58" s="425"/>
      <c r="JPV58" s="425"/>
      <c r="JPW58" s="425"/>
      <c r="JPX58" s="425"/>
      <c r="JPY58" s="425"/>
      <c r="JPZ58" s="425"/>
      <c r="JQA58" s="425"/>
      <c r="JQB58" s="425"/>
      <c r="JQC58" s="425"/>
      <c r="JQD58" s="425"/>
      <c r="JQE58" s="425"/>
      <c r="JQF58" s="425"/>
      <c r="JQG58" s="425"/>
      <c r="JQH58" s="425"/>
      <c r="JQI58" s="425"/>
      <c r="JQJ58" s="425"/>
      <c r="JQK58" s="425"/>
      <c r="JQL58" s="425"/>
      <c r="JQM58" s="425"/>
      <c r="JQN58" s="425"/>
      <c r="JQO58" s="425"/>
      <c r="JQP58" s="425"/>
      <c r="JQQ58" s="425"/>
      <c r="JQR58" s="425"/>
      <c r="JQS58" s="425"/>
      <c r="JQT58" s="425"/>
      <c r="JQU58" s="425"/>
      <c r="JQV58" s="425"/>
      <c r="JQW58" s="425"/>
      <c r="JQX58" s="425"/>
      <c r="JQY58" s="425"/>
      <c r="JQZ58" s="425"/>
      <c r="JRA58" s="425"/>
      <c r="JRB58" s="425"/>
      <c r="JRC58" s="425"/>
      <c r="JRD58" s="425"/>
      <c r="JRE58" s="425"/>
      <c r="JRF58" s="425"/>
      <c r="JRG58" s="425"/>
      <c r="JRH58" s="425"/>
      <c r="JRI58" s="425"/>
      <c r="JRJ58" s="425"/>
      <c r="JRK58" s="425"/>
      <c r="JRL58" s="425"/>
      <c r="JRM58" s="425"/>
      <c r="JRN58" s="425"/>
      <c r="JRO58" s="425"/>
      <c r="JRP58" s="425"/>
      <c r="JRQ58" s="425"/>
      <c r="JRR58" s="425"/>
      <c r="JRS58" s="425"/>
      <c r="JRT58" s="425"/>
      <c r="JRU58" s="425"/>
      <c r="JRV58" s="425"/>
      <c r="JRW58" s="425"/>
      <c r="JRX58" s="425"/>
      <c r="JRY58" s="425"/>
      <c r="JRZ58" s="425"/>
      <c r="JSA58" s="425"/>
      <c r="JSB58" s="425"/>
      <c r="JSC58" s="425"/>
      <c r="JSD58" s="425"/>
      <c r="JSE58" s="425"/>
      <c r="JSF58" s="425"/>
      <c r="JSG58" s="425"/>
      <c r="JSH58" s="425"/>
      <c r="JSI58" s="425"/>
      <c r="JSJ58" s="425"/>
      <c r="JSK58" s="425"/>
      <c r="JSL58" s="425"/>
      <c r="JSM58" s="425"/>
      <c r="JSN58" s="425"/>
      <c r="JSO58" s="425"/>
      <c r="JSP58" s="425"/>
      <c r="JSQ58" s="425"/>
      <c r="JSR58" s="425"/>
      <c r="JSS58" s="425"/>
      <c r="JST58" s="425"/>
      <c r="JSU58" s="425"/>
      <c r="JSV58" s="425"/>
      <c r="JSW58" s="425"/>
      <c r="JSX58" s="425"/>
      <c r="JSY58" s="425"/>
      <c r="JSZ58" s="425"/>
      <c r="JTA58" s="425"/>
      <c r="JTB58" s="425"/>
      <c r="JTC58" s="425"/>
      <c r="JTD58" s="425"/>
      <c r="JTE58" s="425"/>
      <c r="JTF58" s="425"/>
      <c r="JTG58" s="425"/>
      <c r="JTH58" s="425"/>
      <c r="JTI58" s="425"/>
      <c r="JTJ58" s="425"/>
      <c r="JTK58" s="425"/>
      <c r="JTL58" s="425"/>
      <c r="JTM58" s="425"/>
      <c r="JTN58" s="425"/>
      <c r="JTO58" s="425"/>
      <c r="JTP58" s="425"/>
      <c r="JTQ58" s="425"/>
      <c r="JTR58" s="425"/>
      <c r="JTS58" s="425"/>
      <c r="JTT58" s="425"/>
      <c r="JTU58" s="425"/>
      <c r="JTV58" s="425"/>
      <c r="JTW58" s="425"/>
      <c r="JTX58" s="425"/>
      <c r="JTY58" s="425"/>
      <c r="JTZ58" s="425"/>
      <c r="JUA58" s="425"/>
      <c r="JUB58" s="425"/>
      <c r="JUC58" s="425"/>
      <c r="JUD58" s="425"/>
      <c r="JUE58" s="425"/>
      <c r="JUF58" s="425"/>
      <c r="JUG58" s="425"/>
      <c r="JUH58" s="425"/>
      <c r="JUI58" s="425"/>
      <c r="JUJ58" s="425"/>
      <c r="JUK58" s="425"/>
      <c r="JUL58" s="425"/>
      <c r="JUM58" s="425"/>
      <c r="JUN58" s="425"/>
      <c r="JUO58" s="425"/>
      <c r="JUP58" s="425"/>
      <c r="JUQ58" s="425"/>
      <c r="JUR58" s="425"/>
      <c r="JUS58" s="425"/>
      <c r="JUT58" s="425"/>
      <c r="JUU58" s="425"/>
      <c r="JUV58" s="425"/>
      <c r="JUW58" s="425"/>
      <c r="JUX58" s="425"/>
      <c r="JUY58" s="425"/>
      <c r="JUZ58" s="425"/>
      <c r="JVA58" s="425"/>
      <c r="JVB58" s="425"/>
      <c r="JVC58" s="425"/>
      <c r="JVD58" s="425"/>
      <c r="JVE58" s="425"/>
      <c r="JVF58" s="425"/>
      <c r="JVG58" s="425"/>
      <c r="JVH58" s="425"/>
      <c r="JVI58" s="425"/>
      <c r="JVJ58" s="425"/>
      <c r="JVK58" s="425"/>
      <c r="JVL58" s="425"/>
      <c r="JVM58" s="425"/>
      <c r="JVN58" s="425"/>
      <c r="JVO58" s="425"/>
      <c r="JVP58" s="425"/>
      <c r="JVQ58" s="425"/>
      <c r="JVR58" s="425"/>
      <c r="JVS58" s="425"/>
      <c r="JVT58" s="425"/>
      <c r="JVU58" s="425"/>
      <c r="JVV58" s="425"/>
      <c r="JVW58" s="425"/>
      <c r="JVX58" s="425"/>
      <c r="JVY58" s="425"/>
      <c r="JVZ58" s="425"/>
      <c r="JWA58" s="425"/>
      <c r="JWB58" s="425"/>
      <c r="JWC58" s="425"/>
      <c r="JWD58" s="425"/>
      <c r="JWE58" s="425"/>
      <c r="JWF58" s="425"/>
      <c r="JWG58" s="425"/>
      <c r="JWH58" s="425"/>
      <c r="JWI58" s="425"/>
      <c r="JWJ58" s="425"/>
      <c r="JWK58" s="425"/>
      <c r="JWL58" s="425"/>
      <c r="JWM58" s="425"/>
      <c r="JWN58" s="425"/>
      <c r="JWO58" s="425"/>
      <c r="JWP58" s="425"/>
      <c r="JWQ58" s="425"/>
      <c r="JWR58" s="425"/>
      <c r="JWS58" s="425"/>
      <c r="JWT58" s="425"/>
      <c r="JWU58" s="425"/>
      <c r="JWV58" s="425"/>
      <c r="JWW58" s="425"/>
      <c r="JWX58" s="425"/>
      <c r="JWY58" s="425"/>
      <c r="JWZ58" s="425"/>
      <c r="JXA58" s="425"/>
      <c r="JXB58" s="425"/>
      <c r="JXC58" s="425"/>
      <c r="JXD58" s="425"/>
      <c r="JXE58" s="425"/>
      <c r="JXF58" s="425"/>
      <c r="JXG58" s="425"/>
      <c r="JXH58" s="425"/>
      <c r="JXI58" s="425"/>
      <c r="JXJ58" s="425"/>
      <c r="JXK58" s="425"/>
      <c r="JXL58" s="425"/>
      <c r="JXM58" s="425"/>
      <c r="JXN58" s="425"/>
      <c r="JXO58" s="425"/>
      <c r="JXP58" s="425"/>
      <c r="JXQ58" s="425"/>
      <c r="JXR58" s="425"/>
      <c r="JXS58" s="425"/>
      <c r="JXT58" s="425"/>
      <c r="JXU58" s="425"/>
      <c r="JXV58" s="425"/>
      <c r="JXW58" s="425"/>
      <c r="JXX58" s="425"/>
      <c r="JXY58" s="425"/>
      <c r="JXZ58" s="425"/>
      <c r="JYA58" s="425"/>
      <c r="JYB58" s="425"/>
      <c r="JYC58" s="425"/>
      <c r="JYD58" s="425"/>
      <c r="JYE58" s="425"/>
      <c r="JYF58" s="425"/>
      <c r="JYG58" s="425"/>
      <c r="JYH58" s="425"/>
      <c r="JYI58" s="425"/>
      <c r="JYJ58" s="425"/>
      <c r="JYK58" s="425"/>
      <c r="JYL58" s="425"/>
      <c r="JYM58" s="425"/>
      <c r="JYN58" s="425"/>
      <c r="JYO58" s="425"/>
      <c r="JYP58" s="425"/>
      <c r="JYQ58" s="425"/>
      <c r="JYR58" s="425"/>
      <c r="JYS58" s="425"/>
      <c r="JYT58" s="425"/>
      <c r="JYU58" s="425"/>
      <c r="JYV58" s="425"/>
      <c r="JYW58" s="425"/>
      <c r="JYX58" s="425"/>
      <c r="JYY58" s="425"/>
      <c r="JYZ58" s="425"/>
      <c r="JZA58" s="425"/>
      <c r="JZB58" s="425"/>
      <c r="JZC58" s="425"/>
      <c r="JZD58" s="425"/>
      <c r="JZE58" s="425"/>
      <c r="JZF58" s="425"/>
      <c r="JZG58" s="425"/>
      <c r="JZH58" s="425"/>
      <c r="JZI58" s="425"/>
      <c r="JZJ58" s="425"/>
      <c r="JZK58" s="425"/>
      <c r="JZL58" s="425"/>
      <c r="JZM58" s="425"/>
      <c r="JZN58" s="425"/>
      <c r="JZO58" s="425"/>
      <c r="JZP58" s="425"/>
      <c r="JZQ58" s="425"/>
      <c r="JZR58" s="425"/>
      <c r="JZS58" s="425"/>
      <c r="JZT58" s="425"/>
      <c r="JZU58" s="425"/>
      <c r="JZV58" s="425"/>
      <c r="JZW58" s="425"/>
      <c r="JZX58" s="425"/>
      <c r="JZY58" s="425"/>
      <c r="JZZ58" s="425"/>
      <c r="KAA58" s="425"/>
      <c r="KAB58" s="425"/>
      <c r="KAC58" s="425"/>
      <c r="KAD58" s="425"/>
      <c r="KAE58" s="425"/>
      <c r="KAF58" s="425"/>
      <c r="KAG58" s="425"/>
      <c r="KAH58" s="425"/>
      <c r="KAI58" s="425"/>
      <c r="KAJ58" s="425"/>
      <c r="KAK58" s="425"/>
      <c r="KAL58" s="425"/>
      <c r="KAM58" s="425"/>
      <c r="KAN58" s="425"/>
      <c r="KAO58" s="425"/>
      <c r="KAP58" s="425"/>
      <c r="KAQ58" s="425"/>
      <c r="KAR58" s="425"/>
      <c r="KAS58" s="425"/>
      <c r="KAT58" s="425"/>
      <c r="KAU58" s="425"/>
      <c r="KAV58" s="425"/>
      <c r="KAW58" s="425"/>
      <c r="KAX58" s="425"/>
      <c r="KAY58" s="425"/>
      <c r="KAZ58" s="425"/>
      <c r="KBA58" s="425"/>
      <c r="KBB58" s="425"/>
      <c r="KBC58" s="425"/>
      <c r="KBD58" s="425"/>
      <c r="KBE58" s="425"/>
      <c r="KBF58" s="425"/>
      <c r="KBG58" s="425"/>
      <c r="KBH58" s="425"/>
      <c r="KBI58" s="425"/>
      <c r="KBJ58" s="425"/>
      <c r="KBK58" s="425"/>
      <c r="KBL58" s="425"/>
      <c r="KBM58" s="425"/>
      <c r="KBN58" s="425"/>
      <c r="KBO58" s="425"/>
      <c r="KBP58" s="425"/>
      <c r="KBQ58" s="425"/>
      <c r="KBR58" s="425"/>
      <c r="KBS58" s="425"/>
      <c r="KBT58" s="425"/>
      <c r="KBU58" s="425"/>
      <c r="KBV58" s="425"/>
      <c r="KBW58" s="425"/>
      <c r="KBX58" s="425"/>
      <c r="KBY58" s="425"/>
      <c r="KBZ58" s="425"/>
      <c r="KCA58" s="425"/>
      <c r="KCB58" s="425"/>
      <c r="KCC58" s="425"/>
      <c r="KCD58" s="425"/>
      <c r="KCE58" s="425"/>
      <c r="KCF58" s="425"/>
      <c r="KCG58" s="425"/>
      <c r="KCH58" s="425"/>
      <c r="KCI58" s="425"/>
      <c r="KCJ58" s="425"/>
      <c r="KCK58" s="425"/>
      <c r="KCL58" s="425"/>
      <c r="KCM58" s="425"/>
      <c r="KCN58" s="425"/>
      <c r="KCO58" s="425"/>
      <c r="KCP58" s="425"/>
      <c r="KCQ58" s="425"/>
      <c r="KCR58" s="425"/>
      <c r="KCS58" s="425"/>
      <c r="KCT58" s="425"/>
      <c r="KCU58" s="425"/>
      <c r="KCV58" s="425"/>
      <c r="KCW58" s="425"/>
      <c r="KCX58" s="425"/>
      <c r="KCY58" s="425"/>
      <c r="KCZ58" s="425"/>
      <c r="KDA58" s="425"/>
      <c r="KDB58" s="425"/>
      <c r="KDC58" s="425"/>
      <c r="KDD58" s="425"/>
      <c r="KDE58" s="425"/>
      <c r="KDF58" s="425"/>
      <c r="KDG58" s="425"/>
      <c r="KDH58" s="425"/>
      <c r="KDI58" s="425"/>
      <c r="KDJ58" s="425"/>
      <c r="KDK58" s="425"/>
      <c r="KDL58" s="425"/>
      <c r="KDM58" s="425"/>
      <c r="KDN58" s="425"/>
      <c r="KDO58" s="425"/>
      <c r="KDP58" s="425"/>
      <c r="KDQ58" s="425"/>
      <c r="KDR58" s="425"/>
      <c r="KDS58" s="425"/>
      <c r="KDT58" s="425"/>
      <c r="KDU58" s="425"/>
      <c r="KDV58" s="425"/>
      <c r="KDW58" s="425"/>
      <c r="KDX58" s="425"/>
      <c r="KDY58" s="425"/>
      <c r="KDZ58" s="425"/>
      <c r="KEA58" s="425"/>
      <c r="KEB58" s="425"/>
      <c r="KEC58" s="425"/>
      <c r="KED58" s="425"/>
      <c r="KEE58" s="425"/>
      <c r="KEF58" s="425"/>
      <c r="KEG58" s="425"/>
      <c r="KEH58" s="425"/>
      <c r="KEI58" s="425"/>
      <c r="KEJ58" s="425"/>
      <c r="KEK58" s="425"/>
      <c r="KEL58" s="425"/>
      <c r="KEM58" s="425"/>
      <c r="KEN58" s="425"/>
      <c r="KEO58" s="425"/>
      <c r="KEP58" s="425"/>
      <c r="KEQ58" s="425"/>
      <c r="KER58" s="425"/>
      <c r="KES58" s="425"/>
      <c r="KET58" s="425"/>
      <c r="KEU58" s="425"/>
      <c r="KEV58" s="425"/>
      <c r="KEW58" s="425"/>
      <c r="KEX58" s="425"/>
      <c r="KEY58" s="425"/>
      <c r="KEZ58" s="425"/>
      <c r="KFA58" s="425"/>
      <c r="KFB58" s="425"/>
      <c r="KFC58" s="425"/>
      <c r="KFD58" s="425"/>
      <c r="KFE58" s="425"/>
      <c r="KFF58" s="425"/>
      <c r="KFG58" s="425"/>
      <c r="KFH58" s="425"/>
      <c r="KFI58" s="425"/>
      <c r="KFJ58" s="425"/>
      <c r="KFK58" s="425"/>
      <c r="KFL58" s="425"/>
      <c r="KFM58" s="425"/>
      <c r="KFN58" s="425"/>
      <c r="KFO58" s="425"/>
      <c r="KFP58" s="425"/>
      <c r="KFQ58" s="425"/>
      <c r="KFR58" s="425"/>
      <c r="KFS58" s="425"/>
      <c r="KFT58" s="425"/>
      <c r="KFU58" s="425"/>
      <c r="KFV58" s="425"/>
      <c r="KFW58" s="425"/>
      <c r="KFX58" s="425"/>
      <c r="KFY58" s="425"/>
      <c r="KFZ58" s="425"/>
      <c r="KGA58" s="425"/>
      <c r="KGB58" s="425"/>
      <c r="KGC58" s="425"/>
      <c r="KGD58" s="425"/>
      <c r="KGE58" s="425"/>
      <c r="KGF58" s="425"/>
      <c r="KGG58" s="425"/>
      <c r="KGH58" s="425"/>
      <c r="KGI58" s="425"/>
      <c r="KGJ58" s="425"/>
      <c r="KGK58" s="425"/>
      <c r="KGL58" s="425"/>
      <c r="KGM58" s="425"/>
      <c r="KGN58" s="425"/>
      <c r="KGO58" s="425"/>
      <c r="KGP58" s="425"/>
      <c r="KGQ58" s="425"/>
      <c r="KGR58" s="425"/>
      <c r="KGS58" s="425"/>
      <c r="KGT58" s="425"/>
      <c r="KGU58" s="425"/>
      <c r="KGV58" s="425"/>
      <c r="KGW58" s="425"/>
      <c r="KGX58" s="425"/>
      <c r="KGY58" s="425"/>
      <c r="KGZ58" s="425"/>
      <c r="KHA58" s="425"/>
      <c r="KHB58" s="425"/>
      <c r="KHC58" s="425"/>
      <c r="KHD58" s="425"/>
      <c r="KHE58" s="425"/>
      <c r="KHF58" s="425"/>
      <c r="KHG58" s="425"/>
      <c r="KHH58" s="425"/>
      <c r="KHI58" s="425"/>
      <c r="KHJ58" s="425"/>
      <c r="KHK58" s="425"/>
      <c r="KHL58" s="425"/>
      <c r="KHM58" s="425"/>
      <c r="KHN58" s="425"/>
      <c r="KHO58" s="425"/>
      <c r="KHP58" s="425"/>
      <c r="KHQ58" s="425"/>
      <c r="KHR58" s="425"/>
      <c r="KHS58" s="425"/>
      <c r="KHT58" s="425"/>
      <c r="KHU58" s="425"/>
      <c r="KHV58" s="425"/>
      <c r="KHW58" s="425"/>
      <c r="KHX58" s="425"/>
      <c r="KHY58" s="425"/>
      <c r="KHZ58" s="425"/>
      <c r="KIA58" s="425"/>
      <c r="KIB58" s="425"/>
      <c r="KIC58" s="425"/>
      <c r="KID58" s="425"/>
      <c r="KIE58" s="425"/>
      <c r="KIF58" s="425"/>
      <c r="KIG58" s="425"/>
      <c r="KIH58" s="425"/>
      <c r="KII58" s="425"/>
      <c r="KIJ58" s="425"/>
      <c r="KIK58" s="425"/>
      <c r="KIL58" s="425"/>
      <c r="KIM58" s="425"/>
      <c r="KIN58" s="425"/>
      <c r="KIO58" s="425"/>
      <c r="KIP58" s="425"/>
      <c r="KIQ58" s="425"/>
      <c r="KIR58" s="425"/>
      <c r="KIS58" s="425"/>
      <c r="KIT58" s="425"/>
      <c r="KIU58" s="425"/>
      <c r="KIV58" s="425"/>
      <c r="KIW58" s="425"/>
      <c r="KIX58" s="425"/>
      <c r="KIY58" s="425"/>
      <c r="KIZ58" s="425"/>
      <c r="KJA58" s="425"/>
      <c r="KJB58" s="425"/>
      <c r="KJC58" s="425"/>
      <c r="KJD58" s="425"/>
      <c r="KJE58" s="425"/>
      <c r="KJF58" s="425"/>
      <c r="KJG58" s="425"/>
      <c r="KJH58" s="425"/>
      <c r="KJI58" s="425"/>
      <c r="KJJ58" s="425"/>
      <c r="KJK58" s="425"/>
      <c r="KJL58" s="425"/>
      <c r="KJM58" s="425"/>
      <c r="KJN58" s="425"/>
      <c r="KJO58" s="425"/>
      <c r="KJP58" s="425"/>
      <c r="KJQ58" s="425"/>
      <c r="KJR58" s="425"/>
      <c r="KJS58" s="425"/>
      <c r="KJT58" s="425"/>
      <c r="KJU58" s="425"/>
      <c r="KJV58" s="425"/>
      <c r="KJW58" s="425"/>
      <c r="KJX58" s="425"/>
      <c r="KJY58" s="425"/>
      <c r="KJZ58" s="425"/>
      <c r="KKA58" s="425"/>
      <c r="KKB58" s="425"/>
      <c r="KKC58" s="425"/>
      <c r="KKD58" s="425"/>
      <c r="KKE58" s="425"/>
      <c r="KKF58" s="425"/>
      <c r="KKG58" s="425"/>
      <c r="KKH58" s="425"/>
      <c r="KKI58" s="425"/>
      <c r="KKJ58" s="425"/>
      <c r="KKK58" s="425"/>
      <c r="KKL58" s="425"/>
      <c r="KKM58" s="425"/>
      <c r="KKN58" s="425"/>
      <c r="KKO58" s="425"/>
      <c r="KKP58" s="425"/>
      <c r="KKQ58" s="425"/>
      <c r="KKR58" s="425"/>
      <c r="KKS58" s="425"/>
      <c r="KKT58" s="425"/>
      <c r="KKU58" s="425"/>
      <c r="KKV58" s="425"/>
      <c r="KKW58" s="425"/>
      <c r="KKX58" s="425"/>
      <c r="KKY58" s="425"/>
      <c r="KKZ58" s="425"/>
      <c r="KLA58" s="425"/>
      <c r="KLB58" s="425"/>
      <c r="KLC58" s="425"/>
      <c r="KLD58" s="425"/>
      <c r="KLE58" s="425"/>
      <c r="KLF58" s="425"/>
      <c r="KLG58" s="425"/>
      <c r="KLH58" s="425"/>
      <c r="KLI58" s="425"/>
      <c r="KLJ58" s="425"/>
      <c r="KLK58" s="425"/>
      <c r="KLL58" s="425"/>
      <c r="KLM58" s="425"/>
      <c r="KLN58" s="425"/>
      <c r="KLO58" s="425"/>
      <c r="KLP58" s="425"/>
      <c r="KLQ58" s="425"/>
      <c r="KLR58" s="425"/>
      <c r="KLS58" s="425"/>
      <c r="KLT58" s="425"/>
      <c r="KLU58" s="425"/>
      <c r="KLV58" s="425"/>
      <c r="KLW58" s="425"/>
      <c r="KLX58" s="425"/>
      <c r="KLY58" s="425"/>
      <c r="KLZ58" s="425"/>
      <c r="KMA58" s="425"/>
      <c r="KMB58" s="425"/>
      <c r="KMC58" s="425"/>
      <c r="KMD58" s="425"/>
      <c r="KME58" s="425"/>
      <c r="KMF58" s="425"/>
      <c r="KMG58" s="425"/>
      <c r="KMH58" s="425"/>
      <c r="KMI58" s="425"/>
      <c r="KMJ58" s="425"/>
      <c r="KMK58" s="425"/>
      <c r="KML58" s="425"/>
      <c r="KMM58" s="425"/>
      <c r="KMN58" s="425"/>
      <c r="KMO58" s="425"/>
      <c r="KMP58" s="425"/>
      <c r="KMQ58" s="425"/>
      <c r="KMR58" s="425"/>
      <c r="KMS58" s="425"/>
      <c r="KMT58" s="425"/>
      <c r="KMU58" s="425"/>
      <c r="KMV58" s="425"/>
      <c r="KMW58" s="425"/>
      <c r="KMX58" s="425"/>
      <c r="KMY58" s="425"/>
      <c r="KMZ58" s="425"/>
      <c r="KNA58" s="425"/>
      <c r="KNB58" s="425"/>
      <c r="KNC58" s="425"/>
      <c r="KND58" s="425"/>
      <c r="KNE58" s="425"/>
      <c r="KNF58" s="425"/>
      <c r="KNG58" s="425"/>
      <c r="KNH58" s="425"/>
      <c r="KNI58" s="425"/>
      <c r="KNJ58" s="425"/>
      <c r="KNK58" s="425"/>
      <c r="KNL58" s="425"/>
      <c r="KNM58" s="425"/>
      <c r="KNN58" s="425"/>
      <c r="KNO58" s="425"/>
      <c r="KNP58" s="425"/>
      <c r="KNQ58" s="425"/>
      <c r="KNR58" s="425"/>
      <c r="KNS58" s="425"/>
      <c r="KNT58" s="425"/>
      <c r="KNU58" s="425"/>
      <c r="KNV58" s="425"/>
      <c r="KNW58" s="425"/>
      <c r="KNX58" s="425"/>
      <c r="KNY58" s="425"/>
      <c r="KNZ58" s="425"/>
      <c r="KOA58" s="425"/>
      <c r="KOB58" s="425"/>
      <c r="KOC58" s="425"/>
      <c r="KOD58" s="425"/>
      <c r="KOE58" s="425"/>
      <c r="KOF58" s="425"/>
      <c r="KOG58" s="425"/>
      <c r="KOH58" s="425"/>
      <c r="KOI58" s="425"/>
      <c r="KOJ58" s="425"/>
      <c r="KOK58" s="425"/>
      <c r="KOL58" s="425"/>
      <c r="KOM58" s="425"/>
      <c r="KON58" s="425"/>
      <c r="KOO58" s="425"/>
      <c r="KOP58" s="425"/>
      <c r="KOQ58" s="425"/>
      <c r="KOR58" s="425"/>
      <c r="KOS58" s="425"/>
      <c r="KOT58" s="425"/>
      <c r="KOU58" s="425"/>
      <c r="KOV58" s="425"/>
      <c r="KOW58" s="425"/>
      <c r="KOX58" s="425"/>
      <c r="KOY58" s="425"/>
      <c r="KOZ58" s="425"/>
      <c r="KPA58" s="425"/>
      <c r="KPB58" s="425"/>
      <c r="KPC58" s="425"/>
      <c r="KPD58" s="425"/>
      <c r="KPE58" s="425"/>
      <c r="KPF58" s="425"/>
      <c r="KPG58" s="425"/>
      <c r="KPH58" s="425"/>
      <c r="KPI58" s="425"/>
      <c r="KPJ58" s="425"/>
      <c r="KPK58" s="425"/>
      <c r="KPL58" s="425"/>
      <c r="KPM58" s="425"/>
      <c r="KPN58" s="425"/>
      <c r="KPO58" s="425"/>
      <c r="KPP58" s="425"/>
      <c r="KPQ58" s="425"/>
      <c r="KPR58" s="425"/>
      <c r="KPS58" s="425"/>
      <c r="KPT58" s="425"/>
      <c r="KPU58" s="425"/>
      <c r="KPV58" s="425"/>
      <c r="KPW58" s="425"/>
      <c r="KPX58" s="425"/>
      <c r="KPY58" s="425"/>
      <c r="KPZ58" s="425"/>
      <c r="KQA58" s="425"/>
      <c r="KQB58" s="425"/>
      <c r="KQC58" s="425"/>
      <c r="KQD58" s="425"/>
      <c r="KQE58" s="425"/>
      <c r="KQF58" s="425"/>
      <c r="KQG58" s="425"/>
      <c r="KQH58" s="425"/>
      <c r="KQI58" s="425"/>
      <c r="KQJ58" s="425"/>
      <c r="KQK58" s="425"/>
      <c r="KQL58" s="425"/>
      <c r="KQM58" s="425"/>
      <c r="KQN58" s="425"/>
      <c r="KQO58" s="425"/>
      <c r="KQP58" s="425"/>
      <c r="KQQ58" s="425"/>
      <c r="KQR58" s="425"/>
      <c r="KQS58" s="425"/>
      <c r="KQT58" s="425"/>
      <c r="KQU58" s="425"/>
      <c r="KQV58" s="425"/>
      <c r="KQW58" s="425"/>
      <c r="KQX58" s="425"/>
      <c r="KQY58" s="425"/>
      <c r="KQZ58" s="425"/>
      <c r="KRA58" s="425"/>
      <c r="KRB58" s="425"/>
      <c r="KRC58" s="425"/>
      <c r="KRD58" s="425"/>
      <c r="KRE58" s="425"/>
      <c r="KRF58" s="425"/>
      <c r="KRG58" s="425"/>
      <c r="KRH58" s="425"/>
      <c r="KRI58" s="425"/>
      <c r="KRJ58" s="425"/>
      <c r="KRK58" s="425"/>
      <c r="KRL58" s="425"/>
      <c r="KRM58" s="425"/>
      <c r="KRN58" s="425"/>
      <c r="KRO58" s="425"/>
      <c r="KRP58" s="425"/>
      <c r="KRQ58" s="425"/>
      <c r="KRR58" s="425"/>
      <c r="KRS58" s="425"/>
      <c r="KRT58" s="425"/>
      <c r="KRU58" s="425"/>
      <c r="KRV58" s="425"/>
      <c r="KRW58" s="425"/>
      <c r="KRX58" s="425"/>
      <c r="KRY58" s="425"/>
      <c r="KRZ58" s="425"/>
      <c r="KSA58" s="425"/>
      <c r="KSB58" s="425"/>
      <c r="KSC58" s="425"/>
      <c r="KSD58" s="425"/>
      <c r="KSE58" s="425"/>
      <c r="KSF58" s="425"/>
      <c r="KSG58" s="425"/>
      <c r="KSH58" s="425"/>
      <c r="KSI58" s="425"/>
      <c r="KSJ58" s="425"/>
      <c r="KSK58" s="425"/>
      <c r="KSL58" s="425"/>
      <c r="KSM58" s="425"/>
      <c r="KSN58" s="425"/>
      <c r="KSO58" s="425"/>
      <c r="KSP58" s="425"/>
      <c r="KSQ58" s="425"/>
      <c r="KSR58" s="425"/>
      <c r="KSS58" s="425"/>
      <c r="KST58" s="425"/>
      <c r="KSU58" s="425"/>
      <c r="KSV58" s="425"/>
      <c r="KSW58" s="425"/>
      <c r="KSX58" s="425"/>
      <c r="KSY58" s="425"/>
      <c r="KSZ58" s="425"/>
      <c r="KTA58" s="425"/>
      <c r="KTB58" s="425"/>
      <c r="KTC58" s="425"/>
      <c r="KTD58" s="425"/>
      <c r="KTE58" s="425"/>
      <c r="KTF58" s="425"/>
      <c r="KTG58" s="425"/>
      <c r="KTH58" s="425"/>
      <c r="KTI58" s="425"/>
      <c r="KTJ58" s="425"/>
      <c r="KTK58" s="425"/>
      <c r="KTL58" s="425"/>
      <c r="KTM58" s="425"/>
      <c r="KTN58" s="425"/>
      <c r="KTO58" s="425"/>
      <c r="KTP58" s="425"/>
      <c r="KTQ58" s="425"/>
      <c r="KTR58" s="425"/>
      <c r="KTS58" s="425"/>
      <c r="KTT58" s="425"/>
      <c r="KTU58" s="425"/>
      <c r="KTV58" s="425"/>
      <c r="KTW58" s="425"/>
      <c r="KTX58" s="425"/>
      <c r="KTY58" s="425"/>
      <c r="KTZ58" s="425"/>
      <c r="KUA58" s="425"/>
      <c r="KUB58" s="425"/>
      <c r="KUC58" s="425"/>
      <c r="KUD58" s="425"/>
      <c r="KUE58" s="425"/>
      <c r="KUF58" s="425"/>
      <c r="KUG58" s="425"/>
      <c r="KUH58" s="425"/>
      <c r="KUI58" s="425"/>
      <c r="KUJ58" s="425"/>
      <c r="KUK58" s="425"/>
      <c r="KUL58" s="425"/>
      <c r="KUM58" s="425"/>
      <c r="KUN58" s="425"/>
      <c r="KUO58" s="425"/>
      <c r="KUP58" s="425"/>
      <c r="KUQ58" s="425"/>
      <c r="KUR58" s="425"/>
      <c r="KUS58" s="425"/>
      <c r="KUT58" s="425"/>
      <c r="KUU58" s="425"/>
      <c r="KUV58" s="425"/>
      <c r="KUW58" s="425"/>
      <c r="KUX58" s="425"/>
      <c r="KUY58" s="425"/>
      <c r="KUZ58" s="425"/>
      <c r="KVA58" s="425"/>
      <c r="KVB58" s="425"/>
      <c r="KVC58" s="425"/>
      <c r="KVD58" s="425"/>
      <c r="KVE58" s="425"/>
      <c r="KVF58" s="425"/>
      <c r="KVG58" s="425"/>
      <c r="KVH58" s="425"/>
      <c r="KVI58" s="425"/>
      <c r="KVJ58" s="425"/>
      <c r="KVK58" s="425"/>
      <c r="KVL58" s="425"/>
      <c r="KVM58" s="425"/>
      <c r="KVN58" s="425"/>
      <c r="KVO58" s="425"/>
      <c r="KVP58" s="425"/>
      <c r="KVQ58" s="425"/>
      <c r="KVR58" s="425"/>
      <c r="KVS58" s="425"/>
      <c r="KVT58" s="425"/>
      <c r="KVU58" s="425"/>
      <c r="KVV58" s="425"/>
      <c r="KVW58" s="425"/>
      <c r="KVX58" s="425"/>
      <c r="KVY58" s="425"/>
      <c r="KVZ58" s="425"/>
      <c r="KWA58" s="425"/>
      <c r="KWB58" s="425"/>
      <c r="KWC58" s="425"/>
      <c r="KWD58" s="425"/>
      <c r="KWE58" s="425"/>
      <c r="KWF58" s="425"/>
      <c r="KWG58" s="425"/>
      <c r="KWH58" s="425"/>
      <c r="KWI58" s="425"/>
      <c r="KWJ58" s="425"/>
      <c r="KWK58" s="425"/>
      <c r="KWL58" s="425"/>
      <c r="KWM58" s="425"/>
      <c r="KWN58" s="425"/>
      <c r="KWO58" s="425"/>
      <c r="KWP58" s="425"/>
      <c r="KWQ58" s="425"/>
      <c r="KWR58" s="425"/>
      <c r="KWS58" s="425"/>
      <c r="KWT58" s="425"/>
      <c r="KWU58" s="425"/>
      <c r="KWV58" s="425"/>
      <c r="KWW58" s="425"/>
      <c r="KWX58" s="425"/>
      <c r="KWY58" s="425"/>
      <c r="KWZ58" s="425"/>
      <c r="KXA58" s="425"/>
      <c r="KXB58" s="425"/>
      <c r="KXC58" s="425"/>
      <c r="KXD58" s="425"/>
      <c r="KXE58" s="425"/>
      <c r="KXF58" s="425"/>
      <c r="KXG58" s="425"/>
      <c r="KXH58" s="425"/>
      <c r="KXI58" s="425"/>
      <c r="KXJ58" s="425"/>
      <c r="KXK58" s="425"/>
      <c r="KXL58" s="425"/>
      <c r="KXM58" s="425"/>
      <c r="KXN58" s="425"/>
      <c r="KXO58" s="425"/>
      <c r="KXP58" s="425"/>
      <c r="KXQ58" s="425"/>
      <c r="KXR58" s="425"/>
      <c r="KXS58" s="425"/>
      <c r="KXT58" s="425"/>
      <c r="KXU58" s="425"/>
      <c r="KXV58" s="425"/>
      <c r="KXW58" s="425"/>
      <c r="KXX58" s="425"/>
      <c r="KXY58" s="425"/>
      <c r="KXZ58" s="425"/>
      <c r="KYA58" s="425"/>
      <c r="KYB58" s="425"/>
      <c r="KYC58" s="425"/>
      <c r="KYD58" s="425"/>
      <c r="KYE58" s="425"/>
      <c r="KYF58" s="425"/>
      <c r="KYG58" s="425"/>
      <c r="KYH58" s="425"/>
      <c r="KYI58" s="425"/>
      <c r="KYJ58" s="425"/>
      <c r="KYK58" s="425"/>
      <c r="KYL58" s="425"/>
      <c r="KYM58" s="425"/>
      <c r="KYN58" s="425"/>
      <c r="KYO58" s="425"/>
      <c r="KYP58" s="425"/>
      <c r="KYQ58" s="425"/>
      <c r="KYR58" s="425"/>
      <c r="KYS58" s="425"/>
      <c r="KYT58" s="425"/>
      <c r="KYU58" s="425"/>
      <c r="KYV58" s="425"/>
      <c r="KYW58" s="425"/>
      <c r="KYX58" s="425"/>
      <c r="KYY58" s="425"/>
      <c r="KYZ58" s="425"/>
      <c r="KZA58" s="425"/>
      <c r="KZB58" s="425"/>
      <c r="KZC58" s="425"/>
      <c r="KZD58" s="425"/>
      <c r="KZE58" s="425"/>
      <c r="KZF58" s="425"/>
      <c r="KZG58" s="425"/>
      <c r="KZH58" s="425"/>
      <c r="KZI58" s="425"/>
      <c r="KZJ58" s="425"/>
      <c r="KZK58" s="425"/>
      <c r="KZL58" s="425"/>
      <c r="KZM58" s="425"/>
      <c r="KZN58" s="425"/>
      <c r="KZO58" s="425"/>
      <c r="KZP58" s="425"/>
      <c r="KZQ58" s="425"/>
      <c r="KZR58" s="425"/>
      <c r="KZS58" s="425"/>
      <c r="KZT58" s="425"/>
      <c r="KZU58" s="425"/>
      <c r="KZV58" s="425"/>
      <c r="KZW58" s="425"/>
      <c r="KZX58" s="425"/>
      <c r="KZY58" s="425"/>
      <c r="KZZ58" s="425"/>
      <c r="LAA58" s="425"/>
      <c r="LAB58" s="425"/>
      <c r="LAC58" s="425"/>
      <c r="LAD58" s="425"/>
      <c r="LAE58" s="425"/>
      <c r="LAF58" s="425"/>
      <c r="LAG58" s="425"/>
      <c r="LAH58" s="425"/>
      <c r="LAI58" s="425"/>
      <c r="LAJ58" s="425"/>
      <c r="LAK58" s="425"/>
      <c r="LAL58" s="425"/>
      <c r="LAM58" s="425"/>
      <c r="LAN58" s="425"/>
      <c r="LAO58" s="425"/>
      <c r="LAP58" s="425"/>
      <c r="LAQ58" s="425"/>
      <c r="LAR58" s="425"/>
      <c r="LAS58" s="425"/>
      <c r="LAT58" s="425"/>
      <c r="LAU58" s="425"/>
      <c r="LAV58" s="425"/>
      <c r="LAW58" s="425"/>
      <c r="LAX58" s="425"/>
      <c r="LAY58" s="425"/>
      <c r="LAZ58" s="425"/>
      <c r="LBA58" s="425"/>
      <c r="LBB58" s="425"/>
      <c r="LBC58" s="425"/>
      <c r="LBD58" s="425"/>
      <c r="LBE58" s="425"/>
      <c r="LBF58" s="425"/>
      <c r="LBG58" s="425"/>
      <c r="LBH58" s="425"/>
      <c r="LBI58" s="425"/>
      <c r="LBJ58" s="425"/>
      <c r="LBK58" s="425"/>
      <c r="LBL58" s="425"/>
      <c r="LBM58" s="425"/>
      <c r="LBN58" s="425"/>
      <c r="LBO58" s="425"/>
      <c r="LBP58" s="425"/>
      <c r="LBQ58" s="425"/>
      <c r="LBR58" s="425"/>
      <c r="LBS58" s="425"/>
      <c r="LBT58" s="425"/>
      <c r="LBU58" s="425"/>
      <c r="LBV58" s="425"/>
      <c r="LBW58" s="425"/>
      <c r="LBX58" s="425"/>
      <c r="LBY58" s="425"/>
      <c r="LBZ58" s="425"/>
      <c r="LCA58" s="425"/>
      <c r="LCB58" s="425"/>
      <c r="LCC58" s="425"/>
      <c r="LCD58" s="425"/>
      <c r="LCE58" s="425"/>
      <c r="LCF58" s="425"/>
      <c r="LCG58" s="425"/>
      <c r="LCH58" s="425"/>
      <c r="LCI58" s="425"/>
      <c r="LCJ58" s="425"/>
      <c r="LCK58" s="425"/>
      <c r="LCL58" s="425"/>
      <c r="LCM58" s="425"/>
      <c r="LCN58" s="425"/>
      <c r="LCO58" s="425"/>
      <c r="LCP58" s="425"/>
      <c r="LCQ58" s="425"/>
      <c r="LCR58" s="425"/>
      <c r="LCS58" s="425"/>
      <c r="LCT58" s="425"/>
      <c r="LCU58" s="425"/>
      <c r="LCV58" s="425"/>
      <c r="LCW58" s="425"/>
      <c r="LCX58" s="425"/>
      <c r="LCY58" s="425"/>
      <c r="LCZ58" s="425"/>
      <c r="LDA58" s="425"/>
      <c r="LDB58" s="425"/>
      <c r="LDC58" s="425"/>
      <c r="LDD58" s="425"/>
      <c r="LDE58" s="425"/>
      <c r="LDF58" s="425"/>
      <c r="LDG58" s="425"/>
      <c r="LDH58" s="425"/>
      <c r="LDI58" s="425"/>
      <c r="LDJ58" s="425"/>
      <c r="LDK58" s="425"/>
      <c r="LDL58" s="425"/>
      <c r="LDM58" s="425"/>
      <c r="LDN58" s="425"/>
      <c r="LDO58" s="425"/>
      <c r="LDP58" s="425"/>
      <c r="LDQ58" s="425"/>
      <c r="LDR58" s="425"/>
      <c r="LDS58" s="425"/>
      <c r="LDT58" s="425"/>
      <c r="LDU58" s="425"/>
      <c r="LDV58" s="425"/>
      <c r="LDW58" s="425"/>
      <c r="LDX58" s="425"/>
      <c r="LDY58" s="425"/>
      <c r="LDZ58" s="425"/>
      <c r="LEA58" s="425"/>
      <c r="LEB58" s="425"/>
      <c r="LEC58" s="425"/>
      <c r="LED58" s="425"/>
      <c r="LEE58" s="425"/>
      <c r="LEF58" s="425"/>
      <c r="LEG58" s="425"/>
      <c r="LEH58" s="425"/>
      <c r="LEI58" s="425"/>
      <c r="LEJ58" s="425"/>
      <c r="LEK58" s="425"/>
      <c r="LEL58" s="425"/>
      <c r="LEM58" s="425"/>
      <c r="LEN58" s="425"/>
      <c r="LEO58" s="425"/>
      <c r="LEP58" s="425"/>
      <c r="LEQ58" s="425"/>
      <c r="LER58" s="425"/>
      <c r="LES58" s="425"/>
      <c r="LET58" s="425"/>
      <c r="LEU58" s="425"/>
      <c r="LEV58" s="425"/>
      <c r="LEW58" s="425"/>
      <c r="LEX58" s="425"/>
      <c r="LEY58" s="425"/>
      <c r="LEZ58" s="425"/>
      <c r="LFA58" s="425"/>
      <c r="LFB58" s="425"/>
      <c r="LFC58" s="425"/>
      <c r="LFD58" s="425"/>
      <c r="LFE58" s="425"/>
      <c r="LFF58" s="425"/>
      <c r="LFG58" s="425"/>
      <c r="LFH58" s="425"/>
      <c r="LFI58" s="425"/>
      <c r="LFJ58" s="425"/>
      <c r="LFK58" s="425"/>
      <c r="LFL58" s="425"/>
      <c r="LFM58" s="425"/>
      <c r="LFN58" s="425"/>
      <c r="LFO58" s="425"/>
      <c r="LFP58" s="425"/>
      <c r="LFQ58" s="425"/>
      <c r="LFR58" s="425"/>
      <c r="LFS58" s="425"/>
      <c r="LFT58" s="425"/>
      <c r="LFU58" s="425"/>
      <c r="LFV58" s="425"/>
      <c r="LFW58" s="425"/>
      <c r="LFX58" s="425"/>
      <c r="LFY58" s="425"/>
      <c r="LFZ58" s="425"/>
      <c r="LGA58" s="425"/>
      <c r="LGB58" s="425"/>
      <c r="LGC58" s="425"/>
      <c r="LGD58" s="425"/>
      <c r="LGE58" s="425"/>
      <c r="LGF58" s="425"/>
      <c r="LGG58" s="425"/>
      <c r="LGH58" s="425"/>
      <c r="LGI58" s="425"/>
      <c r="LGJ58" s="425"/>
      <c r="LGK58" s="425"/>
      <c r="LGL58" s="425"/>
      <c r="LGM58" s="425"/>
      <c r="LGN58" s="425"/>
      <c r="LGO58" s="425"/>
      <c r="LGP58" s="425"/>
      <c r="LGQ58" s="425"/>
      <c r="LGR58" s="425"/>
      <c r="LGS58" s="425"/>
      <c r="LGT58" s="425"/>
      <c r="LGU58" s="425"/>
      <c r="LGV58" s="425"/>
      <c r="LGW58" s="425"/>
      <c r="LGX58" s="425"/>
      <c r="LGY58" s="425"/>
      <c r="LGZ58" s="425"/>
      <c r="LHA58" s="425"/>
      <c r="LHB58" s="425"/>
      <c r="LHC58" s="425"/>
      <c r="LHD58" s="425"/>
      <c r="LHE58" s="425"/>
      <c r="LHF58" s="425"/>
      <c r="LHG58" s="425"/>
      <c r="LHH58" s="425"/>
      <c r="LHI58" s="425"/>
      <c r="LHJ58" s="425"/>
      <c r="LHK58" s="425"/>
      <c r="LHL58" s="425"/>
      <c r="LHM58" s="425"/>
      <c r="LHN58" s="425"/>
      <c r="LHO58" s="425"/>
      <c r="LHP58" s="425"/>
      <c r="LHQ58" s="425"/>
      <c r="LHR58" s="425"/>
      <c r="LHS58" s="425"/>
      <c r="LHT58" s="425"/>
      <c r="LHU58" s="425"/>
      <c r="LHV58" s="425"/>
      <c r="LHW58" s="425"/>
      <c r="LHX58" s="425"/>
      <c r="LHY58" s="425"/>
      <c r="LHZ58" s="425"/>
      <c r="LIA58" s="425"/>
      <c r="LIB58" s="425"/>
      <c r="LIC58" s="425"/>
      <c r="LID58" s="425"/>
      <c r="LIE58" s="425"/>
      <c r="LIF58" s="425"/>
      <c r="LIG58" s="425"/>
      <c r="LIH58" s="425"/>
      <c r="LII58" s="425"/>
      <c r="LIJ58" s="425"/>
      <c r="LIK58" s="425"/>
      <c r="LIL58" s="425"/>
      <c r="LIM58" s="425"/>
      <c r="LIN58" s="425"/>
      <c r="LIO58" s="425"/>
      <c r="LIP58" s="425"/>
      <c r="LIQ58" s="425"/>
      <c r="LIR58" s="425"/>
      <c r="LIS58" s="425"/>
      <c r="LIT58" s="425"/>
      <c r="LIU58" s="425"/>
      <c r="LIV58" s="425"/>
      <c r="LIW58" s="425"/>
      <c r="LIX58" s="425"/>
      <c r="LIY58" s="425"/>
      <c r="LIZ58" s="425"/>
      <c r="LJA58" s="425"/>
      <c r="LJB58" s="425"/>
      <c r="LJC58" s="425"/>
      <c r="LJD58" s="425"/>
      <c r="LJE58" s="425"/>
      <c r="LJF58" s="425"/>
      <c r="LJG58" s="425"/>
      <c r="LJH58" s="425"/>
      <c r="LJI58" s="425"/>
      <c r="LJJ58" s="425"/>
      <c r="LJK58" s="425"/>
      <c r="LJL58" s="425"/>
      <c r="LJM58" s="425"/>
      <c r="LJN58" s="425"/>
      <c r="LJO58" s="425"/>
      <c r="LJP58" s="425"/>
      <c r="LJQ58" s="425"/>
      <c r="LJR58" s="425"/>
      <c r="LJS58" s="425"/>
      <c r="LJT58" s="425"/>
      <c r="LJU58" s="425"/>
      <c r="LJV58" s="425"/>
      <c r="LJW58" s="425"/>
      <c r="LJX58" s="425"/>
      <c r="LJY58" s="425"/>
      <c r="LJZ58" s="425"/>
      <c r="LKA58" s="425"/>
      <c r="LKB58" s="425"/>
      <c r="LKC58" s="425"/>
      <c r="LKD58" s="425"/>
      <c r="LKE58" s="425"/>
      <c r="LKF58" s="425"/>
      <c r="LKG58" s="425"/>
      <c r="LKH58" s="425"/>
      <c r="LKI58" s="425"/>
      <c r="LKJ58" s="425"/>
      <c r="LKK58" s="425"/>
      <c r="LKL58" s="425"/>
      <c r="LKM58" s="425"/>
      <c r="LKN58" s="425"/>
      <c r="LKO58" s="425"/>
      <c r="LKP58" s="425"/>
      <c r="LKQ58" s="425"/>
      <c r="LKR58" s="425"/>
      <c r="LKS58" s="425"/>
      <c r="LKT58" s="425"/>
      <c r="LKU58" s="425"/>
      <c r="LKV58" s="425"/>
      <c r="LKW58" s="425"/>
      <c r="LKX58" s="425"/>
      <c r="LKY58" s="425"/>
      <c r="LKZ58" s="425"/>
      <c r="LLA58" s="425"/>
      <c r="LLB58" s="425"/>
      <c r="LLC58" s="425"/>
      <c r="LLD58" s="425"/>
      <c r="LLE58" s="425"/>
      <c r="LLF58" s="425"/>
      <c r="LLG58" s="425"/>
      <c r="LLH58" s="425"/>
      <c r="LLI58" s="425"/>
      <c r="LLJ58" s="425"/>
      <c r="LLK58" s="425"/>
      <c r="LLL58" s="425"/>
      <c r="LLM58" s="425"/>
      <c r="LLN58" s="425"/>
      <c r="LLO58" s="425"/>
      <c r="LLP58" s="425"/>
      <c r="LLQ58" s="425"/>
      <c r="LLR58" s="425"/>
      <c r="LLS58" s="425"/>
      <c r="LLT58" s="425"/>
      <c r="LLU58" s="425"/>
      <c r="LLV58" s="425"/>
      <c r="LLW58" s="425"/>
      <c r="LLX58" s="425"/>
      <c r="LLY58" s="425"/>
      <c r="LLZ58" s="425"/>
      <c r="LMA58" s="425"/>
      <c r="LMB58" s="425"/>
      <c r="LMC58" s="425"/>
      <c r="LMD58" s="425"/>
      <c r="LME58" s="425"/>
      <c r="LMF58" s="425"/>
      <c r="LMG58" s="425"/>
      <c r="LMH58" s="425"/>
      <c r="LMI58" s="425"/>
      <c r="LMJ58" s="425"/>
      <c r="LMK58" s="425"/>
      <c r="LML58" s="425"/>
      <c r="LMM58" s="425"/>
      <c r="LMN58" s="425"/>
      <c r="LMO58" s="425"/>
      <c r="LMP58" s="425"/>
      <c r="LMQ58" s="425"/>
      <c r="LMR58" s="425"/>
      <c r="LMS58" s="425"/>
      <c r="LMT58" s="425"/>
      <c r="LMU58" s="425"/>
      <c r="LMV58" s="425"/>
      <c r="LMW58" s="425"/>
      <c r="LMX58" s="425"/>
      <c r="LMY58" s="425"/>
      <c r="LMZ58" s="425"/>
      <c r="LNA58" s="425"/>
      <c r="LNB58" s="425"/>
      <c r="LNC58" s="425"/>
      <c r="LND58" s="425"/>
      <c r="LNE58" s="425"/>
      <c r="LNF58" s="425"/>
      <c r="LNG58" s="425"/>
      <c r="LNH58" s="425"/>
      <c r="LNI58" s="425"/>
      <c r="LNJ58" s="425"/>
      <c r="LNK58" s="425"/>
      <c r="LNL58" s="425"/>
      <c r="LNM58" s="425"/>
      <c r="LNN58" s="425"/>
      <c r="LNO58" s="425"/>
      <c r="LNP58" s="425"/>
      <c r="LNQ58" s="425"/>
      <c r="LNR58" s="425"/>
      <c r="LNS58" s="425"/>
      <c r="LNT58" s="425"/>
      <c r="LNU58" s="425"/>
      <c r="LNV58" s="425"/>
      <c r="LNW58" s="425"/>
      <c r="LNX58" s="425"/>
      <c r="LNY58" s="425"/>
      <c r="LNZ58" s="425"/>
      <c r="LOA58" s="425"/>
      <c r="LOB58" s="425"/>
      <c r="LOC58" s="425"/>
      <c r="LOD58" s="425"/>
      <c r="LOE58" s="425"/>
      <c r="LOF58" s="425"/>
      <c r="LOG58" s="425"/>
      <c r="LOH58" s="425"/>
      <c r="LOI58" s="425"/>
      <c r="LOJ58" s="425"/>
      <c r="LOK58" s="425"/>
      <c r="LOL58" s="425"/>
      <c r="LOM58" s="425"/>
      <c r="LON58" s="425"/>
      <c r="LOO58" s="425"/>
      <c r="LOP58" s="425"/>
      <c r="LOQ58" s="425"/>
      <c r="LOR58" s="425"/>
      <c r="LOS58" s="425"/>
      <c r="LOT58" s="425"/>
      <c r="LOU58" s="425"/>
      <c r="LOV58" s="425"/>
      <c r="LOW58" s="425"/>
      <c r="LOX58" s="425"/>
      <c r="LOY58" s="425"/>
      <c r="LOZ58" s="425"/>
      <c r="LPA58" s="425"/>
      <c r="LPB58" s="425"/>
      <c r="LPC58" s="425"/>
      <c r="LPD58" s="425"/>
      <c r="LPE58" s="425"/>
      <c r="LPF58" s="425"/>
      <c r="LPG58" s="425"/>
      <c r="LPH58" s="425"/>
      <c r="LPI58" s="425"/>
      <c r="LPJ58" s="425"/>
      <c r="LPK58" s="425"/>
      <c r="LPL58" s="425"/>
      <c r="LPM58" s="425"/>
      <c r="LPN58" s="425"/>
      <c r="LPO58" s="425"/>
      <c r="LPP58" s="425"/>
      <c r="LPQ58" s="425"/>
      <c r="LPR58" s="425"/>
      <c r="LPS58" s="425"/>
      <c r="LPT58" s="425"/>
      <c r="LPU58" s="425"/>
      <c r="LPV58" s="425"/>
      <c r="LPW58" s="425"/>
      <c r="LPX58" s="425"/>
      <c r="LPY58" s="425"/>
      <c r="LPZ58" s="425"/>
      <c r="LQA58" s="425"/>
      <c r="LQB58" s="425"/>
      <c r="LQC58" s="425"/>
      <c r="LQD58" s="425"/>
      <c r="LQE58" s="425"/>
      <c r="LQF58" s="425"/>
      <c r="LQG58" s="425"/>
      <c r="LQH58" s="425"/>
      <c r="LQI58" s="425"/>
      <c r="LQJ58" s="425"/>
      <c r="LQK58" s="425"/>
      <c r="LQL58" s="425"/>
      <c r="LQM58" s="425"/>
      <c r="LQN58" s="425"/>
      <c r="LQO58" s="425"/>
      <c r="LQP58" s="425"/>
      <c r="LQQ58" s="425"/>
      <c r="LQR58" s="425"/>
      <c r="LQS58" s="425"/>
      <c r="LQT58" s="425"/>
      <c r="LQU58" s="425"/>
      <c r="LQV58" s="425"/>
      <c r="LQW58" s="425"/>
      <c r="LQX58" s="425"/>
      <c r="LQY58" s="425"/>
      <c r="LQZ58" s="425"/>
      <c r="LRA58" s="425"/>
      <c r="LRB58" s="425"/>
      <c r="LRC58" s="425"/>
      <c r="LRD58" s="425"/>
      <c r="LRE58" s="425"/>
      <c r="LRF58" s="425"/>
      <c r="LRG58" s="425"/>
      <c r="LRH58" s="425"/>
      <c r="LRI58" s="425"/>
      <c r="LRJ58" s="425"/>
      <c r="LRK58" s="425"/>
      <c r="LRL58" s="425"/>
      <c r="LRM58" s="425"/>
      <c r="LRN58" s="425"/>
      <c r="LRO58" s="425"/>
      <c r="LRP58" s="425"/>
      <c r="LRQ58" s="425"/>
      <c r="LRR58" s="425"/>
      <c r="LRS58" s="425"/>
      <c r="LRT58" s="425"/>
      <c r="LRU58" s="425"/>
      <c r="LRV58" s="425"/>
      <c r="LRW58" s="425"/>
      <c r="LRX58" s="425"/>
      <c r="LRY58" s="425"/>
      <c r="LRZ58" s="425"/>
      <c r="LSA58" s="425"/>
      <c r="LSB58" s="425"/>
      <c r="LSC58" s="425"/>
      <c r="LSD58" s="425"/>
      <c r="LSE58" s="425"/>
      <c r="LSF58" s="425"/>
      <c r="LSG58" s="425"/>
      <c r="LSH58" s="425"/>
      <c r="LSI58" s="425"/>
      <c r="LSJ58" s="425"/>
      <c r="LSK58" s="425"/>
      <c r="LSL58" s="425"/>
      <c r="LSM58" s="425"/>
      <c r="LSN58" s="425"/>
      <c r="LSO58" s="425"/>
      <c r="LSP58" s="425"/>
      <c r="LSQ58" s="425"/>
      <c r="LSR58" s="425"/>
      <c r="LSS58" s="425"/>
      <c r="LST58" s="425"/>
      <c r="LSU58" s="425"/>
      <c r="LSV58" s="425"/>
      <c r="LSW58" s="425"/>
      <c r="LSX58" s="425"/>
      <c r="LSY58" s="425"/>
      <c r="LSZ58" s="425"/>
      <c r="LTA58" s="425"/>
      <c r="LTB58" s="425"/>
      <c r="LTC58" s="425"/>
      <c r="LTD58" s="425"/>
      <c r="LTE58" s="425"/>
      <c r="LTF58" s="425"/>
      <c r="LTG58" s="425"/>
      <c r="LTH58" s="425"/>
      <c r="LTI58" s="425"/>
      <c r="LTJ58" s="425"/>
      <c r="LTK58" s="425"/>
      <c r="LTL58" s="425"/>
      <c r="LTM58" s="425"/>
      <c r="LTN58" s="425"/>
      <c r="LTO58" s="425"/>
      <c r="LTP58" s="425"/>
      <c r="LTQ58" s="425"/>
      <c r="LTR58" s="425"/>
      <c r="LTS58" s="425"/>
      <c r="LTT58" s="425"/>
      <c r="LTU58" s="425"/>
      <c r="LTV58" s="425"/>
      <c r="LTW58" s="425"/>
      <c r="LTX58" s="425"/>
      <c r="LTY58" s="425"/>
      <c r="LTZ58" s="425"/>
      <c r="LUA58" s="425"/>
      <c r="LUB58" s="425"/>
      <c r="LUC58" s="425"/>
      <c r="LUD58" s="425"/>
      <c r="LUE58" s="425"/>
      <c r="LUF58" s="425"/>
      <c r="LUG58" s="425"/>
      <c r="LUH58" s="425"/>
      <c r="LUI58" s="425"/>
      <c r="LUJ58" s="425"/>
      <c r="LUK58" s="425"/>
      <c r="LUL58" s="425"/>
      <c r="LUM58" s="425"/>
      <c r="LUN58" s="425"/>
      <c r="LUO58" s="425"/>
      <c r="LUP58" s="425"/>
      <c r="LUQ58" s="425"/>
      <c r="LUR58" s="425"/>
      <c r="LUS58" s="425"/>
      <c r="LUT58" s="425"/>
      <c r="LUU58" s="425"/>
      <c r="LUV58" s="425"/>
      <c r="LUW58" s="425"/>
      <c r="LUX58" s="425"/>
      <c r="LUY58" s="425"/>
      <c r="LUZ58" s="425"/>
      <c r="LVA58" s="425"/>
      <c r="LVB58" s="425"/>
      <c r="LVC58" s="425"/>
      <c r="LVD58" s="425"/>
      <c r="LVE58" s="425"/>
      <c r="LVF58" s="425"/>
      <c r="LVG58" s="425"/>
      <c r="LVH58" s="425"/>
      <c r="LVI58" s="425"/>
      <c r="LVJ58" s="425"/>
      <c r="LVK58" s="425"/>
      <c r="LVL58" s="425"/>
      <c r="LVM58" s="425"/>
      <c r="LVN58" s="425"/>
      <c r="LVO58" s="425"/>
      <c r="LVP58" s="425"/>
      <c r="LVQ58" s="425"/>
      <c r="LVR58" s="425"/>
      <c r="LVS58" s="425"/>
      <c r="LVT58" s="425"/>
      <c r="LVU58" s="425"/>
      <c r="LVV58" s="425"/>
      <c r="LVW58" s="425"/>
      <c r="LVX58" s="425"/>
      <c r="LVY58" s="425"/>
      <c r="LVZ58" s="425"/>
      <c r="LWA58" s="425"/>
      <c r="LWB58" s="425"/>
      <c r="LWC58" s="425"/>
      <c r="LWD58" s="425"/>
      <c r="LWE58" s="425"/>
      <c r="LWF58" s="425"/>
      <c r="LWG58" s="425"/>
      <c r="LWH58" s="425"/>
      <c r="LWI58" s="425"/>
      <c r="LWJ58" s="425"/>
      <c r="LWK58" s="425"/>
      <c r="LWL58" s="425"/>
      <c r="LWM58" s="425"/>
      <c r="LWN58" s="425"/>
      <c r="LWO58" s="425"/>
      <c r="LWP58" s="425"/>
      <c r="LWQ58" s="425"/>
      <c r="LWR58" s="425"/>
      <c r="LWS58" s="425"/>
      <c r="LWT58" s="425"/>
      <c r="LWU58" s="425"/>
      <c r="LWV58" s="425"/>
      <c r="LWW58" s="425"/>
      <c r="LWX58" s="425"/>
      <c r="LWY58" s="425"/>
      <c r="LWZ58" s="425"/>
      <c r="LXA58" s="425"/>
      <c r="LXB58" s="425"/>
      <c r="LXC58" s="425"/>
      <c r="LXD58" s="425"/>
      <c r="LXE58" s="425"/>
      <c r="LXF58" s="425"/>
      <c r="LXG58" s="425"/>
      <c r="LXH58" s="425"/>
      <c r="LXI58" s="425"/>
      <c r="LXJ58" s="425"/>
      <c r="LXK58" s="425"/>
      <c r="LXL58" s="425"/>
      <c r="LXM58" s="425"/>
      <c r="LXN58" s="425"/>
      <c r="LXO58" s="425"/>
      <c r="LXP58" s="425"/>
      <c r="LXQ58" s="425"/>
      <c r="LXR58" s="425"/>
      <c r="LXS58" s="425"/>
      <c r="LXT58" s="425"/>
      <c r="LXU58" s="425"/>
      <c r="LXV58" s="425"/>
      <c r="LXW58" s="425"/>
      <c r="LXX58" s="425"/>
      <c r="LXY58" s="425"/>
      <c r="LXZ58" s="425"/>
      <c r="LYA58" s="425"/>
      <c r="LYB58" s="425"/>
      <c r="LYC58" s="425"/>
      <c r="LYD58" s="425"/>
      <c r="LYE58" s="425"/>
      <c r="LYF58" s="425"/>
      <c r="LYG58" s="425"/>
      <c r="LYH58" s="425"/>
      <c r="LYI58" s="425"/>
      <c r="LYJ58" s="425"/>
      <c r="LYK58" s="425"/>
      <c r="LYL58" s="425"/>
      <c r="LYM58" s="425"/>
      <c r="LYN58" s="425"/>
      <c r="LYO58" s="425"/>
      <c r="LYP58" s="425"/>
      <c r="LYQ58" s="425"/>
      <c r="LYR58" s="425"/>
      <c r="LYS58" s="425"/>
      <c r="LYT58" s="425"/>
      <c r="LYU58" s="425"/>
      <c r="LYV58" s="425"/>
      <c r="LYW58" s="425"/>
      <c r="LYX58" s="425"/>
      <c r="LYY58" s="425"/>
      <c r="LYZ58" s="425"/>
      <c r="LZA58" s="425"/>
      <c r="LZB58" s="425"/>
      <c r="LZC58" s="425"/>
      <c r="LZD58" s="425"/>
      <c r="LZE58" s="425"/>
      <c r="LZF58" s="425"/>
      <c r="LZG58" s="425"/>
      <c r="LZH58" s="425"/>
      <c r="LZI58" s="425"/>
      <c r="LZJ58" s="425"/>
      <c r="LZK58" s="425"/>
      <c r="LZL58" s="425"/>
      <c r="LZM58" s="425"/>
      <c r="LZN58" s="425"/>
      <c r="LZO58" s="425"/>
      <c r="LZP58" s="425"/>
      <c r="LZQ58" s="425"/>
      <c r="LZR58" s="425"/>
      <c r="LZS58" s="425"/>
      <c r="LZT58" s="425"/>
      <c r="LZU58" s="425"/>
      <c r="LZV58" s="425"/>
      <c r="LZW58" s="425"/>
      <c r="LZX58" s="425"/>
      <c r="LZY58" s="425"/>
      <c r="LZZ58" s="425"/>
      <c r="MAA58" s="425"/>
      <c r="MAB58" s="425"/>
      <c r="MAC58" s="425"/>
      <c r="MAD58" s="425"/>
      <c r="MAE58" s="425"/>
      <c r="MAF58" s="425"/>
      <c r="MAG58" s="425"/>
      <c r="MAH58" s="425"/>
      <c r="MAI58" s="425"/>
      <c r="MAJ58" s="425"/>
      <c r="MAK58" s="425"/>
      <c r="MAL58" s="425"/>
      <c r="MAM58" s="425"/>
      <c r="MAN58" s="425"/>
      <c r="MAO58" s="425"/>
      <c r="MAP58" s="425"/>
      <c r="MAQ58" s="425"/>
      <c r="MAR58" s="425"/>
      <c r="MAS58" s="425"/>
      <c r="MAT58" s="425"/>
      <c r="MAU58" s="425"/>
      <c r="MAV58" s="425"/>
      <c r="MAW58" s="425"/>
      <c r="MAX58" s="425"/>
      <c r="MAY58" s="425"/>
      <c r="MAZ58" s="425"/>
      <c r="MBA58" s="425"/>
      <c r="MBB58" s="425"/>
      <c r="MBC58" s="425"/>
      <c r="MBD58" s="425"/>
      <c r="MBE58" s="425"/>
      <c r="MBF58" s="425"/>
      <c r="MBG58" s="425"/>
      <c r="MBH58" s="425"/>
      <c r="MBI58" s="425"/>
      <c r="MBJ58" s="425"/>
      <c r="MBK58" s="425"/>
      <c r="MBL58" s="425"/>
      <c r="MBM58" s="425"/>
      <c r="MBN58" s="425"/>
      <c r="MBO58" s="425"/>
      <c r="MBP58" s="425"/>
      <c r="MBQ58" s="425"/>
      <c r="MBR58" s="425"/>
      <c r="MBS58" s="425"/>
      <c r="MBT58" s="425"/>
      <c r="MBU58" s="425"/>
      <c r="MBV58" s="425"/>
      <c r="MBW58" s="425"/>
      <c r="MBX58" s="425"/>
      <c r="MBY58" s="425"/>
      <c r="MBZ58" s="425"/>
      <c r="MCA58" s="425"/>
      <c r="MCB58" s="425"/>
      <c r="MCC58" s="425"/>
      <c r="MCD58" s="425"/>
      <c r="MCE58" s="425"/>
      <c r="MCF58" s="425"/>
      <c r="MCG58" s="425"/>
      <c r="MCH58" s="425"/>
      <c r="MCI58" s="425"/>
      <c r="MCJ58" s="425"/>
      <c r="MCK58" s="425"/>
      <c r="MCL58" s="425"/>
      <c r="MCM58" s="425"/>
      <c r="MCN58" s="425"/>
      <c r="MCO58" s="425"/>
      <c r="MCP58" s="425"/>
      <c r="MCQ58" s="425"/>
      <c r="MCR58" s="425"/>
      <c r="MCS58" s="425"/>
      <c r="MCT58" s="425"/>
      <c r="MCU58" s="425"/>
      <c r="MCV58" s="425"/>
      <c r="MCW58" s="425"/>
      <c r="MCX58" s="425"/>
      <c r="MCY58" s="425"/>
      <c r="MCZ58" s="425"/>
      <c r="MDA58" s="425"/>
      <c r="MDB58" s="425"/>
      <c r="MDC58" s="425"/>
      <c r="MDD58" s="425"/>
      <c r="MDE58" s="425"/>
      <c r="MDF58" s="425"/>
      <c r="MDG58" s="425"/>
      <c r="MDH58" s="425"/>
      <c r="MDI58" s="425"/>
      <c r="MDJ58" s="425"/>
      <c r="MDK58" s="425"/>
      <c r="MDL58" s="425"/>
      <c r="MDM58" s="425"/>
      <c r="MDN58" s="425"/>
      <c r="MDO58" s="425"/>
      <c r="MDP58" s="425"/>
      <c r="MDQ58" s="425"/>
      <c r="MDR58" s="425"/>
      <c r="MDS58" s="425"/>
      <c r="MDT58" s="425"/>
      <c r="MDU58" s="425"/>
      <c r="MDV58" s="425"/>
      <c r="MDW58" s="425"/>
      <c r="MDX58" s="425"/>
      <c r="MDY58" s="425"/>
      <c r="MDZ58" s="425"/>
      <c r="MEA58" s="425"/>
      <c r="MEB58" s="425"/>
      <c r="MEC58" s="425"/>
      <c r="MED58" s="425"/>
      <c r="MEE58" s="425"/>
      <c r="MEF58" s="425"/>
      <c r="MEG58" s="425"/>
      <c r="MEH58" s="425"/>
      <c r="MEI58" s="425"/>
      <c r="MEJ58" s="425"/>
      <c r="MEK58" s="425"/>
      <c r="MEL58" s="425"/>
      <c r="MEM58" s="425"/>
      <c r="MEN58" s="425"/>
      <c r="MEO58" s="425"/>
      <c r="MEP58" s="425"/>
      <c r="MEQ58" s="425"/>
      <c r="MER58" s="425"/>
      <c r="MES58" s="425"/>
      <c r="MET58" s="425"/>
      <c r="MEU58" s="425"/>
      <c r="MEV58" s="425"/>
      <c r="MEW58" s="425"/>
      <c r="MEX58" s="425"/>
      <c r="MEY58" s="425"/>
      <c r="MEZ58" s="425"/>
      <c r="MFA58" s="425"/>
      <c r="MFB58" s="425"/>
      <c r="MFC58" s="425"/>
      <c r="MFD58" s="425"/>
      <c r="MFE58" s="425"/>
      <c r="MFF58" s="425"/>
      <c r="MFG58" s="425"/>
      <c r="MFH58" s="425"/>
      <c r="MFI58" s="425"/>
      <c r="MFJ58" s="425"/>
      <c r="MFK58" s="425"/>
      <c r="MFL58" s="425"/>
      <c r="MFM58" s="425"/>
      <c r="MFN58" s="425"/>
      <c r="MFO58" s="425"/>
      <c r="MFP58" s="425"/>
      <c r="MFQ58" s="425"/>
      <c r="MFR58" s="425"/>
      <c r="MFS58" s="425"/>
      <c r="MFT58" s="425"/>
      <c r="MFU58" s="425"/>
      <c r="MFV58" s="425"/>
      <c r="MFW58" s="425"/>
      <c r="MFX58" s="425"/>
      <c r="MFY58" s="425"/>
      <c r="MFZ58" s="425"/>
      <c r="MGA58" s="425"/>
      <c r="MGB58" s="425"/>
      <c r="MGC58" s="425"/>
      <c r="MGD58" s="425"/>
      <c r="MGE58" s="425"/>
      <c r="MGF58" s="425"/>
      <c r="MGG58" s="425"/>
      <c r="MGH58" s="425"/>
      <c r="MGI58" s="425"/>
      <c r="MGJ58" s="425"/>
      <c r="MGK58" s="425"/>
      <c r="MGL58" s="425"/>
      <c r="MGM58" s="425"/>
      <c r="MGN58" s="425"/>
      <c r="MGO58" s="425"/>
      <c r="MGP58" s="425"/>
      <c r="MGQ58" s="425"/>
      <c r="MGR58" s="425"/>
      <c r="MGS58" s="425"/>
      <c r="MGT58" s="425"/>
      <c r="MGU58" s="425"/>
      <c r="MGV58" s="425"/>
      <c r="MGW58" s="425"/>
      <c r="MGX58" s="425"/>
      <c r="MGY58" s="425"/>
      <c r="MGZ58" s="425"/>
      <c r="MHA58" s="425"/>
      <c r="MHB58" s="425"/>
      <c r="MHC58" s="425"/>
      <c r="MHD58" s="425"/>
      <c r="MHE58" s="425"/>
      <c r="MHF58" s="425"/>
      <c r="MHG58" s="425"/>
      <c r="MHH58" s="425"/>
      <c r="MHI58" s="425"/>
      <c r="MHJ58" s="425"/>
      <c r="MHK58" s="425"/>
      <c r="MHL58" s="425"/>
      <c r="MHM58" s="425"/>
      <c r="MHN58" s="425"/>
      <c r="MHO58" s="425"/>
      <c r="MHP58" s="425"/>
      <c r="MHQ58" s="425"/>
      <c r="MHR58" s="425"/>
      <c r="MHS58" s="425"/>
      <c r="MHT58" s="425"/>
      <c r="MHU58" s="425"/>
      <c r="MHV58" s="425"/>
      <c r="MHW58" s="425"/>
      <c r="MHX58" s="425"/>
      <c r="MHY58" s="425"/>
      <c r="MHZ58" s="425"/>
      <c r="MIA58" s="425"/>
      <c r="MIB58" s="425"/>
      <c r="MIC58" s="425"/>
      <c r="MID58" s="425"/>
      <c r="MIE58" s="425"/>
      <c r="MIF58" s="425"/>
      <c r="MIG58" s="425"/>
      <c r="MIH58" s="425"/>
      <c r="MII58" s="425"/>
      <c r="MIJ58" s="425"/>
      <c r="MIK58" s="425"/>
      <c r="MIL58" s="425"/>
      <c r="MIM58" s="425"/>
      <c r="MIN58" s="425"/>
      <c r="MIO58" s="425"/>
      <c r="MIP58" s="425"/>
      <c r="MIQ58" s="425"/>
      <c r="MIR58" s="425"/>
      <c r="MIS58" s="425"/>
      <c r="MIT58" s="425"/>
      <c r="MIU58" s="425"/>
      <c r="MIV58" s="425"/>
      <c r="MIW58" s="425"/>
      <c r="MIX58" s="425"/>
      <c r="MIY58" s="425"/>
      <c r="MIZ58" s="425"/>
      <c r="MJA58" s="425"/>
      <c r="MJB58" s="425"/>
      <c r="MJC58" s="425"/>
      <c r="MJD58" s="425"/>
      <c r="MJE58" s="425"/>
      <c r="MJF58" s="425"/>
      <c r="MJG58" s="425"/>
      <c r="MJH58" s="425"/>
      <c r="MJI58" s="425"/>
      <c r="MJJ58" s="425"/>
      <c r="MJK58" s="425"/>
      <c r="MJL58" s="425"/>
      <c r="MJM58" s="425"/>
      <c r="MJN58" s="425"/>
      <c r="MJO58" s="425"/>
      <c r="MJP58" s="425"/>
      <c r="MJQ58" s="425"/>
      <c r="MJR58" s="425"/>
      <c r="MJS58" s="425"/>
      <c r="MJT58" s="425"/>
      <c r="MJU58" s="425"/>
      <c r="MJV58" s="425"/>
      <c r="MJW58" s="425"/>
      <c r="MJX58" s="425"/>
      <c r="MJY58" s="425"/>
      <c r="MJZ58" s="425"/>
      <c r="MKA58" s="425"/>
      <c r="MKB58" s="425"/>
      <c r="MKC58" s="425"/>
      <c r="MKD58" s="425"/>
      <c r="MKE58" s="425"/>
      <c r="MKF58" s="425"/>
      <c r="MKG58" s="425"/>
      <c r="MKH58" s="425"/>
      <c r="MKI58" s="425"/>
      <c r="MKJ58" s="425"/>
      <c r="MKK58" s="425"/>
      <c r="MKL58" s="425"/>
      <c r="MKM58" s="425"/>
      <c r="MKN58" s="425"/>
      <c r="MKO58" s="425"/>
      <c r="MKP58" s="425"/>
      <c r="MKQ58" s="425"/>
      <c r="MKR58" s="425"/>
      <c r="MKS58" s="425"/>
      <c r="MKT58" s="425"/>
      <c r="MKU58" s="425"/>
      <c r="MKV58" s="425"/>
      <c r="MKW58" s="425"/>
      <c r="MKX58" s="425"/>
      <c r="MKY58" s="425"/>
      <c r="MKZ58" s="425"/>
      <c r="MLA58" s="425"/>
      <c r="MLB58" s="425"/>
      <c r="MLC58" s="425"/>
      <c r="MLD58" s="425"/>
      <c r="MLE58" s="425"/>
      <c r="MLF58" s="425"/>
      <c r="MLG58" s="425"/>
      <c r="MLH58" s="425"/>
      <c r="MLI58" s="425"/>
      <c r="MLJ58" s="425"/>
      <c r="MLK58" s="425"/>
      <c r="MLL58" s="425"/>
      <c r="MLM58" s="425"/>
      <c r="MLN58" s="425"/>
      <c r="MLO58" s="425"/>
      <c r="MLP58" s="425"/>
      <c r="MLQ58" s="425"/>
      <c r="MLR58" s="425"/>
      <c r="MLS58" s="425"/>
      <c r="MLT58" s="425"/>
      <c r="MLU58" s="425"/>
      <c r="MLV58" s="425"/>
      <c r="MLW58" s="425"/>
      <c r="MLX58" s="425"/>
      <c r="MLY58" s="425"/>
      <c r="MLZ58" s="425"/>
      <c r="MMA58" s="425"/>
      <c r="MMB58" s="425"/>
      <c r="MMC58" s="425"/>
      <c r="MMD58" s="425"/>
      <c r="MME58" s="425"/>
      <c r="MMF58" s="425"/>
      <c r="MMG58" s="425"/>
      <c r="MMH58" s="425"/>
      <c r="MMI58" s="425"/>
      <c r="MMJ58" s="425"/>
      <c r="MMK58" s="425"/>
      <c r="MML58" s="425"/>
      <c r="MMM58" s="425"/>
      <c r="MMN58" s="425"/>
      <c r="MMO58" s="425"/>
      <c r="MMP58" s="425"/>
      <c r="MMQ58" s="425"/>
      <c r="MMR58" s="425"/>
      <c r="MMS58" s="425"/>
      <c r="MMT58" s="425"/>
      <c r="MMU58" s="425"/>
      <c r="MMV58" s="425"/>
      <c r="MMW58" s="425"/>
      <c r="MMX58" s="425"/>
      <c r="MMY58" s="425"/>
      <c r="MMZ58" s="425"/>
      <c r="MNA58" s="425"/>
      <c r="MNB58" s="425"/>
      <c r="MNC58" s="425"/>
      <c r="MND58" s="425"/>
      <c r="MNE58" s="425"/>
      <c r="MNF58" s="425"/>
      <c r="MNG58" s="425"/>
      <c r="MNH58" s="425"/>
      <c r="MNI58" s="425"/>
      <c r="MNJ58" s="425"/>
      <c r="MNK58" s="425"/>
      <c r="MNL58" s="425"/>
      <c r="MNM58" s="425"/>
      <c r="MNN58" s="425"/>
      <c r="MNO58" s="425"/>
      <c r="MNP58" s="425"/>
      <c r="MNQ58" s="425"/>
      <c r="MNR58" s="425"/>
      <c r="MNS58" s="425"/>
      <c r="MNT58" s="425"/>
      <c r="MNU58" s="425"/>
      <c r="MNV58" s="425"/>
      <c r="MNW58" s="425"/>
      <c r="MNX58" s="425"/>
      <c r="MNY58" s="425"/>
      <c r="MNZ58" s="425"/>
      <c r="MOA58" s="425"/>
      <c r="MOB58" s="425"/>
      <c r="MOC58" s="425"/>
      <c r="MOD58" s="425"/>
      <c r="MOE58" s="425"/>
      <c r="MOF58" s="425"/>
      <c r="MOG58" s="425"/>
      <c r="MOH58" s="425"/>
      <c r="MOI58" s="425"/>
      <c r="MOJ58" s="425"/>
      <c r="MOK58" s="425"/>
      <c r="MOL58" s="425"/>
      <c r="MOM58" s="425"/>
      <c r="MON58" s="425"/>
      <c r="MOO58" s="425"/>
      <c r="MOP58" s="425"/>
      <c r="MOQ58" s="425"/>
      <c r="MOR58" s="425"/>
      <c r="MOS58" s="425"/>
      <c r="MOT58" s="425"/>
      <c r="MOU58" s="425"/>
      <c r="MOV58" s="425"/>
      <c r="MOW58" s="425"/>
      <c r="MOX58" s="425"/>
      <c r="MOY58" s="425"/>
      <c r="MOZ58" s="425"/>
      <c r="MPA58" s="425"/>
      <c r="MPB58" s="425"/>
      <c r="MPC58" s="425"/>
      <c r="MPD58" s="425"/>
      <c r="MPE58" s="425"/>
      <c r="MPF58" s="425"/>
      <c r="MPG58" s="425"/>
      <c r="MPH58" s="425"/>
      <c r="MPI58" s="425"/>
      <c r="MPJ58" s="425"/>
      <c r="MPK58" s="425"/>
      <c r="MPL58" s="425"/>
      <c r="MPM58" s="425"/>
      <c r="MPN58" s="425"/>
      <c r="MPO58" s="425"/>
      <c r="MPP58" s="425"/>
      <c r="MPQ58" s="425"/>
      <c r="MPR58" s="425"/>
      <c r="MPS58" s="425"/>
      <c r="MPT58" s="425"/>
      <c r="MPU58" s="425"/>
      <c r="MPV58" s="425"/>
      <c r="MPW58" s="425"/>
      <c r="MPX58" s="425"/>
      <c r="MPY58" s="425"/>
      <c r="MPZ58" s="425"/>
      <c r="MQA58" s="425"/>
      <c r="MQB58" s="425"/>
      <c r="MQC58" s="425"/>
      <c r="MQD58" s="425"/>
      <c r="MQE58" s="425"/>
      <c r="MQF58" s="425"/>
      <c r="MQG58" s="425"/>
      <c r="MQH58" s="425"/>
      <c r="MQI58" s="425"/>
      <c r="MQJ58" s="425"/>
      <c r="MQK58" s="425"/>
      <c r="MQL58" s="425"/>
      <c r="MQM58" s="425"/>
      <c r="MQN58" s="425"/>
      <c r="MQO58" s="425"/>
      <c r="MQP58" s="425"/>
      <c r="MQQ58" s="425"/>
      <c r="MQR58" s="425"/>
      <c r="MQS58" s="425"/>
      <c r="MQT58" s="425"/>
      <c r="MQU58" s="425"/>
      <c r="MQV58" s="425"/>
      <c r="MQW58" s="425"/>
      <c r="MQX58" s="425"/>
      <c r="MQY58" s="425"/>
      <c r="MQZ58" s="425"/>
      <c r="MRA58" s="425"/>
      <c r="MRB58" s="425"/>
      <c r="MRC58" s="425"/>
      <c r="MRD58" s="425"/>
      <c r="MRE58" s="425"/>
      <c r="MRF58" s="425"/>
      <c r="MRG58" s="425"/>
      <c r="MRH58" s="425"/>
      <c r="MRI58" s="425"/>
      <c r="MRJ58" s="425"/>
      <c r="MRK58" s="425"/>
      <c r="MRL58" s="425"/>
      <c r="MRM58" s="425"/>
      <c r="MRN58" s="425"/>
      <c r="MRO58" s="425"/>
      <c r="MRP58" s="425"/>
      <c r="MRQ58" s="425"/>
      <c r="MRR58" s="425"/>
      <c r="MRS58" s="425"/>
      <c r="MRT58" s="425"/>
      <c r="MRU58" s="425"/>
      <c r="MRV58" s="425"/>
      <c r="MRW58" s="425"/>
      <c r="MRX58" s="425"/>
      <c r="MRY58" s="425"/>
      <c r="MRZ58" s="425"/>
      <c r="MSA58" s="425"/>
      <c r="MSB58" s="425"/>
      <c r="MSC58" s="425"/>
      <c r="MSD58" s="425"/>
      <c r="MSE58" s="425"/>
      <c r="MSF58" s="425"/>
      <c r="MSG58" s="425"/>
      <c r="MSH58" s="425"/>
      <c r="MSI58" s="425"/>
      <c r="MSJ58" s="425"/>
      <c r="MSK58" s="425"/>
      <c r="MSL58" s="425"/>
      <c r="MSM58" s="425"/>
      <c r="MSN58" s="425"/>
      <c r="MSO58" s="425"/>
      <c r="MSP58" s="425"/>
      <c r="MSQ58" s="425"/>
      <c r="MSR58" s="425"/>
      <c r="MSS58" s="425"/>
      <c r="MST58" s="425"/>
      <c r="MSU58" s="425"/>
      <c r="MSV58" s="425"/>
      <c r="MSW58" s="425"/>
      <c r="MSX58" s="425"/>
      <c r="MSY58" s="425"/>
      <c r="MSZ58" s="425"/>
      <c r="MTA58" s="425"/>
      <c r="MTB58" s="425"/>
      <c r="MTC58" s="425"/>
      <c r="MTD58" s="425"/>
      <c r="MTE58" s="425"/>
      <c r="MTF58" s="425"/>
      <c r="MTG58" s="425"/>
      <c r="MTH58" s="425"/>
      <c r="MTI58" s="425"/>
      <c r="MTJ58" s="425"/>
      <c r="MTK58" s="425"/>
      <c r="MTL58" s="425"/>
      <c r="MTM58" s="425"/>
      <c r="MTN58" s="425"/>
      <c r="MTO58" s="425"/>
      <c r="MTP58" s="425"/>
      <c r="MTQ58" s="425"/>
      <c r="MTR58" s="425"/>
      <c r="MTS58" s="425"/>
      <c r="MTT58" s="425"/>
      <c r="MTU58" s="425"/>
      <c r="MTV58" s="425"/>
      <c r="MTW58" s="425"/>
      <c r="MTX58" s="425"/>
      <c r="MTY58" s="425"/>
      <c r="MTZ58" s="425"/>
      <c r="MUA58" s="425"/>
      <c r="MUB58" s="425"/>
      <c r="MUC58" s="425"/>
      <c r="MUD58" s="425"/>
      <c r="MUE58" s="425"/>
      <c r="MUF58" s="425"/>
      <c r="MUG58" s="425"/>
      <c r="MUH58" s="425"/>
      <c r="MUI58" s="425"/>
      <c r="MUJ58" s="425"/>
      <c r="MUK58" s="425"/>
      <c r="MUL58" s="425"/>
      <c r="MUM58" s="425"/>
      <c r="MUN58" s="425"/>
      <c r="MUO58" s="425"/>
      <c r="MUP58" s="425"/>
      <c r="MUQ58" s="425"/>
      <c r="MUR58" s="425"/>
      <c r="MUS58" s="425"/>
      <c r="MUT58" s="425"/>
      <c r="MUU58" s="425"/>
      <c r="MUV58" s="425"/>
      <c r="MUW58" s="425"/>
      <c r="MUX58" s="425"/>
      <c r="MUY58" s="425"/>
      <c r="MUZ58" s="425"/>
      <c r="MVA58" s="425"/>
      <c r="MVB58" s="425"/>
      <c r="MVC58" s="425"/>
      <c r="MVD58" s="425"/>
      <c r="MVE58" s="425"/>
      <c r="MVF58" s="425"/>
      <c r="MVG58" s="425"/>
      <c r="MVH58" s="425"/>
      <c r="MVI58" s="425"/>
      <c r="MVJ58" s="425"/>
      <c r="MVK58" s="425"/>
      <c r="MVL58" s="425"/>
      <c r="MVM58" s="425"/>
      <c r="MVN58" s="425"/>
      <c r="MVO58" s="425"/>
      <c r="MVP58" s="425"/>
      <c r="MVQ58" s="425"/>
      <c r="MVR58" s="425"/>
      <c r="MVS58" s="425"/>
      <c r="MVT58" s="425"/>
      <c r="MVU58" s="425"/>
      <c r="MVV58" s="425"/>
      <c r="MVW58" s="425"/>
      <c r="MVX58" s="425"/>
      <c r="MVY58" s="425"/>
      <c r="MVZ58" s="425"/>
      <c r="MWA58" s="425"/>
      <c r="MWB58" s="425"/>
      <c r="MWC58" s="425"/>
      <c r="MWD58" s="425"/>
      <c r="MWE58" s="425"/>
      <c r="MWF58" s="425"/>
      <c r="MWG58" s="425"/>
      <c r="MWH58" s="425"/>
      <c r="MWI58" s="425"/>
      <c r="MWJ58" s="425"/>
      <c r="MWK58" s="425"/>
      <c r="MWL58" s="425"/>
      <c r="MWM58" s="425"/>
      <c r="MWN58" s="425"/>
      <c r="MWO58" s="425"/>
      <c r="MWP58" s="425"/>
      <c r="MWQ58" s="425"/>
      <c r="MWR58" s="425"/>
      <c r="MWS58" s="425"/>
      <c r="MWT58" s="425"/>
      <c r="MWU58" s="425"/>
      <c r="MWV58" s="425"/>
      <c r="MWW58" s="425"/>
      <c r="MWX58" s="425"/>
      <c r="MWY58" s="425"/>
      <c r="MWZ58" s="425"/>
      <c r="MXA58" s="425"/>
      <c r="MXB58" s="425"/>
      <c r="MXC58" s="425"/>
      <c r="MXD58" s="425"/>
      <c r="MXE58" s="425"/>
      <c r="MXF58" s="425"/>
      <c r="MXG58" s="425"/>
      <c r="MXH58" s="425"/>
      <c r="MXI58" s="425"/>
      <c r="MXJ58" s="425"/>
      <c r="MXK58" s="425"/>
      <c r="MXL58" s="425"/>
      <c r="MXM58" s="425"/>
      <c r="MXN58" s="425"/>
      <c r="MXO58" s="425"/>
      <c r="MXP58" s="425"/>
      <c r="MXQ58" s="425"/>
      <c r="MXR58" s="425"/>
      <c r="MXS58" s="425"/>
      <c r="MXT58" s="425"/>
      <c r="MXU58" s="425"/>
      <c r="MXV58" s="425"/>
      <c r="MXW58" s="425"/>
      <c r="MXX58" s="425"/>
      <c r="MXY58" s="425"/>
      <c r="MXZ58" s="425"/>
      <c r="MYA58" s="425"/>
      <c r="MYB58" s="425"/>
      <c r="MYC58" s="425"/>
      <c r="MYD58" s="425"/>
      <c r="MYE58" s="425"/>
      <c r="MYF58" s="425"/>
      <c r="MYG58" s="425"/>
      <c r="MYH58" s="425"/>
      <c r="MYI58" s="425"/>
      <c r="MYJ58" s="425"/>
      <c r="MYK58" s="425"/>
      <c r="MYL58" s="425"/>
      <c r="MYM58" s="425"/>
      <c r="MYN58" s="425"/>
      <c r="MYO58" s="425"/>
      <c r="MYP58" s="425"/>
      <c r="MYQ58" s="425"/>
      <c r="MYR58" s="425"/>
      <c r="MYS58" s="425"/>
      <c r="MYT58" s="425"/>
      <c r="MYU58" s="425"/>
      <c r="MYV58" s="425"/>
      <c r="MYW58" s="425"/>
      <c r="MYX58" s="425"/>
      <c r="MYY58" s="425"/>
      <c r="MYZ58" s="425"/>
      <c r="MZA58" s="425"/>
      <c r="MZB58" s="425"/>
      <c r="MZC58" s="425"/>
      <c r="MZD58" s="425"/>
      <c r="MZE58" s="425"/>
      <c r="MZF58" s="425"/>
      <c r="MZG58" s="425"/>
      <c r="MZH58" s="425"/>
      <c r="MZI58" s="425"/>
      <c r="MZJ58" s="425"/>
      <c r="MZK58" s="425"/>
      <c r="MZL58" s="425"/>
      <c r="MZM58" s="425"/>
      <c r="MZN58" s="425"/>
      <c r="MZO58" s="425"/>
      <c r="MZP58" s="425"/>
      <c r="MZQ58" s="425"/>
      <c r="MZR58" s="425"/>
      <c r="MZS58" s="425"/>
      <c r="MZT58" s="425"/>
      <c r="MZU58" s="425"/>
      <c r="MZV58" s="425"/>
      <c r="MZW58" s="425"/>
      <c r="MZX58" s="425"/>
      <c r="MZY58" s="425"/>
      <c r="MZZ58" s="425"/>
      <c r="NAA58" s="425"/>
      <c r="NAB58" s="425"/>
      <c r="NAC58" s="425"/>
      <c r="NAD58" s="425"/>
      <c r="NAE58" s="425"/>
      <c r="NAF58" s="425"/>
      <c r="NAG58" s="425"/>
      <c r="NAH58" s="425"/>
      <c r="NAI58" s="425"/>
      <c r="NAJ58" s="425"/>
      <c r="NAK58" s="425"/>
      <c r="NAL58" s="425"/>
      <c r="NAM58" s="425"/>
      <c r="NAN58" s="425"/>
      <c r="NAO58" s="425"/>
      <c r="NAP58" s="425"/>
      <c r="NAQ58" s="425"/>
      <c r="NAR58" s="425"/>
      <c r="NAS58" s="425"/>
      <c r="NAT58" s="425"/>
      <c r="NAU58" s="425"/>
      <c r="NAV58" s="425"/>
      <c r="NAW58" s="425"/>
      <c r="NAX58" s="425"/>
      <c r="NAY58" s="425"/>
      <c r="NAZ58" s="425"/>
      <c r="NBA58" s="425"/>
      <c r="NBB58" s="425"/>
      <c r="NBC58" s="425"/>
      <c r="NBD58" s="425"/>
      <c r="NBE58" s="425"/>
      <c r="NBF58" s="425"/>
      <c r="NBG58" s="425"/>
      <c r="NBH58" s="425"/>
      <c r="NBI58" s="425"/>
      <c r="NBJ58" s="425"/>
      <c r="NBK58" s="425"/>
      <c r="NBL58" s="425"/>
      <c r="NBM58" s="425"/>
      <c r="NBN58" s="425"/>
      <c r="NBO58" s="425"/>
      <c r="NBP58" s="425"/>
      <c r="NBQ58" s="425"/>
      <c r="NBR58" s="425"/>
      <c r="NBS58" s="425"/>
      <c r="NBT58" s="425"/>
      <c r="NBU58" s="425"/>
      <c r="NBV58" s="425"/>
      <c r="NBW58" s="425"/>
      <c r="NBX58" s="425"/>
      <c r="NBY58" s="425"/>
      <c r="NBZ58" s="425"/>
      <c r="NCA58" s="425"/>
      <c r="NCB58" s="425"/>
      <c r="NCC58" s="425"/>
      <c r="NCD58" s="425"/>
      <c r="NCE58" s="425"/>
      <c r="NCF58" s="425"/>
      <c r="NCG58" s="425"/>
      <c r="NCH58" s="425"/>
      <c r="NCI58" s="425"/>
      <c r="NCJ58" s="425"/>
      <c r="NCK58" s="425"/>
      <c r="NCL58" s="425"/>
      <c r="NCM58" s="425"/>
      <c r="NCN58" s="425"/>
      <c r="NCO58" s="425"/>
      <c r="NCP58" s="425"/>
      <c r="NCQ58" s="425"/>
      <c r="NCR58" s="425"/>
      <c r="NCS58" s="425"/>
      <c r="NCT58" s="425"/>
      <c r="NCU58" s="425"/>
      <c r="NCV58" s="425"/>
      <c r="NCW58" s="425"/>
      <c r="NCX58" s="425"/>
      <c r="NCY58" s="425"/>
      <c r="NCZ58" s="425"/>
      <c r="NDA58" s="425"/>
      <c r="NDB58" s="425"/>
      <c r="NDC58" s="425"/>
      <c r="NDD58" s="425"/>
      <c r="NDE58" s="425"/>
      <c r="NDF58" s="425"/>
      <c r="NDG58" s="425"/>
      <c r="NDH58" s="425"/>
      <c r="NDI58" s="425"/>
      <c r="NDJ58" s="425"/>
      <c r="NDK58" s="425"/>
      <c r="NDL58" s="425"/>
      <c r="NDM58" s="425"/>
      <c r="NDN58" s="425"/>
      <c r="NDO58" s="425"/>
      <c r="NDP58" s="425"/>
      <c r="NDQ58" s="425"/>
      <c r="NDR58" s="425"/>
      <c r="NDS58" s="425"/>
      <c r="NDT58" s="425"/>
      <c r="NDU58" s="425"/>
      <c r="NDV58" s="425"/>
      <c r="NDW58" s="425"/>
      <c r="NDX58" s="425"/>
      <c r="NDY58" s="425"/>
      <c r="NDZ58" s="425"/>
      <c r="NEA58" s="425"/>
      <c r="NEB58" s="425"/>
      <c r="NEC58" s="425"/>
      <c r="NED58" s="425"/>
      <c r="NEE58" s="425"/>
      <c r="NEF58" s="425"/>
      <c r="NEG58" s="425"/>
      <c r="NEH58" s="425"/>
      <c r="NEI58" s="425"/>
      <c r="NEJ58" s="425"/>
      <c r="NEK58" s="425"/>
      <c r="NEL58" s="425"/>
      <c r="NEM58" s="425"/>
      <c r="NEN58" s="425"/>
      <c r="NEO58" s="425"/>
      <c r="NEP58" s="425"/>
      <c r="NEQ58" s="425"/>
      <c r="NER58" s="425"/>
      <c r="NES58" s="425"/>
      <c r="NET58" s="425"/>
      <c r="NEU58" s="425"/>
      <c r="NEV58" s="425"/>
      <c r="NEW58" s="425"/>
      <c r="NEX58" s="425"/>
      <c r="NEY58" s="425"/>
      <c r="NEZ58" s="425"/>
      <c r="NFA58" s="425"/>
      <c r="NFB58" s="425"/>
      <c r="NFC58" s="425"/>
      <c r="NFD58" s="425"/>
      <c r="NFE58" s="425"/>
      <c r="NFF58" s="425"/>
      <c r="NFG58" s="425"/>
      <c r="NFH58" s="425"/>
      <c r="NFI58" s="425"/>
      <c r="NFJ58" s="425"/>
      <c r="NFK58" s="425"/>
      <c r="NFL58" s="425"/>
      <c r="NFM58" s="425"/>
      <c r="NFN58" s="425"/>
      <c r="NFO58" s="425"/>
      <c r="NFP58" s="425"/>
      <c r="NFQ58" s="425"/>
      <c r="NFR58" s="425"/>
      <c r="NFS58" s="425"/>
      <c r="NFT58" s="425"/>
      <c r="NFU58" s="425"/>
      <c r="NFV58" s="425"/>
      <c r="NFW58" s="425"/>
      <c r="NFX58" s="425"/>
      <c r="NFY58" s="425"/>
      <c r="NFZ58" s="425"/>
      <c r="NGA58" s="425"/>
      <c r="NGB58" s="425"/>
      <c r="NGC58" s="425"/>
      <c r="NGD58" s="425"/>
      <c r="NGE58" s="425"/>
      <c r="NGF58" s="425"/>
      <c r="NGG58" s="425"/>
      <c r="NGH58" s="425"/>
      <c r="NGI58" s="425"/>
      <c r="NGJ58" s="425"/>
      <c r="NGK58" s="425"/>
      <c r="NGL58" s="425"/>
      <c r="NGM58" s="425"/>
      <c r="NGN58" s="425"/>
      <c r="NGO58" s="425"/>
      <c r="NGP58" s="425"/>
      <c r="NGQ58" s="425"/>
      <c r="NGR58" s="425"/>
      <c r="NGS58" s="425"/>
      <c r="NGT58" s="425"/>
      <c r="NGU58" s="425"/>
      <c r="NGV58" s="425"/>
      <c r="NGW58" s="425"/>
      <c r="NGX58" s="425"/>
      <c r="NGY58" s="425"/>
      <c r="NGZ58" s="425"/>
      <c r="NHA58" s="425"/>
      <c r="NHB58" s="425"/>
      <c r="NHC58" s="425"/>
      <c r="NHD58" s="425"/>
      <c r="NHE58" s="425"/>
      <c r="NHF58" s="425"/>
      <c r="NHG58" s="425"/>
      <c r="NHH58" s="425"/>
      <c r="NHI58" s="425"/>
      <c r="NHJ58" s="425"/>
      <c r="NHK58" s="425"/>
      <c r="NHL58" s="425"/>
      <c r="NHM58" s="425"/>
      <c r="NHN58" s="425"/>
      <c r="NHO58" s="425"/>
      <c r="NHP58" s="425"/>
      <c r="NHQ58" s="425"/>
      <c r="NHR58" s="425"/>
      <c r="NHS58" s="425"/>
      <c r="NHT58" s="425"/>
      <c r="NHU58" s="425"/>
      <c r="NHV58" s="425"/>
      <c r="NHW58" s="425"/>
      <c r="NHX58" s="425"/>
      <c r="NHY58" s="425"/>
      <c r="NHZ58" s="425"/>
      <c r="NIA58" s="425"/>
      <c r="NIB58" s="425"/>
      <c r="NIC58" s="425"/>
      <c r="NID58" s="425"/>
      <c r="NIE58" s="425"/>
      <c r="NIF58" s="425"/>
      <c r="NIG58" s="425"/>
      <c r="NIH58" s="425"/>
      <c r="NII58" s="425"/>
      <c r="NIJ58" s="425"/>
      <c r="NIK58" s="425"/>
      <c r="NIL58" s="425"/>
      <c r="NIM58" s="425"/>
      <c r="NIN58" s="425"/>
      <c r="NIO58" s="425"/>
      <c r="NIP58" s="425"/>
      <c r="NIQ58" s="425"/>
      <c r="NIR58" s="425"/>
      <c r="NIS58" s="425"/>
      <c r="NIT58" s="425"/>
      <c r="NIU58" s="425"/>
      <c r="NIV58" s="425"/>
      <c r="NIW58" s="425"/>
      <c r="NIX58" s="425"/>
      <c r="NIY58" s="425"/>
      <c r="NIZ58" s="425"/>
      <c r="NJA58" s="425"/>
      <c r="NJB58" s="425"/>
      <c r="NJC58" s="425"/>
      <c r="NJD58" s="425"/>
      <c r="NJE58" s="425"/>
      <c r="NJF58" s="425"/>
      <c r="NJG58" s="425"/>
      <c r="NJH58" s="425"/>
      <c r="NJI58" s="425"/>
      <c r="NJJ58" s="425"/>
      <c r="NJK58" s="425"/>
      <c r="NJL58" s="425"/>
      <c r="NJM58" s="425"/>
      <c r="NJN58" s="425"/>
      <c r="NJO58" s="425"/>
      <c r="NJP58" s="425"/>
      <c r="NJQ58" s="425"/>
      <c r="NJR58" s="425"/>
      <c r="NJS58" s="425"/>
      <c r="NJT58" s="425"/>
      <c r="NJU58" s="425"/>
      <c r="NJV58" s="425"/>
      <c r="NJW58" s="425"/>
      <c r="NJX58" s="425"/>
      <c r="NJY58" s="425"/>
      <c r="NJZ58" s="425"/>
      <c r="NKA58" s="425"/>
      <c r="NKB58" s="425"/>
      <c r="NKC58" s="425"/>
      <c r="NKD58" s="425"/>
      <c r="NKE58" s="425"/>
      <c r="NKF58" s="425"/>
      <c r="NKG58" s="425"/>
      <c r="NKH58" s="425"/>
      <c r="NKI58" s="425"/>
      <c r="NKJ58" s="425"/>
      <c r="NKK58" s="425"/>
      <c r="NKL58" s="425"/>
      <c r="NKM58" s="425"/>
      <c r="NKN58" s="425"/>
      <c r="NKO58" s="425"/>
      <c r="NKP58" s="425"/>
      <c r="NKQ58" s="425"/>
      <c r="NKR58" s="425"/>
      <c r="NKS58" s="425"/>
      <c r="NKT58" s="425"/>
      <c r="NKU58" s="425"/>
      <c r="NKV58" s="425"/>
      <c r="NKW58" s="425"/>
      <c r="NKX58" s="425"/>
      <c r="NKY58" s="425"/>
      <c r="NKZ58" s="425"/>
      <c r="NLA58" s="425"/>
      <c r="NLB58" s="425"/>
      <c r="NLC58" s="425"/>
      <c r="NLD58" s="425"/>
      <c r="NLE58" s="425"/>
      <c r="NLF58" s="425"/>
      <c r="NLG58" s="425"/>
      <c r="NLH58" s="425"/>
      <c r="NLI58" s="425"/>
      <c r="NLJ58" s="425"/>
      <c r="NLK58" s="425"/>
      <c r="NLL58" s="425"/>
      <c r="NLM58" s="425"/>
      <c r="NLN58" s="425"/>
      <c r="NLO58" s="425"/>
      <c r="NLP58" s="425"/>
      <c r="NLQ58" s="425"/>
      <c r="NLR58" s="425"/>
      <c r="NLS58" s="425"/>
      <c r="NLT58" s="425"/>
      <c r="NLU58" s="425"/>
      <c r="NLV58" s="425"/>
      <c r="NLW58" s="425"/>
      <c r="NLX58" s="425"/>
      <c r="NLY58" s="425"/>
      <c r="NLZ58" s="425"/>
      <c r="NMA58" s="425"/>
      <c r="NMB58" s="425"/>
      <c r="NMC58" s="425"/>
      <c r="NMD58" s="425"/>
      <c r="NME58" s="425"/>
      <c r="NMF58" s="425"/>
      <c r="NMG58" s="425"/>
      <c r="NMH58" s="425"/>
      <c r="NMI58" s="425"/>
      <c r="NMJ58" s="425"/>
      <c r="NMK58" s="425"/>
      <c r="NML58" s="425"/>
      <c r="NMM58" s="425"/>
      <c r="NMN58" s="425"/>
      <c r="NMO58" s="425"/>
      <c r="NMP58" s="425"/>
      <c r="NMQ58" s="425"/>
      <c r="NMR58" s="425"/>
      <c r="NMS58" s="425"/>
      <c r="NMT58" s="425"/>
      <c r="NMU58" s="425"/>
      <c r="NMV58" s="425"/>
      <c r="NMW58" s="425"/>
      <c r="NMX58" s="425"/>
      <c r="NMY58" s="425"/>
      <c r="NMZ58" s="425"/>
      <c r="NNA58" s="425"/>
      <c r="NNB58" s="425"/>
      <c r="NNC58" s="425"/>
      <c r="NND58" s="425"/>
      <c r="NNE58" s="425"/>
      <c r="NNF58" s="425"/>
      <c r="NNG58" s="425"/>
      <c r="NNH58" s="425"/>
      <c r="NNI58" s="425"/>
      <c r="NNJ58" s="425"/>
      <c r="NNK58" s="425"/>
      <c r="NNL58" s="425"/>
      <c r="NNM58" s="425"/>
      <c r="NNN58" s="425"/>
      <c r="NNO58" s="425"/>
      <c r="NNP58" s="425"/>
      <c r="NNQ58" s="425"/>
      <c r="NNR58" s="425"/>
      <c r="NNS58" s="425"/>
      <c r="NNT58" s="425"/>
      <c r="NNU58" s="425"/>
      <c r="NNV58" s="425"/>
      <c r="NNW58" s="425"/>
      <c r="NNX58" s="425"/>
      <c r="NNY58" s="425"/>
      <c r="NNZ58" s="425"/>
      <c r="NOA58" s="425"/>
      <c r="NOB58" s="425"/>
      <c r="NOC58" s="425"/>
      <c r="NOD58" s="425"/>
      <c r="NOE58" s="425"/>
      <c r="NOF58" s="425"/>
      <c r="NOG58" s="425"/>
      <c r="NOH58" s="425"/>
      <c r="NOI58" s="425"/>
      <c r="NOJ58" s="425"/>
      <c r="NOK58" s="425"/>
      <c r="NOL58" s="425"/>
      <c r="NOM58" s="425"/>
      <c r="NON58" s="425"/>
      <c r="NOO58" s="425"/>
      <c r="NOP58" s="425"/>
      <c r="NOQ58" s="425"/>
      <c r="NOR58" s="425"/>
      <c r="NOS58" s="425"/>
      <c r="NOT58" s="425"/>
      <c r="NOU58" s="425"/>
      <c r="NOV58" s="425"/>
      <c r="NOW58" s="425"/>
      <c r="NOX58" s="425"/>
      <c r="NOY58" s="425"/>
      <c r="NOZ58" s="425"/>
      <c r="NPA58" s="425"/>
      <c r="NPB58" s="425"/>
      <c r="NPC58" s="425"/>
      <c r="NPD58" s="425"/>
      <c r="NPE58" s="425"/>
      <c r="NPF58" s="425"/>
      <c r="NPG58" s="425"/>
      <c r="NPH58" s="425"/>
      <c r="NPI58" s="425"/>
      <c r="NPJ58" s="425"/>
      <c r="NPK58" s="425"/>
      <c r="NPL58" s="425"/>
      <c r="NPM58" s="425"/>
      <c r="NPN58" s="425"/>
      <c r="NPO58" s="425"/>
      <c r="NPP58" s="425"/>
      <c r="NPQ58" s="425"/>
      <c r="NPR58" s="425"/>
      <c r="NPS58" s="425"/>
      <c r="NPT58" s="425"/>
      <c r="NPU58" s="425"/>
      <c r="NPV58" s="425"/>
      <c r="NPW58" s="425"/>
      <c r="NPX58" s="425"/>
      <c r="NPY58" s="425"/>
      <c r="NPZ58" s="425"/>
      <c r="NQA58" s="425"/>
      <c r="NQB58" s="425"/>
      <c r="NQC58" s="425"/>
      <c r="NQD58" s="425"/>
      <c r="NQE58" s="425"/>
      <c r="NQF58" s="425"/>
      <c r="NQG58" s="425"/>
      <c r="NQH58" s="425"/>
      <c r="NQI58" s="425"/>
      <c r="NQJ58" s="425"/>
      <c r="NQK58" s="425"/>
      <c r="NQL58" s="425"/>
      <c r="NQM58" s="425"/>
      <c r="NQN58" s="425"/>
      <c r="NQO58" s="425"/>
      <c r="NQP58" s="425"/>
      <c r="NQQ58" s="425"/>
      <c r="NQR58" s="425"/>
      <c r="NQS58" s="425"/>
      <c r="NQT58" s="425"/>
      <c r="NQU58" s="425"/>
      <c r="NQV58" s="425"/>
      <c r="NQW58" s="425"/>
      <c r="NQX58" s="425"/>
      <c r="NQY58" s="425"/>
      <c r="NQZ58" s="425"/>
      <c r="NRA58" s="425"/>
      <c r="NRB58" s="425"/>
      <c r="NRC58" s="425"/>
      <c r="NRD58" s="425"/>
      <c r="NRE58" s="425"/>
      <c r="NRF58" s="425"/>
      <c r="NRG58" s="425"/>
      <c r="NRH58" s="425"/>
      <c r="NRI58" s="425"/>
      <c r="NRJ58" s="425"/>
      <c r="NRK58" s="425"/>
      <c r="NRL58" s="425"/>
      <c r="NRM58" s="425"/>
      <c r="NRN58" s="425"/>
      <c r="NRO58" s="425"/>
      <c r="NRP58" s="425"/>
      <c r="NRQ58" s="425"/>
      <c r="NRR58" s="425"/>
      <c r="NRS58" s="425"/>
      <c r="NRT58" s="425"/>
      <c r="NRU58" s="425"/>
      <c r="NRV58" s="425"/>
      <c r="NRW58" s="425"/>
      <c r="NRX58" s="425"/>
      <c r="NRY58" s="425"/>
      <c r="NRZ58" s="425"/>
      <c r="NSA58" s="425"/>
      <c r="NSB58" s="425"/>
      <c r="NSC58" s="425"/>
      <c r="NSD58" s="425"/>
      <c r="NSE58" s="425"/>
      <c r="NSF58" s="425"/>
      <c r="NSG58" s="425"/>
      <c r="NSH58" s="425"/>
      <c r="NSI58" s="425"/>
      <c r="NSJ58" s="425"/>
      <c r="NSK58" s="425"/>
      <c r="NSL58" s="425"/>
      <c r="NSM58" s="425"/>
      <c r="NSN58" s="425"/>
      <c r="NSO58" s="425"/>
      <c r="NSP58" s="425"/>
      <c r="NSQ58" s="425"/>
      <c r="NSR58" s="425"/>
      <c r="NSS58" s="425"/>
      <c r="NST58" s="425"/>
      <c r="NSU58" s="425"/>
      <c r="NSV58" s="425"/>
      <c r="NSW58" s="425"/>
      <c r="NSX58" s="425"/>
      <c r="NSY58" s="425"/>
      <c r="NSZ58" s="425"/>
      <c r="NTA58" s="425"/>
      <c r="NTB58" s="425"/>
      <c r="NTC58" s="425"/>
      <c r="NTD58" s="425"/>
      <c r="NTE58" s="425"/>
      <c r="NTF58" s="425"/>
      <c r="NTG58" s="425"/>
      <c r="NTH58" s="425"/>
      <c r="NTI58" s="425"/>
      <c r="NTJ58" s="425"/>
      <c r="NTK58" s="425"/>
      <c r="NTL58" s="425"/>
      <c r="NTM58" s="425"/>
      <c r="NTN58" s="425"/>
      <c r="NTO58" s="425"/>
      <c r="NTP58" s="425"/>
      <c r="NTQ58" s="425"/>
      <c r="NTR58" s="425"/>
      <c r="NTS58" s="425"/>
      <c r="NTT58" s="425"/>
      <c r="NTU58" s="425"/>
      <c r="NTV58" s="425"/>
      <c r="NTW58" s="425"/>
      <c r="NTX58" s="425"/>
      <c r="NTY58" s="425"/>
      <c r="NTZ58" s="425"/>
      <c r="NUA58" s="425"/>
      <c r="NUB58" s="425"/>
      <c r="NUC58" s="425"/>
      <c r="NUD58" s="425"/>
      <c r="NUE58" s="425"/>
      <c r="NUF58" s="425"/>
      <c r="NUG58" s="425"/>
      <c r="NUH58" s="425"/>
      <c r="NUI58" s="425"/>
      <c r="NUJ58" s="425"/>
      <c r="NUK58" s="425"/>
      <c r="NUL58" s="425"/>
      <c r="NUM58" s="425"/>
      <c r="NUN58" s="425"/>
      <c r="NUO58" s="425"/>
      <c r="NUP58" s="425"/>
      <c r="NUQ58" s="425"/>
      <c r="NUR58" s="425"/>
      <c r="NUS58" s="425"/>
      <c r="NUT58" s="425"/>
      <c r="NUU58" s="425"/>
      <c r="NUV58" s="425"/>
      <c r="NUW58" s="425"/>
      <c r="NUX58" s="425"/>
      <c r="NUY58" s="425"/>
      <c r="NUZ58" s="425"/>
      <c r="NVA58" s="425"/>
      <c r="NVB58" s="425"/>
      <c r="NVC58" s="425"/>
      <c r="NVD58" s="425"/>
      <c r="NVE58" s="425"/>
      <c r="NVF58" s="425"/>
      <c r="NVG58" s="425"/>
      <c r="NVH58" s="425"/>
      <c r="NVI58" s="425"/>
      <c r="NVJ58" s="425"/>
      <c r="NVK58" s="425"/>
      <c r="NVL58" s="425"/>
      <c r="NVM58" s="425"/>
      <c r="NVN58" s="425"/>
      <c r="NVO58" s="425"/>
      <c r="NVP58" s="425"/>
      <c r="NVQ58" s="425"/>
      <c r="NVR58" s="425"/>
      <c r="NVS58" s="425"/>
      <c r="NVT58" s="425"/>
      <c r="NVU58" s="425"/>
      <c r="NVV58" s="425"/>
      <c r="NVW58" s="425"/>
      <c r="NVX58" s="425"/>
      <c r="NVY58" s="425"/>
      <c r="NVZ58" s="425"/>
      <c r="NWA58" s="425"/>
      <c r="NWB58" s="425"/>
      <c r="NWC58" s="425"/>
      <c r="NWD58" s="425"/>
      <c r="NWE58" s="425"/>
      <c r="NWF58" s="425"/>
      <c r="NWG58" s="425"/>
      <c r="NWH58" s="425"/>
      <c r="NWI58" s="425"/>
      <c r="NWJ58" s="425"/>
      <c r="NWK58" s="425"/>
      <c r="NWL58" s="425"/>
      <c r="NWM58" s="425"/>
      <c r="NWN58" s="425"/>
      <c r="NWO58" s="425"/>
      <c r="NWP58" s="425"/>
      <c r="NWQ58" s="425"/>
      <c r="NWR58" s="425"/>
      <c r="NWS58" s="425"/>
      <c r="NWT58" s="425"/>
      <c r="NWU58" s="425"/>
      <c r="NWV58" s="425"/>
      <c r="NWW58" s="425"/>
      <c r="NWX58" s="425"/>
      <c r="NWY58" s="425"/>
      <c r="NWZ58" s="425"/>
      <c r="NXA58" s="425"/>
      <c r="NXB58" s="425"/>
      <c r="NXC58" s="425"/>
      <c r="NXD58" s="425"/>
      <c r="NXE58" s="425"/>
      <c r="NXF58" s="425"/>
      <c r="NXG58" s="425"/>
      <c r="NXH58" s="425"/>
      <c r="NXI58" s="425"/>
      <c r="NXJ58" s="425"/>
      <c r="NXK58" s="425"/>
      <c r="NXL58" s="425"/>
      <c r="NXM58" s="425"/>
      <c r="NXN58" s="425"/>
      <c r="NXO58" s="425"/>
      <c r="NXP58" s="425"/>
      <c r="NXQ58" s="425"/>
      <c r="NXR58" s="425"/>
      <c r="NXS58" s="425"/>
      <c r="NXT58" s="425"/>
      <c r="NXU58" s="425"/>
      <c r="NXV58" s="425"/>
      <c r="NXW58" s="425"/>
      <c r="NXX58" s="425"/>
      <c r="NXY58" s="425"/>
      <c r="NXZ58" s="425"/>
      <c r="NYA58" s="425"/>
      <c r="NYB58" s="425"/>
      <c r="NYC58" s="425"/>
      <c r="NYD58" s="425"/>
      <c r="NYE58" s="425"/>
      <c r="NYF58" s="425"/>
      <c r="NYG58" s="425"/>
      <c r="NYH58" s="425"/>
      <c r="NYI58" s="425"/>
      <c r="NYJ58" s="425"/>
      <c r="NYK58" s="425"/>
      <c r="NYL58" s="425"/>
      <c r="NYM58" s="425"/>
      <c r="NYN58" s="425"/>
      <c r="NYO58" s="425"/>
      <c r="NYP58" s="425"/>
      <c r="NYQ58" s="425"/>
      <c r="NYR58" s="425"/>
      <c r="NYS58" s="425"/>
      <c r="NYT58" s="425"/>
      <c r="NYU58" s="425"/>
      <c r="NYV58" s="425"/>
      <c r="NYW58" s="425"/>
      <c r="NYX58" s="425"/>
      <c r="NYY58" s="425"/>
      <c r="NYZ58" s="425"/>
      <c r="NZA58" s="425"/>
      <c r="NZB58" s="425"/>
      <c r="NZC58" s="425"/>
      <c r="NZD58" s="425"/>
      <c r="NZE58" s="425"/>
      <c r="NZF58" s="425"/>
      <c r="NZG58" s="425"/>
      <c r="NZH58" s="425"/>
      <c r="NZI58" s="425"/>
      <c r="NZJ58" s="425"/>
      <c r="NZK58" s="425"/>
      <c r="NZL58" s="425"/>
      <c r="NZM58" s="425"/>
      <c r="NZN58" s="425"/>
      <c r="NZO58" s="425"/>
      <c r="NZP58" s="425"/>
      <c r="NZQ58" s="425"/>
      <c r="NZR58" s="425"/>
      <c r="NZS58" s="425"/>
      <c r="NZT58" s="425"/>
      <c r="NZU58" s="425"/>
      <c r="NZV58" s="425"/>
      <c r="NZW58" s="425"/>
      <c r="NZX58" s="425"/>
      <c r="NZY58" s="425"/>
      <c r="NZZ58" s="425"/>
      <c r="OAA58" s="425"/>
      <c r="OAB58" s="425"/>
      <c r="OAC58" s="425"/>
      <c r="OAD58" s="425"/>
      <c r="OAE58" s="425"/>
      <c r="OAF58" s="425"/>
      <c r="OAG58" s="425"/>
      <c r="OAH58" s="425"/>
      <c r="OAI58" s="425"/>
      <c r="OAJ58" s="425"/>
      <c r="OAK58" s="425"/>
      <c r="OAL58" s="425"/>
      <c r="OAM58" s="425"/>
      <c r="OAN58" s="425"/>
      <c r="OAO58" s="425"/>
      <c r="OAP58" s="425"/>
      <c r="OAQ58" s="425"/>
      <c r="OAR58" s="425"/>
      <c r="OAS58" s="425"/>
      <c r="OAT58" s="425"/>
      <c r="OAU58" s="425"/>
      <c r="OAV58" s="425"/>
      <c r="OAW58" s="425"/>
      <c r="OAX58" s="425"/>
      <c r="OAY58" s="425"/>
      <c r="OAZ58" s="425"/>
      <c r="OBA58" s="425"/>
      <c r="OBB58" s="425"/>
      <c r="OBC58" s="425"/>
      <c r="OBD58" s="425"/>
      <c r="OBE58" s="425"/>
      <c r="OBF58" s="425"/>
      <c r="OBG58" s="425"/>
      <c r="OBH58" s="425"/>
      <c r="OBI58" s="425"/>
      <c r="OBJ58" s="425"/>
      <c r="OBK58" s="425"/>
      <c r="OBL58" s="425"/>
      <c r="OBM58" s="425"/>
      <c r="OBN58" s="425"/>
      <c r="OBO58" s="425"/>
      <c r="OBP58" s="425"/>
      <c r="OBQ58" s="425"/>
      <c r="OBR58" s="425"/>
      <c r="OBS58" s="425"/>
      <c r="OBT58" s="425"/>
      <c r="OBU58" s="425"/>
      <c r="OBV58" s="425"/>
      <c r="OBW58" s="425"/>
      <c r="OBX58" s="425"/>
      <c r="OBY58" s="425"/>
      <c r="OBZ58" s="425"/>
      <c r="OCA58" s="425"/>
      <c r="OCB58" s="425"/>
      <c r="OCC58" s="425"/>
      <c r="OCD58" s="425"/>
      <c r="OCE58" s="425"/>
      <c r="OCF58" s="425"/>
      <c r="OCG58" s="425"/>
      <c r="OCH58" s="425"/>
      <c r="OCI58" s="425"/>
      <c r="OCJ58" s="425"/>
      <c r="OCK58" s="425"/>
      <c r="OCL58" s="425"/>
      <c r="OCM58" s="425"/>
      <c r="OCN58" s="425"/>
      <c r="OCO58" s="425"/>
      <c r="OCP58" s="425"/>
      <c r="OCQ58" s="425"/>
      <c r="OCR58" s="425"/>
      <c r="OCS58" s="425"/>
      <c r="OCT58" s="425"/>
      <c r="OCU58" s="425"/>
      <c r="OCV58" s="425"/>
      <c r="OCW58" s="425"/>
      <c r="OCX58" s="425"/>
      <c r="OCY58" s="425"/>
      <c r="OCZ58" s="425"/>
      <c r="ODA58" s="425"/>
      <c r="ODB58" s="425"/>
      <c r="ODC58" s="425"/>
      <c r="ODD58" s="425"/>
      <c r="ODE58" s="425"/>
      <c r="ODF58" s="425"/>
      <c r="ODG58" s="425"/>
      <c r="ODH58" s="425"/>
      <c r="ODI58" s="425"/>
      <c r="ODJ58" s="425"/>
      <c r="ODK58" s="425"/>
      <c r="ODL58" s="425"/>
      <c r="ODM58" s="425"/>
      <c r="ODN58" s="425"/>
      <c r="ODO58" s="425"/>
      <c r="ODP58" s="425"/>
      <c r="ODQ58" s="425"/>
      <c r="ODR58" s="425"/>
      <c r="ODS58" s="425"/>
      <c r="ODT58" s="425"/>
      <c r="ODU58" s="425"/>
      <c r="ODV58" s="425"/>
      <c r="ODW58" s="425"/>
      <c r="ODX58" s="425"/>
      <c r="ODY58" s="425"/>
      <c r="ODZ58" s="425"/>
      <c r="OEA58" s="425"/>
      <c r="OEB58" s="425"/>
      <c r="OEC58" s="425"/>
      <c r="OED58" s="425"/>
      <c r="OEE58" s="425"/>
      <c r="OEF58" s="425"/>
      <c r="OEG58" s="425"/>
      <c r="OEH58" s="425"/>
      <c r="OEI58" s="425"/>
      <c r="OEJ58" s="425"/>
      <c r="OEK58" s="425"/>
      <c r="OEL58" s="425"/>
      <c r="OEM58" s="425"/>
      <c r="OEN58" s="425"/>
      <c r="OEO58" s="425"/>
      <c r="OEP58" s="425"/>
      <c r="OEQ58" s="425"/>
      <c r="OER58" s="425"/>
      <c r="OES58" s="425"/>
      <c r="OET58" s="425"/>
      <c r="OEU58" s="425"/>
      <c r="OEV58" s="425"/>
      <c r="OEW58" s="425"/>
      <c r="OEX58" s="425"/>
      <c r="OEY58" s="425"/>
      <c r="OEZ58" s="425"/>
      <c r="OFA58" s="425"/>
      <c r="OFB58" s="425"/>
      <c r="OFC58" s="425"/>
      <c r="OFD58" s="425"/>
      <c r="OFE58" s="425"/>
      <c r="OFF58" s="425"/>
      <c r="OFG58" s="425"/>
      <c r="OFH58" s="425"/>
      <c r="OFI58" s="425"/>
      <c r="OFJ58" s="425"/>
      <c r="OFK58" s="425"/>
      <c r="OFL58" s="425"/>
      <c r="OFM58" s="425"/>
      <c r="OFN58" s="425"/>
      <c r="OFO58" s="425"/>
      <c r="OFP58" s="425"/>
      <c r="OFQ58" s="425"/>
      <c r="OFR58" s="425"/>
      <c r="OFS58" s="425"/>
      <c r="OFT58" s="425"/>
      <c r="OFU58" s="425"/>
      <c r="OFV58" s="425"/>
      <c r="OFW58" s="425"/>
      <c r="OFX58" s="425"/>
      <c r="OFY58" s="425"/>
      <c r="OFZ58" s="425"/>
      <c r="OGA58" s="425"/>
      <c r="OGB58" s="425"/>
      <c r="OGC58" s="425"/>
      <c r="OGD58" s="425"/>
      <c r="OGE58" s="425"/>
      <c r="OGF58" s="425"/>
      <c r="OGG58" s="425"/>
      <c r="OGH58" s="425"/>
      <c r="OGI58" s="425"/>
      <c r="OGJ58" s="425"/>
      <c r="OGK58" s="425"/>
      <c r="OGL58" s="425"/>
      <c r="OGM58" s="425"/>
      <c r="OGN58" s="425"/>
      <c r="OGO58" s="425"/>
      <c r="OGP58" s="425"/>
      <c r="OGQ58" s="425"/>
      <c r="OGR58" s="425"/>
      <c r="OGS58" s="425"/>
      <c r="OGT58" s="425"/>
      <c r="OGU58" s="425"/>
      <c r="OGV58" s="425"/>
      <c r="OGW58" s="425"/>
      <c r="OGX58" s="425"/>
      <c r="OGY58" s="425"/>
      <c r="OGZ58" s="425"/>
      <c r="OHA58" s="425"/>
      <c r="OHB58" s="425"/>
      <c r="OHC58" s="425"/>
      <c r="OHD58" s="425"/>
      <c r="OHE58" s="425"/>
      <c r="OHF58" s="425"/>
      <c r="OHG58" s="425"/>
      <c r="OHH58" s="425"/>
      <c r="OHI58" s="425"/>
      <c r="OHJ58" s="425"/>
      <c r="OHK58" s="425"/>
      <c r="OHL58" s="425"/>
      <c r="OHM58" s="425"/>
      <c r="OHN58" s="425"/>
      <c r="OHO58" s="425"/>
      <c r="OHP58" s="425"/>
      <c r="OHQ58" s="425"/>
      <c r="OHR58" s="425"/>
      <c r="OHS58" s="425"/>
      <c r="OHT58" s="425"/>
      <c r="OHU58" s="425"/>
      <c r="OHV58" s="425"/>
      <c r="OHW58" s="425"/>
      <c r="OHX58" s="425"/>
      <c r="OHY58" s="425"/>
      <c r="OHZ58" s="425"/>
      <c r="OIA58" s="425"/>
      <c r="OIB58" s="425"/>
      <c r="OIC58" s="425"/>
      <c r="OID58" s="425"/>
      <c r="OIE58" s="425"/>
      <c r="OIF58" s="425"/>
      <c r="OIG58" s="425"/>
      <c r="OIH58" s="425"/>
      <c r="OII58" s="425"/>
      <c r="OIJ58" s="425"/>
      <c r="OIK58" s="425"/>
      <c r="OIL58" s="425"/>
      <c r="OIM58" s="425"/>
      <c r="OIN58" s="425"/>
      <c r="OIO58" s="425"/>
      <c r="OIP58" s="425"/>
      <c r="OIQ58" s="425"/>
      <c r="OIR58" s="425"/>
      <c r="OIS58" s="425"/>
      <c r="OIT58" s="425"/>
      <c r="OIU58" s="425"/>
      <c r="OIV58" s="425"/>
      <c r="OIW58" s="425"/>
      <c r="OIX58" s="425"/>
      <c r="OIY58" s="425"/>
      <c r="OIZ58" s="425"/>
      <c r="OJA58" s="425"/>
      <c r="OJB58" s="425"/>
      <c r="OJC58" s="425"/>
      <c r="OJD58" s="425"/>
      <c r="OJE58" s="425"/>
      <c r="OJF58" s="425"/>
      <c r="OJG58" s="425"/>
      <c r="OJH58" s="425"/>
      <c r="OJI58" s="425"/>
      <c r="OJJ58" s="425"/>
      <c r="OJK58" s="425"/>
      <c r="OJL58" s="425"/>
      <c r="OJM58" s="425"/>
      <c r="OJN58" s="425"/>
      <c r="OJO58" s="425"/>
      <c r="OJP58" s="425"/>
      <c r="OJQ58" s="425"/>
      <c r="OJR58" s="425"/>
      <c r="OJS58" s="425"/>
      <c r="OJT58" s="425"/>
      <c r="OJU58" s="425"/>
      <c r="OJV58" s="425"/>
      <c r="OJW58" s="425"/>
      <c r="OJX58" s="425"/>
      <c r="OJY58" s="425"/>
      <c r="OJZ58" s="425"/>
      <c r="OKA58" s="425"/>
      <c r="OKB58" s="425"/>
      <c r="OKC58" s="425"/>
      <c r="OKD58" s="425"/>
      <c r="OKE58" s="425"/>
      <c r="OKF58" s="425"/>
      <c r="OKG58" s="425"/>
      <c r="OKH58" s="425"/>
      <c r="OKI58" s="425"/>
      <c r="OKJ58" s="425"/>
      <c r="OKK58" s="425"/>
      <c r="OKL58" s="425"/>
      <c r="OKM58" s="425"/>
      <c r="OKN58" s="425"/>
      <c r="OKO58" s="425"/>
      <c r="OKP58" s="425"/>
      <c r="OKQ58" s="425"/>
      <c r="OKR58" s="425"/>
      <c r="OKS58" s="425"/>
      <c r="OKT58" s="425"/>
      <c r="OKU58" s="425"/>
      <c r="OKV58" s="425"/>
      <c r="OKW58" s="425"/>
      <c r="OKX58" s="425"/>
      <c r="OKY58" s="425"/>
      <c r="OKZ58" s="425"/>
      <c r="OLA58" s="425"/>
      <c r="OLB58" s="425"/>
      <c r="OLC58" s="425"/>
      <c r="OLD58" s="425"/>
      <c r="OLE58" s="425"/>
      <c r="OLF58" s="425"/>
      <c r="OLG58" s="425"/>
      <c r="OLH58" s="425"/>
      <c r="OLI58" s="425"/>
      <c r="OLJ58" s="425"/>
      <c r="OLK58" s="425"/>
      <c r="OLL58" s="425"/>
      <c r="OLM58" s="425"/>
      <c r="OLN58" s="425"/>
      <c r="OLO58" s="425"/>
      <c r="OLP58" s="425"/>
      <c r="OLQ58" s="425"/>
      <c r="OLR58" s="425"/>
      <c r="OLS58" s="425"/>
      <c r="OLT58" s="425"/>
      <c r="OLU58" s="425"/>
      <c r="OLV58" s="425"/>
      <c r="OLW58" s="425"/>
      <c r="OLX58" s="425"/>
      <c r="OLY58" s="425"/>
      <c r="OLZ58" s="425"/>
      <c r="OMA58" s="425"/>
      <c r="OMB58" s="425"/>
      <c r="OMC58" s="425"/>
      <c r="OMD58" s="425"/>
      <c r="OME58" s="425"/>
      <c r="OMF58" s="425"/>
      <c r="OMG58" s="425"/>
      <c r="OMH58" s="425"/>
      <c r="OMI58" s="425"/>
      <c r="OMJ58" s="425"/>
      <c r="OMK58" s="425"/>
      <c r="OML58" s="425"/>
      <c r="OMM58" s="425"/>
      <c r="OMN58" s="425"/>
      <c r="OMO58" s="425"/>
      <c r="OMP58" s="425"/>
      <c r="OMQ58" s="425"/>
      <c r="OMR58" s="425"/>
      <c r="OMS58" s="425"/>
      <c r="OMT58" s="425"/>
      <c r="OMU58" s="425"/>
      <c r="OMV58" s="425"/>
      <c r="OMW58" s="425"/>
      <c r="OMX58" s="425"/>
      <c r="OMY58" s="425"/>
      <c r="OMZ58" s="425"/>
      <c r="ONA58" s="425"/>
      <c r="ONB58" s="425"/>
      <c r="ONC58" s="425"/>
      <c r="OND58" s="425"/>
      <c r="ONE58" s="425"/>
      <c r="ONF58" s="425"/>
      <c r="ONG58" s="425"/>
      <c r="ONH58" s="425"/>
      <c r="ONI58" s="425"/>
      <c r="ONJ58" s="425"/>
      <c r="ONK58" s="425"/>
      <c r="ONL58" s="425"/>
      <c r="ONM58" s="425"/>
      <c r="ONN58" s="425"/>
      <c r="ONO58" s="425"/>
      <c r="ONP58" s="425"/>
      <c r="ONQ58" s="425"/>
      <c r="ONR58" s="425"/>
      <c r="ONS58" s="425"/>
      <c r="ONT58" s="425"/>
      <c r="ONU58" s="425"/>
      <c r="ONV58" s="425"/>
      <c r="ONW58" s="425"/>
      <c r="ONX58" s="425"/>
      <c r="ONY58" s="425"/>
      <c r="ONZ58" s="425"/>
      <c r="OOA58" s="425"/>
      <c r="OOB58" s="425"/>
      <c r="OOC58" s="425"/>
      <c r="OOD58" s="425"/>
      <c r="OOE58" s="425"/>
      <c r="OOF58" s="425"/>
      <c r="OOG58" s="425"/>
      <c r="OOH58" s="425"/>
      <c r="OOI58" s="425"/>
      <c r="OOJ58" s="425"/>
      <c r="OOK58" s="425"/>
      <c r="OOL58" s="425"/>
      <c r="OOM58" s="425"/>
      <c r="OON58" s="425"/>
      <c r="OOO58" s="425"/>
      <c r="OOP58" s="425"/>
      <c r="OOQ58" s="425"/>
      <c r="OOR58" s="425"/>
      <c r="OOS58" s="425"/>
      <c r="OOT58" s="425"/>
      <c r="OOU58" s="425"/>
      <c r="OOV58" s="425"/>
      <c r="OOW58" s="425"/>
      <c r="OOX58" s="425"/>
      <c r="OOY58" s="425"/>
      <c r="OOZ58" s="425"/>
      <c r="OPA58" s="425"/>
      <c r="OPB58" s="425"/>
      <c r="OPC58" s="425"/>
      <c r="OPD58" s="425"/>
      <c r="OPE58" s="425"/>
      <c r="OPF58" s="425"/>
      <c r="OPG58" s="425"/>
      <c r="OPH58" s="425"/>
      <c r="OPI58" s="425"/>
      <c r="OPJ58" s="425"/>
      <c r="OPK58" s="425"/>
      <c r="OPL58" s="425"/>
      <c r="OPM58" s="425"/>
      <c r="OPN58" s="425"/>
      <c r="OPO58" s="425"/>
      <c r="OPP58" s="425"/>
      <c r="OPQ58" s="425"/>
      <c r="OPR58" s="425"/>
      <c r="OPS58" s="425"/>
      <c r="OPT58" s="425"/>
      <c r="OPU58" s="425"/>
      <c r="OPV58" s="425"/>
      <c r="OPW58" s="425"/>
      <c r="OPX58" s="425"/>
      <c r="OPY58" s="425"/>
      <c r="OPZ58" s="425"/>
      <c r="OQA58" s="425"/>
      <c r="OQB58" s="425"/>
      <c r="OQC58" s="425"/>
      <c r="OQD58" s="425"/>
      <c r="OQE58" s="425"/>
      <c r="OQF58" s="425"/>
      <c r="OQG58" s="425"/>
      <c r="OQH58" s="425"/>
      <c r="OQI58" s="425"/>
      <c r="OQJ58" s="425"/>
      <c r="OQK58" s="425"/>
      <c r="OQL58" s="425"/>
      <c r="OQM58" s="425"/>
      <c r="OQN58" s="425"/>
      <c r="OQO58" s="425"/>
      <c r="OQP58" s="425"/>
      <c r="OQQ58" s="425"/>
      <c r="OQR58" s="425"/>
      <c r="OQS58" s="425"/>
      <c r="OQT58" s="425"/>
      <c r="OQU58" s="425"/>
      <c r="OQV58" s="425"/>
      <c r="OQW58" s="425"/>
      <c r="OQX58" s="425"/>
      <c r="OQY58" s="425"/>
      <c r="OQZ58" s="425"/>
      <c r="ORA58" s="425"/>
      <c r="ORB58" s="425"/>
      <c r="ORC58" s="425"/>
      <c r="ORD58" s="425"/>
      <c r="ORE58" s="425"/>
      <c r="ORF58" s="425"/>
      <c r="ORG58" s="425"/>
      <c r="ORH58" s="425"/>
      <c r="ORI58" s="425"/>
      <c r="ORJ58" s="425"/>
      <c r="ORK58" s="425"/>
      <c r="ORL58" s="425"/>
      <c r="ORM58" s="425"/>
      <c r="ORN58" s="425"/>
      <c r="ORO58" s="425"/>
      <c r="ORP58" s="425"/>
      <c r="ORQ58" s="425"/>
      <c r="ORR58" s="425"/>
      <c r="ORS58" s="425"/>
      <c r="ORT58" s="425"/>
      <c r="ORU58" s="425"/>
      <c r="ORV58" s="425"/>
      <c r="ORW58" s="425"/>
      <c r="ORX58" s="425"/>
      <c r="ORY58" s="425"/>
      <c r="ORZ58" s="425"/>
      <c r="OSA58" s="425"/>
      <c r="OSB58" s="425"/>
      <c r="OSC58" s="425"/>
      <c r="OSD58" s="425"/>
      <c r="OSE58" s="425"/>
      <c r="OSF58" s="425"/>
      <c r="OSG58" s="425"/>
      <c r="OSH58" s="425"/>
      <c r="OSI58" s="425"/>
      <c r="OSJ58" s="425"/>
      <c r="OSK58" s="425"/>
      <c r="OSL58" s="425"/>
      <c r="OSM58" s="425"/>
      <c r="OSN58" s="425"/>
      <c r="OSO58" s="425"/>
      <c r="OSP58" s="425"/>
      <c r="OSQ58" s="425"/>
      <c r="OSR58" s="425"/>
      <c r="OSS58" s="425"/>
      <c r="OST58" s="425"/>
      <c r="OSU58" s="425"/>
      <c r="OSV58" s="425"/>
      <c r="OSW58" s="425"/>
      <c r="OSX58" s="425"/>
      <c r="OSY58" s="425"/>
      <c r="OSZ58" s="425"/>
      <c r="OTA58" s="425"/>
      <c r="OTB58" s="425"/>
      <c r="OTC58" s="425"/>
      <c r="OTD58" s="425"/>
      <c r="OTE58" s="425"/>
      <c r="OTF58" s="425"/>
      <c r="OTG58" s="425"/>
      <c r="OTH58" s="425"/>
      <c r="OTI58" s="425"/>
      <c r="OTJ58" s="425"/>
      <c r="OTK58" s="425"/>
      <c r="OTL58" s="425"/>
      <c r="OTM58" s="425"/>
      <c r="OTN58" s="425"/>
      <c r="OTO58" s="425"/>
      <c r="OTP58" s="425"/>
      <c r="OTQ58" s="425"/>
      <c r="OTR58" s="425"/>
      <c r="OTS58" s="425"/>
      <c r="OTT58" s="425"/>
      <c r="OTU58" s="425"/>
      <c r="OTV58" s="425"/>
      <c r="OTW58" s="425"/>
      <c r="OTX58" s="425"/>
      <c r="OTY58" s="425"/>
      <c r="OTZ58" s="425"/>
      <c r="OUA58" s="425"/>
      <c r="OUB58" s="425"/>
      <c r="OUC58" s="425"/>
      <c r="OUD58" s="425"/>
      <c r="OUE58" s="425"/>
      <c r="OUF58" s="425"/>
      <c r="OUG58" s="425"/>
      <c r="OUH58" s="425"/>
      <c r="OUI58" s="425"/>
      <c r="OUJ58" s="425"/>
      <c r="OUK58" s="425"/>
      <c r="OUL58" s="425"/>
      <c r="OUM58" s="425"/>
      <c r="OUN58" s="425"/>
      <c r="OUO58" s="425"/>
      <c r="OUP58" s="425"/>
      <c r="OUQ58" s="425"/>
      <c r="OUR58" s="425"/>
      <c r="OUS58" s="425"/>
      <c r="OUT58" s="425"/>
      <c r="OUU58" s="425"/>
      <c r="OUV58" s="425"/>
      <c r="OUW58" s="425"/>
      <c r="OUX58" s="425"/>
      <c r="OUY58" s="425"/>
      <c r="OUZ58" s="425"/>
      <c r="OVA58" s="425"/>
      <c r="OVB58" s="425"/>
      <c r="OVC58" s="425"/>
      <c r="OVD58" s="425"/>
      <c r="OVE58" s="425"/>
      <c r="OVF58" s="425"/>
      <c r="OVG58" s="425"/>
      <c r="OVH58" s="425"/>
      <c r="OVI58" s="425"/>
      <c r="OVJ58" s="425"/>
      <c r="OVK58" s="425"/>
      <c r="OVL58" s="425"/>
      <c r="OVM58" s="425"/>
      <c r="OVN58" s="425"/>
      <c r="OVO58" s="425"/>
      <c r="OVP58" s="425"/>
      <c r="OVQ58" s="425"/>
      <c r="OVR58" s="425"/>
      <c r="OVS58" s="425"/>
      <c r="OVT58" s="425"/>
      <c r="OVU58" s="425"/>
      <c r="OVV58" s="425"/>
      <c r="OVW58" s="425"/>
      <c r="OVX58" s="425"/>
      <c r="OVY58" s="425"/>
      <c r="OVZ58" s="425"/>
      <c r="OWA58" s="425"/>
      <c r="OWB58" s="425"/>
      <c r="OWC58" s="425"/>
      <c r="OWD58" s="425"/>
      <c r="OWE58" s="425"/>
      <c r="OWF58" s="425"/>
      <c r="OWG58" s="425"/>
      <c r="OWH58" s="425"/>
      <c r="OWI58" s="425"/>
      <c r="OWJ58" s="425"/>
      <c r="OWK58" s="425"/>
      <c r="OWL58" s="425"/>
      <c r="OWM58" s="425"/>
      <c r="OWN58" s="425"/>
      <c r="OWO58" s="425"/>
      <c r="OWP58" s="425"/>
      <c r="OWQ58" s="425"/>
      <c r="OWR58" s="425"/>
      <c r="OWS58" s="425"/>
      <c r="OWT58" s="425"/>
      <c r="OWU58" s="425"/>
      <c r="OWV58" s="425"/>
      <c r="OWW58" s="425"/>
      <c r="OWX58" s="425"/>
      <c r="OWY58" s="425"/>
      <c r="OWZ58" s="425"/>
      <c r="OXA58" s="425"/>
      <c r="OXB58" s="425"/>
      <c r="OXC58" s="425"/>
      <c r="OXD58" s="425"/>
      <c r="OXE58" s="425"/>
      <c r="OXF58" s="425"/>
      <c r="OXG58" s="425"/>
      <c r="OXH58" s="425"/>
      <c r="OXI58" s="425"/>
      <c r="OXJ58" s="425"/>
      <c r="OXK58" s="425"/>
      <c r="OXL58" s="425"/>
      <c r="OXM58" s="425"/>
      <c r="OXN58" s="425"/>
      <c r="OXO58" s="425"/>
      <c r="OXP58" s="425"/>
      <c r="OXQ58" s="425"/>
      <c r="OXR58" s="425"/>
      <c r="OXS58" s="425"/>
      <c r="OXT58" s="425"/>
      <c r="OXU58" s="425"/>
      <c r="OXV58" s="425"/>
      <c r="OXW58" s="425"/>
      <c r="OXX58" s="425"/>
      <c r="OXY58" s="425"/>
      <c r="OXZ58" s="425"/>
      <c r="OYA58" s="425"/>
      <c r="OYB58" s="425"/>
      <c r="OYC58" s="425"/>
      <c r="OYD58" s="425"/>
      <c r="OYE58" s="425"/>
      <c r="OYF58" s="425"/>
      <c r="OYG58" s="425"/>
      <c r="OYH58" s="425"/>
      <c r="OYI58" s="425"/>
      <c r="OYJ58" s="425"/>
      <c r="OYK58" s="425"/>
      <c r="OYL58" s="425"/>
      <c r="OYM58" s="425"/>
      <c r="OYN58" s="425"/>
      <c r="OYO58" s="425"/>
      <c r="OYP58" s="425"/>
      <c r="OYQ58" s="425"/>
      <c r="OYR58" s="425"/>
      <c r="OYS58" s="425"/>
      <c r="OYT58" s="425"/>
      <c r="OYU58" s="425"/>
      <c r="OYV58" s="425"/>
      <c r="OYW58" s="425"/>
      <c r="OYX58" s="425"/>
      <c r="OYY58" s="425"/>
      <c r="OYZ58" s="425"/>
      <c r="OZA58" s="425"/>
      <c r="OZB58" s="425"/>
      <c r="OZC58" s="425"/>
      <c r="OZD58" s="425"/>
      <c r="OZE58" s="425"/>
      <c r="OZF58" s="425"/>
      <c r="OZG58" s="425"/>
      <c r="OZH58" s="425"/>
      <c r="OZI58" s="425"/>
      <c r="OZJ58" s="425"/>
      <c r="OZK58" s="425"/>
      <c r="OZL58" s="425"/>
      <c r="OZM58" s="425"/>
      <c r="OZN58" s="425"/>
      <c r="OZO58" s="425"/>
      <c r="OZP58" s="425"/>
      <c r="OZQ58" s="425"/>
      <c r="OZR58" s="425"/>
      <c r="OZS58" s="425"/>
      <c r="OZT58" s="425"/>
      <c r="OZU58" s="425"/>
      <c r="OZV58" s="425"/>
      <c r="OZW58" s="425"/>
      <c r="OZX58" s="425"/>
      <c r="OZY58" s="425"/>
      <c r="OZZ58" s="425"/>
      <c r="PAA58" s="425"/>
      <c r="PAB58" s="425"/>
      <c r="PAC58" s="425"/>
      <c r="PAD58" s="425"/>
      <c r="PAE58" s="425"/>
      <c r="PAF58" s="425"/>
      <c r="PAG58" s="425"/>
      <c r="PAH58" s="425"/>
      <c r="PAI58" s="425"/>
      <c r="PAJ58" s="425"/>
      <c r="PAK58" s="425"/>
      <c r="PAL58" s="425"/>
      <c r="PAM58" s="425"/>
      <c r="PAN58" s="425"/>
      <c r="PAO58" s="425"/>
      <c r="PAP58" s="425"/>
      <c r="PAQ58" s="425"/>
      <c r="PAR58" s="425"/>
      <c r="PAS58" s="425"/>
      <c r="PAT58" s="425"/>
      <c r="PAU58" s="425"/>
      <c r="PAV58" s="425"/>
      <c r="PAW58" s="425"/>
      <c r="PAX58" s="425"/>
      <c r="PAY58" s="425"/>
      <c r="PAZ58" s="425"/>
      <c r="PBA58" s="425"/>
      <c r="PBB58" s="425"/>
      <c r="PBC58" s="425"/>
      <c r="PBD58" s="425"/>
      <c r="PBE58" s="425"/>
      <c r="PBF58" s="425"/>
      <c r="PBG58" s="425"/>
      <c r="PBH58" s="425"/>
      <c r="PBI58" s="425"/>
      <c r="PBJ58" s="425"/>
      <c r="PBK58" s="425"/>
      <c r="PBL58" s="425"/>
      <c r="PBM58" s="425"/>
      <c r="PBN58" s="425"/>
      <c r="PBO58" s="425"/>
      <c r="PBP58" s="425"/>
      <c r="PBQ58" s="425"/>
      <c r="PBR58" s="425"/>
      <c r="PBS58" s="425"/>
      <c r="PBT58" s="425"/>
      <c r="PBU58" s="425"/>
      <c r="PBV58" s="425"/>
      <c r="PBW58" s="425"/>
      <c r="PBX58" s="425"/>
      <c r="PBY58" s="425"/>
      <c r="PBZ58" s="425"/>
      <c r="PCA58" s="425"/>
      <c r="PCB58" s="425"/>
      <c r="PCC58" s="425"/>
      <c r="PCD58" s="425"/>
      <c r="PCE58" s="425"/>
      <c r="PCF58" s="425"/>
      <c r="PCG58" s="425"/>
      <c r="PCH58" s="425"/>
      <c r="PCI58" s="425"/>
      <c r="PCJ58" s="425"/>
      <c r="PCK58" s="425"/>
      <c r="PCL58" s="425"/>
      <c r="PCM58" s="425"/>
      <c r="PCN58" s="425"/>
      <c r="PCO58" s="425"/>
      <c r="PCP58" s="425"/>
      <c r="PCQ58" s="425"/>
      <c r="PCR58" s="425"/>
      <c r="PCS58" s="425"/>
      <c r="PCT58" s="425"/>
      <c r="PCU58" s="425"/>
      <c r="PCV58" s="425"/>
      <c r="PCW58" s="425"/>
      <c r="PCX58" s="425"/>
      <c r="PCY58" s="425"/>
      <c r="PCZ58" s="425"/>
      <c r="PDA58" s="425"/>
      <c r="PDB58" s="425"/>
      <c r="PDC58" s="425"/>
      <c r="PDD58" s="425"/>
      <c r="PDE58" s="425"/>
      <c r="PDF58" s="425"/>
      <c r="PDG58" s="425"/>
      <c r="PDH58" s="425"/>
      <c r="PDI58" s="425"/>
      <c r="PDJ58" s="425"/>
      <c r="PDK58" s="425"/>
      <c r="PDL58" s="425"/>
      <c r="PDM58" s="425"/>
      <c r="PDN58" s="425"/>
      <c r="PDO58" s="425"/>
      <c r="PDP58" s="425"/>
      <c r="PDQ58" s="425"/>
      <c r="PDR58" s="425"/>
      <c r="PDS58" s="425"/>
      <c r="PDT58" s="425"/>
      <c r="PDU58" s="425"/>
      <c r="PDV58" s="425"/>
      <c r="PDW58" s="425"/>
      <c r="PDX58" s="425"/>
      <c r="PDY58" s="425"/>
      <c r="PDZ58" s="425"/>
      <c r="PEA58" s="425"/>
      <c r="PEB58" s="425"/>
      <c r="PEC58" s="425"/>
      <c r="PED58" s="425"/>
      <c r="PEE58" s="425"/>
      <c r="PEF58" s="425"/>
      <c r="PEG58" s="425"/>
      <c r="PEH58" s="425"/>
      <c r="PEI58" s="425"/>
      <c r="PEJ58" s="425"/>
      <c r="PEK58" s="425"/>
      <c r="PEL58" s="425"/>
      <c r="PEM58" s="425"/>
      <c r="PEN58" s="425"/>
      <c r="PEO58" s="425"/>
      <c r="PEP58" s="425"/>
      <c r="PEQ58" s="425"/>
      <c r="PER58" s="425"/>
      <c r="PES58" s="425"/>
      <c r="PET58" s="425"/>
      <c r="PEU58" s="425"/>
      <c r="PEV58" s="425"/>
      <c r="PEW58" s="425"/>
      <c r="PEX58" s="425"/>
      <c r="PEY58" s="425"/>
      <c r="PEZ58" s="425"/>
      <c r="PFA58" s="425"/>
      <c r="PFB58" s="425"/>
      <c r="PFC58" s="425"/>
      <c r="PFD58" s="425"/>
      <c r="PFE58" s="425"/>
      <c r="PFF58" s="425"/>
      <c r="PFG58" s="425"/>
      <c r="PFH58" s="425"/>
      <c r="PFI58" s="425"/>
      <c r="PFJ58" s="425"/>
      <c r="PFK58" s="425"/>
      <c r="PFL58" s="425"/>
      <c r="PFM58" s="425"/>
      <c r="PFN58" s="425"/>
      <c r="PFO58" s="425"/>
      <c r="PFP58" s="425"/>
      <c r="PFQ58" s="425"/>
      <c r="PFR58" s="425"/>
      <c r="PFS58" s="425"/>
      <c r="PFT58" s="425"/>
      <c r="PFU58" s="425"/>
      <c r="PFV58" s="425"/>
      <c r="PFW58" s="425"/>
      <c r="PFX58" s="425"/>
      <c r="PFY58" s="425"/>
      <c r="PFZ58" s="425"/>
      <c r="PGA58" s="425"/>
      <c r="PGB58" s="425"/>
      <c r="PGC58" s="425"/>
      <c r="PGD58" s="425"/>
      <c r="PGE58" s="425"/>
      <c r="PGF58" s="425"/>
      <c r="PGG58" s="425"/>
      <c r="PGH58" s="425"/>
      <c r="PGI58" s="425"/>
      <c r="PGJ58" s="425"/>
      <c r="PGK58" s="425"/>
      <c r="PGL58" s="425"/>
      <c r="PGM58" s="425"/>
      <c r="PGN58" s="425"/>
      <c r="PGO58" s="425"/>
      <c r="PGP58" s="425"/>
      <c r="PGQ58" s="425"/>
      <c r="PGR58" s="425"/>
      <c r="PGS58" s="425"/>
      <c r="PGT58" s="425"/>
      <c r="PGU58" s="425"/>
      <c r="PGV58" s="425"/>
      <c r="PGW58" s="425"/>
      <c r="PGX58" s="425"/>
      <c r="PGY58" s="425"/>
      <c r="PGZ58" s="425"/>
      <c r="PHA58" s="425"/>
      <c r="PHB58" s="425"/>
      <c r="PHC58" s="425"/>
      <c r="PHD58" s="425"/>
      <c r="PHE58" s="425"/>
      <c r="PHF58" s="425"/>
      <c r="PHG58" s="425"/>
      <c r="PHH58" s="425"/>
      <c r="PHI58" s="425"/>
      <c r="PHJ58" s="425"/>
      <c r="PHK58" s="425"/>
      <c r="PHL58" s="425"/>
      <c r="PHM58" s="425"/>
      <c r="PHN58" s="425"/>
      <c r="PHO58" s="425"/>
      <c r="PHP58" s="425"/>
      <c r="PHQ58" s="425"/>
      <c r="PHR58" s="425"/>
      <c r="PHS58" s="425"/>
      <c r="PHT58" s="425"/>
      <c r="PHU58" s="425"/>
      <c r="PHV58" s="425"/>
      <c r="PHW58" s="425"/>
      <c r="PHX58" s="425"/>
      <c r="PHY58" s="425"/>
      <c r="PHZ58" s="425"/>
      <c r="PIA58" s="425"/>
      <c r="PIB58" s="425"/>
      <c r="PIC58" s="425"/>
      <c r="PID58" s="425"/>
      <c r="PIE58" s="425"/>
      <c r="PIF58" s="425"/>
      <c r="PIG58" s="425"/>
      <c r="PIH58" s="425"/>
      <c r="PII58" s="425"/>
      <c r="PIJ58" s="425"/>
      <c r="PIK58" s="425"/>
      <c r="PIL58" s="425"/>
      <c r="PIM58" s="425"/>
      <c r="PIN58" s="425"/>
      <c r="PIO58" s="425"/>
      <c r="PIP58" s="425"/>
      <c r="PIQ58" s="425"/>
      <c r="PIR58" s="425"/>
      <c r="PIS58" s="425"/>
      <c r="PIT58" s="425"/>
      <c r="PIU58" s="425"/>
      <c r="PIV58" s="425"/>
      <c r="PIW58" s="425"/>
      <c r="PIX58" s="425"/>
      <c r="PIY58" s="425"/>
      <c r="PIZ58" s="425"/>
      <c r="PJA58" s="425"/>
      <c r="PJB58" s="425"/>
      <c r="PJC58" s="425"/>
      <c r="PJD58" s="425"/>
      <c r="PJE58" s="425"/>
      <c r="PJF58" s="425"/>
      <c r="PJG58" s="425"/>
      <c r="PJH58" s="425"/>
      <c r="PJI58" s="425"/>
      <c r="PJJ58" s="425"/>
      <c r="PJK58" s="425"/>
      <c r="PJL58" s="425"/>
      <c r="PJM58" s="425"/>
      <c r="PJN58" s="425"/>
      <c r="PJO58" s="425"/>
      <c r="PJP58" s="425"/>
      <c r="PJQ58" s="425"/>
      <c r="PJR58" s="425"/>
      <c r="PJS58" s="425"/>
      <c r="PJT58" s="425"/>
      <c r="PJU58" s="425"/>
      <c r="PJV58" s="425"/>
      <c r="PJW58" s="425"/>
      <c r="PJX58" s="425"/>
      <c r="PJY58" s="425"/>
      <c r="PJZ58" s="425"/>
      <c r="PKA58" s="425"/>
      <c r="PKB58" s="425"/>
      <c r="PKC58" s="425"/>
      <c r="PKD58" s="425"/>
      <c r="PKE58" s="425"/>
      <c r="PKF58" s="425"/>
      <c r="PKG58" s="425"/>
      <c r="PKH58" s="425"/>
      <c r="PKI58" s="425"/>
      <c r="PKJ58" s="425"/>
      <c r="PKK58" s="425"/>
      <c r="PKL58" s="425"/>
      <c r="PKM58" s="425"/>
      <c r="PKN58" s="425"/>
      <c r="PKO58" s="425"/>
      <c r="PKP58" s="425"/>
      <c r="PKQ58" s="425"/>
      <c r="PKR58" s="425"/>
      <c r="PKS58" s="425"/>
      <c r="PKT58" s="425"/>
      <c r="PKU58" s="425"/>
      <c r="PKV58" s="425"/>
      <c r="PKW58" s="425"/>
      <c r="PKX58" s="425"/>
      <c r="PKY58" s="425"/>
      <c r="PKZ58" s="425"/>
      <c r="PLA58" s="425"/>
      <c r="PLB58" s="425"/>
      <c r="PLC58" s="425"/>
      <c r="PLD58" s="425"/>
      <c r="PLE58" s="425"/>
      <c r="PLF58" s="425"/>
      <c r="PLG58" s="425"/>
      <c r="PLH58" s="425"/>
      <c r="PLI58" s="425"/>
      <c r="PLJ58" s="425"/>
      <c r="PLK58" s="425"/>
      <c r="PLL58" s="425"/>
      <c r="PLM58" s="425"/>
      <c r="PLN58" s="425"/>
      <c r="PLO58" s="425"/>
      <c r="PLP58" s="425"/>
      <c r="PLQ58" s="425"/>
      <c r="PLR58" s="425"/>
      <c r="PLS58" s="425"/>
      <c r="PLT58" s="425"/>
      <c r="PLU58" s="425"/>
      <c r="PLV58" s="425"/>
      <c r="PLW58" s="425"/>
      <c r="PLX58" s="425"/>
      <c r="PLY58" s="425"/>
      <c r="PLZ58" s="425"/>
      <c r="PMA58" s="425"/>
      <c r="PMB58" s="425"/>
      <c r="PMC58" s="425"/>
      <c r="PMD58" s="425"/>
      <c r="PME58" s="425"/>
      <c r="PMF58" s="425"/>
      <c r="PMG58" s="425"/>
      <c r="PMH58" s="425"/>
      <c r="PMI58" s="425"/>
      <c r="PMJ58" s="425"/>
      <c r="PMK58" s="425"/>
      <c r="PML58" s="425"/>
      <c r="PMM58" s="425"/>
      <c r="PMN58" s="425"/>
      <c r="PMO58" s="425"/>
      <c r="PMP58" s="425"/>
      <c r="PMQ58" s="425"/>
      <c r="PMR58" s="425"/>
      <c r="PMS58" s="425"/>
      <c r="PMT58" s="425"/>
      <c r="PMU58" s="425"/>
      <c r="PMV58" s="425"/>
      <c r="PMW58" s="425"/>
      <c r="PMX58" s="425"/>
      <c r="PMY58" s="425"/>
      <c r="PMZ58" s="425"/>
      <c r="PNA58" s="425"/>
      <c r="PNB58" s="425"/>
      <c r="PNC58" s="425"/>
      <c r="PND58" s="425"/>
      <c r="PNE58" s="425"/>
      <c r="PNF58" s="425"/>
      <c r="PNG58" s="425"/>
      <c r="PNH58" s="425"/>
      <c r="PNI58" s="425"/>
      <c r="PNJ58" s="425"/>
      <c r="PNK58" s="425"/>
      <c r="PNL58" s="425"/>
      <c r="PNM58" s="425"/>
      <c r="PNN58" s="425"/>
      <c r="PNO58" s="425"/>
      <c r="PNP58" s="425"/>
      <c r="PNQ58" s="425"/>
      <c r="PNR58" s="425"/>
      <c r="PNS58" s="425"/>
      <c r="PNT58" s="425"/>
      <c r="PNU58" s="425"/>
      <c r="PNV58" s="425"/>
      <c r="PNW58" s="425"/>
      <c r="PNX58" s="425"/>
      <c r="PNY58" s="425"/>
      <c r="PNZ58" s="425"/>
      <c r="POA58" s="425"/>
      <c r="POB58" s="425"/>
      <c r="POC58" s="425"/>
      <c r="POD58" s="425"/>
      <c r="POE58" s="425"/>
      <c r="POF58" s="425"/>
      <c r="POG58" s="425"/>
      <c r="POH58" s="425"/>
      <c r="POI58" s="425"/>
      <c r="POJ58" s="425"/>
      <c r="POK58" s="425"/>
      <c r="POL58" s="425"/>
      <c r="POM58" s="425"/>
      <c r="PON58" s="425"/>
      <c r="POO58" s="425"/>
      <c r="POP58" s="425"/>
      <c r="POQ58" s="425"/>
      <c r="POR58" s="425"/>
      <c r="POS58" s="425"/>
      <c r="POT58" s="425"/>
      <c r="POU58" s="425"/>
      <c r="POV58" s="425"/>
      <c r="POW58" s="425"/>
      <c r="POX58" s="425"/>
      <c r="POY58" s="425"/>
      <c r="POZ58" s="425"/>
      <c r="PPA58" s="425"/>
      <c r="PPB58" s="425"/>
      <c r="PPC58" s="425"/>
      <c r="PPD58" s="425"/>
      <c r="PPE58" s="425"/>
      <c r="PPF58" s="425"/>
      <c r="PPG58" s="425"/>
      <c r="PPH58" s="425"/>
      <c r="PPI58" s="425"/>
      <c r="PPJ58" s="425"/>
      <c r="PPK58" s="425"/>
      <c r="PPL58" s="425"/>
      <c r="PPM58" s="425"/>
      <c r="PPN58" s="425"/>
      <c r="PPO58" s="425"/>
      <c r="PPP58" s="425"/>
      <c r="PPQ58" s="425"/>
      <c r="PPR58" s="425"/>
      <c r="PPS58" s="425"/>
      <c r="PPT58" s="425"/>
      <c r="PPU58" s="425"/>
      <c r="PPV58" s="425"/>
      <c r="PPW58" s="425"/>
      <c r="PPX58" s="425"/>
      <c r="PPY58" s="425"/>
      <c r="PPZ58" s="425"/>
      <c r="PQA58" s="425"/>
      <c r="PQB58" s="425"/>
      <c r="PQC58" s="425"/>
      <c r="PQD58" s="425"/>
      <c r="PQE58" s="425"/>
      <c r="PQF58" s="425"/>
      <c r="PQG58" s="425"/>
      <c r="PQH58" s="425"/>
      <c r="PQI58" s="425"/>
      <c r="PQJ58" s="425"/>
      <c r="PQK58" s="425"/>
      <c r="PQL58" s="425"/>
      <c r="PQM58" s="425"/>
      <c r="PQN58" s="425"/>
      <c r="PQO58" s="425"/>
      <c r="PQP58" s="425"/>
      <c r="PQQ58" s="425"/>
      <c r="PQR58" s="425"/>
      <c r="PQS58" s="425"/>
      <c r="PQT58" s="425"/>
      <c r="PQU58" s="425"/>
      <c r="PQV58" s="425"/>
      <c r="PQW58" s="425"/>
      <c r="PQX58" s="425"/>
      <c r="PQY58" s="425"/>
      <c r="PQZ58" s="425"/>
      <c r="PRA58" s="425"/>
      <c r="PRB58" s="425"/>
      <c r="PRC58" s="425"/>
      <c r="PRD58" s="425"/>
      <c r="PRE58" s="425"/>
      <c r="PRF58" s="425"/>
      <c r="PRG58" s="425"/>
      <c r="PRH58" s="425"/>
      <c r="PRI58" s="425"/>
      <c r="PRJ58" s="425"/>
      <c r="PRK58" s="425"/>
      <c r="PRL58" s="425"/>
      <c r="PRM58" s="425"/>
      <c r="PRN58" s="425"/>
      <c r="PRO58" s="425"/>
      <c r="PRP58" s="425"/>
      <c r="PRQ58" s="425"/>
      <c r="PRR58" s="425"/>
      <c r="PRS58" s="425"/>
      <c r="PRT58" s="425"/>
      <c r="PRU58" s="425"/>
      <c r="PRV58" s="425"/>
      <c r="PRW58" s="425"/>
      <c r="PRX58" s="425"/>
      <c r="PRY58" s="425"/>
      <c r="PRZ58" s="425"/>
      <c r="PSA58" s="425"/>
      <c r="PSB58" s="425"/>
      <c r="PSC58" s="425"/>
      <c r="PSD58" s="425"/>
      <c r="PSE58" s="425"/>
      <c r="PSF58" s="425"/>
      <c r="PSG58" s="425"/>
      <c r="PSH58" s="425"/>
      <c r="PSI58" s="425"/>
      <c r="PSJ58" s="425"/>
      <c r="PSK58" s="425"/>
      <c r="PSL58" s="425"/>
      <c r="PSM58" s="425"/>
      <c r="PSN58" s="425"/>
      <c r="PSO58" s="425"/>
      <c r="PSP58" s="425"/>
      <c r="PSQ58" s="425"/>
      <c r="PSR58" s="425"/>
      <c r="PSS58" s="425"/>
      <c r="PST58" s="425"/>
      <c r="PSU58" s="425"/>
      <c r="PSV58" s="425"/>
      <c r="PSW58" s="425"/>
      <c r="PSX58" s="425"/>
      <c r="PSY58" s="425"/>
      <c r="PSZ58" s="425"/>
      <c r="PTA58" s="425"/>
      <c r="PTB58" s="425"/>
      <c r="PTC58" s="425"/>
      <c r="PTD58" s="425"/>
      <c r="PTE58" s="425"/>
      <c r="PTF58" s="425"/>
      <c r="PTG58" s="425"/>
      <c r="PTH58" s="425"/>
      <c r="PTI58" s="425"/>
      <c r="PTJ58" s="425"/>
      <c r="PTK58" s="425"/>
      <c r="PTL58" s="425"/>
      <c r="PTM58" s="425"/>
      <c r="PTN58" s="425"/>
      <c r="PTO58" s="425"/>
      <c r="PTP58" s="425"/>
      <c r="PTQ58" s="425"/>
      <c r="PTR58" s="425"/>
      <c r="PTS58" s="425"/>
      <c r="PTT58" s="425"/>
      <c r="PTU58" s="425"/>
      <c r="PTV58" s="425"/>
      <c r="PTW58" s="425"/>
      <c r="PTX58" s="425"/>
      <c r="PTY58" s="425"/>
      <c r="PTZ58" s="425"/>
      <c r="PUA58" s="425"/>
      <c r="PUB58" s="425"/>
      <c r="PUC58" s="425"/>
      <c r="PUD58" s="425"/>
      <c r="PUE58" s="425"/>
      <c r="PUF58" s="425"/>
      <c r="PUG58" s="425"/>
      <c r="PUH58" s="425"/>
      <c r="PUI58" s="425"/>
      <c r="PUJ58" s="425"/>
      <c r="PUK58" s="425"/>
      <c r="PUL58" s="425"/>
      <c r="PUM58" s="425"/>
      <c r="PUN58" s="425"/>
      <c r="PUO58" s="425"/>
      <c r="PUP58" s="425"/>
      <c r="PUQ58" s="425"/>
      <c r="PUR58" s="425"/>
      <c r="PUS58" s="425"/>
      <c r="PUT58" s="425"/>
      <c r="PUU58" s="425"/>
      <c r="PUV58" s="425"/>
      <c r="PUW58" s="425"/>
      <c r="PUX58" s="425"/>
      <c r="PUY58" s="425"/>
      <c r="PUZ58" s="425"/>
      <c r="PVA58" s="425"/>
      <c r="PVB58" s="425"/>
      <c r="PVC58" s="425"/>
      <c r="PVD58" s="425"/>
      <c r="PVE58" s="425"/>
      <c r="PVF58" s="425"/>
      <c r="PVG58" s="425"/>
      <c r="PVH58" s="425"/>
      <c r="PVI58" s="425"/>
      <c r="PVJ58" s="425"/>
      <c r="PVK58" s="425"/>
      <c r="PVL58" s="425"/>
      <c r="PVM58" s="425"/>
      <c r="PVN58" s="425"/>
      <c r="PVO58" s="425"/>
      <c r="PVP58" s="425"/>
      <c r="PVQ58" s="425"/>
      <c r="PVR58" s="425"/>
      <c r="PVS58" s="425"/>
      <c r="PVT58" s="425"/>
      <c r="PVU58" s="425"/>
      <c r="PVV58" s="425"/>
      <c r="PVW58" s="425"/>
      <c r="PVX58" s="425"/>
      <c r="PVY58" s="425"/>
      <c r="PVZ58" s="425"/>
      <c r="PWA58" s="425"/>
      <c r="PWB58" s="425"/>
      <c r="PWC58" s="425"/>
      <c r="PWD58" s="425"/>
      <c r="PWE58" s="425"/>
      <c r="PWF58" s="425"/>
      <c r="PWG58" s="425"/>
      <c r="PWH58" s="425"/>
      <c r="PWI58" s="425"/>
      <c r="PWJ58" s="425"/>
      <c r="PWK58" s="425"/>
      <c r="PWL58" s="425"/>
      <c r="PWM58" s="425"/>
      <c r="PWN58" s="425"/>
      <c r="PWO58" s="425"/>
      <c r="PWP58" s="425"/>
      <c r="PWQ58" s="425"/>
      <c r="PWR58" s="425"/>
      <c r="PWS58" s="425"/>
      <c r="PWT58" s="425"/>
      <c r="PWU58" s="425"/>
      <c r="PWV58" s="425"/>
      <c r="PWW58" s="425"/>
      <c r="PWX58" s="425"/>
      <c r="PWY58" s="425"/>
      <c r="PWZ58" s="425"/>
      <c r="PXA58" s="425"/>
      <c r="PXB58" s="425"/>
      <c r="PXC58" s="425"/>
      <c r="PXD58" s="425"/>
      <c r="PXE58" s="425"/>
      <c r="PXF58" s="425"/>
      <c r="PXG58" s="425"/>
      <c r="PXH58" s="425"/>
      <c r="PXI58" s="425"/>
      <c r="PXJ58" s="425"/>
      <c r="PXK58" s="425"/>
      <c r="PXL58" s="425"/>
      <c r="PXM58" s="425"/>
      <c r="PXN58" s="425"/>
      <c r="PXO58" s="425"/>
      <c r="PXP58" s="425"/>
      <c r="PXQ58" s="425"/>
      <c r="PXR58" s="425"/>
      <c r="PXS58" s="425"/>
      <c r="PXT58" s="425"/>
      <c r="PXU58" s="425"/>
      <c r="PXV58" s="425"/>
      <c r="PXW58" s="425"/>
      <c r="PXX58" s="425"/>
      <c r="PXY58" s="425"/>
      <c r="PXZ58" s="425"/>
      <c r="PYA58" s="425"/>
      <c r="PYB58" s="425"/>
      <c r="PYC58" s="425"/>
      <c r="PYD58" s="425"/>
      <c r="PYE58" s="425"/>
      <c r="PYF58" s="425"/>
      <c r="PYG58" s="425"/>
      <c r="PYH58" s="425"/>
      <c r="PYI58" s="425"/>
      <c r="PYJ58" s="425"/>
      <c r="PYK58" s="425"/>
      <c r="PYL58" s="425"/>
      <c r="PYM58" s="425"/>
      <c r="PYN58" s="425"/>
      <c r="PYO58" s="425"/>
      <c r="PYP58" s="425"/>
      <c r="PYQ58" s="425"/>
      <c r="PYR58" s="425"/>
      <c r="PYS58" s="425"/>
      <c r="PYT58" s="425"/>
      <c r="PYU58" s="425"/>
      <c r="PYV58" s="425"/>
      <c r="PYW58" s="425"/>
      <c r="PYX58" s="425"/>
      <c r="PYY58" s="425"/>
      <c r="PYZ58" s="425"/>
      <c r="PZA58" s="425"/>
      <c r="PZB58" s="425"/>
      <c r="PZC58" s="425"/>
      <c r="PZD58" s="425"/>
      <c r="PZE58" s="425"/>
      <c r="PZF58" s="425"/>
      <c r="PZG58" s="425"/>
      <c r="PZH58" s="425"/>
      <c r="PZI58" s="425"/>
      <c r="PZJ58" s="425"/>
      <c r="PZK58" s="425"/>
      <c r="PZL58" s="425"/>
      <c r="PZM58" s="425"/>
      <c r="PZN58" s="425"/>
      <c r="PZO58" s="425"/>
      <c r="PZP58" s="425"/>
      <c r="PZQ58" s="425"/>
      <c r="PZR58" s="425"/>
      <c r="PZS58" s="425"/>
      <c r="PZT58" s="425"/>
      <c r="PZU58" s="425"/>
      <c r="PZV58" s="425"/>
      <c r="PZW58" s="425"/>
      <c r="PZX58" s="425"/>
      <c r="PZY58" s="425"/>
      <c r="PZZ58" s="425"/>
      <c r="QAA58" s="425"/>
      <c r="QAB58" s="425"/>
      <c r="QAC58" s="425"/>
      <c r="QAD58" s="425"/>
      <c r="QAE58" s="425"/>
      <c r="QAF58" s="425"/>
      <c r="QAG58" s="425"/>
      <c r="QAH58" s="425"/>
      <c r="QAI58" s="425"/>
      <c r="QAJ58" s="425"/>
      <c r="QAK58" s="425"/>
      <c r="QAL58" s="425"/>
      <c r="QAM58" s="425"/>
      <c r="QAN58" s="425"/>
      <c r="QAO58" s="425"/>
      <c r="QAP58" s="425"/>
      <c r="QAQ58" s="425"/>
      <c r="QAR58" s="425"/>
      <c r="QAS58" s="425"/>
      <c r="QAT58" s="425"/>
      <c r="QAU58" s="425"/>
      <c r="QAV58" s="425"/>
      <c r="QAW58" s="425"/>
      <c r="QAX58" s="425"/>
      <c r="QAY58" s="425"/>
      <c r="QAZ58" s="425"/>
      <c r="QBA58" s="425"/>
      <c r="QBB58" s="425"/>
      <c r="QBC58" s="425"/>
      <c r="QBD58" s="425"/>
      <c r="QBE58" s="425"/>
      <c r="QBF58" s="425"/>
      <c r="QBG58" s="425"/>
      <c r="QBH58" s="425"/>
      <c r="QBI58" s="425"/>
      <c r="QBJ58" s="425"/>
      <c r="QBK58" s="425"/>
      <c r="QBL58" s="425"/>
      <c r="QBM58" s="425"/>
      <c r="QBN58" s="425"/>
      <c r="QBO58" s="425"/>
      <c r="QBP58" s="425"/>
      <c r="QBQ58" s="425"/>
      <c r="QBR58" s="425"/>
      <c r="QBS58" s="425"/>
      <c r="QBT58" s="425"/>
      <c r="QBU58" s="425"/>
      <c r="QBV58" s="425"/>
      <c r="QBW58" s="425"/>
      <c r="QBX58" s="425"/>
      <c r="QBY58" s="425"/>
      <c r="QBZ58" s="425"/>
      <c r="QCA58" s="425"/>
      <c r="QCB58" s="425"/>
      <c r="QCC58" s="425"/>
      <c r="QCD58" s="425"/>
      <c r="QCE58" s="425"/>
      <c r="QCF58" s="425"/>
      <c r="QCG58" s="425"/>
      <c r="QCH58" s="425"/>
      <c r="QCI58" s="425"/>
      <c r="QCJ58" s="425"/>
      <c r="QCK58" s="425"/>
      <c r="QCL58" s="425"/>
      <c r="QCM58" s="425"/>
      <c r="QCN58" s="425"/>
      <c r="QCO58" s="425"/>
      <c r="QCP58" s="425"/>
      <c r="QCQ58" s="425"/>
      <c r="QCR58" s="425"/>
      <c r="QCS58" s="425"/>
      <c r="QCT58" s="425"/>
      <c r="QCU58" s="425"/>
      <c r="QCV58" s="425"/>
      <c r="QCW58" s="425"/>
      <c r="QCX58" s="425"/>
      <c r="QCY58" s="425"/>
      <c r="QCZ58" s="425"/>
      <c r="QDA58" s="425"/>
      <c r="QDB58" s="425"/>
      <c r="QDC58" s="425"/>
      <c r="QDD58" s="425"/>
      <c r="QDE58" s="425"/>
      <c r="QDF58" s="425"/>
      <c r="QDG58" s="425"/>
      <c r="QDH58" s="425"/>
      <c r="QDI58" s="425"/>
      <c r="QDJ58" s="425"/>
      <c r="QDK58" s="425"/>
      <c r="QDL58" s="425"/>
      <c r="QDM58" s="425"/>
      <c r="QDN58" s="425"/>
      <c r="QDO58" s="425"/>
      <c r="QDP58" s="425"/>
      <c r="QDQ58" s="425"/>
      <c r="QDR58" s="425"/>
      <c r="QDS58" s="425"/>
      <c r="QDT58" s="425"/>
      <c r="QDU58" s="425"/>
      <c r="QDV58" s="425"/>
      <c r="QDW58" s="425"/>
      <c r="QDX58" s="425"/>
      <c r="QDY58" s="425"/>
      <c r="QDZ58" s="425"/>
      <c r="QEA58" s="425"/>
      <c r="QEB58" s="425"/>
      <c r="QEC58" s="425"/>
      <c r="QED58" s="425"/>
      <c r="QEE58" s="425"/>
      <c r="QEF58" s="425"/>
      <c r="QEG58" s="425"/>
      <c r="QEH58" s="425"/>
      <c r="QEI58" s="425"/>
      <c r="QEJ58" s="425"/>
      <c r="QEK58" s="425"/>
      <c r="QEL58" s="425"/>
      <c r="QEM58" s="425"/>
      <c r="QEN58" s="425"/>
      <c r="QEO58" s="425"/>
      <c r="QEP58" s="425"/>
      <c r="QEQ58" s="425"/>
      <c r="QER58" s="425"/>
      <c r="QES58" s="425"/>
      <c r="QET58" s="425"/>
      <c r="QEU58" s="425"/>
      <c r="QEV58" s="425"/>
      <c r="QEW58" s="425"/>
      <c r="QEX58" s="425"/>
      <c r="QEY58" s="425"/>
      <c r="QEZ58" s="425"/>
      <c r="QFA58" s="425"/>
      <c r="QFB58" s="425"/>
      <c r="QFC58" s="425"/>
      <c r="QFD58" s="425"/>
      <c r="QFE58" s="425"/>
      <c r="QFF58" s="425"/>
      <c r="QFG58" s="425"/>
      <c r="QFH58" s="425"/>
      <c r="QFI58" s="425"/>
      <c r="QFJ58" s="425"/>
      <c r="QFK58" s="425"/>
      <c r="QFL58" s="425"/>
      <c r="QFM58" s="425"/>
      <c r="QFN58" s="425"/>
      <c r="QFO58" s="425"/>
      <c r="QFP58" s="425"/>
      <c r="QFQ58" s="425"/>
      <c r="QFR58" s="425"/>
      <c r="QFS58" s="425"/>
      <c r="QFT58" s="425"/>
      <c r="QFU58" s="425"/>
      <c r="QFV58" s="425"/>
      <c r="QFW58" s="425"/>
      <c r="QFX58" s="425"/>
      <c r="QFY58" s="425"/>
      <c r="QFZ58" s="425"/>
      <c r="QGA58" s="425"/>
      <c r="QGB58" s="425"/>
      <c r="QGC58" s="425"/>
      <c r="QGD58" s="425"/>
      <c r="QGE58" s="425"/>
      <c r="QGF58" s="425"/>
      <c r="QGG58" s="425"/>
      <c r="QGH58" s="425"/>
      <c r="QGI58" s="425"/>
      <c r="QGJ58" s="425"/>
      <c r="QGK58" s="425"/>
      <c r="QGL58" s="425"/>
      <c r="QGM58" s="425"/>
      <c r="QGN58" s="425"/>
      <c r="QGO58" s="425"/>
      <c r="QGP58" s="425"/>
      <c r="QGQ58" s="425"/>
      <c r="QGR58" s="425"/>
      <c r="QGS58" s="425"/>
      <c r="QGT58" s="425"/>
      <c r="QGU58" s="425"/>
      <c r="QGV58" s="425"/>
      <c r="QGW58" s="425"/>
      <c r="QGX58" s="425"/>
      <c r="QGY58" s="425"/>
      <c r="QGZ58" s="425"/>
      <c r="QHA58" s="425"/>
      <c r="QHB58" s="425"/>
      <c r="QHC58" s="425"/>
      <c r="QHD58" s="425"/>
      <c r="QHE58" s="425"/>
      <c r="QHF58" s="425"/>
      <c r="QHG58" s="425"/>
      <c r="QHH58" s="425"/>
      <c r="QHI58" s="425"/>
      <c r="QHJ58" s="425"/>
      <c r="QHK58" s="425"/>
      <c r="QHL58" s="425"/>
      <c r="QHM58" s="425"/>
      <c r="QHN58" s="425"/>
      <c r="QHO58" s="425"/>
      <c r="QHP58" s="425"/>
      <c r="QHQ58" s="425"/>
      <c r="QHR58" s="425"/>
      <c r="QHS58" s="425"/>
      <c r="QHT58" s="425"/>
      <c r="QHU58" s="425"/>
      <c r="QHV58" s="425"/>
      <c r="QHW58" s="425"/>
      <c r="QHX58" s="425"/>
      <c r="QHY58" s="425"/>
      <c r="QHZ58" s="425"/>
      <c r="QIA58" s="425"/>
      <c r="QIB58" s="425"/>
      <c r="QIC58" s="425"/>
      <c r="QID58" s="425"/>
      <c r="QIE58" s="425"/>
      <c r="QIF58" s="425"/>
      <c r="QIG58" s="425"/>
      <c r="QIH58" s="425"/>
      <c r="QII58" s="425"/>
      <c r="QIJ58" s="425"/>
      <c r="QIK58" s="425"/>
      <c r="QIL58" s="425"/>
      <c r="QIM58" s="425"/>
      <c r="QIN58" s="425"/>
      <c r="QIO58" s="425"/>
      <c r="QIP58" s="425"/>
      <c r="QIQ58" s="425"/>
      <c r="QIR58" s="425"/>
      <c r="QIS58" s="425"/>
      <c r="QIT58" s="425"/>
      <c r="QIU58" s="425"/>
      <c r="QIV58" s="425"/>
      <c r="QIW58" s="425"/>
      <c r="QIX58" s="425"/>
      <c r="QIY58" s="425"/>
      <c r="QIZ58" s="425"/>
      <c r="QJA58" s="425"/>
      <c r="QJB58" s="425"/>
      <c r="QJC58" s="425"/>
      <c r="QJD58" s="425"/>
      <c r="QJE58" s="425"/>
      <c r="QJF58" s="425"/>
      <c r="QJG58" s="425"/>
      <c r="QJH58" s="425"/>
      <c r="QJI58" s="425"/>
      <c r="QJJ58" s="425"/>
      <c r="QJK58" s="425"/>
      <c r="QJL58" s="425"/>
      <c r="QJM58" s="425"/>
      <c r="QJN58" s="425"/>
      <c r="QJO58" s="425"/>
      <c r="QJP58" s="425"/>
      <c r="QJQ58" s="425"/>
      <c r="QJR58" s="425"/>
      <c r="QJS58" s="425"/>
      <c r="QJT58" s="425"/>
      <c r="QJU58" s="425"/>
      <c r="QJV58" s="425"/>
      <c r="QJW58" s="425"/>
      <c r="QJX58" s="425"/>
      <c r="QJY58" s="425"/>
      <c r="QJZ58" s="425"/>
      <c r="QKA58" s="425"/>
      <c r="QKB58" s="425"/>
      <c r="QKC58" s="425"/>
      <c r="QKD58" s="425"/>
      <c r="QKE58" s="425"/>
      <c r="QKF58" s="425"/>
      <c r="QKG58" s="425"/>
      <c r="QKH58" s="425"/>
      <c r="QKI58" s="425"/>
      <c r="QKJ58" s="425"/>
      <c r="QKK58" s="425"/>
      <c r="QKL58" s="425"/>
      <c r="QKM58" s="425"/>
      <c r="QKN58" s="425"/>
      <c r="QKO58" s="425"/>
      <c r="QKP58" s="425"/>
      <c r="QKQ58" s="425"/>
      <c r="QKR58" s="425"/>
      <c r="QKS58" s="425"/>
      <c r="QKT58" s="425"/>
      <c r="QKU58" s="425"/>
      <c r="QKV58" s="425"/>
      <c r="QKW58" s="425"/>
      <c r="QKX58" s="425"/>
      <c r="QKY58" s="425"/>
      <c r="QKZ58" s="425"/>
      <c r="QLA58" s="425"/>
      <c r="QLB58" s="425"/>
      <c r="QLC58" s="425"/>
      <c r="QLD58" s="425"/>
      <c r="QLE58" s="425"/>
      <c r="QLF58" s="425"/>
      <c r="QLG58" s="425"/>
      <c r="QLH58" s="425"/>
      <c r="QLI58" s="425"/>
      <c r="QLJ58" s="425"/>
      <c r="QLK58" s="425"/>
      <c r="QLL58" s="425"/>
      <c r="QLM58" s="425"/>
      <c r="QLN58" s="425"/>
      <c r="QLO58" s="425"/>
      <c r="QLP58" s="425"/>
      <c r="QLQ58" s="425"/>
      <c r="QLR58" s="425"/>
      <c r="QLS58" s="425"/>
      <c r="QLT58" s="425"/>
      <c r="QLU58" s="425"/>
      <c r="QLV58" s="425"/>
      <c r="QLW58" s="425"/>
      <c r="QLX58" s="425"/>
      <c r="QLY58" s="425"/>
      <c r="QLZ58" s="425"/>
      <c r="QMA58" s="425"/>
      <c r="QMB58" s="425"/>
      <c r="QMC58" s="425"/>
      <c r="QMD58" s="425"/>
      <c r="QME58" s="425"/>
      <c r="QMF58" s="425"/>
      <c r="QMG58" s="425"/>
      <c r="QMH58" s="425"/>
      <c r="QMI58" s="425"/>
      <c r="QMJ58" s="425"/>
      <c r="QMK58" s="425"/>
      <c r="QML58" s="425"/>
      <c r="QMM58" s="425"/>
      <c r="QMN58" s="425"/>
      <c r="QMO58" s="425"/>
      <c r="QMP58" s="425"/>
      <c r="QMQ58" s="425"/>
      <c r="QMR58" s="425"/>
      <c r="QMS58" s="425"/>
      <c r="QMT58" s="425"/>
      <c r="QMU58" s="425"/>
      <c r="QMV58" s="425"/>
      <c r="QMW58" s="425"/>
      <c r="QMX58" s="425"/>
      <c r="QMY58" s="425"/>
      <c r="QMZ58" s="425"/>
      <c r="QNA58" s="425"/>
      <c r="QNB58" s="425"/>
      <c r="QNC58" s="425"/>
      <c r="QND58" s="425"/>
      <c r="QNE58" s="425"/>
      <c r="QNF58" s="425"/>
      <c r="QNG58" s="425"/>
      <c r="QNH58" s="425"/>
      <c r="QNI58" s="425"/>
      <c r="QNJ58" s="425"/>
      <c r="QNK58" s="425"/>
      <c r="QNL58" s="425"/>
      <c r="QNM58" s="425"/>
      <c r="QNN58" s="425"/>
      <c r="QNO58" s="425"/>
      <c r="QNP58" s="425"/>
      <c r="QNQ58" s="425"/>
      <c r="QNR58" s="425"/>
      <c r="QNS58" s="425"/>
      <c r="QNT58" s="425"/>
      <c r="QNU58" s="425"/>
      <c r="QNV58" s="425"/>
      <c r="QNW58" s="425"/>
      <c r="QNX58" s="425"/>
      <c r="QNY58" s="425"/>
      <c r="QNZ58" s="425"/>
      <c r="QOA58" s="425"/>
      <c r="QOB58" s="425"/>
      <c r="QOC58" s="425"/>
      <c r="QOD58" s="425"/>
      <c r="QOE58" s="425"/>
      <c r="QOF58" s="425"/>
      <c r="QOG58" s="425"/>
      <c r="QOH58" s="425"/>
      <c r="QOI58" s="425"/>
      <c r="QOJ58" s="425"/>
      <c r="QOK58" s="425"/>
      <c r="QOL58" s="425"/>
      <c r="QOM58" s="425"/>
      <c r="QON58" s="425"/>
      <c r="QOO58" s="425"/>
      <c r="QOP58" s="425"/>
      <c r="QOQ58" s="425"/>
      <c r="QOR58" s="425"/>
      <c r="QOS58" s="425"/>
      <c r="QOT58" s="425"/>
      <c r="QOU58" s="425"/>
      <c r="QOV58" s="425"/>
      <c r="QOW58" s="425"/>
      <c r="QOX58" s="425"/>
      <c r="QOY58" s="425"/>
      <c r="QOZ58" s="425"/>
      <c r="QPA58" s="425"/>
      <c r="QPB58" s="425"/>
      <c r="QPC58" s="425"/>
      <c r="QPD58" s="425"/>
      <c r="QPE58" s="425"/>
      <c r="QPF58" s="425"/>
      <c r="QPG58" s="425"/>
      <c r="QPH58" s="425"/>
      <c r="QPI58" s="425"/>
      <c r="QPJ58" s="425"/>
      <c r="QPK58" s="425"/>
      <c r="QPL58" s="425"/>
      <c r="QPM58" s="425"/>
      <c r="QPN58" s="425"/>
      <c r="QPO58" s="425"/>
      <c r="QPP58" s="425"/>
      <c r="QPQ58" s="425"/>
      <c r="QPR58" s="425"/>
      <c r="QPS58" s="425"/>
      <c r="QPT58" s="425"/>
      <c r="QPU58" s="425"/>
      <c r="QPV58" s="425"/>
      <c r="QPW58" s="425"/>
      <c r="QPX58" s="425"/>
      <c r="QPY58" s="425"/>
      <c r="QPZ58" s="425"/>
      <c r="QQA58" s="425"/>
      <c r="QQB58" s="425"/>
      <c r="QQC58" s="425"/>
      <c r="QQD58" s="425"/>
      <c r="QQE58" s="425"/>
      <c r="QQF58" s="425"/>
      <c r="QQG58" s="425"/>
      <c r="QQH58" s="425"/>
      <c r="QQI58" s="425"/>
      <c r="QQJ58" s="425"/>
      <c r="QQK58" s="425"/>
      <c r="QQL58" s="425"/>
      <c r="QQM58" s="425"/>
      <c r="QQN58" s="425"/>
      <c r="QQO58" s="425"/>
      <c r="QQP58" s="425"/>
      <c r="QQQ58" s="425"/>
      <c r="QQR58" s="425"/>
      <c r="QQS58" s="425"/>
      <c r="QQT58" s="425"/>
      <c r="QQU58" s="425"/>
      <c r="QQV58" s="425"/>
      <c r="QQW58" s="425"/>
      <c r="QQX58" s="425"/>
      <c r="QQY58" s="425"/>
      <c r="QQZ58" s="425"/>
      <c r="QRA58" s="425"/>
      <c r="QRB58" s="425"/>
      <c r="QRC58" s="425"/>
      <c r="QRD58" s="425"/>
      <c r="QRE58" s="425"/>
      <c r="QRF58" s="425"/>
      <c r="QRG58" s="425"/>
      <c r="QRH58" s="425"/>
      <c r="QRI58" s="425"/>
      <c r="QRJ58" s="425"/>
      <c r="QRK58" s="425"/>
      <c r="QRL58" s="425"/>
      <c r="QRM58" s="425"/>
      <c r="QRN58" s="425"/>
      <c r="QRO58" s="425"/>
      <c r="QRP58" s="425"/>
      <c r="QRQ58" s="425"/>
      <c r="QRR58" s="425"/>
      <c r="QRS58" s="425"/>
      <c r="QRT58" s="425"/>
      <c r="QRU58" s="425"/>
      <c r="QRV58" s="425"/>
      <c r="QRW58" s="425"/>
      <c r="QRX58" s="425"/>
      <c r="QRY58" s="425"/>
      <c r="QRZ58" s="425"/>
      <c r="QSA58" s="425"/>
      <c r="QSB58" s="425"/>
      <c r="QSC58" s="425"/>
      <c r="QSD58" s="425"/>
      <c r="QSE58" s="425"/>
      <c r="QSF58" s="425"/>
      <c r="QSG58" s="425"/>
      <c r="QSH58" s="425"/>
      <c r="QSI58" s="425"/>
      <c r="QSJ58" s="425"/>
      <c r="QSK58" s="425"/>
      <c r="QSL58" s="425"/>
      <c r="QSM58" s="425"/>
      <c r="QSN58" s="425"/>
      <c r="QSO58" s="425"/>
      <c r="QSP58" s="425"/>
      <c r="QSQ58" s="425"/>
      <c r="QSR58" s="425"/>
      <c r="QSS58" s="425"/>
      <c r="QST58" s="425"/>
      <c r="QSU58" s="425"/>
      <c r="QSV58" s="425"/>
      <c r="QSW58" s="425"/>
      <c r="QSX58" s="425"/>
      <c r="QSY58" s="425"/>
      <c r="QSZ58" s="425"/>
      <c r="QTA58" s="425"/>
      <c r="QTB58" s="425"/>
      <c r="QTC58" s="425"/>
      <c r="QTD58" s="425"/>
      <c r="QTE58" s="425"/>
      <c r="QTF58" s="425"/>
      <c r="QTG58" s="425"/>
      <c r="QTH58" s="425"/>
      <c r="QTI58" s="425"/>
      <c r="QTJ58" s="425"/>
      <c r="QTK58" s="425"/>
      <c r="QTL58" s="425"/>
      <c r="QTM58" s="425"/>
      <c r="QTN58" s="425"/>
      <c r="QTO58" s="425"/>
      <c r="QTP58" s="425"/>
      <c r="QTQ58" s="425"/>
      <c r="QTR58" s="425"/>
      <c r="QTS58" s="425"/>
      <c r="QTT58" s="425"/>
      <c r="QTU58" s="425"/>
      <c r="QTV58" s="425"/>
      <c r="QTW58" s="425"/>
      <c r="QTX58" s="425"/>
      <c r="QTY58" s="425"/>
      <c r="QTZ58" s="425"/>
      <c r="QUA58" s="425"/>
      <c r="QUB58" s="425"/>
      <c r="QUC58" s="425"/>
      <c r="QUD58" s="425"/>
      <c r="QUE58" s="425"/>
      <c r="QUF58" s="425"/>
      <c r="QUG58" s="425"/>
      <c r="QUH58" s="425"/>
      <c r="QUI58" s="425"/>
      <c r="QUJ58" s="425"/>
      <c r="QUK58" s="425"/>
      <c r="QUL58" s="425"/>
      <c r="QUM58" s="425"/>
      <c r="QUN58" s="425"/>
      <c r="QUO58" s="425"/>
      <c r="QUP58" s="425"/>
      <c r="QUQ58" s="425"/>
      <c r="QUR58" s="425"/>
      <c r="QUS58" s="425"/>
      <c r="QUT58" s="425"/>
      <c r="QUU58" s="425"/>
      <c r="QUV58" s="425"/>
      <c r="QUW58" s="425"/>
      <c r="QUX58" s="425"/>
      <c r="QUY58" s="425"/>
      <c r="QUZ58" s="425"/>
      <c r="QVA58" s="425"/>
      <c r="QVB58" s="425"/>
      <c r="QVC58" s="425"/>
      <c r="QVD58" s="425"/>
      <c r="QVE58" s="425"/>
      <c r="QVF58" s="425"/>
      <c r="QVG58" s="425"/>
      <c r="QVH58" s="425"/>
      <c r="QVI58" s="425"/>
      <c r="QVJ58" s="425"/>
      <c r="QVK58" s="425"/>
      <c r="QVL58" s="425"/>
      <c r="QVM58" s="425"/>
      <c r="QVN58" s="425"/>
      <c r="QVO58" s="425"/>
      <c r="QVP58" s="425"/>
      <c r="QVQ58" s="425"/>
      <c r="QVR58" s="425"/>
      <c r="QVS58" s="425"/>
      <c r="QVT58" s="425"/>
      <c r="QVU58" s="425"/>
      <c r="QVV58" s="425"/>
      <c r="QVW58" s="425"/>
      <c r="QVX58" s="425"/>
      <c r="QVY58" s="425"/>
      <c r="QVZ58" s="425"/>
      <c r="QWA58" s="425"/>
      <c r="QWB58" s="425"/>
      <c r="QWC58" s="425"/>
      <c r="QWD58" s="425"/>
      <c r="QWE58" s="425"/>
      <c r="QWF58" s="425"/>
      <c r="QWG58" s="425"/>
      <c r="QWH58" s="425"/>
      <c r="QWI58" s="425"/>
      <c r="QWJ58" s="425"/>
      <c r="QWK58" s="425"/>
      <c r="QWL58" s="425"/>
      <c r="QWM58" s="425"/>
      <c r="QWN58" s="425"/>
      <c r="QWO58" s="425"/>
      <c r="QWP58" s="425"/>
      <c r="QWQ58" s="425"/>
      <c r="QWR58" s="425"/>
      <c r="QWS58" s="425"/>
      <c r="QWT58" s="425"/>
      <c r="QWU58" s="425"/>
      <c r="QWV58" s="425"/>
      <c r="QWW58" s="425"/>
      <c r="QWX58" s="425"/>
      <c r="QWY58" s="425"/>
      <c r="QWZ58" s="425"/>
      <c r="QXA58" s="425"/>
      <c r="QXB58" s="425"/>
      <c r="QXC58" s="425"/>
      <c r="QXD58" s="425"/>
      <c r="QXE58" s="425"/>
      <c r="QXF58" s="425"/>
      <c r="QXG58" s="425"/>
      <c r="QXH58" s="425"/>
      <c r="QXI58" s="425"/>
      <c r="QXJ58" s="425"/>
      <c r="QXK58" s="425"/>
      <c r="QXL58" s="425"/>
      <c r="QXM58" s="425"/>
      <c r="QXN58" s="425"/>
      <c r="QXO58" s="425"/>
      <c r="QXP58" s="425"/>
      <c r="QXQ58" s="425"/>
      <c r="QXR58" s="425"/>
      <c r="QXS58" s="425"/>
      <c r="QXT58" s="425"/>
      <c r="QXU58" s="425"/>
      <c r="QXV58" s="425"/>
      <c r="QXW58" s="425"/>
      <c r="QXX58" s="425"/>
      <c r="QXY58" s="425"/>
      <c r="QXZ58" s="425"/>
      <c r="QYA58" s="425"/>
      <c r="QYB58" s="425"/>
      <c r="QYC58" s="425"/>
      <c r="QYD58" s="425"/>
      <c r="QYE58" s="425"/>
      <c r="QYF58" s="425"/>
      <c r="QYG58" s="425"/>
      <c r="QYH58" s="425"/>
      <c r="QYI58" s="425"/>
      <c r="QYJ58" s="425"/>
      <c r="QYK58" s="425"/>
      <c r="QYL58" s="425"/>
      <c r="QYM58" s="425"/>
      <c r="QYN58" s="425"/>
      <c r="QYO58" s="425"/>
      <c r="QYP58" s="425"/>
      <c r="QYQ58" s="425"/>
      <c r="QYR58" s="425"/>
      <c r="QYS58" s="425"/>
      <c r="QYT58" s="425"/>
      <c r="QYU58" s="425"/>
      <c r="QYV58" s="425"/>
      <c r="QYW58" s="425"/>
      <c r="QYX58" s="425"/>
      <c r="QYY58" s="425"/>
      <c r="QYZ58" s="425"/>
      <c r="QZA58" s="425"/>
      <c r="QZB58" s="425"/>
      <c r="QZC58" s="425"/>
      <c r="QZD58" s="425"/>
      <c r="QZE58" s="425"/>
      <c r="QZF58" s="425"/>
      <c r="QZG58" s="425"/>
      <c r="QZH58" s="425"/>
      <c r="QZI58" s="425"/>
      <c r="QZJ58" s="425"/>
      <c r="QZK58" s="425"/>
      <c r="QZL58" s="425"/>
      <c r="QZM58" s="425"/>
      <c r="QZN58" s="425"/>
      <c r="QZO58" s="425"/>
      <c r="QZP58" s="425"/>
      <c r="QZQ58" s="425"/>
      <c r="QZR58" s="425"/>
      <c r="QZS58" s="425"/>
      <c r="QZT58" s="425"/>
      <c r="QZU58" s="425"/>
      <c r="QZV58" s="425"/>
      <c r="QZW58" s="425"/>
      <c r="QZX58" s="425"/>
      <c r="QZY58" s="425"/>
      <c r="QZZ58" s="425"/>
      <c r="RAA58" s="425"/>
      <c r="RAB58" s="425"/>
      <c r="RAC58" s="425"/>
      <c r="RAD58" s="425"/>
      <c r="RAE58" s="425"/>
      <c r="RAF58" s="425"/>
      <c r="RAG58" s="425"/>
      <c r="RAH58" s="425"/>
      <c r="RAI58" s="425"/>
      <c r="RAJ58" s="425"/>
      <c r="RAK58" s="425"/>
      <c r="RAL58" s="425"/>
      <c r="RAM58" s="425"/>
      <c r="RAN58" s="425"/>
      <c r="RAO58" s="425"/>
      <c r="RAP58" s="425"/>
      <c r="RAQ58" s="425"/>
      <c r="RAR58" s="425"/>
      <c r="RAS58" s="425"/>
      <c r="RAT58" s="425"/>
      <c r="RAU58" s="425"/>
      <c r="RAV58" s="425"/>
      <c r="RAW58" s="425"/>
      <c r="RAX58" s="425"/>
      <c r="RAY58" s="425"/>
      <c r="RAZ58" s="425"/>
      <c r="RBA58" s="425"/>
      <c r="RBB58" s="425"/>
      <c r="RBC58" s="425"/>
      <c r="RBD58" s="425"/>
      <c r="RBE58" s="425"/>
      <c r="RBF58" s="425"/>
      <c r="RBG58" s="425"/>
      <c r="RBH58" s="425"/>
      <c r="RBI58" s="425"/>
      <c r="RBJ58" s="425"/>
      <c r="RBK58" s="425"/>
      <c r="RBL58" s="425"/>
      <c r="RBM58" s="425"/>
      <c r="RBN58" s="425"/>
      <c r="RBO58" s="425"/>
      <c r="RBP58" s="425"/>
      <c r="RBQ58" s="425"/>
      <c r="RBR58" s="425"/>
      <c r="RBS58" s="425"/>
      <c r="RBT58" s="425"/>
      <c r="RBU58" s="425"/>
      <c r="RBV58" s="425"/>
      <c r="RBW58" s="425"/>
      <c r="RBX58" s="425"/>
      <c r="RBY58" s="425"/>
      <c r="RBZ58" s="425"/>
      <c r="RCA58" s="425"/>
      <c r="RCB58" s="425"/>
      <c r="RCC58" s="425"/>
      <c r="RCD58" s="425"/>
      <c r="RCE58" s="425"/>
      <c r="RCF58" s="425"/>
      <c r="RCG58" s="425"/>
      <c r="RCH58" s="425"/>
      <c r="RCI58" s="425"/>
      <c r="RCJ58" s="425"/>
      <c r="RCK58" s="425"/>
      <c r="RCL58" s="425"/>
      <c r="RCM58" s="425"/>
      <c r="RCN58" s="425"/>
      <c r="RCO58" s="425"/>
      <c r="RCP58" s="425"/>
      <c r="RCQ58" s="425"/>
      <c r="RCR58" s="425"/>
      <c r="RCS58" s="425"/>
      <c r="RCT58" s="425"/>
      <c r="RCU58" s="425"/>
      <c r="RCV58" s="425"/>
      <c r="RCW58" s="425"/>
      <c r="RCX58" s="425"/>
      <c r="RCY58" s="425"/>
      <c r="RCZ58" s="425"/>
      <c r="RDA58" s="425"/>
      <c r="RDB58" s="425"/>
      <c r="RDC58" s="425"/>
      <c r="RDD58" s="425"/>
      <c r="RDE58" s="425"/>
      <c r="RDF58" s="425"/>
      <c r="RDG58" s="425"/>
      <c r="RDH58" s="425"/>
      <c r="RDI58" s="425"/>
      <c r="RDJ58" s="425"/>
      <c r="RDK58" s="425"/>
      <c r="RDL58" s="425"/>
      <c r="RDM58" s="425"/>
      <c r="RDN58" s="425"/>
      <c r="RDO58" s="425"/>
      <c r="RDP58" s="425"/>
      <c r="RDQ58" s="425"/>
      <c r="RDR58" s="425"/>
      <c r="RDS58" s="425"/>
      <c r="RDT58" s="425"/>
      <c r="RDU58" s="425"/>
      <c r="RDV58" s="425"/>
      <c r="RDW58" s="425"/>
      <c r="RDX58" s="425"/>
      <c r="RDY58" s="425"/>
      <c r="RDZ58" s="425"/>
      <c r="REA58" s="425"/>
      <c r="REB58" s="425"/>
      <c r="REC58" s="425"/>
      <c r="RED58" s="425"/>
      <c r="REE58" s="425"/>
      <c r="REF58" s="425"/>
      <c r="REG58" s="425"/>
      <c r="REH58" s="425"/>
      <c r="REI58" s="425"/>
      <c r="REJ58" s="425"/>
      <c r="REK58" s="425"/>
      <c r="REL58" s="425"/>
      <c r="REM58" s="425"/>
      <c r="REN58" s="425"/>
      <c r="REO58" s="425"/>
      <c r="REP58" s="425"/>
      <c r="REQ58" s="425"/>
      <c r="RER58" s="425"/>
      <c r="RES58" s="425"/>
      <c r="RET58" s="425"/>
      <c r="REU58" s="425"/>
      <c r="REV58" s="425"/>
      <c r="REW58" s="425"/>
      <c r="REX58" s="425"/>
      <c r="REY58" s="425"/>
      <c r="REZ58" s="425"/>
      <c r="RFA58" s="425"/>
      <c r="RFB58" s="425"/>
      <c r="RFC58" s="425"/>
      <c r="RFD58" s="425"/>
      <c r="RFE58" s="425"/>
      <c r="RFF58" s="425"/>
      <c r="RFG58" s="425"/>
      <c r="RFH58" s="425"/>
      <c r="RFI58" s="425"/>
      <c r="RFJ58" s="425"/>
      <c r="RFK58" s="425"/>
      <c r="RFL58" s="425"/>
      <c r="RFM58" s="425"/>
      <c r="RFN58" s="425"/>
      <c r="RFO58" s="425"/>
      <c r="RFP58" s="425"/>
      <c r="RFQ58" s="425"/>
      <c r="RFR58" s="425"/>
      <c r="RFS58" s="425"/>
      <c r="RFT58" s="425"/>
      <c r="RFU58" s="425"/>
      <c r="RFV58" s="425"/>
      <c r="RFW58" s="425"/>
      <c r="RFX58" s="425"/>
      <c r="RFY58" s="425"/>
      <c r="RFZ58" s="425"/>
      <c r="RGA58" s="425"/>
      <c r="RGB58" s="425"/>
      <c r="RGC58" s="425"/>
      <c r="RGD58" s="425"/>
      <c r="RGE58" s="425"/>
      <c r="RGF58" s="425"/>
      <c r="RGG58" s="425"/>
      <c r="RGH58" s="425"/>
      <c r="RGI58" s="425"/>
      <c r="RGJ58" s="425"/>
      <c r="RGK58" s="425"/>
      <c r="RGL58" s="425"/>
      <c r="RGM58" s="425"/>
      <c r="RGN58" s="425"/>
      <c r="RGO58" s="425"/>
      <c r="RGP58" s="425"/>
      <c r="RGQ58" s="425"/>
      <c r="RGR58" s="425"/>
      <c r="RGS58" s="425"/>
      <c r="RGT58" s="425"/>
      <c r="RGU58" s="425"/>
      <c r="RGV58" s="425"/>
      <c r="RGW58" s="425"/>
      <c r="RGX58" s="425"/>
      <c r="RGY58" s="425"/>
      <c r="RGZ58" s="425"/>
      <c r="RHA58" s="425"/>
      <c r="RHB58" s="425"/>
      <c r="RHC58" s="425"/>
      <c r="RHD58" s="425"/>
      <c r="RHE58" s="425"/>
      <c r="RHF58" s="425"/>
      <c r="RHG58" s="425"/>
      <c r="RHH58" s="425"/>
      <c r="RHI58" s="425"/>
      <c r="RHJ58" s="425"/>
      <c r="RHK58" s="425"/>
      <c r="RHL58" s="425"/>
      <c r="RHM58" s="425"/>
      <c r="RHN58" s="425"/>
      <c r="RHO58" s="425"/>
      <c r="RHP58" s="425"/>
      <c r="RHQ58" s="425"/>
      <c r="RHR58" s="425"/>
      <c r="RHS58" s="425"/>
      <c r="RHT58" s="425"/>
      <c r="RHU58" s="425"/>
      <c r="RHV58" s="425"/>
      <c r="RHW58" s="425"/>
      <c r="RHX58" s="425"/>
      <c r="RHY58" s="425"/>
      <c r="RHZ58" s="425"/>
      <c r="RIA58" s="425"/>
      <c r="RIB58" s="425"/>
      <c r="RIC58" s="425"/>
      <c r="RID58" s="425"/>
      <c r="RIE58" s="425"/>
      <c r="RIF58" s="425"/>
      <c r="RIG58" s="425"/>
      <c r="RIH58" s="425"/>
      <c r="RII58" s="425"/>
      <c r="RIJ58" s="425"/>
      <c r="RIK58" s="425"/>
      <c r="RIL58" s="425"/>
      <c r="RIM58" s="425"/>
      <c r="RIN58" s="425"/>
      <c r="RIO58" s="425"/>
      <c r="RIP58" s="425"/>
      <c r="RIQ58" s="425"/>
      <c r="RIR58" s="425"/>
      <c r="RIS58" s="425"/>
      <c r="RIT58" s="425"/>
      <c r="RIU58" s="425"/>
      <c r="RIV58" s="425"/>
      <c r="RIW58" s="425"/>
      <c r="RIX58" s="425"/>
      <c r="RIY58" s="425"/>
      <c r="RIZ58" s="425"/>
      <c r="RJA58" s="425"/>
      <c r="RJB58" s="425"/>
      <c r="RJC58" s="425"/>
      <c r="RJD58" s="425"/>
      <c r="RJE58" s="425"/>
      <c r="RJF58" s="425"/>
      <c r="RJG58" s="425"/>
      <c r="RJH58" s="425"/>
      <c r="RJI58" s="425"/>
      <c r="RJJ58" s="425"/>
      <c r="RJK58" s="425"/>
      <c r="RJL58" s="425"/>
      <c r="RJM58" s="425"/>
      <c r="RJN58" s="425"/>
      <c r="RJO58" s="425"/>
      <c r="RJP58" s="425"/>
      <c r="RJQ58" s="425"/>
      <c r="RJR58" s="425"/>
      <c r="RJS58" s="425"/>
      <c r="RJT58" s="425"/>
      <c r="RJU58" s="425"/>
      <c r="RJV58" s="425"/>
      <c r="RJW58" s="425"/>
      <c r="RJX58" s="425"/>
      <c r="RJY58" s="425"/>
      <c r="RJZ58" s="425"/>
      <c r="RKA58" s="425"/>
      <c r="RKB58" s="425"/>
      <c r="RKC58" s="425"/>
      <c r="RKD58" s="425"/>
      <c r="RKE58" s="425"/>
      <c r="RKF58" s="425"/>
      <c r="RKG58" s="425"/>
      <c r="RKH58" s="425"/>
      <c r="RKI58" s="425"/>
      <c r="RKJ58" s="425"/>
      <c r="RKK58" s="425"/>
      <c r="RKL58" s="425"/>
      <c r="RKM58" s="425"/>
      <c r="RKN58" s="425"/>
      <c r="RKO58" s="425"/>
      <c r="RKP58" s="425"/>
      <c r="RKQ58" s="425"/>
      <c r="RKR58" s="425"/>
      <c r="RKS58" s="425"/>
      <c r="RKT58" s="425"/>
      <c r="RKU58" s="425"/>
      <c r="RKV58" s="425"/>
      <c r="RKW58" s="425"/>
      <c r="RKX58" s="425"/>
      <c r="RKY58" s="425"/>
      <c r="RKZ58" s="425"/>
      <c r="RLA58" s="425"/>
      <c r="RLB58" s="425"/>
      <c r="RLC58" s="425"/>
      <c r="RLD58" s="425"/>
      <c r="RLE58" s="425"/>
      <c r="RLF58" s="425"/>
      <c r="RLG58" s="425"/>
      <c r="RLH58" s="425"/>
      <c r="RLI58" s="425"/>
      <c r="RLJ58" s="425"/>
      <c r="RLK58" s="425"/>
      <c r="RLL58" s="425"/>
      <c r="RLM58" s="425"/>
      <c r="RLN58" s="425"/>
      <c r="RLO58" s="425"/>
      <c r="RLP58" s="425"/>
      <c r="RLQ58" s="425"/>
      <c r="RLR58" s="425"/>
      <c r="RLS58" s="425"/>
      <c r="RLT58" s="425"/>
      <c r="RLU58" s="425"/>
      <c r="RLV58" s="425"/>
      <c r="RLW58" s="425"/>
      <c r="RLX58" s="425"/>
      <c r="RLY58" s="425"/>
      <c r="RLZ58" s="425"/>
      <c r="RMA58" s="425"/>
      <c r="RMB58" s="425"/>
      <c r="RMC58" s="425"/>
      <c r="RMD58" s="425"/>
      <c r="RME58" s="425"/>
      <c r="RMF58" s="425"/>
      <c r="RMG58" s="425"/>
      <c r="RMH58" s="425"/>
      <c r="RMI58" s="425"/>
      <c r="RMJ58" s="425"/>
      <c r="RMK58" s="425"/>
      <c r="RML58" s="425"/>
      <c r="RMM58" s="425"/>
      <c r="RMN58" s="425"/>
      <c r="RMO58" s="425"/>
      <c r="RMP58" s="425"/>
      <c r="RMQ58" s="425"/>
      <c r="RMR58" s="425"/>
      <c r="RMS58" s="425"/>
      <c r="RMT58" s="425"/>
      <c r="RMU58" s="425"/>
      <c r="RMV58" s="425"/>
      <c r="RMW58" s="425"/>
      <c r="RMX58" s="425"/>
      <c r="RMY58" s="425"/>
      <c r="RMZ58" s="425"/>
      <c r="RNA58" s="425"/>
      <c r="RNB58" s="425"/>
      <c r="RNC58" s="425"/>
      <c r="RND58" s="425"/>
      <c r="RNE58" s="425"/>
      <c r="RNF58" s="425"/>
      <c r="RNG58" s="425"/>
      <c r="RNH58" s="425"/>
      <c r="RNI58" s="425"/>
      <c r="RNJ58" s="425"/>
      <c r="RNK58" s="425"/>
      <c r="RNL58" s="425"/>
      <c r="RNM58" s="425"/>
      <c r="RNN58" s="425"/>
      <c r="RNO58" s="425"/>
      <c r="RNP58" s="425"/>
      <c r="RNQ58" s="425"/>
      <c r="RNR58" s="425"/>
      <c r="RNS58" s="425"/>
      <c r="RNT58" s="425"/>
      <c r="RNU58" s="425"/>
      <c r="RNV58" s="425"/>
      <c r="RNW58" s="425"/>
      <c r="RNX58" s="425"/>
      <c r="RNY58" s="425"/>
      <c r="RNZ58" s="425"/>
      <c r="ROA58" s="425"/>
      <c r="ROB58" s="425"/>
      <c r="ROC58" s="425"/>
      <c r="ROD58" s="425"/>
      <c r="ROE58" s="425"/>
      <c r="ROF58" s="425"/>
      <c r="ROG58" s="425"/>
      <c r="ROH58" s="425"/>
      <c r="ROI58" s="425"/>
      <c r="ROJ58" s="425"/>
      <c r="ROK58" s="425"/>
      <c r="ROL58" s="425"/>
      <c r="ROM58" s="425"/>
      <c r="RON58" s="425"/>
      <c r="ROO58" s="425"/>
      <c r="ROP58" s="425"/>
      <c r="ROQ58" s="425"/>
      <c r="ROR58" s="425"/>
      <c r="ROS58" s="425"/>
      <c r="ROT58" s="425"/>
      <c r="ROU58" s="425"/>
      <c r="ROV58" s="425"/>
      <c r="ROW58" s="425"/>
      <c r="ROX58" s="425"/>
      <c r="ROY58" s="425"/>
      <c r="ROZ58" s="425"/>
      <c r="RPA58" s="425"/>
      <c r="RPB58" s="425"/>
      <c r="RPC58" s="425"/>
      <c r="RPD58" s="425"/>
      <c r="RPE58" s="425"/>
      <c r="RPF58" s="425"/>
      <c r="RPG58" s="425"/>
      <c r="RPH58" s="425"/>
      <c r="RPI58" s="425"/>
      <c r="RPJ58" s="425"/>
      <c r="RPK58" s="425"/>
      <c r="RPL58" s="425"/>
      <c r="RPM58" s="425"/>
      <c r="RPN58" s="425"/>
      <c r="RPO58" s="425"/>
      <c r="RPP58" s="425"/>
      <c r="RPQ58" s="425"/>
      <c r="RPR58" s="425"/>
      <c r="RPS58" s="425"/>
      <c r="RPT58" s="425"/>
      <c r="RPU58" s="425"/>
      <c r="RPV58" s="425"/>
      <c r="RPW58" s="425"/>
      <c r="RPX58" s="425"/>
      <c r="RPY58" s="425"/>
      <c r="RPZ58" s="425"/>
      <c r="RQA58" s="425"/>
      <c r="RQB58" s="425"/>
      <c r="RQC58" s="425"/>
      <c r="RQD58" s="425"/>
      <c r="RQE58" s="425"/>
      <c r="RQF58" s="425"/>
      <c r="RQG58" s="425"/>
      <c r="RQH58" s="425"/>
      <c r="RQI58" s="425"/>
      <c r="RQJ58" s="425"/>
      <c r="RQK58" s="425"/>
      <c r="RQL58" s="425"/>
      <c r="RQM58" s="425"/>
      <c r="RQN58" s="425"/>
      <c r="RQO58" s="425"/>
      <c r="RQP58" s="425"/>
      <c r="RQQ58" s="425"/>
      <c r="RQR58" s="425"/>
      <c r="RQS58" s="425"/>
      <c r="RQT58" s="425"/>
      <c r="RQU58" s="425"/>
      <c r="RQV58" s="425"/>
      <c r="RQW58" s="425"/>
      <c r="RQX58" s="425"/>
      <c r="RQY58" s="425"/>
      <c r="RQZ58" s="425"/>
      <c r="RRA58" s="425"/>
      <c r="RRB58" s="425"/>
      <c r="RRC58" s="425"/>
      <c r="RRD58" s="425"/>
      <c r="RRE58" s="425"/>
      <c r="RRF58" s="425"/>
      <c r="RRG58" s="425"/>
      <c r="RRH58" s="425"/>
      <c r="RRI58" s="425"/>
      <c r="RRJ58" s="425"/>
      <c r="RRK58" s="425"/>
      <c r="RRL58" s="425"/>
      <c r="RRM58" s="425"/>
      <c r="RRN58" s="425"/>
      <c r="RRO58" s="425"/>
      <c r="RRP58" s="425"/>
      <c r="RRQ58" s="425"/>
      <c r="RRR58" s="425"/>
      <c r="RRS58" s="425"/>
      <c r="RRT58" s="425"/>
      <c r="RRU58" s="425"/>
      <c r="RRV58" s="425"/>
      <c r="RRW58" s="425"/>
      <c r="RRX58" s="425"/>
      <c r="RRY58" s="425"/>
      <c r="RRZ58" s="425"/>
      <c r="RSA58" s="425"/>
      <c r="RSB58" s="425"/>
      <c r="RSC58" s="425"/>
      <c r="RSD58" s="425"/>
      <c r="RSE58" s="425"/>
      <c r="RSF58" s="425"/>
      <c r="RSG58" s="425"/>
      <c r="RSH58" s="425"/>
      <c r="RSI58" s="425"/>
      <c r="RSJ58" s="425"/>
      <c r="RSK58" s="425"/>
      <c r="RSL58" s="425"/>
      <c r="RSM58" s="425"/>
      <c r="RSN58" s="425"/>
      <c r="RSO58" s="425"/>
      <c r="RSP58" s="425"/>
      <c r="RSQ58" s="425"/>
      <c r="RSR58" s="425"/>
      <c r="RSS58" s="425"/>
      <c r="RST58" s="425"/>
      <c r="RSU58" s="425"/>
      <c r="RSV58" s="425"/>
      <c r="RSW58" s="425"/>
      <c r="RSX58" s="425"/>
      <c r="RSY58" s="425"/>
      <c r="RSZ58" s="425"/>
      <c r="RTA58" s="425"/>
      <c r="RTB58" s="425"/>
      <c r="RTC58" s="425"/>
      <c r="RTD58" s="425"/>
      <c r="RTE58" s="425"/>
      <c r="RTF58" s="425"/>
      <c r="RTG58" s="425"/>
      <c r="RTH58" s="425"/>
      <c r="RTI58" s="425"/>
      <c r="RTJ58" s="425"/>
      <c r="RTK58" s="425"/>
      <c r="RTL58" s="425"/>
      <c r="RTM58" s="425"/>
      <c r="RTN58" s="425"/>
      <c r="RTO58" s="425"/>
      <c r="RTP58" s="425"/>
      <c r="RTQ58" s="425"/>
      <c r="RTR58" s="425"/>
      <c r="RTS58" s="425"/>
      <c r="RTT58" s="425"/>
      <c r="RTU58" s="425"/>
      <c r="RTV58" s="425"/>
      <c r="RTW58" s="425"/>
      <c r="RTX58" s="425"/>
      <c r="RTY58" s="425"/>
      <c r="RTZ58" s="425"/>
      <c r="RUA58" s="425"/>
      <c r="RUB58" s="425"/>
      <c r="RUC58" s="425"/>
      <c r="RUD58" s="425"/>
      <c r="RUE58" s="425"/>
      <c r="RUF58" s="425"/>
      <c r="RUG58" s="425"/>
      <c r="RUH58" s="425"/>
      <c r="RUI58" s="425"/>
      <c r="RUJ58" s="425"/>
      <c r="RUK58" s="425"/>
      <c r="RUL58" s="425"/>
      <c r="RUM58" s="425"/>
      <c r="RUN58" s="425"/>
      <c r="RUO58" s="425"/>
      <c r="RUP58" s="425"/>
      <c r="RUQ58" s="425"/>
      <c r="RUR58" s="425"/>
      <c r="RUS58" s="425"/>
      <c r="RUT58" s="425"/>
      <c r="RUU58" s="425"/>
      <c r="RUV58" s="425"/>
      <c r="RUW58" s="425"/>
      <c r="RUX58" s="425"/>
      <c r="RUY58" s="425"/>
      <c r="RUZ58" s="425"/>
      <c r="RVA58" s="425"/>
      <c r="RVB58" s="425"/>
      <c r="RVC58" s="425"/>
      <c r="RVD58" s="425"/>
      <c r="RVE58" s="425"/>
      <c r="RVF58" s="425"/>
      <c r="RVG58" s="425"/>
      <c r="RVH58" s="425"/>
      <c r="RVI58" s="425"/>
      <c r="RVJ58" s="425"/>
      <c r="RVK58" s="425"/>
      <c r="RVL58" s="425"/>
      <c r="RVM58" s="425"/>
      <c r="RVN58" s="425"/>
      <c r="RVO58" s="425"/>
      <c r="RVP58" s="425"/>
      <c r="RVQ58" s="425"/>
      <c r="RVR58" s="425"/>
      <c r="RVS58" s="425"/>
      <c r="RVT58" s="425"/>
      <c r="RVU58" s="425"/>
      <c r="RVV58" s="425"/>
      <c r="RVW58" s="425"/>
      <c r="RVX58" s="425"/>
      <c r="RVY58" s="425"/>
      <c r="RVZ58" s="425"/>
      <c r="RWA58" s="425"/>
      <c r="RWB58" s="425"/>
      <c r="RWC58" s="425"/>
      <c r="RWD58" s="425"/>
      <c r="RWE58" s="425"/>
      <c r="RWF58" s="425"/>
      <c r="RWG58" s="425"/>
      <c r="RWH58" s="425"/>
      <c r="RWI58" s="425"/>
      <c r="RWJ58" s="425"/>
      <c r="RWK58" s="425"/>
      <c r="RWL58" s="425"/>
      <c r="RWM58" s="425"/>
      <c r="RWN58" s="425"/>
      <c r="RWO58" s="425"/>
      <c r="RWP58" s="425"/>
      <c r="RWQ58" s="425"/>
      <c r="RWR58" s="425"/>
      <c r="RWS58" s="425"/>
      <c r="RWT58" s="425"/>
      <c r="RWU58" s="425"/>
      <c r="RWV58" s="425"/>
      <c r="RWW58" s="425"/>
      <c r="RWX58" s="425"/>
      <c r="RWY58" s="425"/>
      <c r="RWZ58" s="425"/>
      <c r="RXA58" s="425"/>
      <c r="RXB58" s="425"/>
      <c r="RXC58" s="425"/>
      <c r="RXD58" s="425"/>
      <c r="RXE58" s="425"/>
      <c r="RXF58" s="425"/>
      <c r="RXG58" s="425"/>
      <c r="RXH58" s="425"/>
      <c r="RXI58" s="425"/>
      <c r="RXJ58" s="425"/>
      <c r="RXK58" s="425"/>
      <c r="RXL58" s="425"/>
      <c r="RXM58" s="425"/>
      <c r="RXN58" s="425"/>
      <c r="RXO58" s="425"/>
      <c r="RXP58" s="425"/>
      <c r="RXQ58" s="425"/>
      <c r="RXR58" s="425"/>
      <c r="RXS58" s="425"/>
      <c r="RXT58" s="425"/>
      <c r="RXU58" s="425"/>
      <c r="RXV58" s="425"/>
      <c r="RXW58" s="425"/>
      <c r="RXX58" s="425"/>
      <c r="RXY58" s="425"/>
      <c r="RXZ58" s="425"/>
      <c r="RYA58" s="425"/>
      <c r="RYB58" s="425"/>
      <c r="RYC58" s="425"/>
      <c r="RYD58" s="425"/>
      <c r="RYE58" s="425"/>
      <c r="RYF58" s="425"/>
      <c r="RYG58" s="425"/>
      <c r="RYH58" s="425"/>
      <c r="RYI58" s="425"/>
      <c r="RYJ58" s="425"/>
      <c r="RYK58" s="425"/>
      <c r="RYL58" s="425"/>
      <c r="RYM58" s="425"/>
      <c r="RYN58" s="425"/>
      <c r="RYO58" s="425"/>
      <c r="RYP58" s="425"/>
      <c r="RYQ58" s="425"/>
      <c r="RYR58" s="425"/>
      <c r="RYS58" s="425"/>
      <c r="RYT58" s="425"/>
      <c r="RYU58" s="425"/>
      <c r="RYV58" s="425"/>
      <c r="RYW58" s="425"/>
      <c r="RYX58" s="425"/>
      <c r="RYY58" s="425"/>
      <c r="RYZ58" s="425"/>
      <c r="RZA58" s="425"/>
      <c r="RZB58" s="425"/>
      <c r="RZC58" s="425"/>
      <c r="RZD58" s="425"/>
      <c r="RZE58" s="425"/>
      <c r="RZF58" s="425"/>
      <c r="RZG58" s="425"/>
      <c r="RZH58" s="425"/>
      <c r="RZI58" s="425"/>
      <c r="RZJ58" s="425"/>
      <c r="RZK58" s="425"/>
      <c r="RZL58" s="425"/>
      <c r="RZM58" s="425"/>
      <c r="RZN58" s="425"/>
      <c r="RZO58" s="425"/>
      <c r="RZP58" s="425"/>
      <c r="RZQ58" s="425"/>
      <c r="RZR58" s="425"/>
      <c r="RZS58" s="425"/>
      <c r="RZT58" s="425"/>
      <c r="RZU58" s="425"/>
      <c r="RZV58" s="425"/>
      <c r="RZW58" s="425"/>
      <c r="RZX58" s="425"/>
      <c r="RZY58" s="425"/>
      <c r="RZZ58" s="425"/>
      <c r="SAA58" s="425"/>
      <c r="SAB58" s="425"/>
      <c r="SAC58" s="425"/>
      <c r="SAD58" s="425"/>
      <c r="SAE58" s="425"/>
      <c r="SAF58" s="425"/>
      <c r="SAG58" s="425"/>
      <c r="SAH58" s="425"/>
      <c r="SAI58" s="425"/>
      <c r="SAJ58" s="425"/>
      <c r="SAK58" s="425"/>
      <c r="SAL58" s="425"/>
      <c r="SAM58" s="425"/>
      <c r="SAN58" s="425"/>
      <c r="SAO58" s="425"/>
      <c r="SAP58" s="425"/>
      <c r="SAQ58" s="425"/>
      <c r="SAR58" s="425"/>
      <c r="SAS58" s="425"/>
      <c r="SAT58" s="425"/>
      <c r="SAU58" s="425"/>
      <c r="SAV58" s="425"/>
      <c r="SAW58" s="425"/>
      <c r="SAX58" s="425"/>
      <c r="SAY58" s="425"/>
      <c r="SAZ58" s="425"/>
      <c r="SBA58" s="425"/>
      <c r="SBB58" s="425"/>
      <c r="SBC58" s="425"/>
      <c r="SBD58" s="425"/>
      <c r="SBE58" s="425"/>
      <c r="SBF58" s="425"/>
      <c r="SBG58" s="425"/>
      <c r="SBH58" s="425"/>
      <c r="SBI58" s="425"/>
      <c r="SBJ58" s="425"/>
      <c r="SBK58" s="425"/>
      <c r="SBL58" s="425"/>
      <c r="SBM58" s="425"/>
      <c r="SBN58" s="425"/>
      <c r="SBO58" s="425"/>
      <c r="SBP58" s="425"/>
      <c r="SBQ58" s="425"/>
      <c r="SBR58" s="425"/>
      <c r="SBS58" s="425"/>
      <c r="SBT58" s="425"/>
      <c r="SBU58" s="425"/>
      <c r="SBV58" s="425"/>
      <c r="SBW58" s="425"/>
      <c r="SBX58" s="425"/>
      <c r="SBY58" s="425"/>
      <c r="SBZ58" s="425"/>
      <c r="SCA58" s="425"/>
      <c r="SCB58" s="425"/>
      <c r="SCC58" s="425"/>
      <c r="SCD58" s="425"/>
      <c r="SCE58" s="425"/>
      <c r="SCF58" s="425"/>
      <c r="SCG58" s="425"/>
      <c r="SCH58" s="425"/>
      <c r="SCI58" s="425"/>
      <c r="SCJ58" s="425"/>
      <c r="SCK58" s="425"/>
      <c r="SCL58" s="425"/>
      <c r="SCM58" s="425"/>
      <c r="SCN58" s="425"/>
      <c r="SCO58" s="425"/>
      <c r="SCP58" s="425"/>
      <c r="SCQ58" s="425"/>
      <c r="SCR58" s="425"/>
      <c r="SCS58" s="425"/>
      <c r="SCT58" s="425"/>
      <c r="SCU58" s="425"/>
      <c r="SCV58" s="425"/>
      <c r="SCW58" s="425"/>
      <c r="SCX58" s="425"/>
      <c r="SCY58" s="425"/>
      <c r="SCZ58" s="425"/>
      <c r="SDA58" s="425"/>
      <c r="SDB58" s="425"/>
      <c r="SDC58" s="425"/>
      <c r="SDD58" s="425"/>
      <c r="SDE58" s="425"/>
      <c r="SDF58" s="425"/>
      <c r="SDG58" s="425"/>
      <c r="SDH58" s="425"/>
      <c r="SDI58" s="425"/>
      <c r="SDJ58" s="425"/>
      <c r="SDK58" s="425"/>
      <c r="SDL58" s="425"/>
      <c r="SDM58" s="425"/>
      <c r="SDN58" s="425"/>
      <c r="SDO58" s="425"/>
      <c r="SDP58" s="425"/>
      <c r="SDQ58" s="425"/>
      <c r="SDR58" s="425"/>
      <c r="SDS58" s="425"/>
      <c r="SDT58" s="425"/>
      <c r="SDU58" s="425"/>
      <c r="SDV58" s="425"/>
      <c r="SDW58" s="425"/>
      <c r="SDX58" s="425"/>
      <c r="SDY58" s="425"/>
      <c r="SDZ58" s="425"/>
      <c r="SEA58" s="425"/>
      <c r="SEB58" s="425"/>
      <c r="SEC58" s="425"/>
      <c r="SED58" s="425"/>
      <c r="SEE58" s="425"/>
      <c r="SEF58" s="425"/>
      <c r="SEG58" s="425"/>
      <c r="SEH58" s="425"/>
      <c r="SEI58" s="425"/>
      <c r="SEJ58" s="425"/>
      <c r="SEK58" s="425"/>
      <c r="SEL58" s="425"/>
      <c r="SEM58" s="425"/>
      <c r="SEN58" s="425"/>
      <c r="SEO58" s="425"/>
      <c r="SEP58" s="425"/>
      <c r="SEQ58" s="425"/>
      <c r="SER58" s="425"/>
      <c r="SES58" s="425"/>
      <c r="SET58" s="425"/>
      <c r="SEU58" s="425"/>
      <c r="SEV58" s="425"/>
      <c r="SEW58" s="425"/>
      <c r="SEX58" s="425"/>
      <c r="SEY58" s="425"/>
      <c r="SEZ58" s="425"/>
      <c r="SFA58" s="425"/>
      <c r="SFB58" s="425"/>
      <c r="SFC58" s="425"/>
      <c r="SFD58" s="425"/>
      <c r="SFE58" s="425"/>
      <c r="SFF58" s="425"/>
      <c r="SFG58" s="425"/>
      <c r="SFH58" s="425"/>
      <c r="SFI58" s="425"/>
      <c r="SFJ58" s="425"/>
      <c r="SFK58" s="425"/>
      <c r="SFL58" s="425"/>
      <c r="SFM58" s="425"/>
      <c r="SFN58" s="425"/>
      <c r="SFO58" s="425"/>
      <c r="SFP58" s="425"/>
      <c r="SFQ58" s="425"/>
      <c r="SFR58" s="425"/>
      <c r="SFS58" s="425"/>
      <c r="SFT58" s="425"/>
      <c r="SFU58" s="425"/>
      <c r="SFV58" s="425"/>
      <c r="SFW58" s="425"/>
      <c r="SFX58" s="425"/>
      <c r="SFY58" s="425"/>
      <c r="SFZ58" s="425"/>
      <c r="SGA58" s="425"/>
      <c r="SGB58" s="425"/>
      <c r="SGC58" s="425"/>
      <c r="SGD58" s="425"/>
      <c r="SGE58" s="425"/>
      <c r="SGF58" s="425"/>
      <c r="SGG58" s="425"/>
      <c r="SGH58" s="425"/>
      <c r="SGI58" s="425"/>
      <c r="SGJ58" s="425"/>
      <c r="SGK58" s="425"/>
      <c r="SGL58" s="425"/>
      <c r="SGM58" s="425"/>
      <c r="SGN58" s="425"/>
      <c r="SGO58" s="425"/>
      <c r="SGP58" s="425"/>
      <c r="SGQ58" s="425"/>
      <c r="SGR58" s="425"/>
      <c r="SGS58" s="425"/>
      <c r="SGT58" s="425"/>
      <c r="SGU58" s="425"/>
      <c r="SGV58" s="425"/>
      <c r="SGW58" s="425"/>
      <c r="SGX58" s="425"/>
      <c r="SGY58" s="425"/>
      <c r="SGZ58" s="425"/>
      <c r="SHA58" s="425"/>
      <c r="SHB58" s="425"/>
      <c r="SHC58" s="425"/>
      <c r="SHD58" s="425"/>
      <c r="SHE58" s="425"/>
      <c r="SHF58" s="425"/>
      <c r="SHG58" s="425"/>
      <c r="SHH58" s="425"/>
      <c r="SHI58" s="425"/>
      <c r="SHJ58" s="425"/>
      <c r="SHK58" s="425"/>
      <c r="SHL58" s="425"/>
      <c r="SHM58" s="425"/>
      <c r="SHN58" s="425"/>
      <c r="SHO58" s="425"/>
      <c r="SHP58" s="425"/>
      <c r="SHQ58" s="425"/>
      <c r="SHR58" s="425"/>
      <c r="SHS58" s="425"/>
      <c r="SHT58" s="425"/>
      <c r="SHU58" s="425"/>
      <c r="SHV58" s="425"/>
      <c r="SHW58" s="425"/>
      <c r="SHX58" s="425"/>
      <c r="SHY58" s="425"/>
      <c r="SHZ58" s="425"/>
      <c r="SIA58" s="425"/>
      <c r="SIB58" s="425"/>
      <c r="SIC58" s="425"/>
      <c r="SID58" s="425"/>
      <c r="SIE58" s="425"/>
      <c r="SIF58" s="425"/>
      <c r="SIG58" s="425"/>
      <c r="SIH58" s="425"/>
      <c r="SII58" s="425"/>
      <c r="SIJ58" s="425"/>
      <c r="SIK58" s="425"/>
      <c r="SIL58" s="425"/>
      <c r="SIM58" s="425"/>
      <c r="SIN58" s="425"/>
      <c r="SIO58" s="425"/>
      <c r="SIP58" s="425"/>
      <c r="SIQ58" s="425"/>
      <c r="SIR58" s="425"/>
      <c r="SIS58" s="425"/>
      <c r="SIT58" s="425"/>
      <c r="SIU58" s="425"/>
      <c r="SIV58" s="425"/>
      <c r="SIW58" s="425"/>
      <c r="SIX58" s="425"/>
      <c r="SIY58" s="425"/>
      <c r="SIZ58" s="425"/>
      <c r="SJA58" s="425"/>
      <c r="SJB58" s="425"/>
      <c r="SJC58" s="425"/>
      <c r="SJD58" s="425"/>
      <c r="SJE58" s="425"/>
      <c r="SJF58" s="425"/>
      <c r="SJG58" s="425"/>
      <c r="SJH58" s="425"/>
      <c r="SJI58" s="425"/>
      <c r="SJJ58" s="425"/>
      <c r="SJK58" s="425"/>
      <c r="SJL58" s="425"/>
      <c r="SJM58" s="425"/>
      <c r="SJN58" s="425"/>
      <c r="SJO58" s="425"/>
      <c r="SJP58" s="425"/>
      <c r="SJQ58" s="425"/>
      <c r="SJR58" s="425"/>
      <c r="SJS58" s="425"/>
      <c r="SJT58" s="425"/>
      <c r="SJU58" s="425"/>
      <c r="SJV58" s="425"/>
      <c r="SJW58" s="425"/>
      <c r="SJX58" s="425"/>
      <c r="SJY58" s="425"/>
      <c r="SJZ58" s="425"/>
      <c r="SKA58" s="425"/>
      <c r="SKB58" s="425"/>
      <c r="SKC58" s="425"/>
      <c r="SKD58" s="425"/>
      <c r="SKE58" s="425"/>
      <c r="SKF58" s="425"/>
      <c r="SKG58" s="425"/>
      <c r="SKH58" s="425"/>
      <c r="SKI58" s="425"/>
      <c r="SKJ58" s="425"/>
      <c r="SKK58" s="425"/>
      <c r="SKL58" s="425"/>
      <c r="SKM58" s="425"/>
      <c r="SKN58" s="425"/>
      <c r="SKO58" s="425"/>
      <c r="SKP58" s="425"/>
      <c r="SKQ58" s="425"/>
      <c r="SKR58" s="425"/>
      <c r="SKS58" s="425"/>
      <c r="SKT58" s="425"/>
      <c r="SKU58" s="425"/>
      <c r="SKV58" s="425"/>
      <c r="SKW58" s="425"/>
      <c r="SKX58" s="425"/>
      <c r="SKY58" s="425"/>
      <c r="SKZ58" s="425"/>
      <c r="SLA58" s="425"/>
      <c r="SLB58" s="425"/>
      <c r="SLC58" s="425"/>
      <c r="SLD58" s="425"/>
      <c r="SLE58" s="425"/>
      <c r="SLF58" s="425"/>
      <c r="SLG58" s="425"/>
      <c r="SLH58" s="425"/>
      <c r="SLI58" s="425"/>
      <c r="SLJ58" s="425"/>
      <c r="SLK58" s="425"/>
      <c r="SLL58" s="425"/>
      <c r="SLM58" s="425"/>
      <c r="SLN58" s="425"/>
      <c r="SLO58" s="425"/>
      <c r="SLP58" s="425"/>
      <c r="SLQ58" s="425"/>
      <c r="SLR58" s="425"/>
      <c r="SLS58" s="425"/>
      <c r="SLT58" s="425"/>
      <c r="SLU58" s="425"/>
      <c r="SLV58" s="425"/>
      <c r="SLW58" s="425"/>
      <c r="SLX58" s="425"/>
      <c r="SLY58" s="425"/>
      <c r="SLZ58" s="425"/>
      <c r="SMA58" s="425"/>
      <c r="SMB58" s="425"/>
      <c r="SMC58" s="425"/>
      <c r="SMD58" s="425"/>
      <c r="SME58" s="425"/>
      <c r="SMF58" s="425"/>
      <c r="SMG58" s="425"/>
      <c r="SMH58" s="425"/>
      <c r="SMI58" s="425"/>
      <c r="SMJ58" s="425"/>
      <c r="SMK58" s="425"/>
      <c r="SML58" s="425"/>
      <c r="SMM58" s="425"/>
      <c r="SMN58" s="425"/>
      <c r="SMO58" s="425"/>
      <c r="SMP58" s="425"/>
      <c r="SMQ58" s="425"/>
      <c r="SMR58" s="425"/>
      <c r="SMS58" s="425"/>
      <c r="SMT58" s="425"/>
      <c r="SMU58" s="425"/>
      <c r="SMV58" s="425"/>
      <c r="SMW58" s="425"/>
      <c r="SMX58" s="425"/>
      <c r="SMY58" s="425"/>
      <c r="SMZ58" s="425"/>
      <c r="SNA58" s="425"/>
      <c r="SNB58" s="425"/>
      <c r="SNC58" s="425"/>
      <c r="SND58" s="425"/>
      <c r="SNE58" s="425"/>
      <c r="SNF58" s="425"/>
      <c r="SNG58" s="425"/>
      <c r="SNH58" s="425"/>
      <c r="SNI58" s="425"/>
      <c r="SNJ58" s="425"/>
      <c r="SNK58" s="425"/>
      <c r="SNL58" s="425"/>
      <c r="SNM58" s="425"/>
      <c r="SNN58" s="425"/>
      <c r="SNO58" s="425"/>
      <c r="SNP58" s="425"/>
      <c r="SNQ58" s="425"/>
      <c r="SNR58" s="425"/>
      <c r="SNS58" s="425"/>
      <c r="SNT58" s="425"/>
      <c r="SNU58" s="425"/>
      <c r="SNV58" s="425"/>
      <c r="SNW58" s="425"/>
      <c r="SNX58" s="425"/>
      <c r="SNY58" s="425"/>
      <c r="SNZ58" s="425"/>
      <c r="SOA58" s="425"/>
      <c r="SOB58" s="425"/>
      <c r="SOC58" s="425"/>
      <c r="SOD58" s="425"/>
      <c r="SOE58" s="425"/>
      <c r="SOF58" s="425"/>
      <c r="SOG58" s="425"/>
      <c r="SOH58" s="425"/>
      <c r="SOI58" s="425"/>
      <c r="SOJ58" s="425"/>
      <c r="SOK58" s="425"/>
      <c r="SOL58" s="425"/>
      <c r="SOM58" s="425"/>
      <c r="SON58" s="425"/>
      <c r="SOO58" s="425"/>
      <c r="SOP58" s="425"/>
      <c r="SOQ58" s="425"/>
      <c r="SOR58" s="425"/>
      <c r="SOS58" s="425"/>
      <c r="SOT58" s="425"/>
      <c r="SOU58" s="425"/>
      <c r="SOV58" s="425"/>
      <c r="SOW58" s="425"/>
      <c r="SOX58" s="425"/>
      <c r="SOY58" s="425"/>
      <c r="SOZ58" s="425"/>
      <c r="SPA58" s="425"/>
      <c r="SPB58" s="425"/>
      <c r="SPC58" s="425"/>
      <c r="SPD58" s="425"/>
      <c r="SPE58" s="425"/>
      <c r="SPF58" s="425"/>
      <c r="SPG58" s="425"/>
      <c r="SPH58" s="425"/>
      <c r="SPI58" s="425"/>
      <c r="SPJ58" s="425"/>
      <c r="SPK58" s="425"/>
      <c r="SPL58" s="425"/>
      <c r="SPM58" s="425"/>
      <c r="SPN58" s="425"/>
      <c r="SPO58" s="425"/>
      <c r="SPP58" s="425"/>
      <c r="SPQ58" s="425"/>
      <c r="SPR58" s="425"/>
      <c r="SPS58" s="425"/>
      <c r="SPT58" s="425"/>
      <c r="SPU58" s="425"/>
      <c r="SPV58" s="425"/>
      <c r="SPW58" s="425"/>
      <c r="SPX58" s="425"/>
      <c r="SPY58" s="425"/>
      <c r="SPZ58" s="425"/>
      <c r="SQA58" s="425"/>
      <c r="SQB58" s="425"/>
      <c r="SQC58" s="425"/>
      <c r="SQD58" s="425"/>
      <c r="SQE58" s="425"/>
      <c r="SQF58" s="425"/>
      <c r="SQG58" s="425"/>
      <c r="SQH58" s="425"/>
      <c r="SQI58" s="425"/>
      <c r="SQJ58" s="425"/>
      <c r="SQK58" s="425"/>
      <c r="SQL58" s="425"/>
      <c r="SQM58" s="425"/>
      <c r="SQN58" s="425"/>
      <c r="SQO58" s="425"/>
      <c r="SQP58" s="425"/>
      <c r="SQQ58" s="425"/>
      <c r="SQR58" s="425"/>
      <c r="SQS58" s="425"/>
      <c r="SQT58" s="425"/>
      <c r="SQU58" s="425"/>
      <c r="SQV58" s="425"/>
      <c r="SQW58" s="425"/>
      <c r="SQX58" s="425"/>
      <c r="SQY58" s="425"/>
      <c r="SQZ58" s="425"/>
      <c r="SRA58" s="425"/>
      <c r="SRB58" s="425"/>
      <c r="SRC58" s="425"/>
      <c r="SRD58" s="425"/>
      <c r="SRE58" s="425"/>
      <c r="SRF58" s="425"/>
      <c r="SRG58" s="425"/>
      <c r="SRH58" s="425"/>
      <c r="SRI58" s="425"/>
      <c r="SRJ58" s="425"/>
      <c r="SRK58" s="425"/>
      <c r="SRL58" s="425"/>
      <c r="SRM58" s="425"/>
      <c r="SRN58" s="425"/>
      <c r="SRO58" s="425"/>
      <c r="SRP58" s="425"/>
      <c r="SRQ58" s="425"/>
      <c r="SRR58" s="425"/>
      <c r="SRS58" s="425"/>
      <c r="SRT58" s="425"/>
      <c r="SRU58" s="425"/>
      <c r="SRV58" s="425"/>
      <c r="SRW58" s="425"/>
      <c r="SRX58" s="425"/>
      <c r="SRY58" s="425"/>
      <c r="SRZ58" s="425"/>
      <c r="SSA58" s="425"/>
      <c r="SSB58" s="425"/>
      <c r="SSC58" s="425"/>
      <c r="SSD58" s="425"/>
      <c r="SSE58" s="425"/>
      <c r="SSF58" s="425"/>
      <c r="SSG58" s="425"/>
      <c r="SSH58" s="425"/>
      <c r="SSI58" s="425"/>
      <c r="SSJ58" s="425"/>
      <c r="SSK58" s="425"/>
      <c r="SSL58" s="425"/>
      <c r="SSM58" s="425"/>
      <c r="SSN58" s="425"/>
      <c r="SSO58" s="425"/>
      <c r="SSP58" s="425"/>
      <c r="SSQ58" s="425"/>
      <c r="SSR58" s="425"/>
      <c r="SSS58" s="425"/>
      <c r="SST58" s="425"/>
      <c r="SSU58" s="425"/>
      <c r="SSV58" s="425"/>
      <c r="SSW58" s="425"/>
      <c r="SSX58" s="425"/>
      <c r="SSY58" s="425"/>
      <c r="SSZ58" s="425"/>
      <c r="STA58" s="425"/>
      <c r="STB58" s="425"/>
      <c r="STC58" s="425"/>
      <c r="STD58" s="425"/>
      <c r="STE58" s="425"/>
      <c r="STF58" s="425"/>
      <c r="STG58" s="425"/>
      <c r="STH58" s="425"/>
      <c r="STI58" s="425"/>
      <c r="STJ58" s="425"/>
      <c r="STK58" s="425"/>
      <c r="STL58" s="425"/>
      <c r="STM58" s="425"/>
      <c r="STN58" s="425"/>
      <c r="STO58" s="425"/>
      <c r="STP58" s="425"/>
      <c r="STQ58" s="425"/>
      <c r="STR58" s="425"/>
      <c r="STS58" s="425"/>
      <c r="STT58" s="425"/>
      <c r="STU58" s="425"/>
      <c r="STV58" s="425"/>
      <c r="STW58" s="425"/>
      <c r="STX58" s="425"/>
      <c r="STY58" s="425"/>
      <c r="STZ58" s="425"/>
      <c r="SUA58" s="425"/>
      <c r="SUB58" s="425"/>
      <c r="SUC58" s="425"/>
      <c r="SUD58" s="425"/>
      <c r="SUE58" s="425"/>
      <c r="SUF58" s="425"/>
      <c r="SUG58" s="425"/>
      <c r="SUH58" s="425"/>
      <c r="SUI58" s="425"/>
      <c r="SUJ58" s="425"/>
      <c r="SUK58" s="425"/>
      <c r="SUL58" s="425"/>
      <c r="SUM58" s="425"/>
      <c r="SUN58" s="425"/>
      <c r="SUO58" s="425"/>
      <c r="SUP58" s="425"/>
      <c r="SUQ58" s="425"/>
      <c r="SUR58" s="425"/>
      <c r="SUS58" s="425"/>
      <c r="SUT58" s="425"/>
      <c r="SUU58" s="425"/>
      <c r="SUV58" s="425"/>
      <c r="SUW58" s="425"/>
      <c r="SUX58" s="425"/>
      <c r="SUY58" s="425"/>
      <c r="SUZ58" s="425"/>
      <c r="SVA58" s="425"/>
      <c r="SVB58" s="425"/>
      <c r="SVC58" s="425"/>
      <c r="SVD58" s="425"/>
      <c r="SVE58" s="425"/>
      <c r="SVF58" s="425"/>
      <c r="SVG58" s="425"/>
      <c r="SVH58" s="425"/>
      <c r="SVI58" s="425"/>
      <c r="SVJ58" s="425"/>
      <c r="SVK58" s="425"/>
      <c r="SVL58" s="425"/>
      <c r="SVM58" s="425"/>
      <c r="SVN58" s="425"/>
      <c r="SVO58" s="425"/>
      <c r="SVP58" s="425"/>
      <c r="SVQ58" s="425"/>
      <c r="SVR58" s="425"/>
      <c r="SVS58" s="425"/>
      <c r="SVT58" s="425"/>
      <c r="SVU58" s="425"/>
      <c r="SVV58" s="425"/>
      <c r="SVW58" s="425"/>
      <c r="SVX58" s="425"/>
      <c r="SVY58" s="425"/>
      <c r="SVZ58" s="425"/>
      <c r="SWA58" s="425"/>
      <c r="SWB58" s="425"/>
      <c r="SWC58" s="425"/>
      <c r="SWD58" s="425"/>
      <c r="SWE58" s="425"/>
      <c r="SWF58" s="425"/>
      <c r="SWG58" s="425"/>
      <c r="SWH58" s="425"/>
      <c r="SWI58" s="425"/>
      <c r="SWJ58" s="425"/>
      <c r="SWK58" s="425"/>
      <c r="SWL58" s="425"/>
      <c r="SWM58" s="425"/>
      <c r="SWN58" s="425"/>
      <c r="SWO58" s="425"/>
      <c r="SWP58" s="425"/>
      <c r="SWQ58" s="425"/>
      <c r="SWR58" s="425"/>
      <c r="SWS58" s="425"/>
      <c r="SWT58" s="425"/>
      <c r="SWU58" s="425"/>
      <c r="SWV58" s="425"/>
      <c r="SWW58" s="425"/>
      <c r="SWX58" s="425"/>
      <c r="SWY58" s="425"/>
      <c r="SWZ58" s="425"/>
      <c r="SXA58" s="425"/>
      <c r="SXB58" s="425"/>
      <c r="SXC58" s="425"/>
      <c r="SXD58" s="425"/>
      <c r="SXE58" s="425"/>
      <c r="SXF58" s="425"/>
      <c r="SXG58" s="425"/>
      <c r="SXH58" s="425"/>
      <c r="SXI58" s="425"/>
      <c r="SXJ58" s="425"/>
      <c r="SXK58" s="425"/>
      <c r="SXL58" s="425"/>
      <c r="SXM58" s="425"/>
      <c r="SXN58" s="425"/>
      <c r="SXO58" s="425"/>
      <c r="SXP58" s="425"/>
      <c r="SXQ58" s="425"/>
      <c r="SXR58" s="425"/>
      <c r="SXS58" s="425"/>
      <c r="SXT58" s="425"/>
      <c r="SXU58" s="425"/>
      <c r="SXV58" s="425"/>
      <c r="SXW58" s="425"/>
      <c r="SXX58" s="425"/>
      <c r="SXY58" s="425"/>
      <c r="SXZ58" s="425"/>
      <c r="SYA58" s="425"/>
      <c r="SYB58" s="425"/>
      <c r="SYC58" s="425"/>
      <c r="SYD58" s="425"/>
      <c r="SYE58" s="425"/>
      <c r="SYF58" s="425"/>
      <c r="SYG58" s="425"/>
      <c r="SYH58" s="425"/>
      <c r="SYI58" s="425"/>
      <c r="SYJ58" s="425"/>
      <c r="SYK58" s="425"/>
      <c r="SYL58" s="425"/>
      <c r="SYM58" s="425"/>
      <c r="SYN58" s="425"/>
      <c r="SYO58" s="425"/>
      <c r="SYP58" s="425"/>
      <c r="SYQ58" s="425"/>
      <c r="SYR58" s="425"/>
      <c r="SYS58" s="425"/>
      <c r="SYT58" s="425"/>
      <c r="SYU58" s="425"/>
      <c r="SYV58" s="425"/>
      <c r="SYW58" s="425"/>
      <c r="SYX58" s="425"/>
      <c r="SYY58" s="425"/>
      <c r="SYZ58" s="425"/>
      <c r="SZA58" s="425"/>
      <c r="SZB58" s="425"/>
      <c r="SZC58" s="425"/>
      <c r="SZD58" s="425"/>
      <c r="SZE58" s="425"/>
      <c r="SZF58" s="425"/>
      <c r="SZG58" s="425"/>
      <c r="SZH58" s="425"/>
      <c r="SZI58" s="425"/>
      <c r="SZJ58" s="425"/>
      <c r="SZK58" s="425"/>
      <c r="SZL58" s="425"/>
      <c r="SZM58" s="425"/>
      <c r="SZN58" s="425"/>
      <c r="SZO58" s="425"/>
      <c r="SZP58" s="425"/>
      <c r="SZQ58" s="425"/>
      <c r="SZR58" s="425"/>
      <c r="SZS58" s="425"/>
      <c r="SZT58" s="425"/>
      <c r="SZU58" s="425"/>
      <c r="SZV58" s="425"/>
      <c r="SZW58" s="425"/>
      <c r="SZX58" s="425"/>
      <c r="SZY58" s="425"/>
      <c r="SZZ58" s="425"/>
      <c r="TAA58" s="425"/>
      <c r="TAB58" s="425"/>
      <c r="TAC58" s="425"/>
      <c r="TAD58" s="425"/>
      <c r="TAE58" s="425"/>
      <c r="TAF58" s="425"/>
      <c r="TAG58" s="425"/>
      <c r="TAH58" s="425"/>
      <c r="TAI58" s="425"/>
      <c r="TAJ58" s="425"/>
      <c r="TAK58" s="425"/>
      <c r="TAL58" s="425"/>
      <c r="TAM58" s="425"/>
      <c r="TAN58" s="425"/>
      <c r="TAO58" s="425"/>
      <c r="TAP58" s="425"/>
      <c r="TAQ58" s="425"/>
      <c r="TAR58" s="425"/>
      <c r="TAS58" s="425"/>
      <c r="TAT58" s="425"/>
      <c r="TAU58" s="425"/>
      <c r="TAV58" s="425"/>
      <c r="TAW58" s="425"/>
      <c r="TAX58" s="425"/>
      <c r="TAY58" s="425"/>
      <c r="TAZ58" s="425"/>
      <c r="TBA58" s="425"/>
      <c r="TBB58" s="425"/>
      <c r="TBC58" s="425"/>
      <c r="TBD58" s="425"/>
      <c r="TBE58" s="425"/>
      <c r="TBF58" s="425"/>
      <c r="TBG58" s="425"/>
      <c r="TBH58" s="425"/>
      <c r="TBI58" s="425"/>
      <c r="TBJ58" s="425"/>
      <c r="TBK58" s="425"/>
      <c r="TBL58" s="425"/>
      <c r="TBM58" s="425"/>
      <c r="TBN58" s="425"/>
      <c r="TBO58" s="425"/>
      <c r="TBP58" s="425"/>
      <c r="TBQ58" s="425"/>
      <c r="TBR58" s="425"/>
      <c r="TBS58" s="425"/>
      <c r="TBT58" s="425"/>
      <c r="TBU58" s="425"/>
      <c r="TBV58" s="425"/>
      <c r="TBW58" s="425"/>
      <c r="TBX58" s="425"/>
      <c r="TBY58" s="425"/>
      <c r="TBZ58" s="425"/>
      <c r="TCA58" s="425"/>
      <c r="TCB58" s="425"/>
      <c r="TCC58" s="425"/>
      <c r="TCD58" s="425"/>
      <c r="TCE58" s="425"/>
      <c r="TCF58" s="425"/>
      <c r="TCG58" s="425"/>
      <c r="TCH58" s="425"/>
      <c r="TCI58" s="425"/>
      <c r="TCJ58" s="425"/>
      <c r="TCK58" s="425"/>
      <c r="TCL58" s="425"/>
      <c r="TCM58" s="425"/>
      <c r="TCN58" s="425"/>
      <c r="TCO58" s="425"/>
      <c r="TCP58" s="425"/>
      <c r="TCQ58" s="425"/>
      <c r="TCR58" s="425"/>
      <c r="TCS58" s="425"/>
      <c r="TCT58" s="425"/>
      <c r="TCU58" s="425"/>
      <c r="TCV58" s="425"/>
      <c r="TCW58" s="425"/>
      <c r="TCX58" s="425"/>
      <c r="TCY58" s="425"/>
      <c r="TCZ58" s="425"/>
      <c r="TDA58" s="425"/>
      <c r="TDB58" s="425"/>
      <c r="TDC58" s="425"/>
      <c r="TDD58" s="425"/>
      <c r="TDE58" s="425"/>
      <c r="TDF58" s="425"/>
      <c r="TDG58" s="425"/>
      <c r="TDH58" s="425"/>
      <c r="TDI58" s="425"/>
      <c r="TDJ58" s="425"/>
      <c r="TDK58" s="425"/>
      <c r="TDL58" s="425"/>
      <c r="TDM58" s="425"/>
      <c r="TDN58" s="425"/>
      <c r="TDO58" s="425"/>
      <c r="TDP58" s="425"/>
      <c r="TDQ58" s="425"/>
      <c r="TDR58" s="425"/>
      <c r="TDS58" s="425"/>
      <c r="TDT58" s="425"/>
      <c r="TDU58" s="425"/>
      <c r="TDV58" s="425"/>
      <c r="TDW58" s="425"/>
      <c r="TDX58" s="425"/>
      <c r="TDY58" s="425"/>
      <c r="TDZ58" s="425"/>
      <c r="TEA58" s="425"/>
      <c r="TEB58" s="425"/>
      <c r="TEC58" s="425"/>
      <c r="TED58" s="425"/>
      <c r="TEE58" s="425"/>
      <c r="TEF58" s="425"/>
      <c r="TEG58" s="425"/>
      <c r="TEH58" s="425"/>
      <c r="TEI58" s="425"/>
      <c r="TEJ58" s="425"/>
      <c r="TEK58" s="425"/>
      <c r="TEL58" s="425"/>
      <c r="TEM58" s="425"/>
      <c r="TEN58" s="425"/>
      <c r="TEO58" s="425"/>
      <c r="TEP58" s="425"/>
      <c r="TEQ58" s="425"/>
      <c r="TER58" s="425"/>
      <c r="TES58" s="425"/>
      <c r="TET58" s="425"/>
      <c r="TEU58" s="425"/>
      <c r="TEV58" s="425"/>
      <c r="TEW58" s="425"/>
      <c r="TEX58" s="425"/>
      <c r="TEY58" s="425"/>
      <c r="TEZ58" s="425"/>
      <c r="TFA58" s="425"/>
      <c r="TFB58" s="425"/>
      <c r="TFC58" s="425"/>
      <c r="TFD58" s="425"/>
      <c r="TFE58" s="425"/>
      <c r="TFF58" s="425"/>
      <c r="TFG58" s="425"/>
      <c r="TFH58" s="425"/>
      <c r="TFI58" s="425"/>
      <c r="TFJ58" s="425"/>
      <c r="TFK58" s="425"/>
      <c r="TFL58" s="425"/>
      <c r="TFM58" s="425"/>
      <c r="TFN58" s="425"/>
      <c r="TFO58" s="425"/>
      <c r="TFP58" s="425"/>
      <c r="TFQ58" s="425"/>
      <c r="TFR58" s="425"/>
      <c r="TFS58" s="425"/>
      <c r="TFT58" s="425"/>
      <c r="TFU58" s="425"/>
      <c r="TFV58" s="425"/>
      <c r="TFW58" s="425"/>
      <c r="TFX58" s="425"/>
      <c r="TFY58" s="425"/>
      <c r="TFZ58" s="425"/>
      <c r="TGA58" s="425"/>
      <c r="TGB58" s="425"/>
      <c r="TGC58" s="425"/>
      <c r="TGD58" s="425"/>
      <c r="TGE58" s="425"/>
      <c r="TGF58" s="425"/>
      <c r="TGG58" s="425"/>
      <c r="TGH58" s="425"/>
      <c r="TGI58" s="425"/>
      <c r="TGJ58" s="425"/>
      <c r="TGK58" s="425"/>
      <c r="TGL58" s="425"/>
      <c r="TGM58" s="425"/>
      <c r="TGN58" s="425"/>
      <c r="TGO58" s="425"/>
      <c r="TGP58" s="425"/>
      <c r="TGQ58" s="425"/>
      <c r="TGR58" s="425"/>
      <c r="TGS58" s="425"/>
      <c r="TGT58" s="425"/>
      <c r="TGU58" s="425"/>
      <c r="TGV58" s="425"/>
      <c r="TGW58" s="425"/>
      <c r="TGX58" s="425"/>
      <c r="TGY58" s="425"/>
      <c r="TGZ58" s="425"/>
      <c r="THA58" s="425"/>
      <c r="THB58" s="425"/>
      <c r="THC58" s="425"/>
      <c r="THD58" s="425"/>
      <c r="THE58" s="425"/>
      <c r="THF58" s="425"/>
      <c r="THG58" s="425"/>
      <c r="THH58" s="425"/>
      <c r="THI58" s="425"/>
      <c r="THJ58" s="425"/>
      <c r="THK58" s="425"/>
      <c r="THL58" s="425"/>
      <c r="THM58" s="425"/>
      <c r="THN58" s="425"/>
      <c r="THO58" s="425"/>
      <c r="THP58" s="425"/>
      <c r="THQ58" s="425"/>
      <c r="THR58" s="425"/>
      <c r="THS58" s="425"/>
      <c r="THT58" s="425"/>
      <c r="THU58" s="425"/>
      <c r="THV58" s="425"/>
      <c r="THW58" s="425"/>
      <c r="THX58" s="425"/>
      <c r="THY58" s="425"/>
      <c r="THZ58" s="425"/>
      <c r="TIA58" s="425"/>
      <c r="TIB58" s="425"/>
      <c r="TIC58" s="425"/>
      <c r="TID58" s="425"/>
      <c r="TIE58" s="425"/>
      <c r="TIF58" s="425"/>
      <c r="TIG58" s="425"/>
      <c r="TIH58" s="425"/>
      <c r="TII58" s="425"/>
      <c r="TIJ58" s="425"/>
      <c r="TIK58" s="425"/>
      <c r="TIL58" s="425"/>
      <c r="TIM58" s="425"/>
      <c r="TIN58" s="425"/>
      <c r="TIO58" s="425"/>
      <c r="TIP58" s="425"/>
      <c r="TIQ58" s="425"/>
      <c r="TIR58" s="425"/>
      <c r="TIS58" s="425"/>
      <c r="TIT58" s="425"/>
      <c r="TIU58" s="425"/>
      <c r="TIV58" s="425"/>
      <c r="TIW58" s="425"/>
      <c r="TIX58" s="425"/>
      <c r="TIY58" s="425"/>
      <c r="TIZ58" s="425"/>
      <c r="TJA58" s="425"/>
      <c r="TJB58" s="425"/>
      <c r="TJC58" s="425"/>
      <c r="TJD58" s="425"/>
      <c r="TJE58" s="425"/>
      <c r="TJF58" s="425"/>
      <c r="TJG58" s="425"/>
      <c r="TJH58" s="425"/>
      <c r="TJI58" s="425"/>
      <c r="TJJ58" s="425"/>
      <c r="TJK58" s="425"/>
      <c r="TJL58" s="425"/>
      <c r="TJM58" s="425"/>
      <c r="TJN58" s="425"/>
      <c r="TJO58" s="425"/>
      <c r="TJP58" s="425"/>
      <c r="TJQ58" s="425"/>
      <c r="TJR58" s="425"/>
      <c r="TJS58" s="425"/>
      <c r="TJT58" s="425"/>
      <c r="TJU58" s="425"/>
      <c r="TJV58" s="425"/>
      <c r="TJW58" s="425"/>
      <c r="TJX58" s="425"/>
      <c r="TJY58" s="425"/>
      <c r="TJZ58" s="425"/>
      <c r="TKA58" s="425"/>
      <c r="TKB58" s="425"/>
      <c r="TKC58" s="425"/>
      <c r="TKD58" s="425"/>
      <c r="TKE58" s="425"/>
      <c r="TKF58" s="425"/>
      <c r="TKG58" s="425"/>
      <c r="TKH58" s="425"/>
      <c r="TKI58" s="425"/>
      <c r="TKJ58" s="425"/>
      <c r="TKK58" s="425"/>
      <c r="TKL58" s="425"/>
      <c r="TKM58" s="425"/>
      <c r="TKN58" s="425"/>
      <c r="TKO58" s="425"/>
      <c r="TKP58" s="425"/>
      <c r="TKQ58" s="425"/>
      <c r="TKR58" s="425"/>
      <c r="TKS58" s="425"/>
      <c r="TKT58" s="425"/>
      <c r="TKU58" s="425"/>
      <c r="TKV58" s="425"/>
      <c r="TKW58" s="425"/>
      <c r="TKX58" s="425"/>
      <c r="TKY58" s="425"/>
      <c r="TKZ58" s="425"/>
      <c r="TLA58" s="425"/>
      <c r="TLB58" s="425"/>
      <c r="TLC58" s="425"/>
      <c r="TLD58" s="425"/>
      <c r="TLE58" s="425"/>
      <c r="TLF58" s="425"/>
      <c r="TLG58" s="425"/>
      <c r="TLH58" s="425"/>
      <c r="TLI58" s="425"/>
      <c r="TLJ58" s="425"/>
      <c r="TLK58" s="425"/>
      <c r="TLL58" s="425"/>
      <c r="TLM58" s="425"/>
      <c r="TLN58" s="425"/>
      <c r="TLO58" s="425"/>
      <c r="TLP58" s="425"/>
      <c r="TLQ58" s="425"/>
      <c r="TLR58" s="425"/>
      <c r="TLS58" s="425"/>
      <c r="TLT58" s="425"/>
      <c r="TLU58" s="425"/>
      <c r="TLV58" s="425"/>
      <c r="TLW58" s="425"/>
      <c r="TLX58" s="425"/>
      <c r="TLY58" s="425"/>
      <c r="TLZ58" s="425"/>
      <c r="TMA58" s="425"/>
      <c r="TMB58" s="425"/>
      <c r="TMC58" s="425"/>
      <c r="TMD58" s="425"/>
      <c r="TME58" s="425"/>
      <c r="TMF58" s="425"/>
      <c r="TMG58" s="425"/>
      <c r="TMH58" s="425"/>
      <c r="TMI58" s="425"/>
      <c r="TMJ58" s="425"/>
      <c r="TMK58" s="425"/>
      <c r="TML58" s="425"/>
      <c r="TMM58" s="425"/>
      <c r="TMN58" s="425"/>
      <c r="TMO58" s="425"/>
      <c r="TMP58" s="425"/>
      <c r="TMQ58" s="425"/>
      <c r="TMR58" s="425"/>
      <c r="TMS58" s="425"/>
      <c r="TMT58" s="425"/>
      <c r="TMU58" s="425"/>
      <c r="TMV58" s="425"/>
      <c r="TMW58" s="425"/>
      <c r="TMX58" s="425"/>
      <c r="TMY58" s="425"/>
      <c r="TMZ58" s="425"/>
      <c r="TNA58" s="425"/>
      <c r="TNB58" s="425"/>
      <c r="TNC58" s="425"/>
      <c r="TND58" s="425"/>
      <c r="TNE58" s="425"/>
      <c r="TNF58" s="425"/>
      <c r="TNG58" s="425"/>
      <c r="TNH58" s="425"/>
      <c r="TNI58" s="425"/>
      <c r="TNJ58" s="425"/>
      <c r="TNK58" s="425"/>
      <c r="TNL58" s="425"/>
      <c r="TNM58" s="425"/>
      <c r="TNN58" s="425"/>
      <c r="TNO58" s="425"/>
      <c r="TNP58" s="425"/>
      <c r="TNQ58" s="425"/>
      <c r="TNR58" s="425"/>
      <c r="TNS58" s="425"/>
      <c r="TNT58" s="425"/>
      <c r="TNU58" s="425"/>
      <c r="TNV58" s="425"/>
      <c r="TNW58" s="425"/>
      <c r="TNX58" s="425"/>
      <c r="TNY58" s="425"/>
      <c r="TNZ58" s="425"/>
      <c r="TOA58" s="425"/>
      <c r="TOB58" s="425"/>
      <c r="TOC58" s="425"/>
      <c r="TOD58" s="425"/>
      <c r="TOE58" s="425"/>
      <c r="TOF58" s="425"/>
      <c r="TOG58" s="425"/>
      <c r="TOH58" s="425"/>
      <c r="TOI58" s="425"/>
      <c r="TOJ58" s="425"/>
      <c r="TOK58" s="425"/>
      <c r="TOL58" s="425"/>
      <c r="TOM58" s="425"/>
      <c r="TON58" s="425"/>
      <c r="TOO58" s="425"/>
      <c r="TOP58" s="425"/>
      <c r="TOQ58" s="425"/>
      <c r="TOR58" s="425"/>
      <c r="TOS58" s="425"/>
      <c r="TOT58" s="425"/>
      <c r="TOU58" s="425"/>
      <c r="TOV58" s="425"/>
      <c r="TOW58" s="425"/>
      <c r="TOX58" s="425"/>
      <c r="TOY58" s="425"/>
      <c r="TOZ58" s="425"/>
      <c r="TPA58" s="425"/>
      <c r="TPB58" s="425"/>
      <c r="TPC58" s="425"/>
      <c r="TPD58" s="425"/>
      <c r="TPE58" s="425"/>
      <c r="TPF58" s="425"/>
      <c r="TPG58" s="425"/>
      <c r="TPH58" s="425"/>
      <c r="TPI58" s="425"/>
      <c r="TPJ58" s="425"/>
      <c r="TPK58" s="425"/>
      <c r="TPL58" s="425"/>
      <c r="TPM58" s="425"/>
      <c r="TPN58" s="425"/>
      <c r="TPO58" s="425"/>
      <c r="TPP58" s="425"/>
      <c r="TPQ58" s="425"/>
      <c r="TPR58" s="425"/>
      <c r="TPS58" s="425"/>
      <c r="TPT58" s="425"/>
      <c r="TPU58" s="425"/>
      <c r="TPV58" s="425"/>
      <c r="TPW58" s="425"/>
      <c r="TPX58" s="425"/>
      <c r="TPY58" s="425"/>
      <c r="TPZ58" s="425"/>
      <c r="TQA58" s="425"/>
      <c r="TQB58" s="425"/>
      <c r="TQC58" s="425"/>
      <c r="TQD58" s="425"/>
      <c r="TQE58" s="425"/>
      <c r="TQF58" s="425"/>
      <c r="TQG58" s="425"/>
      <c r="TQH58" s="425"/>
      <c r="TQI58" s="425"/>
      <c r="TQJ58" s="425"/>
      <c r="TQK58" s="425"/>
      <c r="TQL58" s="425"/>
      <c r="TQM58" s="425"/>
      <c r="TQN58" s="425"/>
      <c r="TQO58" s="425"/>
      <c r="TQP58" s="425"/>
      <c r="TQQ58" s="425"/>
      <c r="TQR58" s="425"/>
      <c r="TQS58" s="425"/>
      <c r="TQT58" s="425"/>
      <c r="TQU58" s="425"/>
      <c r="TQV58" s="425"/>
      <c r="TQW58" s="425"/>
      <c r="TQX58" s="425"/>
      <c r="TQY58" s="425"/>
      <c r="TQZ58" s="425"/>
      <c r="TRA58" s="425"/>
      <c r="TRB58" s="425"/>
      <c r="TRC58" s="425"/>
      <c r="TRD58" s="425"/>
      <c r="TRE58" s="425"/>
      <c r="TRF58" s="425"/>
      <c r="TRG58" s="425"/>
      <c r="TRH58" s="425"/>
      <c r="TRI58" s="425"/>
      <c r="TRJ58" s="425"/>
      <c r="TRK58" s="425"/>
      <c r="TRL58" s="425"/>
      <c r="TRM58" s="425"/>
      <c r="TRN58" s="425"/>
      <c r="TRO58" s="425"/>
      <c r="TRP58" s="425"/>
      <c r="TRQ58" s="425"/>
      <c r="TRR58" s="425"/>
      <c r="TRS58" s="425"/>
      <c r="TRT58" s="425"/>
      <c r="TRU58" s="425"/>
      <c r="TRV58" s="425"/>
      <c r="TRW58" s="425"/>
      <c r="TRX58" s="425"/>
      <c r="TRY58" s="425"/>
      <c r="TRZ58" s="425"/>
      <c r="TSA58" s="425"/>
      <c r="TSB58" s="425"/>
      <c r="TSC58" s="425"/>
      <c r="TSD58" s="425"/>
      <c r="TSE58" s="425"/>
      <c r="TSF58" s="425"/>
      <c r="TSG58" s="425"/>
      <c r="TSH58" s="425"/>
      <c r="TSI58" s="425"/>
      <c r="TSJ58" s="425"/>
      <c r="TSK58" s="425"/>
      <c r="TSL58" s="425"/>
      <c r="TSM58" s="425"/>
      <c r="TSN58" s="425"/>
      <c r="TSO58" s="425"/>
      <c r="TSP58" s="425"/>
      <c r="TSQ58" s="425"/>
      <c r="TSR58" s="425"/>
      <c r="TSS58" s="425"/>
      <c r="TST58" s="425"/>
      <c r="TSU58" s="425"/>
      <c r="TSV58" s="425"/>
      <c r="TSW58" s="425"/>
      <c r="TSX58" s="425"/>
      <c r="TSY58" s="425"/>
      <c r="TSZ58" s="425"/>
      <c r="TTA58" s="425"/>
      <c r="TTB58" s="425"/>
      <c r="TTC58" s="425"/>
      <c r="TTD58" s="425"/>
      <c r="TTE58" s="425"/>
      <c r="TTF58" s="425"/>
      <c r="TTG58" s="425"/>
      <c r="TTH58" s="425"/>
      <c r="TTI58" s="425"/>
      <c r="TTJ58" s="425"/>
      <c r="TTK58" s="425"/>
      <c r="TTL58" s="425"/>
      <c r="TTM58" s="425"/>
      <c r="TTN58" s="425"/>
      <c r="TTO58" s="425"/>
      <c r="TTP58" s="425"/>
      <c r="TTQ58" s="425"/>
      <c r="TTR58" s="425"/>
      <c r="TTS58" s="425"/>
      <c r="TTT58" s="425"/>
      <c r="TTU58" s="425"/>
      <c r="TTV58" s="425"/>
      <c r="TTW58" s="425"/>
      <c r="TTX58" s="425"/>
      <c r="TTY58" s="425"/>
      <c r="TTZ58" s="425"/>
      <c r="TUA58" s="425"/>
      <c r="TUB58" s="425"/>
      <c r="TUC58" s="425"/>
      <c r="TUD58" s="425"/>
      <c r="TUE58" s="425"/>
      <c r="TUF58" s="425"/>
      <c r="TUG58" s="425"/>
      <c r="TUH58" s="425"/>
      <c r="TUI58" s="425"/>
      <c r="TUJ58" s="425"/>
      <c r="TUK58" s="425"/>
      <c r="TUL58" s="425"/>
      <c r="TUM58" s="425"/>
      <c r="TUN58" s="425"/>
      <c r="TUO58" s="425"/>
      <c r="TUP58" s="425"/>
      <c r="TUQ58" s="425"/>
      <c r="TUR58" s="425"/>
      <c r="TUS58" s="425"/>
      <c r="TUT58" s="425"/>
      <c r="TUU58" s="425"/>
      <c r="TUV58" s="425"/>
      <c r="TUW58" s="425"/>
      <c r="TUX58" s="425"/>
      <c r="TUY58" s="425"/>
      <c r="TUZ58" s="425"/>
      <c r="TVA58" s="425"/>
      <c r="TVB58" s="425"/>
      <c r="TVC58" s="425"/>
      <c r="TVD58" s="425"/>
      <c r="TVE58" s="425"/>
      <c r="TVF58" s="425"/>
      <c r="TVG58" s="425"/>
      <c r="TVH58" s="425"/>
      <c r="TVI58" s="425"/>
      <c r="TVJ58" s="425"/>
      <c r="TVK58" s="425"/>
      <c r="TVL58" s="425"/>
      <c r="TVM58" s="425"/>
      <c r="TVN58" s="425"/>
      <c r="TVO58" s="425"/>
      <c r="TVP58" s="425"/>
      <c r="TVQ58" s="425"/>
      <c r="TVR58" s="425"/>
      <c r="TVS58" s="425"/>
      <c r="TVT58" s="425"/>
      <c r="TVU58" s="425"/>
      <c r="TVV58" s="425"/>
      <c r="TVW58" s="425"/>
      <c r="TVX58" s="425"/>
      <c r="TVY58" s="425"/>
      <c r="TVZ58" s="425"/>
      <c r="TWA58" s="425"/>
      <c r="TWB58" s="425"/>
      <c r="TWC58" s="425"/>
      <c r="TWD58" s="425"/>
      <c r="TWE58" s="425"/>
      <c r="TWF58" s="425"/>
      <c r="TWG58" s="425"/>
      <c r="TWH58" s="425"/>
      <c r="TWI58" s="425"/>
      <c r="TWJ58" s="425"/>
      <c r="TWK58" s="425"/>
      <c r="TWL58" s="425"/>
      <c r="TWM58" s="425"/>
      <c r="TWN58" s="425"/>
      <c r="TWO58" s="425"/>
      <c r="TWP58" s="425"/>
      <c r="TWQ58" s="425"/>
      <c r="TWR58" s="425"/>
      <c r="TWS58" s="425"/>
      <c r="TWT58" s="425"/>
      <c r="TWU58" s="425"/>
      <c r="TWV58" s="425"/>
      <c r="TWW58" s="425"/>
      <c r="TWX58" s="425"/>
      <c r="TWY58" s="425"/>
      <c r="TWZ58" s="425"/>
      <c r="TXA58" s="425"/>
      <c r="TXB58" s="425"/>
      <c r="TXC58" s="425"/>
      <c r="TXD58" s="425"/>
      <c r="TXE58" s="425"/>
      <c r="TXF58" s="425"/>
      <c r="TXG58" s="425"/>
      <c r="TXH58" s="425"/>
      <c r="TXI58" s="425"/>
      <c r="TXJ58" s="425"/>
      <c r="TXK58" s="425"/>
      <c r="TXL58" s="425"/>
      <c r="TXM58" s="425"/>
      <c r="TXN58" s="425"/>
      <c r="TXO58" s="425"/>
      <c r="TXP58" s="425"/>
      <c r="TXQ58" s="425"/>
      <c r="TXR58" s="425"/>
      <c r="TXS58" s="425"/>
      <c r="TXT58" s="425"/>
      <c r="TXU58" s="425"/>
      <c r="TXV58" s="425"/>
      <c r="TXW58" s="425"/>
      <c r="TXX58" s="425"/>
      <c r="TXY58" s="425"/>
      <c r="TXZ58" s="425"/>
      <c r="TYA58" s="425"/>
      <c r="TYB58" s="425"/>
      <c r="TYC58" s="425"/>
      <c r="TYD58" s="425"/>
      <c r="TYE58" s="425"/>
      <c r="TYF58" s="425"/>
      <c r="TYG58" s="425"/>
      <c r="TYH58" s="425"/>
      <c r="TYI58" s="425"/>
      <c r="TYJ58" s="425"/>
      <c r="TYK58" s="425"/>
      <c r="TYL58" s="425"/>
      <c r="TYM58" s="425"/>
      <c r="TYN58" s="425"/>
      <c r="TYO58" s="425"/>
      <c r="TYP58" s="425"/>
      <c r="TYQ58" s="425"/>
      <c r="TYR58" s="425"/>
      <c r="TYS58" s="425"/>
      <c r="TYT58" s="425"/>
      <c r="TYU58" s="425"/>
      <c r="TYV58" s="425"/>
      <c r="TYW58" s="425"/>
      <c r="TYX58" s="425"/>
      <c r="TYY58" s="425"/>
      <c r="TYZ58" s="425"/>
      <c r="TZA58" s="425"/>
      <c r="TZB58" s="425"/>
      <c r="TZC58" s="425"/>
      <c r="TZD58" s="425"/>
      <c r="TZE58" s="425"/>
      <c r="TZF58" s="425"/>
      <c r="TZG58" s="425"/>
      <c r="TZH58" s="425"/>
      <c r="TZI58" s="425"/>
      <c r="TZJ58" s="425"/>
      <c r="TZK58" s="425"/>
      <c r="TZL58" s="425"/>
      <c r="TZM58" s="425"/>
      <c r="TZN58" s="425"/>
      <c r="TZO58" s="425"/>
      <c r="TZP58" s="425"/>
      <c r="TZQ58" s="425"/>
      <c r="TZR58" s="425"/>
      <c r="TZS58" s="425"/>
      <c r="TZT58" s="425"/>
      <c r="TZU58" s="425"/>
      <c r="TZV58" s="425"/>
      <c r="TZW58" s="425"/>
      <c r="TZX58" s="425"/>
      <c r="TZY58" s="425"/>
      <c r="TZZ58" s="425"/>
      <c r="UAA58" s="425"/>
      <c r="UAB58" s="425"/>
      <c r="UAC58" s="425"/>
      <c r="UAD58" s="425"/>
      <c r="UAE58" s="425"/>
      <c r="UAF58" s="425"/>
      <c r="UAG58" s="425"/>
      <c r="UAH58" s="425"/>
      <c r="UAI58" s="425"/>
      <c r="UAJ58" s="425"/>
      <c r="UAK58" s="425"/>
      <c r="UAL58" s="425"/>
      <c r="UAM58" s="425"/>
      <c r="UAN58" s="425"/>
      <c r="UAO58" s="425"/>
      <c r="UAP58" s="425"/>
      <c r="UAQ58" s="425"/>
      <c r="UAR58" s="425"/>
      <c r="UAS58" s="425"/>
      <c r="UAT58" s="425"/>
      <c r="UAU58" s="425"/>
      <c r="UAV58" s="425"/>
      <c r="UAW58" s="425"/>
      <c r="UAX58" s="425"/>
      <c r="UAY58" s="425"/>
      <c r="UAZ58" s="425"/>
      <c r="UBA58" s="425"/>
      <c r="UBB58" s="425"/>
      <c r="UBC58" s="425"/>
      <c r="UBD58" s="425"/>
      <c r="UBE58" s="425"/>
      <c r="UBF58" s="425"/>
      <c r="UBG58" s="425"/>
      <c r="UBH58" s="425"/>
      <c r="UBI58" s="425"/>
      <c r="UBJ58" s="425"/>
      <c r="UBK58" s="425"/>
      <c r="UBL58" s="425"/>
      <c r="UBM58" s="425"/>
      <c r="UBN58" s="425"/>
      <c r="UBO58" s="425"/>
      <c r="UBP58" s="425"/>
      <c r="UBQ58" s="425"/>
      <c r="UBR58" s="425"/>
      <c r="UBS58" s="425"/>
      <c r="UBT58" s="425"/>
      <c r="UBU58" s="425"/>
      <c r="UBV58" s="425"/>
      <c r="UBW58" s="425"/>
      <c r="UBX58" s="425"/>
      <c r="UBY58" s="425"/>
      <c r="UBZ58" s="425"/>
      <c r="UCA58" s="425"/>
      <c r="UCB58" s="425"/>
      <c r="UCC58" s="425"/>
      <c r="UCD58" s="425"/>
      <c r="UCE58" s="425"/>
      <c r="UCF58" s="425"/>
      <c r="UCG58" s="425"/>
      <c r="UCH58" s="425"/>
      <c r="UCI58" s="425"/>
      <c r="UCJ58" s="425"/>
      <c r="UCK58" s="425"/>
      <c r="UCL58" s="425"/>
      <c r="UCM58" s="425"/>
      <c r="UCN58" s="425"/>
      <c r="UCO58" s="425"/>
      <c r="UCP58" s="425"/>
      <c r="UCQ58" s="425"/>
      <c r="UCR58" s="425"/>
      <c r="UCS58" s="425"/>
      <c r="UCT58" s="425"/>
      <c r="UCU58" s="425"/>
      <c r="UCV58" s="425"/>
      <c r="UCW58" s="425"/>
      <c r="UCX58" s="425"/>
      <c r="UCY58" s="425"/>
      <c r="UCZ58" s="425"/>
      <c r="UDA58" s="425"/>
      <c r="UDB58" s="425"/>
      <c r="UDC58" s="425"/>
      <c r="UDD58" s="425"/>
      <c r="UDE58" s="425"/>
      <c r="UDF58" s="425"/>
      <c r="UDG58" s="425"/>
      <c r="UDH58" s="425"/>
      <c r="UDI58" s="425"/>
      <c r="UDJ58" s="425"/>
      <c r="UDK58" s="425"/>
      <c r="UDL58" s="425"/>
      <c r="UDM58" s="425"/>
      <c r="UDN58" s="425"/>
      <c r="UDO58" s="425"/>
      <c r="UDP58" s="425"/>
      <c r="UDQ58" s="425"/>
      <c r="UDR58" s="425"/>
      <c r="UDS58" s="425"/>
      <c r="UDT58" s="425"/>
      <c r="UDU58" s="425"/>
      <c r="UDV58" s="425"/>
      <c r="UDW58" s="425"/>
      <c r="UDX58" s="425"/>
      <c r="UDY58" s="425"/>
      <c r="UDZ58" s="425"/>
      <c r="UEA58" s="425"/>
      <c r="UEB58" s="425"/>
      <c r="UEC58" s="425"/>
      <c r="UED58" s="425"/>
      <c r="UEE58" s="425"/>
      <c r="UEF58" s="425"/>
      <c r="UEG58" s="425"/>
      <c r="UEH58" s="425"/>
      <c r="UEI58" s="425"/>
      <c r="UEJ58" s="425"/>
      <c r="UEK58" s="425"/>
      <c r="UEL58" s="425"/>
      <c r="UEM58" s="425"/>
      <c r="UEN58" s="425"/>
      <c r="UEO58" s="425"/>
      <c r="UEP58" s="425"/>
      <c r="UEQ58" s="425"/>
      <c r="UER58" s="425"/>
      <c r="UES58" s="425"/>
      <c r="UET58" s="425"/>
      <c r="UEU58" s="425"/>
      <c r="UEV58" s="425"/>
      <c r="UEW58" s="425"/>
      <c r="UEX58" s="425"/>
      <c r="UEY58" s="425"/>
      <c r="UEZ58" s="425"/>
      <c r="UFA58" s="425"/>
      <c r="UFB58" s="425"/>
      <c r="UFC58" s="425"/>
      <c r="UFD58" s="425"/>
      <c r="UFE58" s="425"/>
      <c r="UFF58" s="425"/>
      <c r="UFG58" s="425"/>
      <c r="UFH58" s="425"/>
      <c r="UFI58" s="425"/>
      <c r="UFJ58" s="425"/>
      <c r="UFK58" s="425"/>
      <c r="UFL58" s="425"/>
      <c r="UFM58" s="425"/>
      <c r="UFN58" s="425"/>
      <c r="UFO58" s="425"/>
      <c r="UFP58" s="425"/>
      <c r="UFQ58" s="425"/>
      <c r="UFR58" s="425"/>
      <c r="UFS58" s="425"/>
      <c r="UFT58" s="425"/>
      <c r="UFU58" s="425"/>
      <c r="UFV58" s="425"/>
      <c r="UFW58" s="425"/>
      <c r="UFX58" s="425"/>
      <c r="UFY58" s="425"/>
      <c r="UFZ58" s="425"/>
      <c r="UGA58" s="425"/>
      <c r="UGB58" s="425"/>
      <c r="UGC58" s="425"/>
      <c r="UGD58" s="425"/>
      <c r="UGE58" s="425"/>
      <c r="UGF58" s="425"/>
      <c r="UGG58" s="425"/>
      <c r="UGH58" s="425"/>
      <c r="UGI58" s="425"/>
      <c r="UGJ58" s="425"/>
      <c r="UGK58" s="425"/>
      <c r="UGL58" s="425"/>
      <c r="UGM58" s="425"/>
      <c r="UGN58" s="425"/>
      <c r="UGO58" s="425"/>
      <c r="UGP58" s="425"/>
      <c r="UGQ58" s="425"/>
      <c r="UGR58" s="425"/>
      <c r="UGS58" s="425"/>
      <c r="UGT58" s="425"/>
      <c r="UGU58" s="425"/>
      <c r="UGV58" s="425"/>
      <c r="UGW58" s="425"/>
      <c r="UGX58" s="425"/>
      <c r="UGY58" s="425"/>
      <c r="UGZ58" s="425"/>
      <c r="UHA58" s="425"/>
      <c r="UHB58" s="425"/>
      <c r="UHC58" s="425"/>
      <c r="UHD58" s="425"/>
      <c r="UHE58" s="425"/>
      <c r="UHF58" s="425"/>
      <c r="UHG58" s="425"/>
      <c r="UHH58" s="425"/>
      <c r="UHI58" s="425"/>
      <c r="UHJ58" s="425"/>
      <c r="UHK58" s="425"/>
      <c r="UHL58" s="425"/>
      <c r="UHM58" s="425"/>
      <c r="UHN58" s="425"/>
      <c r="UHO58" s="425"/>
      <c r="UHP58" s="425"/>
      <c r="UHQ58" s="425"/>
      <c r="UHR58" s="425"/>
      <c r="UHS58" s="425"/>
      <c r="UHT58" s="425"/>
      <c r="UHU58" s="425"/>
      <c r="UHV58" s="425"/>
      <c r="UHW58" s="425"/>
      <c r="UHX58" s="425"/>
      <c r="UHY58" s="425"/>
      <c r="UHZ58" s="425"/>
      <c r="UIA58" s="425"/>
      <c r="UIB58" s="425"/>
      <c r="UIC58" s="425"/>
      <c r="UID58" s="425"/>
      <c r="UIE58" s="425"/>
      <c r="UIF58" s="425"/>
      <c r="UIG58" s="425"/>
      <c r="UIH58" s="425"/>
      <c r="UII58" s="425"/>
      <c r="UIJ58" s="425"/>
      <c r="UIK58" s="425"/>
      <c r="UIL58" s="425"/>
      <c r="UIM58" s="425"/>
      <c r="UIN58" s="425"/>
      <c r="UIO58" s="425"/>
      <c r="UIP58" s="425"/>
      <c r="UIQ58" s="425"/>
      <c r="UIR58" s="425"/>
      <c r="UIS58" s="425"/>
      <c r="UIT58" s="425"/>
      <c r="UIU58" s="425"/>
      <c r="UIV58" s="425"/>
      <c r="UIW58" s="425"/>
      <c r="UIX58" s="425"/>
      <c r="UIY58" s="425"/>
      <c r="UIZ58" s="425"/>
      <c r="UJA58" s="425"/>
      <c r="UJB58" s="425"/>
      <c r="UJC58" s="425"/>
      <c r="UJD58" s="425"/>
      <c r="UJE58" s="425"/>
      <c r="UJF58" s="425"/>
      <c r="UJG58" s="425"/>
      <c r="UJH58" s="425"/>
      <c r="UJI58" s="425"/>
      <c r="UJJ58" s="425"/>
      <c r="UJK58" s="425"/>
      <c r="UJL58" s="425"/>
      <c r="UJM58" s="425"/>
      <c r="UJN58" s="425"/>
      <c r="UJO58" s="425"/>
      <c r="UJP58" s="425"/>
      <c r="UJQ58" s="425"/>
      <c r="UJR58" s="425"/>
      <c r="UJS58" s="425"/>
      <c r="UJT58" s="425"/>
      <c r="UJU58" s="425"/>
      <c r="UJV58" s="425"/>
      <c r="UJW58" s="425"/>
      <c r="UJX58" s="425"/>
      <c r="UJY58" s="425"/>
      <c r="UJZ58" s="425"/>
      <c r="UKA58" s="425"/>
      <c r="UKB58" s="425"/>
      <c r="UKC58" s="425"/>
      <c r="UKD58" s="425"/>
      <c r="UKE58" s="425"/>
      <c r="UKF58" s="425"/>
      <c r="UKG58" s="425"/>
      <c r="UKH58" s="425"/>
      <c r="UKI58" s="425"/>
      <c r="UKJ58" s="425"/>
      <c r="UKK58" s="425"/>
      <c r="UKL58" s="425"/>
      <c r="UKM58" s="425"/>
      <c r="UKN58" s="425"/>
      <c r="UKO58" s="425"/>
      <c r="UKP58" s="425"/>
      <c r="UKQ58" s="425"/>
      <c r="UKR58" s="425"/>
      <c r="UKS58" s="425"/>
      <c r="UKT58" s="425"/>
      <c r="UKU58" s="425"/>
      <c r="UKV58" s="425"/>
      <c r="UKW58" s="425"/>
      <c r="UKX58" s="425"/>
      <c r="UKY58" s="425"/>
      <c r="UKZ58" s="425"/>
      <c r="ULA58" s="425"/>
      <c r="ULB58" s="425"/>
      <c r="ULC58" s="425"/>
      <c r="ULD58" s="425"/>
      <c r="ULE58" s="425"/>
      <c r="ULF58" s="425"/>
      <c r="ULG58" s="425"/>
      <c r="ULH58" s="425"/>
      <c r="ULI58" s="425"/>
      <c r="ULJ58" s="425"/>
      <c r="ULK58" s="425"/>
      <c r="ULL58" s="425"/>
      <c r="ULM58" s="425"/>
      <c r="ULN58" s="425"/>
      <c r="ULO58" s="425"/>
      <c r="ULP58" s="425"/>
      <c r="ULQ58" s="425"/>
      <c r="ULR58" s="425"/>
      <c r="ULS58" s="425"/>
      <c r="ULT58" s="425"/>
      <c r="ULU58" s="425"/>
      <c r="ULV58" s="425"/>
      <c r="ULW58" s="425"/>
      <c r="ULX58" s="425"/>
      <c r="ULY58" s="425"/>
      <c r="ULZ58" s="425"/>
      <c r="UMA58" s="425"/>
      <c r="UMB58" s="425"/>
      <c r="UMC58" s="425"/>
      <c r="UMD58" s="425"/>
      <c r="UME58" s="425"/>
      <c r="UMF58" s="425"/>
      <c r="UMG58" s="425"/>
      <c r="UMH58" s="425"/>
      <c r="UMI58" s="425"/>
      <c r="UMJ58" s="425"/>
      <c r="UMK58" s="425"/>
      <c r="UML58" s="425"/>
      <c r="UMM58" s="425"/>
      <c r="UMN58" s="425"/>
      <c r="UMO58" s="425"/>
      <c r="UMP58" s="425"/>
      <c r="UMQ58" s="425"/>
      <c r="UMR58" s="425"/>
      <c r="UMS58" s="425"/>
      <c r="UMT58" s="425"/>
      <c r="UMU58" s="425"/>
      <c r="UMV58" s="425"/>
      <c r="UMW58" s="425"/>
      <c r="UMX58" s="425"/>
      <c r="UMY58" s="425"/>
      <c r="UMZ58" s="425"/>
      <c r="UNA58" s="425"/>
      <c r="UNB58" s="425"/>
      <c r="UNC58" s="425"/>
      <c r="UND58" s="425"/>
      <c r="UNE58" s="425"/>
      <c r="UNF58" s="425"/>
      <c r="UNG58" s="425"/>
      <c r="UNH58" s="425"/>
      <c r="UNI58" s="425"/>
      <c r="UNJ58" s="425"/>
      <c r="UNK58" s="425"/>
      <c r="UNL58" s="425"/>
      <c r="UNM58" s="425"/>
      <c r="UNN58" s="425"/>
      <c r="UNO58" s="425"/>
      <c r="UNP58" s="425"/>
      <c r="UNQ58" s="425"/>
      <c r="UNR58" s="425"/>
      <c r="UNS58" s="425"/>
      <c r="UNT58" s="425"/>
      <c r="UNU58" s="425"/>
      <c r="UNV58" s="425"/>
      <c r="UNW58" s="425"/>
      <c r="UNX58" s="425"/>
      <c r="UNY58" s="425"/>
      <c r="UNZ58" s="425"/>
      <c r="UOA58" s="425"/>
      <c r="UOB58" s="425"/>
      <c r="UOC58" s="425"/>
      <c r="UOD58" s="425"/>
      <c r="UOE58" s="425"/>
      <c r="UOF58" s="425"/>
      <c r="UOG58" s="425"/>
      <c r="UOH58" s="425"/>
      <c r="UOI58" s="425"/>
      <c r="UOJ58" s="425"/>
      <c r="UOK58" s="425"/>
      <c r="UOL58" s="425"/>
      <c r="UOM58" s="425"/>
      <c r="UON58" s="425"/>
      <c r="UOO58" s="425"/>
      <c r="UOP58" s="425"/>
      <c r="UOQ58" s="425"/>
      <c r="UOR58" s="425"/>
      <c r="UOS58" s="425"/>
      <c r="UOT58" s="425"/>
      <c r="UOU58" s="425"/>
      <c r="UOV58" s="425"/>
      <c r="UOW58" s="425"/>
      <c r="UOX58" s="425"/>
      <c r="UOY58" s="425"/>
      <c r="UOZ58" s="425"/>
      <c r="UPA58" s="425"/>
      <c r="UPB58" s="425"/>
      <c r="UPC58" s="425"/>
      <c r="UPD58" s="425"/>
      <c r="UPE58" s="425"/>
      <c r="UPF58" s="425"/>
      <c r="UPG58" s="425"/>
      <c r="UPH58" s="425"/>
      <c r="UPI58" s="425"/>
      <c r="UPJ58" s="425"/>
      <c r="UPK58" s="425"/>
      <c r="UPL58" s="425"/>
      <c r="UPM58" s="425"/>
      <c r="UPN58" s="425"/>
      <c r="UPO58" s="425"/>
      <c r="UPP58" s="425"/>
      <c r="UPQ58" s="425"/>
      <c r="UPR58" s="425"/>
      <c r="UPS58" s="425"/>
      <c r="UPT58" s="425"/>
      <c r="UPU58" s="425"/>
      <c r="UPV58" s="425"/>
      <c r="UPW58" s="425"/>
      <c r="UPX58" s="425"/>
      <c r="UPY58" s="425"/>
      <c r="UPZ58" s="425"/>
      <c r="UQA58" s="425"/>
      <c r="UQB58" s="425"/>
      <c r="UQC58" s="425"/>
      <c r="UQD58" s="425"/>
      <c r="UQE58" s="425"/>
      <c r="UQF58" s="425"/>
      <c r="UQG58" s="425"/>
      <c r="UQH58" s="425"/>
      <c r="UQI58" s="425"/>
      <c r="UQJ58" s="425"/>
      <c r="UQK58" s="425"/>
      <c r="UQL58" s="425"/>
      <c r="UQM58" s="425"/>
      <c r="UQN58" s="425"/>
      <c r="UQO58" s="425"/>
      <c r="UQP58" s="425"/>
      <c r="UQQ58" s="425"/>
      <c r="UQR58" s="425"/>
      <c r="UQS58" s="425"/>
      <c r="UQT58" s="425"/>
      <c r="UQU58" s="425"/>
      <c r="UQV58" s="425"/>
      <c r="UQW58" s="425"/>
      <c r="UQX58" s="425"/>
      <c r="UQY58" s="425"/>
      <c r="UQZ58" s="425"/>
      <c r="URA58" s="425"/>
      <c r="URB58" s="425"/>
      <c r="URC58" s="425"/>
      <c r="URD58" s="425"/>
      <c r="URE58" s="425"/>
      <c r="URF58" s="425"/>
      <c r="URG58" s="425"/>
      <c r="URH58" s="425"/>
      <c r="URI58" s="425"/>
      <c r="URJ58" s="425"/>
      <c r="URK58" s="425"/>
      <c r="URL58" s="425"/>
      <c r="URM58" s="425"/>
      <c r="URN58" s="425"/>
      <c r="URO58" s="425"/>
      <c r="URP58" s="425"/>
      <c r="URQ58" s="425"/>
      <c r="URR58" s="425"/>
      <c r="URS58" s="425"/>
      <c r="URT58" s="425"/>
      <c r="URU58" s="425"/>
      <c r="URV58" s="425"/>
      <c r="URW58" s="425"/>
      <c r="URX58" s="425"/>
      <c r="URY58" s="425"/>
      <c r="URZ58" s="425"/>
      <c r="USA58" s="425"/>
      <c r="USB58" s="425"/>
      <c r="USC58" s="425"/>
      <c r="USD58" s="425"/>
      <c r="USE58" s="425"/>
      <c r="USF58" s="425"/>
      <c r="USG58" s="425"/>
      <c r="USH58" s="425"/>
      <c r="USI58" s="425"/>
      <c r="USJ58" s="425"/>
      <c r="USK58" s="425"/>
      <c r="USL58" s="425"/>
      <c r="USM58" s="425"/>
      <c r="USN58" s="425"/>
      <c r="USO58" s="425"/>
      <c r="USP58" s="425"/>
      <c r="USQ58" s="425"/>
      <c r="USR58" s="425"/>
      <c r="USS58" s="425"/>
      <c r="UST58" s="425"/>
      <c r="USU58" s="425"/>
      <c r="USV58" s="425"/>
      <c r="USW58" s="425"/>
      <c r="USX58" s="425"/>
      <c r="USY58" s="425"/>
      <c r="USZ58" s="425"/>
      <c r="UTA58" s="425"/>
      <c r="UTB58" s="425"/>
      <c r="UTC58" s="425"/>
      <c r="UTD58" s="425"/>
      <c r="UTE58" s="425"/>
      <c r="UTF58" s="425"/>
      <c r="UTG58" s="425"/>
      <c r="UTH58" s="425"/>
      <c r="UTI58" s="425"/>
      <c r="UTJ58" s="425"/>
      <c r="UTK58" s="425"/>
      <c r="UTL58" s="425"/>
      <c r="UTM58" s="425"/>
      <c r="UTN58" s="425"/>
      <c r="UTO58" s="425"/>
      <c r="UTP58" s="425"/>
      <c r="UTQ58" s="425"/>
      <c r="UTR58" s="425"/>
      <c r="UTS58" s="425"/>
      <c r="UTT58" s="425"/>
      <c r="UTU58" s="425"/>
      <c r="UTV58" s="425"/>
      <c r="UTW58" s="425"/>
      <c r="UTX58" s="425"/>
      <c r="UTY58" s="425"/>
      <c r="UTZ58" s="425"/>
      <c r="UUA58" s="425"/>
      <c r="UUB58" s="425"/>
      <c r="UUC58" s="425"/>
      <c r="UUD58" s="425"/>
      <c r="UUE58" s="425"/>
      <c r="UUF58" s="425"/>
      <c r="UUG58" s="425"/>
      <c r="UUH58" s="425"/>
      <c r="UUI58" s="425"/>
      <c r="UUJ58" s="425"/>
      <c r="UUK58" s="425"/>
      <c r="UUL58" s="425"/>
      <c r="UUM58" s="425"/>
      <c r="UUN58" s="425"/>
      <c r="UUO58" s="425"/>
      <c r="UUP58" s="425"/>
      <c r="UUQ58" s="425"/>
      <c r="UUR58" s="425"/>
      <c r="UUS58" s="425"/>
      <c r="UUT58" s="425"/>
      <c r="UUU58" s="425"/>
      <c r="UUV58" s="425"/>
      <c r="UUW58" s="425"/>
      <c r="UUX58" s="425"/>
      <c r="UUY58" s="425"/>
      <c r="UUZ58" s="425"/>
      <c r="UVA58" s="425"/>
      <c r="UVB58" s="425"/>
      <c r="UVC58" s="425"/>
      <c r="UVD58" s="425"/>
      <c r="UVE58" s="425"/>
      <c r="UVF58" s="425"/>
      <c r="UVG58" s="425"/>
      <c r="UVH58" s="425"/>
      <c r="UVI58" s="425"/>
      <c r="UVJ58" s="425"/>
      <c r="UVK58" s="425"/>
      <c r="UVL58" s="425"/>
      <c r="UVM58" s="425"/>
      <c r="UVN58" s="425"/>
      <c r="UVO58" s="425"/>
      <c r="UVP58" s="425"/>
      <c r="UVQ58" s="425"/>
      <c r="UVR58" s="425"/>
      <c r="UVS58" s="425"/>
      <c r="UVT58" s="425"/>
      <c r="UVU58" s="425"/>
      <c r="UVV58" s="425"/>
      <c r="UVW58" s="425"/>
      <c r="UVX58" s="425"/>
      <c r="UVY58" s="425"/>
      <c r="UVZ58" s="425"/>
      <c r="UWA58" s="425"/>
      <c r="UWB58" s="425"/>
      <c r="UWC58" s="425"/>
      <c r="UWD58" s="425"/>
      <c r="UWE58" s="425"/>
      <c r="UWF58" s="425"/>
      <c r="UWG58" s="425"/>
      <c r="UWH58" s="425"/>
      <c r="UWI58" s="425"/>
      <c r="UWJ58" s="425"/>
      <c r="UWK58" s="425"/>
      <c r="UWL58" s="425"/>
      <c r="UWM58" s="425"/>
      <c r="UWN58" s="425"/>
      <c r="UWO58" s="425"/>
      <c r="UWP58" s="425"/>
      <c r="UWQ58" s="425"/>
      <c r="UWR58" s="425"/>
      <c r="UWS58" s="425"/>
      <c r="UWT58" s="425"/>
      <c r="UWU58" s="425"/>
      <c r="UWV58" s="425"/>
      <c r="UWW58" s="425"/>
      <c r="UWX58" s="425"/>
      <c r="UWY58" s="425"/>
      <c r="UWZ58" s="425"/>
      <c r="UXA58" s="425"/>
      <c r="UXB58" s="425"/>
      <c r="UXC58" s="425"/>
      <c r="UXD58" s="425"/>
      <c r="UXE58" s="425"/>
      <c r="UXF58" s="425"/>
      <c r="UXG58" s="425"/>
      <c r="UXH58" s="425"/>
      <c r="UXI58" s="425"/>
      <c r="UXJ58" s="425"/>
      <c r="UXK58" s="425"/>
      <c r="UXL58" s="425"/>
      <c r="UXM58" s="425"/>
      <c r="UXN58" s="425"/>
      <c r="UXO58" s="425"/>
      <c r="UXP58" s="425"/>
      <c r="UXQ58" s="425"/>
      <c r="UXR58" s="425"/>
      <c r="UXS58" s="425"/>
      <c r="UXT58" s="425"/>
      <c r="UXU58" s="425"/>
      <c r="UXV58" s="425"/>
      <c r="UXW58" s="425"/>
      <c r="UXX58" s="425"/>
      <c r="UXY58" s="425"/>
      <c r="UXZ58" s="425"/>
      <c r="UYA58" s="425"/>
      <c r="UYB58" s="425"/>
      <c r="UYC58" s="425"/>
      <c r="UYD58" s="425"/>
      <c r="UYE58" s="425"/>
      <c r="UYF58" s="425"/>
      <c r="UYG58" s="425"/>
      <c r="UYH58" s="425"/>
      <c r="UYI58" s="425"/>
      <c r="UYJ58" s="425"/>
      <c r="UYK58" s="425"/>
      <c r="UYL58" s="425"/>
      <c r="UYM58" s="425"/>
      <c r="UYN58" s="425"/>
      <c r="UYO58" s="425"/>
      <c r="UYP58" s="425"/>
      <c r="UYQ58" s="425"/>
      <c r="UYR58" s="425"/>
      <c r="UYS58" s="425"/>
      <c r="UYT58" s="425"/>
      <c r="UYU58" s="425"/>
      <c r="UYV58" s="425"/>
      <c r="UYW58" s="425"/>
      <c r="UYX58" s="425"/>
      <c r="UYY58" s="425"/>
      <c r="UYZ58" s="425"/>
      <c r="UZA58" s="425"/>
      <c r="UZB58" s="425"/>
      <c r="UZC58" s="425"/>
      <c r="UZD58" s="425"/>
      <c r="UZE58" s="425"/>
      <c r="UZF58" s="425"/>
      <c r="UZG58" s="425"/>
      <c r="UZH58" s="425"/>
      <c r="UZI58" s="425"/>
      <c r="UZJ58" s="425"/>
      <c r="UZK58" s="425"/>
      <c r="UZL58" s="425"/>
      <c r="UZM58" s="425"/>
      <c r="UZN58" s="425"/>
      <c r="UZO58" s="425"/>
      <c r="UZP58" s="425"/>
      <c r="UZQ58" s="425"/>
      <c r="UZR58" s="425"/>
      <c r="UZS58" s="425"/>
      <c r="UZT58" s="425"/>
      <c r="UZU58" s="425"/>
      <c r="UZV58" s="425"/>
      <c r="UZW58" s="425"/>
      <c r="UZX58" s="425"/>
      <c r="UZY58" s="425"/>
      <c r="UZZ58" s="425"/>
      <c r="VAA58" s="425"/>
      <c r="VAB58" s="425"/>
      <c r="VAC58" s="425"/>
      <c r="VAD58" s="425"/>
      <c r="VAE58" s="425"/>
      <c r="VAF58" s="425"/>
      <c r="VAG58" s="425"/>
      <c r="VAH58" s="425"/>
      <c r="VAI58" s="425"/>
      <c r="VAJ58" s="425"/>
      <c r="VAK58" s="425"/>
      <c r="VAL58" s="425"/>
      <c r="VAM58" s="425"/>
      <c r="VAN58" s="425"/>
      <c r="VAO58" s="425"/>
      <c r="VAP58" s="425"/>
      <c r="VAQ58" s="425"/>
      <c r="VAR58" s="425"/>
      <c r="VAS58" s="425"/>
      <c r="VAT58" s="425"/>
      <c r="VAU58" s="425"/>
      <c r="VAV58" s="425"/>
      <c r="VAW58" s="425"/>
      <c r="VAX58" s="425"/>
      <c r="VAY58" s="425"/>
      <c r="VAZ58" s="425"/>
      <c r="VBA58" s="425"/>
      <c r="VBB58" s="425"/>
      <c r="VBC58" s="425"/>
      <c r="VBD58" s="425"/>
      <c r="VBE58" s="425"/>
      <c r="VBF58" s="425"/>
      <c r="VBG58" s="425"/>
      <c r="VBH58" s="425"/>
      <c r="VBI58" s="425"/>
      <c r="VBJ58" s="425"/>
      <c r="VBK58" s="425"/>
      <c r="VBL58" s="425"/>
      <c r="VBM58" s="425"/>
      <c r="VBN58" s="425"/>
      <c r="VBO58" s="425"/>
      <c r="VBP58" s="425"/>
      <c r="VBQ58" s="425"/>
      <c r="VBR58" s="425"/>
      <c r="VBS58" s="425"/>
      <c r="VBT58" s="425"/>
      <c r="VBU58" s="425"/>
      <c r="VBV58" s="425"/>
      <c r="VBW58" s="425"/>
      <c r="VBX58" s="425"/>
      <c r="VBY58" s="425"/>
      <c r="VBZ58" s="425"/>
      <c r="VCA58" s="425"/>
      <c r="VCB58" s="425"/>
      <c r="VCC58" s="425"/>
      <c r="VCD58" s="425"/>
      <c r="VCE58" s="425"/>
      <c r="VCF58" s="425"/>
      <c r="VCG58" s="425"/>
      <c r="VCH58" s="425"/>
      <c r="VCI58" s="425"/>
      <c r="VCJ58" s="425"/>
      <c r="VCK58" s="425"/>
      <c r="VCL58" s="425"/>
      <c r="VCM58" s="425"/>
      <c r="VCN58" s="425"/>
      <c r="VCO58" s="425"/>
      <c r="VCP58" s="425"/>
      <c r="VCQ58" s="425"/>
      <c r="VCR58" s="425"/>
      <c r="VCS58" s="425"/>
      <c r="VCT58" s="425"/>
      <c r="VCU58" s="425"/>
      <c r="VCV58" s="425"/>
      <c r="VCW58" s="425"/>
      <c r="VCX58" s="425"/>
      <c r="VCY58" s="425"/>
      <c r="VCZ58" s="425"/>
      <c r="VDA58" s="425"/>
      <c r="VDB58" s="425"/>
      <c r="VDC58" s="425"/>
      <c r="VDD58" s="425"/>
      <c r="VDE58" s="425"/>
      <c r="VDF58" s="425"/>
      <c r="VDG58" s="425"/>
      <c r="VDH58" s="425"/>
      <c r="VDI58" s="425"/>
      <c r="VDJ58" s="425"/>
      <c r="VDK58" s="425"/>
      <c r="VDL58" s="425"/>
      <c r="VDM58" s="425"/>
      <c r="VDN58" s="425"/>
      <c r="VDO58" s="425"/>
      <c r="VDP58" s="425"/>
      <c r="VDQ58" s="425"/>
      <c r="VDR58" s="425"/>
      <c r="VDS58" s="425"/>
      <c r="VDT58" s="425"/>
      <c r="VDU58" s="425"/>
      <c r="VDV58" s="425"/>
      <c r="VDW58" s="425"/>
      <c r="VDX58" s="425"/>
      <c r="VDY58" s="425"/>
      <c r="VDZ58" s="425"/>
      <c r="VEA58" s="425"/>
      <c r="VEB58" s="425"/>
      <c r="VEC58" s="425"/>
      <c r="VED58" s="425"/>
      <c r="VEE58" s="425"/>
      <c r="VEF58" s="425"/>
      <c r="VEG58" s="425"/>
      <c r="VEH58" s="425"/>
      <c r="VEI58" s="425"/>
      <c r="VEJ58" s="425"/>
      <c r="VEK58" s="425"/>
      <c r="VEL58" s="425"/>
      <c r="VEM58" s="425"/>
      <c r="VEN58" s="425"/>
      <c r="VEO58" s="425"/>
      <c r="VEP58" s="425"/>
      <c r="VEQ58" s="425"/>
      <c r="VER58" s="425"/>
      <c r="VES58" s="425"/>
      <c r="VET58" s="425"/>
      <c r="VEU58" s="425"/>
      <c r="VEV58" s="425"/>
      <c r="VEW58" s="425"/>
      <c r="VEX58" s="425"/>
      <c r="VEY58" s="425"/>
      <c r="VEZ58" s="425"/>
      <c r="VFA58" s="425"/>
      <c r="VFB58" s="425"/>
      <c r="VFC58" s="425"/>
      <c r="VFD58" s="425"/>
      <c r="VFE58" s="425"/>
      <c r="VFF58" s="425"/>
      <c r="VFG58" s="425"/>
      <c r="VFH58" s="425"/>
      <c r="VFI58" s="425"/>
      <c r="VFJ58" s="425"/>
      <c r="VFK58" s="425"/>
      <c r="VFL58" s="425"/>
      <c r="VFM58" s="425"/>
      <c r="VFN58" s="425"/>
      <c r="VFO58" s="425"/>
      <c r="VFP58" s="425"/>
      <c r="VFQ58" s="425"/>
      <c r="VFR58" s="425"/>
      <c r="VFS58" s="425"/>
      <c r="VFT58" s="425"/>
      <c r="VFU58" s="425"/>
      <c r="VFV58" s="425"/>
      <c r="VFW58" s="425"/>
      <c r="VFX58" s="425"/>
      <c r="VFY58" s="425"/>
      <c r="VFZ58" s="425"/>
      <c r="VGA58" s="425"/>
      <c r="VGB58" s="425"/>
      <c r="VGC58" s="425"/>
      <c r="VGD58" s="425"/>
      <c r="VGE58" s="425"/>
      <c r="VGF58" s="425"/>
      <c r="VGG58" s="425"/>
      <c r="VGH58" s="425"/>
      <c r="VGI58" s="425"/>
      <c r="VGJ58" s="425"/>
      <c r="VGK58" s="425"/>
      <c r="VGL58" s="425"/>
      <c r="VGM58" s="425"/>
      <c r="VGN58" s="425"/>
      <c r="VGO58" s="425"/>
      <c r="VGP58" s="425"/>
      <c r="VGQ58" s="425"/>
      <c r="VGR58" s="425"/>
      <c r="VGS58" s="425"/>
      <c r="VGT58" s="425"/>
      <c r="VGU58" s="425"/>
      <c r="VGV58" s="425"/>
      <c r="VGW58" s="425"/>
      <c r="VGX58" s="425"/>
      <c r="VGY58" s="425"/>
      <c r="VGZ58" s="425"/>
      <c r="VHA58" s="425"/>
      <c r="VHB58" s="425"/>
      <c r="VHC58" s="425"/>
      <c r="VHD58" s="425"/>
      <c r="VHE58" s="425"/>
      <c r="VHF58" s="425"/>
      <c r="VHG58" s="425"/>
      <c r="VHH58" s="425"/>
      <c r="VHI58" s="425"/>
      <c r="VHJ58" s="425"/>
      <c r="VHK58" s="425"/>
      <c r="VHL58" s="425"/>
      <c r="VHM58" s="425"/>
      <c r="VHN58" s="425"/>
      <c r="VHO58" s="425"/>
      <c r="VHP58" s="425"/>
      <c r="VHQ58" s="425"/>
      <c r="VHR58" s="425"/>
      <c r="VHS58" s="425"/>
      <c r="VHT58" s="425"/>
      <c r="VHU58" s="425"/>
      <c r="VHV58" s="425"/>
      <c r="VHW58" s="425"/>
      <c r="VHX58" s="425"/>
      <c r="VHY58" s="425"/>
      <c r="VHZ58" s="425"/>
      <c r="VIA58" s="425"/>
      <c r="VIB58" s="425"/>
      <c r="VIC58" s="425"/>
      <c r="VID58" s="425"/>
      <c r="VIE58" s="425"/>
      <c r="VIF58" s="425"/>
      <c r="VIG58" s="425"/>
      <c r="VIH58" s="425"/>
      <c r="VII58" s="425"/>
      <c r="VIJ58" s="425"/>
      <c r="VIK58" s="425"/>
      <c r="VIL58" s="425"/>
      <c r="VIM58" s="425"/>
      <c r="VIN58" s="425"/>
      <c r="VIO58" s="425"/>
      <c r="VIP58" s="425"/>
      <c r="VIQ58" s="425"/>
      <c r="VIR58" s="425"/>
      <c r="VIS58" s="425"/>
      <c r="VIT58" s="425"/>
      <c r="VIU58" s="425"/>
      <c r="VIV58" s="425"/>
      <c r="VIW58" s="425"/>
      <c r="VIX58" s="425"/>
      <c r="VIY58" s="425"/>
      <c r="VIZ58" s="425"/>
      <c r="VJA58" s="425"/>
      <c r="VJB58" s="425"/>
      <c r="VJC58" s="425"/>
      <c r="VJD58" s="425"/>
      <c r="VJE58" s="425"/>
      <c r="VJF58" s="425"/>
      <c r="VJG58" s="425"/>
      <c r="VJH58" s="425"/>
      <c r="VJI58" s="425"/>
      <c r="VJJ58" s="425"/>
      <c r="VJK58" s="425"/>
      <c r="VJL58" s="425"/>
      <c r="VJM58" s="425"/>
      <c r="VJN58" s="425"/>
      <c r="VJO58" s="425"/>
      <c r="VJP58" s="425"/>
      <c r="VJQ58" s="425"/>
      <c r="VJR58" s="425"/>
      <c r="VJS58" s="425"/>
      <c r="VJT58" s="425"/>
      <c r="VJU58" s="425"/>
      <c r="VJV58" s="425"/>
      <c r="VJW58" s="425"/>
      <c r="VJX58" s="425"/>
      <c r="VJY58" s="425"/>
      <c r="VJZ58" s="425"/>
      <c r="VKA58" s="425"/>
      <c r="VKB58" s="425"/>
      <c r="VKC58" s="425"/>
      <c r="VKD58" s="425"/>
      <c r="VKE58" s="425"/>
      <c r="VKF58" s="425"/>
      <c r="VKG58" s="425"/>
      <c r="VKH58" s="425"/>
      <c r="VKI58" s="425"/>
      <c r="VKJ58" s="425"/>
      <c r="VKK58" s="425"/>
      <c r="VKL58" s="425"/>
      <c r="VKM58" s="425"/>
      <c r="VKN58" s="425"/>
      <c r="VKO58" s="425"/>
      <c r="VKP58" s="425"/>
      <c r="VKQ58" s="425"/>
      <c r="VKR58" s="425"/>
      <c r="VKS58" s="425"/>
      <c r="VKT58" s="425"/>
      <c r="VKU58" s="425"/>
      <c r="VKV58" s="425"/>
      <c r="VKW58" s="425"/>
      <c r="VKX58" s="425"/>
      <c r="VKY58" s="425"/>
      <c r="VKZ58" s="425"/>
      <c r="VLA58" s="425"/>
      <c r="VLB58" s="425"/>
      <c r="VLC58" s="425"/>
      <c r="VLD58" s="425"/>
      <c r="VLE58" s="425"/>
      <c r="VLF58" s="425"/>
      <c r="VLG58" s="425"/>
      <c r="VLH58" s="425"/>
      <c r="VLI58" s="425"/>
      <c r="VLJ58" s="425"/>
      <c r="VLK58" s="425"/>
      <c r="VLL58" s="425"/>
      <c r="VLM58" s="425"/>
      <c r="VLN58" s="425"/>
      <c r="VLO58" s="425"/>
      <c r="VLP58" s="425"/>
      <c r="VLQ58" s="425"/>
      <c r="VLR58" s="425"/>
      <c r="VLS58" s="425"/>
      <c r="VLT58" s="425"/>
      <c r="VLU58" s="425"/>
      <c r="VLV58" s="425"/>
      <c r="VLW58" s="425"/>
      <c r="VLX58" s="425"/>
      <c r="VLY58" s="425"/>
      <c r="VLZ58" s="425"/>
      <c r="VMA58" s="425"/>
      <c r="VMB58" s="425"/>
      <c r="VMC58" s="425"/>
      <c r="VMD58" s="425"/>
      <c r="VME58" s="425"/>
      <c r="VMF58" s="425"/>
      <c r="VMG58" s="425"/>
      <c r="VMH58" s="425"/>
      <c r="VMI58" s="425"/>
      <c r="VMJ58" s="425"/>
      <c r="VMK58" s="425"/>
      <c r="VML58" s="425"/>
      <c r="VMM58" s="425"/>
      <c r="VMN58" s="425"/>
      <c r="VMO58" s="425"/>
      <c r="VMP58" s="425"/>
      <c r="VMQ58" s="425"/>
      <c r="VMR58" s="425"/>
      <c r="VMS58" s="425"/>
      <c r="VMT58" s="425"/>
      <c r="VMU58" s="425"/>
      <c r="VMV58" s="425"/>
      <c r="VMW58" s="425"/>
      <c r="VMX58" s="425"/>
      <c r="VMY58" s="425"/>
      <c r="VMZ58" s="425"/>
      <c r="VNA58" s="425"/>
      <c r="VNB58" s="425"/>
      <c r="VNC58" s="425"/>
      <c r="VND58" s="425"/>
      <c r="VNE58" s="425"/>
      <c r="VNF58" s="425"/>
      <c r="VNG58" s="425"/>
      <c r="VNH58" s="425"/>
      <c r="VNI58" s="425"/>
      <c r="VNJ58" s="425"/>
      <c r="VNK58" s="425"/>
      <c r="VNL58" s="425"/>
      <c r="VNM58" s="425"/>
      <c r="VNN58" s="425"/>
      <c r="VNO58" s="425"/>
      <c r="VNP58" s="425"/>
      <c r="VNQ58" s="425"/>
      <c r="VNR58" s="425"/>
      <c r="VNS58" s="425"/>
      <c r="VNT58" s="425"/>
      <c r="VNU58" s="425"/>
      <c r="VNV58" s="425"/>
      <c r="VNW58" s="425"/>
      <c r="VNX58" s="425"/>
      <c r="VNY58" s="425"/>
      <c r="VNZ58" s="425"/>
      <c r="VOA58" s="425"/>
      <c r="VOB58" s="425"/>
      <c r="VOC58" s="425"/>
      <c r="VOD58" s="425"/>
      <c r="VOE58" s="425"/>
      <c r="VOF58" s="425"/>
      <c r="VOG58" s="425"/>
      <c r="VOH58" s="425"/>
      <c r="VOI58" s="425"/>
      <c r="VOJ58" s="425"/>
      <c r="VOK58" s="425"/>
      <c r="VOL58" s="425"/>
      <c r="VOM58" s="425"/>
      <c r="VON58" s="425"/>
      <c r="VOO58" s="425"/>
      <c r="VOP58" s="425"/>
      <c r="VOQ58" s="425"/>
      <c r="VOR58" s="425"/>
      <c r="VOS58" s="425"/>
      <c r="VOT58" s="425"/>
      <c r="VOU58" s="425"/>
      <c r="VOV58" s="425"/>
      <c r="VOW58" s="425"/>
      <c r="VOX58" s="425"/>
      <c r="VOY58" s="425"/>
      <c r="VOZ58" s="425"/>
      <c r="VPA58" s="425"/>
      <c r="VPB58" s="425"/>
      <c r="VPC58" s="425"/>
      <c r="VPD58" s="425"/>
      <c r="VPE58" s="425"/>
      <c r="VPF58" s="425"/>
      <c r="VPG58" s="425"/>
      <c r="VPH58" s="425"/>
      <c r="VPI58" s="425"/>
      <c r="VPJ58" s="425"/>
      <c r="VPK58" s="425"/>
      <c r="VPL58" s="425"/>
      <c r="VPM58" s="425"/>
      <c r="VPN58" s="425"/>
      <c r="VPO58" s="425"/>
      <c r="VPP58" s="425"/>
      <c r="VPQ58" s="425"/>
      <c r="VPR58" s="425"/>
      <c r="VPS58" s="425"/>
      <c r="VPT58" s="425"/>
      <c r="VPU58" s="425"/>
      <c r="VPV58" s="425"/>
      <c r="VPW58" s="425"/>
      <c r="VPX58" s="425"/>
      <c r="VPY58" s="425"/>
      <c r="VPZ58" s="425"/>
      <c r="VQA58" s="425"/>
      <c r="VQB58" s="425"/>
      <c r="VQC58" s="425"/>
      <c r="VQD58" s="425"/>
      <c r="VQE58" s="425"/>
      <c r="VQF58" s="425"/>
      <c r="VQG58" s="425"/>
      <c r="VQH58" s="425"/>
      <c r="VQI58" s="425"/>
      <c r="VQJ58" s="425"/>
      <c r="VQK58" s="425"/>
      <c r="VQL58" s="425"/>
      <c r="VQM58" s="425"/>
      <c r="VQN58" s="425"/>
      <c r="VQO58" s="425"/>
      <c r="VQP58" s="425"/>
      <c r="VQQ58" s="425"/>
      <c r="VQR58" s="425"/>
      <c r="VQS58" s="425"/>
      <c r="VQT58" s="425"/>
      <c r="VQU58" s="425"/>
      <c r="VQV58" s="425"/>
      <c r="VQW58" s="425"/>
      <c r="VQX58" s="425"/>
      <c r="VQY58" s="425"/>
      <c r="VQZ58" s="425"/>
      <c r="VRA58" s="425"/>
      <c r="VRB58" s="425"/>
      <c r="VRC58" s="425"/>
      <c r="VRD58" s="425"/>
      <c r="VRE58" s="425"/>
      <c r="VRF58" s="425"/>
      <c r="VRG58" s="425"/>
      <c r="VRH58" s="425"/>
      <c r="VRI58" s="425"/>
      <c r="VRJ58" s="425"/>
      <c r="VRK58" s="425"/>
      <c r="VRL58" s="425"/>
      <c r="VRM58" s="425"/>
      <c r="VRN58" s="425"/>
      <c r="VRO58" s="425"/>
      <c r="VRP58" s="425"/>
      <c r="VRQ58" s="425"/>
      <c r="VRR58" s="425"/>
      <c r="VRS58" s="425"/>
      <c r="VRT58" s="425"/>
      <c r="VRU58" s="425"/>
      <c r="VRV58" s="425"/>
      <c r="VRW58" s="425"/>
      <c r="VRX58" s="425"/>
      <c r="VRY58" s="425"/>
      <c r="VRZ58" s="425"/>
      <c r="VSA58" s="425"/>
      <c r="VSB58" s="425"/>
      <c r="VSC58" s="425"/>
      <c r="VSD58" s="425"/>
      <c r="VSE58" s="425"/>
      <c r="VSF58" s="425"/>
      <c r="VSG58" s="425"/>
      <c r="VSH58" s="425"/>
      <c r="VSI58" s="425"/>
      <c r="VSJ58" s="425"/>
      <c r="VSK58" s="425"/>
      <c r="VSL58" s="425"/>
      <c r="VSM58" s="425"/>
      <c r="VSN58" s="425"/>
      <c r="VSO58" s="425"/>
      <c r="VSP58" s="425"/>
      <c r="VSQ58" s="425"/>
      <c r="VSR58" s="425"/>
      <c r="VSS58" s="425"/>
      <c r="VST58" s="425"/>
      <c r="VSU58" s="425"/>
      <c r="VSV58" s="425"/>
      <c r="VSW58" s="425"/>
      <c r="VSX58" s="425"/>
      <c r="VSY58" s="425"/>
      <c r="VSZ58" s="425"/>
      <c r="VTA58" s="425"/>
      <c r="VTB58" s="425"/>
      <c r="VTC58" s="425"/>
      <c r="VTD58" s="425"/>
      <c r="VTE58" s="425"/>
      <c r="VTF58" s="425"/>
      <c r="VTG58" s="425"/>
      <c r="VTH58" s="425"/>
      <c r="VTI58" s="425"/>
      <c r="VTJ58" s="425"/>
      <c r="VTK58" s="425"/>
      <c r="VTL58" s="425"/>
      <c r="VTM58" s="425"/>
      <c r="VTN58" s="425"/>
      <c r="VTO58" s="425"/>
      <c r="VTP58" s="425"/>
      <c r="VTQ58" s="425"/>
      <c r="VTR58" s="425"/>
      <c r="VTS58" s="425"/>
      <c r="VTT58" s="425"/>
      <c r="VTU58" s="425"/>
      <c r="VTV58" s="425"/>
      <c r="VTW58" s="425"/>
      <c r="VTX58" s="425"/>
      <c r="VTY58" s="425"/>
      <c r="VTZ58" s="425"/>
      <c r="VUA58" s="425"/>
      <c r="VUB58" s="425"/>
      <c r="VUC58" s="425"/>
      <c r="VUD58" s="425"/>
      <c r="VUE58" s="425"/>
      <c r="VUF58" s="425"/>
      <c r="VUG58" s="425"/>
      <c r="VUH58" s="425"/>
      <c r="VUI58" s="425"/>
      <c r="VUJ58" s="425"/>
      <c r="VUK58" s="425"/>
      <c r="VUL58" s="425"/>
      <c r="VUM58" s="425"/>
      <c r="VUN58" s="425"/>
      <c r="VUO58" s="425"/>
      <c r="VUP58" s="425"/>
      <c r="VUQ58" s="425"/>
      <c r="VUR58" s="425"/>
      <c r="VUS58" s="425"/>
      <c r="VUT58" s="425"/>
      <c r="VUU58" s="425"/>
      <c r="VUV58" s="425"/>
      <c r="VUW58" s="425"/>
      <c r="VUX58" s="425"/>
      <c r="VUY58" s="425"/>
      <c r="VUZ58" s="425"/>
      <c r="VVA58" s="425"/>
      <c r="VVB58" s="425"/>
      <c r="VVC58" s="425"/>
      <c r="VVD58" s="425"/>
      <c r="VVE58" s="425"/>
      <c r="VVF58" s="425"/>
      <c r="VVG58" s="425"/>
      <c r="VVH58" s="425"/>
      <c r="VVI58" s="425"/>
      <c r="VVJ58" s="425"/>
      <c r="VVK58" s="425"/>
      <c r="VVL58" s="425"/>
      <c r="VVM58" s="425"/>
      <c r="VVN58" s="425"/>
      <c r="VVO58" s="425"/>
      <c r="VVP58" s="425"/>
      <c r="VVQ58" s="425"/>
      <c r="VVR58" s="425"/>
      <c r="VVS58" s="425"/>
      <c r="VVT58" s="425"/>
      <c r="VVU58" s="425"/>
      <c r="VVV58" s="425"/>
      <c r="VVW58" s="425"/>
      <c r="VVX58" s="425"/>
      <c r="VVY58" s="425"/>
      <c r="VVZ58" s="425"/>
      <c r="VWA58" s="425"/>
      <c r="VWB58" s="425"/>
      <c r="VWC58" s="425"/>
      <c r="VWD58" s="425"/>
      <c r="VWE58" s="425"/>
      <c r="VWF58" s="425"/>
      <c r="VWG58" s="425"/>
      <c r="VWH58" s="425"/>
      <c r="VWI58" s="425"/>
      <c r="VWJ58" s="425"/>
      <c r="VWK58" s="425"/>
      <c r="VWL58" s="425"/>
      <c r="VWM58" s="425"/>
      <c r="VWN58" s="425"/>
      <c r="VWO58" s="425"/>
      <c r="VWP58" s="425"/>
      <c r="VWQ58" s="425"/>
      <c r="VWR58" s="425"/>
      <c r="VWS58" s="425"/>
      <c r="VWT58" s="425"/>
      <c r="VWU58" s="425"/>
      <c r="VWV58" s="425"/>
      <c r="VWW58" s="425"/>
      <c r="VWX58" s="425"/>
      <c r="VWY58" s="425"/>
      <c r="VWZ58" s="425"/>
      <c r="VXA58" s="425"/>
      <c r="VXB58" s="425"/>
      <c r="VXC58" s="425"/>
      <c r="VXD58" s="425"/>
      <c r="VXE58" s="425"/>
      <c r="VXF58" s="425"/>
      <c r="VXG58" s="425"/>
      <c r="VXH58" s="425"/>
      <c r="VXI58" s="425"/>
      <c r="VXJ58" s="425"/>
      <c r="VXK58" s="425"/>
      <c r="VXL58" s="425"/>
      <c r="VXM58" s="425"/>
      <c r="VXN58" s="425"/>
      <c r="VXO58" s="425"/>
      <c r="VXP58" s="425"/>
      <c r="VXQ58" s="425"/>
      <c r="VXR58" s="425"/>
      <c r="VXS58" s="425"/>
      <c r="VXT58" s="425"/>
      <c r="VXU58" s="425"/>
      <c r="VXV58" s="425"/>
      <c r="VXW58" s="425"/>
      <c r="VXX58" s="425"/>
      <c r="VXY58" s="425"/>
      <c r="VXZ58" s="425"/>
      <c r="VYA58" s="425"/>
      <c r="VYB58" s="425"/>
      <c r="VYC58" s="425"/>
      <c r="VYD58" s="425"/>
      <c r="VYE58" s="425"/>
      <c r="VYF58" s="425"/>
      <c r="VYG58" s="425"/>
      <c r="VYH58" s="425"/>
      <c r="VYI58" s="425"/>
      <c r="VYJ58" s="425"/>
      <c r="VYK58" s="425"/>
      <c r="VYL58" s="425"/>
      <c r="VYM58" s="425"/>
      <c r="VYN58" s="425"/>
      <c r="VYO58" s="425"/>
      <c r="VYP58" s="425"/>
      <c r="VYQ58" s="425"/>
      <c r="VYR58" s="425"/>
      <c r="VYS58" s="425"/>
      <c r="VYT58" s="425"/>
      <c r="VYU58" s="425"/>
      <c r="VYV58" s="425"/>
      <c r="VYW58" s="425"/>
      <c r="VYX58" s="425"/>
      <c r="VYY58" s="425"/>
      <c r="VYZ58" s="425"/>
      <c r="VZA58" s="425"/>
      <c r="VZB58" s="425"/>
      <c r="VZC58" s="425"/>
      <c r="VZD58" s="425"/>
      <c r="VZE58" s="425"/>
      <c r="VZF58" s="425"/>
      <c r="VZG58" s="425"/>
      <c r="VZH58" s="425"/>
      <c r="VZI58" s="425"/>
      <c r="VZJ58" s="425"/>
      <c r="VZK58" s="425"/>
      <c r="VZL58" s="425"/>
      <c r="VZM58" s="425"/>
      <c r="VZN58" s="425"/>
      <c r="VZO58" s="425"/>
      <c r="VZP58" s="425"/>
      <c r="VZQ58" s="425"/>
      <c r="VZR58" s="425"/>
      <c r="VZS58" s="425"/>
      <c r="VZT58" s="425"/>
      <c r="VZU58" s="425"/>
      <c r="VZV58" s="425"/>
      <c r="VZW58" s="425"/>
      <c r="VZX58" s="425"/>
      <c r="VZY58" s="425"/>
      <c r="VZZ58" s="425"/>
      <c r="WAA58" s="425"/>
      <c r="WAB58" s="425"/>
      <c r="WAC58" s="425"/>
      <c r="WAD58" s="425"/>
      <c r="WAE58" s="425"/>
      <c r="WAF58" s="425"/>
      <c r="WAG58" s="425"/>
      <c r="WAH58" s="425"/>
      <c r="WAI58" s="425"/>
      <c r="WAJ58" s="425"/>
      <c r="WAK58" s="425"/>
      <c r="WAL58" s="425"/>
      <c r="WAM58" s="425"/>
      <c r="WAN58" s="425"/>
      <c r="WAO58" s="425"/>
      <c r="WAP58" s="425"/>
      <c r="WAQ58" s="425"/>
      <c r="WAR58" s="425"/>
      <c r="WAS58" s="425"/>
      <c r="WAT58" s="425"/>
      <c r="WAU58" s="425"/>
      <c r="WAV58" s="425"/>
      <c r="WAW58" s="425"/>
      <c r="WAX58" s="425"/>
      <c r="WAY58" s="425"/>
      <c r="WAZ58" s="425"/>
      <c r="WBA58" s="425"/>
      <c r="WBB58" s="425"/>
      <c r="WBC58" s="425"/>
      <c r="WBD58" s="425"/>
      <c r="WBE58" s="425"/>
      <c r="WBF58" s="425"/>
      <c r="WBG58" s="425"/>
      <c r="WBH58" s="425"/>
      <c r="WBI58" s="425"/>
      <c r="WBJ58" s="425"/>
      <c r="WBK58" s="425"/>
      <c r="WBL58" s="425"/>
      <c r="WBM58" s="425"/>
      <c r="WBN58" s="425"/>
      <c r="WBO58" s="425"/>
      <c r="WBP58" s="425"/>
      <c r="WBQ58" s="425"/>
      <c r="WBR58" s="425"/>
      <c r="WBS58" s="425"/>
      <c r="WBT58" s="425"/>
      <c r="WBU58" s="425"/>
      <c r="WBV58" s="425"/>
      <c r="WBW58" s="425"/>
      <c r="WBX58" s="425"/>
      <c r="WBY58" s="425"/>
      <c r="WBZ58" s="425"/>
      <c r="WCA58" s="425"/>
      <c r="WCB58" s="425"/>
      <c r="WCC58" s="425"/>
      <c r="WCD58" s="425"/>
      <c r="WCE58" s="425"/>
      <c r="WCF58" s="425"/>
      <c r="WCG58" s="425"/>
      <c r="WCH58" s="425"/>
      <c r="WCI58" s="425"/>
      <c r="WCJ58" s="425"/>
      <c r="WCK58" s="425"/>
      <c r="WCL58" s="425"/>
      <c r="WCM58" s="425"/>
      <c r="WCN58" s="425"/>
      <c r="WCO58" s="425"/>
      <c r="WCP58" s="425"/>
      <c r="WCQ58" s="425"/>
      <c r="WCR58" s="425"/>
      <c r="WCS58" s="425"/>
      <c r="WCT58" s="425"/>
      <c r="WCU58" s="425"/>
      <c r="WCV58" s="425"/>
      <c r="WCW58" s="425"/>
      <c r="WCX58" s="425"/>
      <c r="WCY58" s="425"/>
      <c r="WCZ58" s="425"/>
      <c r="WDA58" s="425"/>
      <c r="WDB58" s="425"/>
      <c r="WDC58" s="425"/>
      <c r="WDD58" s="425"/>
      <c r="WDE58" s="425"/>
      <c r="WDF58" s="425"/>
      <c r="WDG58" s="425"/>
      <c r="WDH58" s="425"/>
      <c r="WDI58" s="425"/>
      <c r="WDJ58" s="425"/>
      <c r="WDK58" s="425"/>
      <c r="WDL58" s="425"/>
      <c r="WDM58" s="425"/>
      <c r="WDN58" s="425"/>
      <c r="WDO58" s="425"/>
      <c r="WDP58" s="425"/>
      <c r="WDQ58" s="425"/>
      <c r="WDR58" s="425"/>
      <c r="WDS58" s="425"/>
      <c r="WDT58" s="425"/>
      <c r="WDU58" s="425"/>
      <c r="WDV58" s="425"/>
      <c r="WDW58" s="425"/>
      <c r="WDX58" s="425"/>
      <c r="WDY58" s="425"/>
      <c r="WDZ58" s="425"/>
      <c r="WEA58" s="425"/>
      <c r="WEB58" s="425"/>
      <c r="WEC58" s="425"/>
      <c r="WED58" s="425"/>
      <c r="WEE58" s="425"/>
      <c r="WEF58" s="425"/>
      <c r="WEG58" s="425"/>
      <c r="WEH58" s="425"/>
      <c r="WEI58" s="425"/>
      <c r="WEJ58" s="425"/>
      <c r="WEK58" s="425"/>
      <c r="WEL58" s="425"/>
      <c r="WEM58" s="425"/>
      <c r="WEN58" s="425"/>
      <c r="WEO58" s="425"/>
      <c r="WEP58" s="425"/>
      <c r="WEQ58" s="425"/>
      <c r="WER58" s="425"/>
      <c r="WES58" s="425"/>
      <c r="WET58" s="425"/>
      <c r="WEU58" s="425"/>
      <c r="WEV58" s="425"/>
      <c r="WEW58" s="425"/>
      <c r="WEX58" s="425"/>
      <c r="WEY58" s="425"/>
      <c r="WEZ58" s="425"/>
      <c r="WFA58" s="425"/>
      <c r="WFB58" s="425"/>
      <c r="WFC58" s="425"/>
      <c r="WFD58" s="425"/>
      <c r="WFE58" s="425"/>
      <c r="WFF58" s="425"/>
      <c r="WFG58" s="425"/>
      <c r="WFH58" s="425"/>
      <c r="WFI58" s="425"/>
      <c r="WFJ58" s="425"/>
      <c r="WFK58" s="425"/>
      <c r="WFL58" s="425"/>
      <c r="WFM58" s="425"/>
      <c r="WFN58" s="425"/>
      <c r="WFO58" s="425"/>
      <c r="WFP58" s="425"/>
      <c r="WFQ58" s="425"/>
      <c r="WFR58" s="425"/>
      <c r="WFS58" s="425"/>
      <c r="WFT58" s="425"/>
      <c r="WFU58" s="425"/>
      <c r="WFV58" s="425"/>
      <c r="WFW58" s="425"/>
      <c r="WFX58" s="425"/>
      <c r="WFY58" s="425"/>
      <c r="WFZ58" s="425"/>
      <c r="WGA58" s="425"/>
      <c r="WGB58" s="425"/>
      <c r="WGC58" s="425"/>
      <c r="WGD58" s="425"/>
      <c r="WGE58" s="425"/>
      <c r="WGF58" s="425"/>
      <c r="WGG58" s="425"/>
      <c r="WGH58" s="425"/>
      <c r="WGI58" s="425"/>
      <c r="WGJ58" s="425"/>
      <c r="WGK58" s="425"/>
      <c r="WGL58" s="425"/>
      <c r="WGM58" s="425"/>
      <c r="WGN58" s="425"/>
      <c r="WGO58" s="425"/>
      <c r="WGP58" s="425"/>
      <c r="WGQ58" s="425"/>
      <c r="WGR58" s="425"/>
      <c r="WGS58" s="425"/>
      <c r="WGT58" s="425"/>
      <c r="WGU58" s="425"/>
      <c r="WGV58" s="425"/>
      <c r="WGW58" s="425"/>
      <c r="WGX58" s="425"/>
      <c r="WGY58" s="425"/>
      <c r="WGZ58" s="425"/>
      <c r="WHA58" s="425"/>
      <c r="WHB58" s="425"/>
      <c r="WHC58" s="425"/>
      <c r="WHD58" s="425"/>
      <c r="WHE58" s="425"/>
      <c r="WHF58" s="425"/>
      <c r="WHG58" s="425"/>
      <c r="WHH58" s="425"/>
      <c r="WHI58" s="425"/>
      <c r="WHJ58" s="425"/>
      <c r="WHK58" s="425"/>
      <c r="WHL58" s="425"/>
      <c r="WHM58" s="425"/>
      <c r="WHN58" s="425"/>
      <c r="WHO58" s="425"/>
      <c r="WHP58" s="425"/>
      <c r="WHQ58" s="425"/>
      <c r="WHR58" s="425"/>
      <c r="WHS58" s="425"/>
      <c r="WHT58" s="425"/>
      <c r="WHU58" s="425"/>
      <c r="WHV58" s="425"/>
      <c r="WHW58" s="425"/>
      <c r="WHX58" s="425"/>
      <c r="WHY58" s="425"/>
      <c r="WHZ58" s="425"/>
      <c r="WIA58" s="425"/>
      <c r="WIB58" s="425"/>
      <c r="WIC58" s="425"/>
      <c r="WID58" s="425"/>
      <c r="WIE58" s="425"/>
      <c r="WIF58" s="425"/>
      <c r="WIG58" s="425"/>
      <c r="WIH58" s="425"/>
      <c r="WII58" s="425"/>
      <c r="WIJ58" s="425"/>
      <c r="WIK58" s="425"/>
      <c r="WIL58" s="425"/>
      <c r="WIM58" s="425"/>
      <c r="WIN58" s="425"/>
      <c r="WIO58" s="425"/>
      <c r="WIP58" s="425"/>
      <c r="WIQ58" s="425"/>
      <c r="WIR58" s="425"/>
      <c r="WIS58" s="425"/>
      <c r="WIT58" s="425"/>
      <c r="WIU58" s="425"/>
      <c r="WIV58" s="425"/>
      <c r="WIW58" s="425"/>
      <c r="WIX58" s="425"/>
      <c r="WIY58" s="425"/>
      <c r="WIZ58" s="425"/>
      <c r="WJA58" s="425"/>
      <c r="WJB58" s="425"/>
      <c r="WJC58" s="425"/>
      <c r="WJD58" s="425"/>
      <c r="WJE58" s="425"/>
      <c r="WJF58" s="425"/>
      <c r="WJG58" s="425"/>
      <c r="WJH58" s="425"/>
      <c r="WJI58" s="425"/>
      <c r="WJJ58" s="425"/>
      <c r="WJK58" s="425"/>
      <c r="WJL58" s="425"/>
      <c r="WJM58" s="425"/>
      <c r="WJN58" s="425"/>
      <c r="WJO58" s="425"/>
      <c r="WJP58" s="425"/>
      <c r="WJQ58" s="425"/>
      <c r="WJR58" s="425"/>
      <c r="WJS58" s="425"/>
      <c r="WJT58" s="425"/>
      <c r="WJU58" s="425"/>
      <c r="WJV58" s="425"/>
      <c r="WJW58" s="425"/>
      <c r="WJX58" s="425"/>
      <c r="WJY58" s="425"/>
      <c r="WJZ58" s="425"/>
      <c r="WKA58" s="425"/>
      <c r="WKB58" s="425"/>
      <c r="WKC58" s="425"/>
      <c r="WKD58" s="425"/>
      <c r="WKE58" s="425"/>
      <c r="WKF58" s="425"/>
      <c r="WKG58" s="425"/>
      <c r="WKH58" s="425"/>
      <c r="WKI58" s="425"/>
      <c r="WKJ58" s="425"/>
      <c r="WKK58" s="425"/>
      <c r="WKL58" s="425"/>
      <c r="WKM58" s="425"/>
      <c r="WKN58" s="425"/>
      <c r="WKO58" s="425"/>
      <c r="WKP58" s="425"/>
      <c r="WKQ58" s="425"/>
      <c r="WKR58" s="425"/>
      <c r="WKS58" s="425"/>
      <c r="WKT58" s="425"/>
      <c r="WKU58" s="425"/>
      <c r="WKV58" s="425"/>
      <c r="WKW58" s="425"/>
      <c r="WKX58" s="425"/>
      <c r="WKY58" s="425"/>
      <c r="WKZ58" s="425"/>
      <c r="WLA58" s="425"/>
      <c r="WLB58" s="425"/>
      <c r="WLC58" s="425"/>
      <c r="WLD58" s="425"/>
      <c r="WLE58" s="425"/>
      <c r="WLF58" s="425"/>
      <c r="WLG58" s="425"/>
      <c r="WLH58" s="425"/>
      <c r="WLI58" s="425"/>
      <c r="WLJ58" s="425"/>
      <c r="WLK58" s="425"/>
      <c r="WLL58" s="425"/>
      <c r="WLM58" s="425"/>
      <c r="WLN58" s="425"/>
      <c r="WLO58" s="425"/>
      <c r="WLP58" s="425"/>
      <c r="WLQ58" s="425"/>
      <c r="WLR58" s="425"/>
      <c r="WLS58" s="425"/>
      <c r="WLT58" s="425"/>
      <c r="WLU58" s="425"/>
      <c r="WLV58" s="425"/>
      <c r="WLW58" s="425"/>
      <c r="WLX58" s="425"/>
      <c r="WLY58" s="425"/>
      <c r="WLZ58" s="425"/>
      <c r="WMA58" s="425"/>
      <c r="WMB58" s="425"/>
      <c r="WMC58" s="425"/>
      <c r="WMD58" s="425"/>
      <c r="WME58" s="425"/>
      <c r="WMF58" s="425"/>
      <c r="WMG58" s="425"/>
      <c r="WMH58" s="425"/>
      <c r="WMI58" s="425"/>
      <c r="WMJ58" s="425"/>
      <c r="WMK58" s="425"/>
      <c r="WML58" s="425"/>
      <c r="WMM58" s="425"/>
      <c r="WMN58" s="425"/>
      <c r="WMO58" s="425"/>
      <c r="WMP58" s="425"/>
      <c r="WMQ58" s="425"/>
      <c r="WMR58" s="425"/>
      <c r="WMS58" s="425"/>
      <c r="WMT58" s="425"/>
      <c r="WMU58" s="425"/>
      <c r="WMV58" s="425"/>
      <c r="WMW58" s="425"/>
      <c r="WMX58" s="425"/>
      <c r="WMY58" s="425"/>
      <c r="WMZ58" s="425"/>
      <c r="WNA58" s="425"/>
      <c r="WNB58" s="425"/>
      <c r="WNC58" s="425"/>
      <c r="WND58" s="425"/>
      <c r="WNE58" s="425"/>
      <c r="WNF58" s="425"/>
      <c r="WNG58" s="425"/>
      <c r="WNH58" s="425"/>
      <c r="WNI58" s="425"/>
      <c r="WNJ58" s="425"/>
      <c r="WNK58" s="425"/>
      <c r="WNL58" s="425"/>
      <c r="WNM58" s="425"/>
      <c r="WNN58" s="425"/>
      <c r="WNO58" s="425"/>
      <c r="WNP58" s="425"/>
      <c r="WNQ58" s="425"/>
      <c r="WNR58" s="425"/>
      <c r="WNS58" s="425"/>
      <c r="WNT58" s="425"/>
      <c r="WNU58" s="425"/>
      <c r="WNV58" s="425"/>
      <c r="WNW58" s="425"/>
      <c r="WNX58" s="425"/>
      <c r="WNY58" s="425"/>
      <c r="WNZ58" s="425"/>
      <c r="WOA58" s="425"/>
      <c r="WOB58" s="425"/>
      <c r="WOC58" s="425"/>
      <c r="WOD58" s="425"/>
      <c r="WOE58" s="425"/>
      <c r="WOF58" s="425"/>
      <c r="WOG58" s="425"/>
      <c r="WOH58" s="425"/>
      <c r="WOI58" s="425"/>
      <c r="WOJ58" s="425"/>
      <c r="WOK58" s="425"/>
      <c r="WOL58" s="425"/>
      <c r="WOM58" s="425"/>
      <c r="WON58" s="425"/>
      <c r="WOO58" s="425"/>
      <c r="WOP58" s="425"/>
      <c r="WOQ58" s="425"/>
      <c r="WOR58" s="425"/>
      <c r="WOS58" s="425"/>
      <c r="WOT58" s="425"/>
      <c r="WOU58" s="425"/>
      <c r="WOV58" s="425"/>
      <c r="WOW58" s="425"/>
      <c r="WOX58" s="425"/>
      <c r="WOY58" s="425"/>
      <c r="WOZ58" s="425"/>
      <c r="WPA58" s="425"/>
      <c r="WPB58" s="425"/>
      <c r="WPC58" s="425"/>
      <c r="WPD58" s="425"/>
      <c r="WPE58" s="425"/>
      <c r="WPF58" s="425"/>
      <c r="WPG58" s="425"/>
      <c r="WPH58" s="425"/>
      <c r="WPI58" s="425"/>
      <c r="WPJ58" s="425"/>
      <c r="WPK58" s="425"/>
      <c r="WPL58" s="425"/>
      <c r="WPM58" s="425"/>
      <c r="WPN58" s="425"/>
      <c r="WPO58" s="425"/>
      <c r="WPP58" s="425"/>
      <c r="WPQ58" s="425"/>
      <c r="WPR58" s="425"/>
      <c r="WPS58" s="425"/>
      <c r="WPT58" s="425"/>
      <c r="WPU58" s="425"/>
      <c r="WPV58" s="425"/>
      <c r="WPW58" s="425"/>
      <c r="WPX58" s="425"/>
      <c r="WPY58" s="425"/>
      <c r="WPZ58" s="425"/>
      <c r="WQA58" s="425"/>
      <c r="WQB58" s="425"/>
      <c r="WQC58" s="425"/>
      <c r="WQD58" s="425"/>
      <c r="WQE58" s="425"/>
      <c r="WQF58" s="425"/>
      <c r="WQG58" s="425"/>
      <c r="WQH58" s="425"/>
      <c r="WQI58" s="425"/>
      <c r="WQJ58" s="425"/>
      <c r="WQK58" s="425"/>
      <c r="WQL58" s="425"/>
      <c r="WQM58" s="425"/>
      <c r="WQN58" s="425"/>
      <c r="WQO58" s="425"/>
      <c r="WQP58" s="425"/>
      <c r="WQQ58" s="425"/>
      <c r="WQR58" s="425"/>
      <c r="WQS58" s="425"/>
      <c r="WQT58" s="425"/>
      <c r="WQU58" s="425"/>
      <c r="WQV58" s="425"/>
      <c r="WQW58" s="425"/>
      <c r="WQX58" s="425"/>
      <c r="WQY58" s="425"/>
      <c r="WQZ58" s="425"/>
      <c r="WRA58" s="425"/>
      <c r="WRB58" s="425"/>
      <c r="WRC58" s="425"/>
      <c r="WRD58" s="425"/>
      <c r="WRE58" s="425"/>
      <c r="WRF58" s="425"/>
      <c r="WRG58" s="425"/>
      <c r="WRH58" s="425"/>
      <c r="WRI58" s="425"/>
      <c r="WRJ58" s="425"/>
      <c r="WRK58" s="425"/>
      <c r="WRL58" s="425"/>
      <c r="WRM58" s="425"/>
      <c r="WRN58" s="425"/>
      <c r="WRO58" s="425"/>
      <c r="WRP58" s="425"/>
      <c r="WRQ58" s="425"/>
      <c r="WRR58" s="425"/>
      <c r="WRS58" s="425"/>
      <c r="WRT58" s="425"/>
      <c r="WRU58" s="425"/>
      <c r="WRV58" s="425"/>
      <c r="WRW58" s="425"/>
      <c r="WRX58" s="425"/>
      <c r="WRY58" s="425"/>
      <c r="WRZ58" s="425"/>
      <c r="WSA58" s="425"/>
      <c r="WSB58" s="425"/>
      <c r="WSC58" s="425"/>
      <c r="WSD58" s="425"/>
      <c r="WSE58" s="425"/>
      <c r="WSF58" s="425"/>
      <c r="WSG58" s="425"/>
      <c r="WSH58" s="425"/>
      <c r="WSI58" s="425"/>
      <c r="WSJ58" s="425"/>
      <c r="WSK58" s="425"/>
      <c r="WSL58" s="425"/>
      <c r="WSM58" s="425"/>
      <c r="WSN58" s="425"/>
      <c r="WSO58" s="425"/>
      <c r="WSP58" s="425"/>
      <c r="WSQ58" s="425"/>
      <c r="WSR58" s="425"/>
      <c r="WSS58" s="425"/>
      <c r="WST58" s="425"/>
      <c r="WSU58" s="425"/>
      <c r="WSV58" s="425"/>
      <c r="WSW58" s="425"/>
      <c r="WSX58" s="425"/>
      <c r="WSY58" s="425"/>
      <c r="WSZ58" s="425"/>
      <c r="WTA58" s="425"/>
      <c r="WTB58" s="425"/>
      <c r="WTC58" s="425"/>
      <c r="WTD58" s="425"/>
      <c r="WTE58" s="425"/>
      <c r="WTF58" s="425"/>
      <c r="WTG58" s="425"/>
      <c r="WTH58" s="425"/>
      <c r="WTI58" s="425"/>
      <c r="WTJ58" s="425"/>
      <c r="WTK58" s="425"/>
      <c r="WTL58" s="425"/>
      <c r="WTM58" s="425"/>
      <c r="WTN58" s="425"/>
      <c r="WTO58" s="425"/>
      <c r="WTP58" s="425"/>
      <c r="WTQ58" s="425"/>
      <c r="WTR58" s="425"/>
      <c r="WTS58" s="425"/>
      <c r="WTT58" s="425"/>
      <c r="WTU58" s="425"/>
      <c r="WTV58" s="425"/>
      <c r="WTW58" s="425"/>
      <c r="WTX58" s="425"/>
      <c r="WTY58" s="425"/>
      <c r="WTZ58" s="425"/>
      <c r="WUA58" s="425"/>
      <c r="WUB58" s="425"/>
      <c r="WUC58" s="425"/>
      <c r="WUD58" s="425"/>
      <c r="WUE58" s="425"/>
      <c r="WUF58" s="425"/>
      <c r="WUG58" s="425"/>
      <c r="WUH58" s="425"/>
      <c r="WUI58" s="425"/>
      <c r="WUJ58" s="425"/>
      <c r="WUK58" s="425"/>
      <c r="WUL58" s="425"/>
      <c r="WUM58" s="425"/>
      <c r="WUN58" s="425"/>
      <c r="WUO58" s="425"/>
      <c r="WUP58" s="425"/>
      <c r="WUQ58" s="425"/>
      <c r="WUR58" s="425"/>
      <c r="WUS58" s="425"/>
      <c r="WUT58" s="425"/>
      <c r="WUU58" s="425"/>
      <c r="WUV58" s="425"/>
      <c r="WUW58" s="425"/>
      <c r="WUX58" s="425"/>
      <c r="WUY58" s="425"/>
      <c r="WUZ58" s="425"/>
      <c r="WVA58" s="425"/>
      <c r="WVB58" s="425"/>
      <c r="WVC58" s="425"/>
      <c r="WVD58" s="425"/>
      <c r="WVE58" s="425"/>
      <c r="WVF58" s="425"/>
      <c r="WVG58" s="425"/>
      <c r="WVH58" s="425"/>
      <c r="WVI58" s="425"/>
      <c r="WVJ58" s="425"/>
      <c r="WVK58" s="425"/>
      <c r="WVL58" s="425"/>
      <c r="WVM58" s="425"/>
      <c r="WVN58" s="425"/>
      <c r="WVO58" s="425"/>
      <c r="WVP58" s="425"/>
      <c r="WVQ58" s="425"/>
      <c r="WVR58" s="425"/>
      <c r="WVS58" s="425"/>
      <c r="WVT58" s="425"/>
      <c r="WVU58" s="425"/>
      <c r="WVV58" s="425"/>
      <c r="WVW58" s="425"/>
      <c r="WVX58" s="425"/>
      <c r="WVY58" s="425"/>
      <c r="WVZ58" s="425"/>
      <c r="WWA58" s="425"/>
      <c r="WWB58" s="425"/>
      <c r="WWC58" s="425"/>
      <c r="WWD58" s="425"/>
      <c r="WWE58" s="425"/>
      <c r="WWF58" s="425"/>
      <c r="WWG58" s="425"/>
      <c r="WWH58" s="425"/>
      <c r="WWI58" s="425"/>
      <c r="WWJ58" s="425"/>
      <c r="WWK58" s="425"/>
      <c r="WWL58" s="425"/>
      <c r="WWM58" s="425"/>
      <c r="WWN58" s="425"/>
      <c r="WWO58" s="425"/>
      <c r="WWP58" s="425"/>
      <c r="WWQ58" s="425"/>
      <c r="WWR58" s="425"/>
      <c r="WWS58" s="425"/>
      <c r="WWT58" s="425"/>
      <c r="WWU58" s="425"/>
      <c r="WWV58" s="425"/>
      <c r="WWW58" s="425"/>
      <c r="WWX58" s="425"/>
      <c r="WWY58" s="425"/>
      <c r="WWZ58" s="425"/>
      <c r="WXA58" s="425"/>
      <c r="WXB58" s="425"/>
      <c r="WXC58" s="425"/>
      <c r="WXD58" s="425"/>
      <c r="WXE58" s="425"/>
      <c r="WXF58" s="425"/>
      <c r="WXG58" s="425"/>
      <c r="WXH58" s="425"/>
      <c r="WXI58" s="425"/>
      <c r="WXJ58" s="425"/>
      <c r="WXK58" s="425"/>
      <c r="WXL58" s="425"/>
      <c r="WXM58" s="425"/>
      <c r="WXN58" s="425"/>
      <c r="WXO58" s="425"/>
      <c r="WXP58" s="425"/>
      <c r="WXQ58" s="425"/>
      <c r="WXR58" s="425"/>
      <c r="WXS58" s="425"/>
      <c r="WXT58" s="425"/>
      <c r="WXU58" s="425"/>
      <c r="WXV58" s="425"/>
      <c r="WXW58" s="425"/>
      <c r="WXX58" s="425"/>
      <c r="WXY58" s="425"/>
      <c r="WXZ58" s="425"/>
      <c r="WYA58" s="425"/>
      <c r="WYB58" s="425"/>
      <c r="WYC58" s="425"/>
      <c r="WYD58" s="425"/>
      <c r="WYE58" s="425"/>
      <c r="WYF58" s="425"/>
      <c r="WYG58" s="425"/>
      <c r="WYH58" s="425"/>
      <c r="WYI58" s="425"/>
      <c r="WYJ58" s="425"/>
      <c r="WYK58" s="425"/>
      <c r="WYL58" s="425"/>
      <c r="WYM58" s="425"/>
      <c r="WYN58" s="425"/>
      <c r="WYO58" s="425"/>
      <c r="WYP58" s="425"/>
      <c r="WYQ58" s="425"/>
      <c r="WYR58" s="425"/>
      <c r="WYS58" s="425"/>
      <c r="WYT58" s="425"/>
      <c r="WYU58" s="425"/>
      <c r="WYV58" s="425"/>
      <c r="WYW58" s="425"/>
      <c r="WYX58" s="425"/>
      <c r="WYY58" s="425"/>
      <c r="WYZ58" s="425"/>
      <c r="WZA58" s="425"/>
      <c r="WZB58" s="425"/>
      <c r="WZC58" s="425"/>
      <c r="WZD58" s="425"/>
      <c r="WZE58" s="425"/>
      <c r="WZF58" s="425"/>
      <c r="WZG58" s="425"/>
      <c r="WZH58" s="425"/>
      <c r="WZI58" s="425"/>
      <c r="WZJ58" s="425"/>
      <c r="WZK58" s="425"/>
      <c r="WZL58" s="425"/>
      <c r="WZM58" s="425"/>
      <c r="WZN58" s="425"/>
      <c r="WZO58" s="425"/>
      <c r="WZP58" s="425"/>
      <c r="WZQ58" s="425"/>
      <c r="WZR58" s="425"/>
      <c r="WZS58" s="425"/>
      <c r="WZT58" s="425"/>
      <c r="WZU58" s="425"/>
      <c r="WZV58" s="425"/>
      <c r="WZW58" s="425"/>
      <c r="WZX58" s="425"/>
      <c r="WZY58" s="425"/>
      <c r="WZZ58" s="425"/>
      <c r="XAA58" s="425"/>
      <c r="XAB58" s="425"/>
      <c r="XAC58" s="425"/>
      <c r="XAD58" s="425"/>
      <c r="XAE58" s="425"/>
      <c r="XAF58" s="425"/>
      <c r="XAG58" s="425"/>
      <c r="XAH58" s="425"/>
      <c r="XAI58" s="425"/>
      <c r="XAJ58" s="425"/>
      <c r="XAK58" s="425"/>
      <c r="XAL58" s="425"/>
      <c r="XAM58" s="425"/>
      <c r="XAN58" s="425"/>
      <c r="XAO58" s="425"/>
      <c r="XAP58" s="425"/>
      <c r="XAQ58" s="425"/>
      <c r="XAR58" s="425"/>
      <c r="XAS58" s="425"/>
      <c r="XAT58" s="425"/>
      <c r="XAU58" s="425"/>
      <c r="XAV58" s="425"/>
      <c r="XAW58" s="425"/>
      <c r="XAX58" s="425"/>
      <c r="XAY58" s="425"/>
      <c r="XAZ58" s="425"/>
      <c r="XBA58" s="425"/>
      <c r="XBB58" s="425"/>
      <c r="XBC58" s="425"/>
      <c r="XBD58" s="425"/>
      <c r="XBE58" s="425"/>
      <c r="XBF58" s="425"/>
      <c r="XBG58" s="425"/>
      <c r="XBH58" s="425"/>
      <c r="XBI58" s="425"/>
      <c r="XBJ58" s="425"/>
      <c r="XBK58" s="425"/>
      <c r="XBL58" s="425"/>
      <c r="XBM58" s="425"/>
      <c r="XBN58" s="425"/>
      <c r="XBO58" s="425"/>
      <c r="XBP58" s="425"/>
      <c r="XBQ58" s="425"/>
      <c r="XBR58" s="425"/>
      <c r="XBS58" s="425"/>
      <c r="XBT58" s="425"/>
      <c r="XBU58" s="425"/>
      <c r="XBV58" s="425"/>
      <c r="XBW58" s="425"/>
      <c r="XBX58" s="425"/>
      <c r="XBY58" s="425"/>
      <c r="XBZ58" s="425"/>
      <c r="XCA58" s="425"/>
      <c r="XCB58" s="425"/>
      <c r="XCC58" s="425"/>
      <c r="XCD58" s="425"/>
      <c r="XCE58" s="425"/>
      <c r="XCF58" s="425"/>
      <c r="XCG58" s="425"/>
      <c r="XCH58" s="425"/>
      <c r="XCI58" s="425"/>
      <c r="XCJ58" s="425"/>
      <c r="XCK58" s="425"/>
      <c r="XCL58" s="425"/>
      <c r="XCM58" s="425"/>
      <c r="XCN58" s="425"/>
      <c r="XCO58" s="425"/>
      <c r="XCP58" s="425"/>
      <c r="XCQ58" s="425"/>
      <c r="XCR58" s="425"/>
      <c r="XCS58" s="425"/>
      <c r="XCT58" s="425"/>
      <c r="XCU58" s="425"/>
      <c r="XCV58" s="425"/>
      <c r="XCW58" s="425"/>
      <c r="XCX58" s="425"/>
      <c r="XCY58" s="425"/>
      <c r="XCZ58" s="425"/>
      <c r="XDA58" s="425"/>
      <c r="XDB58" s="425"/>
      <c r="XDC58" s="425"/>
      <c r="XDD58" s="425"/>
      <c r="XDE58" s="425"/>
      <c r="XDF58" s="425"/>
      <c r="XDG58" s="425"/>
      <c r="XDH58" s="425"/>
      <c r="XDI58" s="425"/>
      <c r="XDJ58" s="425"/>
      <c r="XDK58" s="425"/>
      <c r="XDL58" s="425"/>
      <c r="XDM58" s="425"/>
      <c r="XDN58" s="425"/>
      <c r="XDO58" s="425"/>
      <c r="XDP58" s="425"/>
      <c r="XDQ58" s="425"/>
      <c r="XDR58" s="425"/>
      <c r="XDS58" s="425"/>
      <c r="XDT58" s="425"/>
      <c r="XDU58" s="425"/>
      <c r="XDV58" s="425"/>
      <c r="XDW58" s="425"/>
      <c r="XDX58" s="425"/>
      <c r="XDY58" s="425"/>
      <c r="XDZ58" s="425"/>
      <c r="XEA58" s="425"/>
      <c r="XEB58" s="425"/>
      <c r="XEC58" s="425"/>
      <c r="XED58" s="425"/>
      <c r="XEE58" s="425"/>
      <c r="XEF58" s="425"/>
      <c r="XEG58" s="425"/>
      <c r="XEH58" s="425"/>
      <c r="XEI58" s="425"/>
      <c r="XEJ58" s="425"/>
      <c r="XEK58" s="425"/>
      <c r="XEL58" s="425"/>
      <c r="XEM58" s="425"/>
      <c r="XEN58" s="425"/>
      <c r="XEO58" s="425"/>
      <c r="XEP58" s="425"/>
      <c r="XEQ58" s="425"/>
      <c r="XER58" s="425"/>
      <c r="XES58" s="425"/>
      <c r="XET58" s="425"/>
      <c r="XEU58" s="425"/>
      <c r="XEV58" s="425"/>
      <c r="XEW58" s="425"/>
      <c r="XEX58" s="425"/>
      <c r="XEY58" s="425"/>
      <c r="XEZ58" s="425"/>
      <c r="XFA58" s="425"/>
    </row>
    <row r="59" spans="1:16381">
      <c r="B59" s="607" t="s">
        <v>843</v>
      </c>
      <c r="C59" s="608">
        <v>1022</v>
      </c>
      <c r="D59" s="900" t="s">
        <v>844</v>
      </c>
      <c r="E59" s="901"/>
      <c r="F59" s="901"/>
      <c r="G59" s="901"/>
      <c r="H59" s="901"/>
      <c r="I59" s="918"/>
    </row>
    <row r="60" spans="1:16381" ht="15" customHeight="1">
      <c r="B60" s="607" t="s">
        <v>845</v>
      </c>
      <c r="C60" s="608">
        <v>12004</v>
      </c>
      <c r="D60" s="904" t="s">
        <v>846</v>
      </c>
      <c r="E60" s="904" t="s">
        <v>847</v>
      </c>
      <c r="F60" s="904" t="s">
        <v>848</v>
      </c>
      <c r="G60" s="904" t="s">
        <v>849</v>
      </c>
      <c r="H60" s="904" t="s">
        <v>850</v>
      </c>
      <c r="I60" s="904" t="s">
        <v>851</v>
      </c>
    </row>
    <row r="61" spans="1:16381" ht="49.5" customHeight="1">
      <c r="B61" s="607" t="s">
        <v>852</v>
      </c>
      <c r="C61" s="608" t="s">
        <v>875</v>
      </c>
      <c r="D61" s="905"/>
      <c r="E61" s="905"/>
      <c r="F61" s="905"/>
      <c r="G61" s="905"/>
      <c r="H61" s="905"/>
      <c r="I61" s="905"/>
    </row>
    <row r="62" spans="1:16381" ht="56.25" customHeight="1">
      <c r="B62" s="607" t="s">
        <v>854</v>
      </c>
      <c r="C62" s="608" t="s">
        <v>876</v>
      </c>
      <c r="D62" s="905"/>
      <c r="E62" s="905"/>
      <c r="F62" s="905"/>
      <c r="G62" s="905"/>
      <c r="H62" s="905"/>
      <c r="I62" s="905"/>
    </row>
    <row r="63" spans="1:16381">
      <c r="B63" s="607" t="s">
        <v>856</v>
      </c>
      <c r="C63" s="608" t="s">
        <v>877</v>
      </c>
      <c r="D63" s="905"/>
      <c r="E63" s="905"/>
      <c r="F63" s="905"/>
      <c r="G63" s="905"/>
      <c r="H63" s="905"/>
      <c r="I63" s="905"/>
    </row>
    <row r="64" spans="1:16381" ht="55.5" customHeight="1">
      <c r="B64" s="637" t="s">
        <v>878</v>
      </c>
      <c r="C64" s="613" t="s">
        <v>879</v>
      </c>
      <c r="D64" s="906"/>
      <c r="E64" s="906"/>
      <c r="F64" s="906"/>
      <c r="G64" s="906"/>
      <c r="H64" s="906"/>
      <c r="I64" s="906"/>
    </row>
    <row r="65" spans="1:16381">
      <c r="B65" s="617" t="s">
        <v>859</v>
      </c>
      <c r="C65" s="618"/>
      <c r="D65" s="619"/>
      <c r="E65" s="619"/>
      <c r="F65" s="619"/>
      <c r="G65" s="619"/>
      <c r="H65" s="619"/>
      <c r="I65" s="620"/>
    </row>
    <row r="66" spans="1:16381">
      <c r="B66" s="621" t="s">
        <v>860</v>
      </c>
      <c r="C66" s="622" t="s">
        <v>861</v>
      </c>
      <c r="D66" s="623"/>
      <c r="E66" s="623"/>
      <c r="F66" s="623"/>
      <c r="G66" s="623"/>
      <c r="H66" s="623"/>
      <c r="I66" s="624"/>
    </row>
    <row r="67" spans="1:16381" ht="33.75" customHeight="1">
      <c r="B67" s="457" t="s">
        <v>880</v>
      </c>
      <c r="C67" s="458" t="s">
        <v>881</v>
      </c>
      <c r="D67" s="460">
        <v>124</v>
      </c>
      <c r="E67" s="460">
        <v>50</v>
      </c>
      <c r="F67" s="460">
        <v>50</v>
      </c>
      <c r="G67" s="460">
        <v>50</v>
      </c>
      <c r="H67" s="460">
        <v>50</v>
      </c>
      <c r="I67" s="460"/>
    </row>
    <row r="68" spans="1:16381" ht="38.25" customHeight="1">
      <c r="B68" s="457" t="s">
        <v>880</v>
      </c>
      <c r="C68" s="458" t="s">
        <v>882</v>
      </c>
      <c r="D68" s="460">
        <v>163</v>
      </c>
      <c r="E68" s="460">
        <v>235</v>
      </c>
      <c r="F68" s="460">
        <v>166</v>
      </c>
      <c r="G68" s="460">
        <v>138</v>
      </c>
      <c r="H68" s="460">
        <v>114</v>
      </c>
      <c r="I68" s="460"/>
      <c r="M68" s="638"/>
    </row>
    <row r="69" spans="1:16381" ht="36" customHeight="1">
      <c r="B69" s="936" t="s">
        <v>842</v>
      </c>
      <c r="C69" s="937"/>
      <c r="D69" s="639">
        <v>3816494.7</v>
      </c>
      <c r="E69" s="639">
        <v>4402113.7</v>
      </c>
      <c r="F69" s="639">
        <v>3686767.53</v>
      </c>
      <c r="G69" s="639">
        <v>3411773.29</v>
      </c>
      <c r="H69" s="639">
        <v>3097994.6</v>
      </c>
      <c r="I69" s="640"/>
      <c r="M69" s="638"/>
    </row>
    <row r="70" spans="1:16381" s="628" customFormat="1" ht="16.5" customHeight="1">
      <c r="A70" s="425"/>
      <c r="B70" s="425"/>
      <c r="C70" s="425"/>
      <c r="D70" s="425"/>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5"/>
      <c r="AY70" s="425"/>
      <c r="AZ70" s="425"/>
      <c r="BA70" s="425"/>
      <c r="BB70" s="425"/>
      <c r="BC70" s="425"/>
      <c r="BD70" s="425"/>
      <c r="BE70" s="425"/>
      <c r="BF70" s="425"/>
      <c r="BG70" s="425"/>
      <c r="BH70" s="425"/>
      <c r="BI70" s="425"/>
      <c r="BJ70" s="425"/>
      <c r="BK70" s="425"/>
      <c r="BL70" s="425"/>
      <c r="BM70" s="425"/>
      <c r="BN70" s="425"/>
      <c r="BO70" s="425"/>
      <c r="BP70" s="425"/>
      <c r="BQ70" s="425"/>
      <c r="BR70" s="425"/>
      <c r="BS70" s="425"/>
      <c r="BT70" s="425"/>
      <c r="BU70" s="425"/>
      <c r="BV70" s="425"/>
      <c r="BW70" s="425"/>
      <c r="BX70" s="425"/>
      <c r="BY70" s="425"/>
      <c r="BZ70" s="425"/>
      <c r="CA70" s="425"/>
      <c r="CB70" s="425"/>
      <c r="CC70" s="425"/>
      <c r="CD70" s="425"/>
      <c r="CE70" s="425"/>
      <c r="CF70" s="425"/>
      <c r="CG70" s="425"/>
      <c r="CH70" s="425"/>
      <c r="CI70" s="425"/>
      <c r="CJ70" s="425"/>
      <c r="CK70" s="425"/>
      <c r="CL70" s="425"/>
      <c r="CM70" s="425"/>
      <c r="CN70" s="425"/>
      <c r="CO70" s="425"/>
      <c r="CP70" s="425"/>
      <c r="CQ70" s="425"/>
      <c r="CR70" s="425"/>
      <c r="CS70" s="425"/>
      <c r="CT70" s="425"/>
      <c r="CU70" s="425"/>
      <c r="CV70" s="425"/>
      <c r="CW70" s="425"/>
      <c r="CX70" s="425"/>
      <c r="CY70" s="425"/>
      <c r="CZ70" s="425"/>
      <c r="DA70" s="425"/>
      <c r="DB70" s="425"/>
      <c r="DC70" s="425"/>
      <c r="DD70" s="425"/>
      <c r="DE70" s="425"/>
      <c r="DF70" s="425"/>
      <c r="DG70" s="425"/>
      <c r="DH70" s="425"/>
      <c r="DI70" s="425"/>
      <c r="DJ70" s="425"/>
      <c r="DK70" s="425"/>
      <c r="DL70" s="425"/>
      <c r="DM70" s="425"/>
      <c r="DN70" s="425"/>
      <c r="DO70" s="425"/>
      <c r="DP70" s="425"/>
      <c r="DQ70" s="425"/>
      <c r="DR70" s="425"/>
      <c r="DS70" s="425"/>
      <c r="DT70" s="425"/>
      <c r="DU70" s="425"/>
      <c r="DV70" s="425"/>
      <c r="DW70" s="425"/>
      <c r="DX70" s="425"/>
      <c r="DY70" s="425"/>
      <c r="DZ70" s="425"/>
      <c r="EA70" s="425"/>
      <c r="EB70" s="425"/>
      <c r="EC70" s="425"/>
      <c r="ED70" s="425"/>
      <c r="EE70" s="425"/>
      <c r="EF70" s="425"/>
      <c r="EG70" s="425"/>
      <c r="EH70" s="425"/>
      <c r="EI70" s="425"/>
      <c r="EJ70" s="425"/>
      <c r="EK70" s="425"/>
      <c r="EL70" s="425"/>
      <c r="EM70" s="425"/>
      <c r="EN70" s="425"/>
      <c r="EO70" s="425"/>
      <c r="EP70" s="425"/>
      <c r="EQ70" s="425"/>
      <c r="ER70" s="425"/>
      <c r="ES70" s="425"/>
      <c r="ET70" s="425"/>
      <c r="EU70" s="425"/>
      <c r="EV70" s="425"/>
      <c r="EW70" s="425"/>
      <c r="EX70" s="425"/>
      <c r="EY70" s="425"/>
      <c r="EZ70" s="425"/>
      <c r="FA70" s="425"/>
      <c r="FB70" s="425"/>
      <c r="FC70" s="425"/>
      <c r="FD70" s="425"/>
      <c r="FE70" s="425"/>
      <c r="FF70" s="425"/>
      <c r="FG70" s="425"/>
      <c r="FH70" s="425"/>
      <c r="FI70" s="425"/>
      <c r="FJ70" s="425"/>
      <c r="FK70" s="425"/>
      <c r="FL70" s="425"/>
      <c r="FM70" s="425"/>
      <c r="FN70" s="425"/>
      <c r="FO70" s="425"/>
      <c r="FP70" s="425"/>
      <c r="FQ70" s="425"/>
      <c r="FR70" s="425"/>
      <c r="FS70" s="425"/>
      <c r="FT70" s="425"/>
      <c r="FU70" s="425"/>
      <c r="FV70" s="425"/>
      <c r="FW70" s="425"/>
      <c r="FX70" s="425"/>
      <c r="FY70" s="425"/>
      <c r="FZ70" s="425"/>
      <c r="GA70" s="425"/>
      <c r="GB70" s="425"/>
      <c r="GC70" s="425"/>
      <c r="GD70" s="425"/>
      <c r="GE70" s="425"/>
      <c r="GF70" s="425"/>
      <c r="GG70" s="425"/>
      <c r="GH70" s="425"/>
      <c r="GI70" s="425"/>
      <c r="GJ70" s="425"/>
      <c r="GK70" s="425"/>
      <c r="GL70" s="425"/>
      <c r="GM70" s="425"/>
      <c r="GN70" s="425"/>
      <c r="GO70" s="425"/>
      <c r="GP70" s="425"/>
      <c r="GQ70" s="425"/>
      <c r="GR70" s="425"/>
      <c r="GS70" s="425"/>
      <c r="GT70" s="425"/>
      <c r="GU70" s="425"/>
      <c r="GV70" s="425"/>
      <c r="GW70" s="425"/>
      <c r="GX70" s="425"/>
      <c r="GY70" s="425"/>
      <c r="GZ70" s="425"/>
      <c r="HA70" s="425"/>
      <c r="HB70" s="425"/>
      <c r="HC70" s="425"/>
      <c r="HD70" s="425"/>
      <c r="HE70" s="425"/>
      <c r="HF70" s="425"/>
      <c r="HG70" s="425"/>
      <c r="HH70" s="425"/>
      <c r="HI70" s="425"/>
      <c r="HJ70" s="425"/>
      <c r="HK70" s="425"/>
      <c r="HL70" s="425"/>
      <c r="HM70" s="425"/>
      <c r="HN70" s="425"/>
      <c r="HO70" s="425"/>
      <c r="HP70" s="425"/>
      <c r="HQ70" s="425"/>
      <c r="HR70" s="425"/>
      <c r="HS70" s="425"/>
      <c r="HT70" s="425"/>
      <c r="HU70" s="425"/>
      <c r="HV70" s="425"/>
      <c r="HW70" s="425"/>
      <c r="HX70" s="425"/>
      <c r="HY70" s="425"/>
      <c r="HZ70" s="425"/>
      <c r="IA70" s="425"/>
      <c r="IB70" s="425"/>
      <c r="IC70" s="425"/>
      <c r="ID70" s="425"/>
      <c r="IE70" s="425"/>
      <c r="IF70" s="425"/>
      <c r="IG70" s="425"/>
      <c r="IH70" s="425"/>
      <c r="II70" s="425"/>
      <c r="IJ70" s="425"/>
      <c r="IK70" s="425"/>
      <c r="IL70" s="425"/>
      <c r="IM70" s="425"/>
      <c r="IN70" s="425"/>
      <c r="IO70" s="425"/>
      <c r="IP70" s="425"/>
      <c r="IQ70" s="425"/>
      <c r="IR70" s="425"/>
      <c r="IS70" s="425"/>
      <c r="IT70" s="425"/>
      <c r="IU70" s="425"/>
      <c r="IV70" s="425"/>
      <c r="IW70" s="425"/>
      <c r="IX70" s="425"/>
      <c r="IY70" s="425"/>
      <c r="IZ70" s="425"/>
      <c r="JA70" s="425"/>
      <c r="JB70" s="425"/>
      <c r="JC70" s="425"/>
      <c r="JD70" s="425"/>
      <c r="JE70" s="425"/>
      <c r="JF70" s="425"/>
      <c r="JG70" s="425"/>
      <c r="JH70" s="425"/>
      <c r="JI70" s="425"/>
      <c r="JJ70" s="425"/>
      <c r="JK70" s="425"/>
      <c r="JL70" s="425"/>
      <c r="JM70" s="425"/>
      <c r="JN70" s="425"/>
      <c r="JO70" s="425"/>
      <c r="JP70" s="425"/>
      <c r="JQ70" s="425"/>
      <c r="JR70" s="425"/>
      <c r="JS70" s="425"/>
      <c r="JT70" s="425"/>
      <c r="JU70" s="425"/>
      <c r="JV70" s="425"/>
      <c r="JW70" s="425"/>
      <c r="JX70" s="425"/>
      <c r="JY70" s="425"/>
      <c r="JZ70" s="425"/>
      <c r="KA70" s="425"/>
      <c r="KB70" s="425"/>
      <c r="KC70" s="425"/>
      <c r="KD70" s="425"/>
      <c r="KE70" s="425"/>
      <c r="KF70" s="425"/>
      <c r="KG70" s="425"/>
      <c r="KH70" s="425"/>
      <c r="KI70" s="425"/>
      <c r="KJ70" s="425"/>
      <c r="KK70" s="425"/>
      <c r="KL70" s="425"/>
      <c r="KM70" s="425"/>
      <c r="KN70" s="425"/>
      <c r="KO70" s="425"/>
      <c r="KP70" s="425"/>
      <c r="KQ70" s="425"/>
      <c r="KR70" s="425"/>
      <c r="KS70" s="425"/>
      <c r="KT70" s="425"/>
      <c r="KU70" s="425"/>
      <c r="KV70" s="425"/>
      <c r="KW70" s="425"/>
      <c r="KX70" s="425"/>
      <c r="KY70" s="425"/>
      <c r="KZ70" s="425"/>
      <c r="LA70" s="425"/>
      <c r="LB70" s="425"/>
      <c r="LC70" s="425"/>
      <c r="LD70" s="425"/>
      <c r="LE70" s="425"/>
      <c r="LF70" s="425"/>
      <c r="LG70" s="425"/>
      <c r="LH70" s="425"/>
      <c r="LI70" s="425"/>
      <c r="LJ70" s="425"/>
      <c r="LK70" s="425"/>
      <c r="LL70" s="425"/>
      <c r="LM70" s="425"/>
      <c r="LN70" s="425"/>
      <c r="LO70" s="425"/>
      <c r="LP70" s="425"/>
      <c r="LQ70" s="425"/>
      <c r="LR70" s="425"/>
      <c r="LS70" s="425"/>
      <c r="LT70" s="425"/>
      <c r="LU70" s="425"/>
      <c r="LV70" s="425"/>
      <c r="LW70" s="425"/>
      <c r="LX70" s="425"/>
      <c r="LY70" s="425"/>
      <c r="LZ70" s="425"/>
      <c r="MA70" s="425"/>
      <c r="MB70" s="425"/>
      <c r="MC70" s="425"/>
      <c r="MD70" s="425"/>
      <c r="ME70" s="425"/>
      <c r="MF70" s="425"/>
      <c r="MG70" s="425"/>
      <c r="MH70" s="425"/>
      <c r="MI70" s="425"/>
      <c r="MJ70" s="425"/>
      <c r="MK70" s="425"/>
      <c r="ML70" s="425"/>
      <c r="MM70" s="425"/>
      <c r="MN70" s="425"/>
      <c r="MO70" s="425"/>
      <c r="MP70" s="425"/>
      <c r="MQ70" s="425"/>
      <c r="MR70" s="425"/>
      <c r="MS70" s="425"/>
      <c r="MT70" s="425"/>
      <c r="MU70" s="425"/>
      <c r="MV70" s="425"/>
      <c r="MW70" s="425"/>
      <c r="MX70" s="425"/>
      <c r="MY70" s="425"/>
      <c r="MZ70" s="425"/>
      <c r="NA70" s="425"/>
      <c r="NB70" s="425"/>
      <c r="NC70" s="425"/>
      <c r="ND70" s="425"/>
      <c r="NE70" s="425"/>
      <c r="NF70" s="425"/>
      <c r="NG70" s="425"/>
      <c r="NH70" s="425"/>
      <c r="NI70" s="425"/>
      <c r="NJ70" s="425"/>
      <c r="NK70" s="425"/>
      <c r="NL70" s="425"/>
      <c r="NM70" s="425"/>
      <c r="NN70" s="425"/>
      <c r="NO70" s="425"/>
      <c r="NP70" s="425"/>
      <c r="NQ70" s="425"/>
      <c r="NR70" s="425"/>
      <c r="NS70" s="425"/>
      <c r="NT70" s="425"/>
      <c r="NU70" s="425"/>
      <c r="NV70" s="425"/>
      <c r="NW70" s="425"/>
      <c r="NX70" s="425"/>
      <c r="NY70" s="425"/>
      <c r="NZ70" s="425"/>
      <c r="OA70" s="425"/>
      <c r="OB70" s="425"/>
      <c r="OC70" s="425"/>
      <c r="OD70" s="425"/>
      <c r="OE70" s="425"/>
      <c r="OF70" s="425"/>
      <c r="OG70" s="425"/>
      <c r="OH70" s="425"/>
      <c r="OI70" s="425"/>
      <c r="OJ70" s="425"/>
      <c r="OK70" s="425"/>
      <c r="OL70" s="425"/>
      <c r="OM70" s="425"/>
      <c r="ON70" s="425"/>
      <c r="OO70" s="425"/>
      <c r="OP70" s="425"/>
      <c r="OQ70" s="425"/>
      <c r="OR70" s="425"/>
      <c r="OS70" s="425"/>
      <c r="OT70" s="425"/>
      <c r="OU70" s="425"/>
      <c r="OV70" s="425"/>
      <c r="OW70" s="425"/>
      <c r="OX70" s="425"/>
      <c r="OY70" s="425"/>
      <c r="OZ70" s="425"/>
      <c r="PA70" s="425"/>
      <c r="PB70" s="425"/>
      <c r="PC70" s="425"/>
      <c r="PD70" s="425"/>
      <c r="PE70" s="425"/>
      <c r="PF70" s="425"/>
      <c r="PG70" s="425"/>
      <c r="PH70" s="425"/>
      <c r="PI70" s="425"/>
      <c r="PJ70" s="425"/>
      <c r="PK70" s="425"/>
      <c r="PL70" s="425"/>
      <c r="PM70" s="425"/>
      <c r="PN70" s="425"/>
      <c r="PO70" s="425"/>
      <c r="PP70" s="425"/>
      <c r="PQ70" s="425"/>
      <c r="PR70" s="425"/>
      <c r="PS70" s="425"/>
      <c r="PT70" s="425"/>
      <c r="PU70" s="425"/>
      <c r="PV70" s="425"/>
      <c r="PW70" s="425"/>
      <c r="PX70" s="425"/>
      <c r="PY70" s="425"/>
      <c r="PZ70" s="425"/>
      <c r="QA70" s="425"/>
      <c r="QB70" s="425"/>
      <c r="QC70" s="425"/>
      <c r="QD70" s="425"/>
      <c r="QE70" s="425"/>
      <c r="QF70" s="425"/>
      <c r="QG70" s="425"/>
      <c r="QH70" s="425"/>
      <c r="QI70" s="425"/>
      <c r="QJ70" s="425"/>
      <c r="QK70" s="425"/>
      <c r="QL70" s="425"/>
      <c r="QM70" s="425"/>
      <c r="QN70" s="425"/>
      <c r="QO70" s="425"/>
      <c r="QP70" s="425"/>
      <c r="QQ70" s="425"/>
      <c r="QR70" s="425"/>
      <c r="QS70" s="425"/>
      <c r="QT70" s="425"/>
      <c r="QU70" s="425"/>
      <c r="QV70" s="425"/>
      <c r="QW70" s="425"/>
      <c r="QX70" s="425"/>
      <c r="QY70" s="425"/>
      <c r="QZ70" s="425"/>
      <c r="RA70" s="425"/>
      <c r="RB70" s="425"/>
      <c r="RC70" s="425"/>
      <c r="RD70" s="425"/>
      <c r="RE70" s="425"/>
      <c r="RF70" s="425"/>
      <c r="RG70" s="425"/>
      <c r="RH70" s="425"/>
      <c r="RI70" s="425"/>
      <c r="RJ70" s="425"/>
      <c r="RK70" s="425"/>
      <c r="RL70" s="425"/>
      <c r="RM70" s="425"/>
      <c r="RN70" s="425"/>
      <c r="RO70" s="425"/>
      <c r="RP70" s="425"/>
      <c r="RQ70" s="425"/>
      <c r="RR70" s="425"/>
      <c r="RS70" s="425"/>
      <c r="RT70" s="425"/>
      <c r="RU70" s="425"/>
      <c r="RV70" s="425"/>
      <c r="RW70" s="425"/>
      <c r="RX70" s="425"/>
      <c r="RY70" s="425"/>
      <c r="RZ70" s="425"/>
      <c r="SA70" s="425"/>
      <c r="SB70" s="425"/>
      <c r="SC70" s="425"/>
      <c r="SD70" s="425"/>
      <c r="SE70" s="425"/>
      <c r="SF70" s="425"/>
      <c r="SG70" s="425"/>
      <c r="SH70" s="425"/>
      <c r="SI70" s="425"/>
      <c r="SJ70" s="425"/>
      <c r="SK70" s="425"/>
      <c r="SL70" s="425"/>
      <c r="SM70" s="425"/>
      <c r="SN70" s="425"/>
      <c r="SO70" s="425"/>
      <c r="SP70" s="425"/>
      <c r="SQ70" s="425"/>
      <c r="SR70" s="425"/>
      <c r="SS70" s="425"/>
      <c r="ST70" s="425"/>
      <c r="SU70" s="425"/>
      <c r="SV70" s="425"/>
      <c r="SW70" s="425"/>
      <c r="SX70" s="425"/>
      <c r="SY70" s="425"/>
      <c r="SZ70" s="425"/>
      <c r="TA70" s="425"/>
      <c r="TB70" s="425"/>
      <c r="TC70" s="425"/>
      <c r="TD70" s="425"/>
      <c r="TE70" s="425"/>
      <c r="TF70" s="425"/>
      <c r="TG70" s="425"/>
      <c r="TH70" s="425"/>
      <c r="TI70" s="425"/>
      <c r="TJ70" s="425"/>
      <c r="TK70" s="425"/>
      <c r="TL70" s="425"/>
      <c r="TM70" s="425"/>
      <c r="TN70" s="425"/>
      <c r="TO70" s="425"/>
      <c r="TP70" s="425"/>
      <c r="TQ70" s="425"/>
      <c r="TR70" s="425"/>
      <c r="TS70" s="425"/>
      <c r="TT70" s="425"/>
      <c r="TU70" s="425"/>
      <c r="TV70" s="425"/>
      <c r="TW70" s="425"/>
      <c r="TX70" s="425"/>
      <c r="TY70" s="425"/>
      <c r="TZ70" s="425"/>
      <c r="UA70" s="425"/>
      <c r="UB70" s="425"/>
      <c r="UC70" s="425"/>
      <c r="UD70" s="425"/>
      <c r="UE70" s="425"/>
      <c r="UF70" s="425"/>
      <c r="UG70" s="425"/>
      <c r="UH70" s="425"/>
      <c r="UI70" s="425"/>
      <c r="UJ70" s="425"/>
      <c r="UK70" s="425"/>
      <c r="UL70" s="425"/>
      <c r="UM70" s="425"/>
      <c r="UN70" s="425"/>
      <c r="UO70" s="425"/>
      <c r="UP70" s="425"/>
      <c r="UQ70" s="425"/>
      <c r="UR70" s="425"/>
      <c r="US70" s="425"/>
      <c r="UT70" s="425"/>
      <c r="UU70" s="425"/>
      <c r="UV70" s="425"/>
      <c r="UW70" s="425"/>
      <c r="UX70" s="425"/>
      <c r="UY70" s="425"/>
      <c r="UZ70" s="425"/>
      <c r="VA70" s="425"/>
      <c r="VB70" s="425"/>
      <c r="VC70" s="425"/>
      <c r="VD70" s="425"/>
      <c r="VE70" s="425"/>
      <c r="VF70" s="425"/>
      <c r="VG70" s="425"/>
      <c r="VH70" s="425"/>
      <c r="VI70" s="425"/>
      <c r="VJ70" s="425"/>
      <c r="VK70" s="425"/>
      <c r="VL70" s="425"/>
      <c r="VM70" s="425"/>
      <c r="VN70" s="425"/>
      <c r="VO70" s="425"/>
      <c r="VP70" s="425"/>
      <c r="VQ70" s="425"/>
      <c r="VR70" s="425"/>
      <c r="VS70" s="425"/>
      <c r="VT70" s="425"/>
      <c r="VU70" s="425"/>
      <c r="VV70" s="425"/>
      <c r="VW70" s="425"/>
      <c r="VX70" s="425"/>
      <c r="VY70" s="425"/>
      <c r="VZ70" s="425"/>
      <c r="WA70" s="425"/>
      <c r="WB70" s="425"/>
      <c r="WC70" s="425"/>
      <c r="WD70" s="425"/>
      <c r="WE70" s="425"/>
      <c r="WF70" s="425"/>
      <c r="WG70" s="425"/>
      <c r="WH70" s="425"/>
      <c r="WI70" s="425"/>
      <c r="WJ70" s="425"/>
      <c r="WK70" s="425"/>
      <c r="WL70" s="425"/>
      <c r="WM70" s="425"/>
      <c r="WN70" s="425"/>
      <c r="WO70" s="425"/>
      <c r="WP70" s="425"/>
      <c r="WQ70" s="425"/>
      <c r="WR70" s="425"/>
      <c r="WS70" s="425"/>
      <c r="WT70" s="425"/>
      <c r="WU70" s="425"/>
      <c r="WV70" s="425"/>
      <c r="WW70" s="425"/>
      <c r="WX70" s="425"/>
      <c r="WY70" s="425"/>
      <c r="WZ70" s="425"/>
      <c r="XA70" s="425"/>
      <c r="XB70" s="425"/>
      <c r="XC70" s="425"/>
      <c r="XD70" s="425"/>
      <c r="XE70" s="425"/>
      <c r="XF70" s="425"/>
      <c r="XG70" s="425"/>
      <c r="XH70" s="425"/>
      <c r="XI70" s="425"/>
      <c r="XJ70" s="425"/>
      <c r="XK70" s="425"/>
      <c r="XL70" s="425"/>
      <c r="XM70" s="425"/>
      <c r="XN70" s="425"/>
      <c r="XO70" s="425"/>
      <c r="XP70" s="425"/>
      <c r="XQ70" s="425"/>
      <c r="XR70" s="425"/>
      <c r="XS70" s="425"/>
      <c r="XT70" s="425"/>
      <c r="XU70" s="425"/>
      <c r="XV70" s="425"/>
      <c r="XW70" s="425"/>
      <c r="XX70" s="425"/>
      <c r="XY70" s="425"/>
      <c r="XZ70" s="425"/>
      <c r="YA70" s="425"/>
      <c r="YB70" s="425"/>
      <c r="YC70" s="425"/>
      <c r="YD70" s="425"/>
      <c r="YE70" s="425"/>
      <c r="YF70" s="425"/>
      <c r="YG70" s="425"/>
      <c r="YH70" s="425"/>
      <c r="YI70" s="425"/>
      <c r="YJ70" s="425"/>
      <c r="YK70" s="425"/>
      <c r="YL70" s="425"/>
      <c r="YM70" s="425"/>
      <c r="YN70" s="425"/>
      <c r="YO70" s="425"/>
      <c r="YP70" s="425"/>
      <c r="YQ70" s="425"/>
      <c r="YR70" s="425"/>
      <c r="YS70" s="425"/>
      <c r="YT70" s="425"/>
      <c r="YU70" s="425"/>
      <c r="YV70" s="425"/>
      <c r="YW70" s="425"/>
      <c r="YX70" s="425"/>
      <c r="YY70" s="425"/>
      <c r="YZ70" s="425"/>
      <c r="ZA70" s="425"/>
      <c r="ZB70" s="425"/>
      <c r="ZC70" s="425"/>
      <c r="ZD70" s="425"/>
      <c r="ZE70" s="425"/>
      <c r="ZF70" s="425"/>
      <c r="ZG70" s="425"/>
      <c r="ZH70" s="425"/>
      <c r="ZI70" s="425"/>
      <c r="ZJ70" s="425"/>
      <c r="ZK70" s="425"/>
      <c r="ZL70" s="425"/>
      <c r="ZM70" s="425"/>
      <c r="ZN70" s="425"/>
      <c r="ZO70" s="425"/>
      <c r="ZP70" s="425"/>
      <c r="ZQ70" s="425"/>
      <c r="ZR70" s="425"/>
      <c r="ZS70" s="425"/>
      <c r="ZT70" s="425"/>
      <c r="ZU70" s="425"/>
      <c r="ZV70" s="425"/>
      <c r="ZW70" s="425"/>
      <c r="ZX70" s="425"/>
      <c r="ZY70" s="425"/>
      <c r="ZZ70" s="425"/>
      <c r="AAA70" s="425"/>
      <c r="AAB70" s="425"/>
      <c r="AAC70" s="425"/>
      <c r="AAD70" s="425"/>
      <c r="AAE70" s="425"/>
      <c r="AAF70" s="425"/>
      <c r="AAG70" s="425"/>
      <c r="AAH70" s="425"/>
      <c r="AAI70" s="425"/>
      <c r="AAJ70" s="425"/>
      <c r="AAK70" s="425"/>
      <c r="AAL70" s="425"/>
      <c r="AAM70" s="425"/>
      <c r="AAN70" s="425"/>
      <c r="AAO70" s="425"/>
      <c r="AAP70" s="425"/>
      <c r="AAQ70" s="425"/>
      <c r="AAR70" s="425"/>
      <c r="AAS70" s="425"/>
      <c r="AAT70" s="425"/>
      <c r="AAU70" s="425"/>
      <c r="AAV70" s="425"/>
      <c r="AAW70" s="425"/>
      <c r="AAX70" s="425"/>
      <c r="AAY70" s="425"/>
      <c r="AAZ70" s="425"/>
      <c r="ABA70" s="425"/>
      <c r="ABB70" s="425"/>
      <c r="ABC70" s="425"/>
      <c r="ABD70" s="425"/>
      <c r="ABE70" s="425"/>
      <c r="ABF70" s="425"/>
      <c r="ABG70" s="425"/>
      <c r="ABH70" s="425"/>
      <c r="ABI70" s="425"/>
      <c r="ABJ70" s="425"/>
      <c r="ABK70" s="425"/>
      <c r="ABL70" s="425"/>
      <c r="ABM70" s="425"/>
      <c r="ABN70" s="425"/>
      <c r="ABO70" s="425"/>
      <c r="ABP70" s="425"/>
      <c r="ABQ70" s="425"/>
      <c r="ABR70" s="425"/>
      <c r="ABS70" s="425"/>
      <c r="ABT70" s="425"/>
      <c r="ABU70" s="425"/>
      <c r="ABV70" s="425"/>
      <c r="ABW70" s="425"/>
      <c r="ABX70" s="425"/>
      <c r="ABY70" s="425"/>
      <c r="ABZ70" s="425"/>
      <c r="ACA70" s="425"/>
      <c r="ACB70" s="425"/>
      <c r="ACC70" s="425"/>
      <c r="ACD70" s="425"/>
      <c r="ACE70" s="425"/>
      <c r="ACF70" s="425"/>
      <c r="ACG70" s="425"/>
      <c r="ACH70" s="425"/>
      <c r="ACI70" s="425"/>
      <c r="ACJ70" s="425"/>
      <c r="ACK70" s="425"/>
      <c r="ACL70" s="425"/>
      <c r="ACM70" s="425"/>
      <c r="ACN70" s="425"/>
      <c r="ACO70" s="425"/>
      <c r="ACP70" s="425"/>
      <c r="ACQ70" s="425"/>
      <c r="ACR70" s="425"/>
      <c r="ACS70" s="425"/>
      <c r="ACT70" s="425"/>
      <c r="ACU70" s="425"/>
      <c r="ACV70" s="425"/>
      <c r="ACW70" s="425"/>
      <c r="ACX70" s="425"/>
      <c r="ACY70" s="425"/>
      <c r="ACZ70" s="425"/>
      <c r="ADA70" s="425"/>
      <c r="ADB70" s="425"/>
      <c r="ADC70" s="425"/>
      <c r="ADD70" s="425"/>
      <c r="ADE70" s="425"/>
      <c r="ADF70" s="425"/>
      <c r="ADG70" s="425"/>
      <c r="ADH70" s="425"/>
      <c r="ADI70" s="425"/>
      <c r="ADJ70" s="425"/>
      <c r="ADK70" s="425"/>
      <c r="ADL70" s="425"/>
      <c r="ADM70" s="425"/>
      <c r="ADN70" s="425"/>
      <c r="ADO70" s="425"/>
      <c r="ADP70" s="425"/>
      <c r="ADQ70" s="425"/>
      <c r="ADR70" s="425"/>
      <c r="ADS70" s="425"/>
      <c r="ADT70" s="425"/>
      <c r="ADU70" s="425"/>
      <c r="ADV70" s="425"/>
      <c r="ADW70" s="425"/>
      <c r="ADX70" s="425"/>
      <c r="ADY70" s="425"/>
      <c r="ADZ70" s="425"/>
      <c r="AEA70" s="425"/>
      <c r="AEB70" s="425"/>
      <c r="AEC70" s="425"/>
      <c r="AED70" s="425"/>
      <c r="AEE70" s="425"/>
      <c r="AEF70" s="425"/>
      <c r="AEG70" s="425"/>
      <c r="AEH70" s="425"/>
      <c r="AEI70" s="425"/>
      <c r="AEJ70" s="425"/>
      <c r="AEK70" s="425"/>
      <c r="AEL70" s="425"/>
      <c r="AEM70" s="425"/>
      <c r="AEN70" s="425"/>
      <c r="AEO70" s="425"/>
      <c r="AEP70" s="425"/>
      <c r="AEQ70" s="425"/>
      <c r="AER70" s="425"/>
      <c r="AES70" s="425"/>
      <c r="AET70" s="425"/>
      <c r="AEU70" s="425"/>
      <c r="AEV70" s="425"/>
      <c r="AEW70" s="425"/>
      <c r="AEX70" s="425"/>
      <c r="AEY70" s="425"/>
      <c r="AEZ70" s="425"/>
      <c r="AFA70" s="425"/>
      <c r="AFB70" s="425"/>
      <c r="AFC70" s="425"/>
      <c r="AFD70" s="425"/>
      <c r="AFE70" s="425"/>
      <c r="AFF70" s="425"/>
      <c r="AFG70" s="425"/>
      <c r="AFH70" s="425"/>
      <c r="AFI70" s="425"/>
      <c r="AFJ70" s="425"/>
      <c r="AFK70" s="425"/>
      <c r="AFL70" s="425"/>
      <c r="AFM70" s="425"/>
      <c r="AFN70" s="425"/>
      <c r="AFO70" s="425"/>
      <c r="AFP70" s="425"/>
      <c r="AFQ70" s="425"/>
      <c r="AFR70" s="425"/>
      <c r="AFS70" s="425"/>
      <c r="AFT70" s="425"/>
      <c r="AFU70" s="425"/>
      <c r="AFV70" s="425"/>
      <c r="AFW70" s="425"/>
      <c r="AFX70" s="425"/>
      <c r="AFY70" s="425"/>
      <c r="AFZ70" s="425"/>
      <c r="AGA70" s="425"/>
      <c r="AGB70" s="425"/>
      <c r="AGC70" s="425"/>
      <c r="AGD70" s="425"/>
      <c r="AGE70" s="425"/>
      <c r="AGF70" s="425"/>
      <c r="AGG70" s="425"/>
      <c r="AGH70" s="425"/>
      <c r="AGI70" s="425"/>
      <c r="AGJ70" s="425"/>
      <c r="AGK70" s="425"/>
      <c r="AGL70" s="425"/>
      <c r="AGM70" s="425"/>
      <c r="AGN70" s="425"/>
      <c r="AGO70" s="425"/>
      <c r="AGP70" s="425"/>
      <c r="AGQ70" s="425"/>
      <c r="AGR70" s="425"/>
      <c r="AGS70" s="425"/>
      <c r="AGT70" s="425"/>
      <c r="AGU70" s="425"/>
      <c r="AGV70" s="425"/>
      <c r="AGW70" s="425"/>
      <c r="AGX70" s="425"/>
      <c r="AGY70" s="425"/>
      <c r="AGZ70" s="425"/>
      <c r="AHA70" s="425"/>
      <c r="AHB70" s="425"/>
      <c r="AHC70" s="425"/>
      <c r="AHD70" s="425"/>
      <c r="AHE70" s="425"/>
      <c r="AHF70" s="425"/>
      <c r="AHG70" s="425"/>
      <c r="AHH70" s="425"/>
      <c r="AHI70" s="425"/>
      <c r="AHJ70" s="425"/>
      <c r="AHK70" s="425"/>
      <c r="AHL70" s="425"/>
      <c r="AHM70" s="425"/>
      <c r="AHN70" s="425"/>
      <c r="AHO70" s="425"/>
      <c r="AHP70" s="425"/>
      <c r="AHQ70" s="425"/>
      <c r="AHR70" s="425"/>
      <c r="AHS70" s="425"/>
      <c r="AHT70" s="425"/>
      <c r="AHU70" s="425"/>
      <c r="AHV70" s="425"/>
      <c r="AHW70" s="425"/>
      <c r="AHX70" s="425"/>
      <c r="AHY70" s="425"/>
      <c r="AHZ70" s="425"/>
      <c r="AIA70" s="425"/>
      <c r="AIB70" s="425"/>
      <c r="AIC70" s="425"/>
      <c r="AID70" s="425"/>
      <c r="AIE70" s="425"/>
      <c r="AIF70" s="425"/>
      <c r="AIG70" s="425"/>
      <c r="AIH70" s="425"/>
      <c r="AII70" s="425"/>
      <c r="AIJ70" s="425"/>
      <c r="AIK70" s="425"/>
      <c r="AIL70" s="425"/>
      <c r="AIM70" s="425"/>
      <c r="AIN70" s="425"/>
      <c r="AIO70" s="425"/>
      <c r="AIP70" s="425"/>
      <c r="AIQ70" s="425"/>
      <c r="AIR70" s="425"/>
      <c r="AIS70" s="425"/>
      <c r="AIT70" s="425"/>
      <c r="AIU70" s="425"/>
      <c r="AIV70" s="425"/>
      <c r="AIW70" s="425"/>
      <c r="AIX70" s="425"/>
      <c r="AIY70" s="425"/>
      <c r="AIZ70" s="425"/>
      <c r="AJA70" s="425"/>
      <c r="AJB70" s="425"/>
      <c r="AJC70" s="425"/>
      <c r="AJD70" s="425"/>
      <c r="AJE70" s="425"/>
      <c r="AJF70" s="425"/>
      <c r="AJG70" s="425"/>
      <c r="AJH70" s="425"/>
      <c r="AJI70" s="425"/>
      <c r="AJJ70" s="425"/>
      <c r="AJK70" s="425"/>
      <c r="AJL70" s="425"/>
      <c r="AJM70" s="425"/>
      <c r="AJN70" s="425"/>
      <c r="AJO70" s="425"/>
      <c r="AJP70" s="425"/>
      <c r="AJQ70" s="425"/>
      <c r="AJR70" s="425"/>
      <c r="AJS70" s="425"/>
      <c r="AJT70" s="425"/>
      <c r="AJU70" s="425"/>
      <c r="AJV70" s="425"/>
      <c r="AJW70" s="425"/>
      <c r="AJX70" s="425"/>
      <c r="AJY70" s="425"/>
      <c r="AJZ70" s="425"/>
      <c r="AKA70" s="425"/>
      <c r="AKB70" s="425"/>
      <c r="AKC70" s="425"/>
      <c r="AKD70" s="425"/>
      <c r="AKE70" s="425"/>
      <c r="AKF70" s="425"/>
      <c r="AKG70" s="425"/>
      <c r="AKH70" s="425"/>
      <c r="AKI70" s="425"/>
      <c r="AKJ70" s="425"/>
      <c r="AKK70" s="425"/>
      <c r="AKL70" s="425"/>
      <c r="AKM70" s="425"/>
      <c r="AKN70" s="425"/>
      <c r="AKO70" s="425"/>
      <c r="AKP70" s="425"/>
      <c r="AKQ70" s="425"/>
      <c r="AKR70" s="425"/>
      <c r="AKS70" s="425"/>
      <c r="AKT70" s="425"/>
      <c r="AKU70" s="425"/>
      <c r="AKV70" s="425"/>
      <c r="AKW70" s="425"/>
      <c r="AKX70" s="425"/>
      <c r="AKY70" s="425"/>
      <c r="AKZ70" s="425"/>
      <c r="ALA70" s="425"/>
      <c r="ALB70" s="425"/>
      <c r="ALC70" s="425"/>
      <c r="ALD70" s="425"/>
      <c r="ALE70" s="425"/>
      <c r="ALF70" s="425"/>
      <c r="ALG70" s="425"/>
      <c r="ALH70" s="425"/>
      <c r="ALI70" s="425"/>
      <c r="ALJ70" s="425"/>
      <c r="ALK70" s="425"/>
      <c r="ALL70" s="425"/>
      <c r="ALM70" s="425"/>
      <c r="ALN70" s="425"/>
      <c r="ALO70" s="425"/>
      <c r="ALP70" s="425"/>
      <c r="ALQ70" s="425"/>
      <c r="ALR70" s="425"/>
      <c r="ALS70" s="425"/>
      <c r="ALT70" s="425"/>
      <c r="ALU70" s="425"/>
      <c r="ALV70" s="425"/>
      <c r="ALW70" s="425"/>
      <c r="ALX70" s="425"/>
      <c r="ALY70" s="425"/>
      <c r="ALZ70" s="425"/>
      <c r="AMA70" s="425"/>
      <c r="AMB70" s="425"/>
      <c r="AMC70" s="425"/>
      <c r="AMD70" s="425"/>
      <c r="AME70" s="425"/>
      <c r="AMF70" s="425"/>
      <c r="AMG70" s="425"/>
      <c r="AMH70" s="425"/>
      <c r="AMI70" s="425"/>
      <c r="AMJ70" s="425"/>
      <c r="AMK70" s="425"/>
      <c r="AML70" s="425"/>
      <c r="AMM70" s="425"/>
      <c r="AMN70" s="425"/>
      <c r="AMO70" s="425"/>
      <c r="AMP70" s="425"/>
      <c r="AMQ70" s="425"/>
      <c r="AMR70" s="425"/>
      <c r="AMS70" s="425"/>
      <c r="AMT70" s="425"/>
      <c r="AMU70" s="425"/>
      <c r="AMV70" s="425"/>
      <c r="AMW70" s="425"/>
      <c r="AMX70" s="425"/>
      <c r="AMY70" s="425"/>
      <c r="AMZ70" s="425"/>
      <c r="ANA70" s="425"/>
      <c r="ANB70" s="425"/>
      <c r="ANC70" s="425"/>
      <c r="AND70" s="425"/>
      <c r="ANE70" s="425"/>
      <c r="ANF70" s="425"/>
      <c r="ANG70" s="425"/>
      <c r="ANH70" s="425"/>
      <c r="ANI70" s="425"/>
      <c r="ANJ70" s="425"/>
      <c r="ANK70" s="425"/>
      <c r="ANL70" s="425"/>
      <c r="ANM70" s="425"/>
      <c r="ANN70" s="425"/>
      <c r="ANO70" s="425"/>
      <c r="ANP70" s="425"/>
      <c r="ANQ70" s="425"/>
      <c r="ANR70" s="425"/>
      <c r="ANS70" s="425"/>
      <c r="ANT70" s="425"/>
      <c r="ANU70" s="425"/>
      <c r="ANV70" s="425"/>
      <c r="ANW70" s="425"/>
      <c r="ANX70" s="425"/>
      <c r="ANY70" s="425"/>
      <c r="ANZ70" s="425"/>
      <c r="AOA70" s="425"/>
      <c r="AOB70" s="425"/>
      <c r="AOC70" s="425"/>
      <c r="AOD70" s="425"/>
      <c r="AOE70" s="425"/>
      <c r="AOF70" s="425"/>
      <c r="AOG70" s="425"/>
      <c r="AOH70" s="425"/>
      <c r="AOI70" s="425"/>
      <c r="AOJ70" s="425"/>
      <c r="AOK70" s="425"/>
      <c r="AOL70" s="425"/>
      <c r="AOM70" s="425"/>
      <c r="AON70" s="425"/>
      <c r="AOO70" s="425"/>
      <c r="AOP70" s="425"/>
      <c r="AOQ70" s="425"/>
      <c r="AOR70" s="425"/>
      <c r="AOS70" s="425"/>
      <c r="AOT70" s="425"/>
      <c r="AOU70" s="425"/>
      <c r="AOV70" s="425"/>
      <c r="AOW70" s="425"/>
      <c r="AOX70" s="425"/>
      <c r="AOY70" s="425"/>
      <c r="AOZ70" s="425"/>
      <c r="APA70" s="425"/>
      <c r="APB70" s="425"/>
      <c r="APC70" s="425"/>
      <c r="APD70" s="425"/>
      <c r="APE70" s="425"/>
      <c r="APF70" s="425"/>
      <c r="APG70" s="425"/>
      <c r="APH70" s="425"/>
      <c r="API70" s="425"/>
      <c r="APJ70" s="425"/>
      <c r="APK70" s="425"/>
      <c r="APL70" s="425"/>
      <c r="APM70" s="425"/>
      <c r="APN70" s="425"/>
      <c r="APO70" s="425"/>
      <c r="APP70" s="425"/>
      <c r="APQ70" s="425"/>
      <c r="APR70" s="425"/>
      <c r="APS70" s="425"/>
      <c r="APT70" s="425"/>
      <c r="APU70" s="425"/>
      <c r="APV70" s="425"/>
      <c r="APW70" s="425"/>
      <c r="APX70" s="425"/>
      <c r="APY70" s="425"/>
      <c r="APZ70" s="425"/>
      <c r="AQA70" s="425"/>
      <c r="AQB70" s="425"/>
      <c r="AQC70" s="425"/>
      <c r="AQD70" s="425"/>
      <c r="AQE70" s="425"/>
      <c r="AQF70" s="425"/>
      <c r="AQG70" s="425"/>
      <c r="AQH70" s="425"/>
      <c r="AQI70" s="425"/>
      <c r="AQJ70" s="425"/>
      <c r="AQK70" s="425"/>
      <c r="AQL70" s="425"/>
      <c r="AQM70" s="425"/>
      <c r="AQN70" s="425"/>
      <c r="AQO70" s="425"/>
      <c r="AQP70" s="425"/>
      <c r="AQQ70" s="425"/>
      <c r="AQR70" s="425"/>
      <c r="AQS70" s="425"/>
      <c r="AQT70" s="425"/>
      <c r="AQU70" s="425"/>
      <c r="AQV70" s="425"/>
      <c r="AQW70" s="425"/>
      <c r="AQX70" s="425"/>
      <c r="AQY70" s="425"/>
      <c r="AQZ70" s="425"/>
      <c r="ARA70" s="425"/>
      <c r="ARB70" s="425"/>
      <c r="ARC70" s="425"/>
      <c r="ARD70" s="425"/>
      <c r="ARE70" s="425"/>
      <c r="ARF70" s="425"/>
      <c r="ARG70" s="425"/>
      <c r="ARH70" s="425"/>
      <c r="ARI70" s="425"/>
      <c r="ARJ70" s="425"/>
      <c r="ARK70" s="425"/>
      <c r="ARL70" s="425"/>
      <c r="ARM70" s="425"/>
      <c r="ARN70" s="425"/>
      <c r="ARO70" s="425"/>
      <c r="ARP70" s="425"/>
      <c r="ARQ70" s="425"/>
      <c r="ARR70" s="425"/>
      <c r="ARS70" s="425"/>
      <c r="ART70" s="425"/>
      <c r="ARU70" s="425"/>
      <c r="ARV70" s="425"/>
      <c r="ARW70" s="425"/>
      <c r="ARX70" s="425"/>
      <c r="ARY70" s="425"/>
      <c r="ARZ70" s="425"/>
      <c r="ASA70" s="425"/>
      <c r="ASB70" s="425"/>
      <c r="ASC70" s="425"/>
      <c r="ASD70" s="425"/>
      <c r="ASE70" s="425"/>
      <c r="ASF70" s="425"/>
      <c r="ASG70" s="425"/>
      <c r="ASH70" s="425"/>
      <c r="ASI70" s="425"/>
      <c r="ASJ70" s="425"/>
      <c r="ASK70" s="425"/>
      <c r="ASL70" s="425"/>
      <c r="ASM70" s="425"/>
      <c r="ASN70" s="425"/>
      <c r="ASO70" s="425"/>
      <c r="ASP70" s="425"/>
      <c r="ASQ70" s="425"/>
      <c r="ASR70" s="425"/>
      <c r="ASS70" s="425"/>
      <c r="AST70" s="425"/>
      <c r="ASU70" s="425"/>
      <c r="ASV70" s="425"/>
      <c r="ASW70" s="425"/>
      <c r="ASX70" s="425"/>
      <c r="ASY70" s="425"/>
      <c r="ASZ70" s="425"/>
      <c r="ATA70" s="425"/>
      <c r="ATB70" s="425"/>
      <c r="ATC70" s="425"/>
      <c r="ATD70" s="425"/>
      <c r="ATE70" s="425"/>
      <c r="ATF70" s="425"/>
      <c r="ATG70" s="425"/>
      <c r="ATH70" s="425"/>
      <c r="ATI70" s="425"/>
      <c r="ATJ70" s="425"/>
      <c r="ATK70" s="425"/>
      <c r="ATL70" s="425"/>
      <c r="ATM70" s="425"/>
      <c r="ATN70" s="425"/>
      <c r="ATO70" s="425"/>
      <c r="ATP70" s="425"/>
      <c r="ATQ70" s="425"/>
      <c r="ATR70" s="425"/>
      <c r="ATS70" s="425"/>
      <c r="ATT70" s="425"/>
      <c r="ATU70" s="425"/>
      <c r="ATV70" s="425"/>
      <c r="ATW70" s="425"/>
      <c r="ATX70" s="425"/>
      <c r="ATY70" s="425"/>
      <c r="ATZ70" s="425"/>
      <c r="AUA70" s="425"/>
      <c r="AUB70" s="425"/>
      <c r="AUC70" s="425"/>
      <c r="AUD70" s="425"/>
      <c r="AUE70" s="425"/>
      <c r="AUF70" s="425"/>
      <c r="AUG70" s="425"/>
      <c r="AUH70" s="425"/>
      <c r="AUI70" s="425"/>
      <c r="AUJ70" s="425"/>
      <c r="AUK70" s="425"/>
      <c r="AUL70" s="425"/>
      <c r="AUM70" s="425"/>
      <c r="AUN70" s="425"/>
      <c r="AUO70" s="425"/>
      <c r="AUP70" s="425"/>
      <c r="AUQ70" s="425"/>
      <c r="AUR70" s="425"/>
      <c r="AUS70" s="425"/>
      <c r="AUT70" s="425"/>
      <c r="AUU70" s="425"/>
      <c r="AUV70" s="425"/>
      <c r="AUW70" s="425"/>
      <c r="AUX70" s="425"/>
      <c r="AUY70" s="425"/>
      <c r="AUZ70" s="425"/>
      <c r="AVA70" s="425"/>
      <c r="AVB70" s="425"/>
      <c r="AVC70" s="425"/>
      <c r="AVD70" s="425"/>
      <c r="AVE70" s="425"/>
      <c r="AVF70" s="425"/>
      <c r="AVG70" s="425"/>
      <c r="AVH70" s="425"/>
      <c r="AVI70" s="425"/>
      <c r="AVJ70" s="425"/>
      <c r="AVK70" s="425"/>
      <c r="AVL70" s="425"/>
      <c r="AVM70" s="425"/>
      <c r="AVN70" s="425"/>
      <c r="AVO70" s="425"/>
      <c r="AVP70" s="425"/>
      <c r="AVQ70" s="425"/>
      <c r="AVR70" s="425"/>
      <c r="AVS70" s="425"/>
      <c r="AVT70" s="425"/>
      <c r="AVU70" s="425"/>
      <c r="AVV70" s="425"/>
      <c r="AVW70" s="425"/>
      <c r="AVX70" s="425"/>
      <c r="AVY70" s="425"/>
      <c r="AVZ70" s="425"/>
      <c r="AWA70" s="425"/>
      <c r="AWB70" s="425"/>
      <c r="AWC70" s="425"/>
      <c r="AWD70" s="425"/>
      <c r="AWE70" s="425"/>
      <c r="AWF70" s="425"/>
      <c r="AWG70" s="425"/>
      <c r="AWH70" s="425"/>
      <c r="AWI70" s="425"/>
      <c r="AWJ70" s="425"/>
      <c r="AWK70" s="425"/>
      <c r="AWL70" s="425"/>
      <c r="AWM70" s="425"/>
      <c r="AWN70" s="425"/>
      <c r="AWO70" s="425"/>
      <c r="AWP70" s="425"/>
      <c r="AWQ70" s="425"/>
      <c r="AWR70" s="425"/>
      <c r="AWS70" s="425"/>
      <c r="AWT70" s="425"/>
      <c r="AWU70" s="425"/>
      <c r="AWV70" s="425"/>
      <c r="AWW70" s="425"/>
      <c r="AWX70" s="425"/>
      <c r="AWY70" s="425"/>
      <c r="AWZ70" s="425"/>
      <c r="AXA70" s="425"/>
      <c r="AXB70" s="425"/>
      <c r="AXC70" s="425"/>
      <c r="AXD70" s="425"/>
      <c r="AXE70" s="425"/>
      <c r="AXF70" s="425"/>
      <c r="AXG70" s="425"/>
      <c r="AXH70" s="425"/>
      <c r="AXI70" s="425"/>
      <c r="AXJ70" s="425"/>
      <c r="AXK70" s="425"/>
      <c r="AXL70" s="425"/>
      <c r="AXM70" s="425"/>
      <c r="AXN70" s="425"/>
      <c r="AXO70" s="425"/>
      <c r="AXP70" s="425"/>
      <c r="AXQ70" s="425"/>
      <c r="AXR70" s="425"/>
      <c r="AXS70" s="425"/>
      <c r="AXT70" s="425"/>
      <c r="AXU70" s="425"/>
      <c r="AXV70" s="425"/>
      <c r="AXW70" s="425"/>
      <c r="AXX70" s="425"/>
      <c r="AXY70" s="425"/>
      <c r="AXZ70" s="425"/>
      <c r="AYA70" s="425"/>
      <c r="AYB70" s="425"/>
      <c r="AYC70" s="425"/>
      <c r="AYD70" s="425"/>
      <c r="AYE70" s="425"/>
      <c r="AYF70" s="425"/>
      <c r="AYG70" s="425"/>
      <c r="AYH70" s="425"/>
      <c r="AYI70" s="425"/>
      <c r="AYJ70" s="425"/>
      <c r="AYK70" s="425"/>
      <c r="AYL70" s="425"/>
      <c r="AYM70" s="425"/>
      <c r="AYN70" s="425"/>
      <c r="AYO70" s="425"/>
      <c r="AYP70" s="425"/>
      <c r="AYQ70" s="425"/>
      <c r="AYR70" s="425"/>
      <c r="AYS70" s="425"/>
      <c r="AYT70" s="425"/>
      <c r="AYU70" s="425"/>
      <c r="AYV70" s="425"/>
      <c r="AYW70" s="425"/>
      <c r="AYX70" s="425"/>
      <c r="AYY70" s="425"/>
      <c r="AYZ70" s="425"/>
      <c r="AZA70" s="425"/>
      <c r="AZB70" s="425"/>
      <c r="AZC70" s="425"/>
      <c r="AZD70" s="425"/>
      <c r="AZE70" s="425"/>
      <c r="AZF70" s="425"/>
      <c r="AZG70" s="425"/>
      <c r="AZH70" s="425"/>
      <c r="AZI70" s="425"/>
      <c r="AZJ70" s="425"/>
      <c r="AZK70" s="425"/>
      <c r="AZL70" s="425"/>
      <c r="AZM70" s="425"/>
      <c r="AZN70" s="425"/>
      <c r="AZO70" s="425"/>
      <c r="AZP70" s="425"/>
      <c r="AZQ70" s="425"/>
      <c r="AZR70" s="425"/>
      <c r="AZS70" s="425"/>
      <c r="AZT70" s="425"/>
      <c r="AZU70" s="425"/>
      <c r="AZV70" s="425"/>
      <c r="AZW70" s="425"/>
      <c r="AZX70" s="425"/>
      <c r="AZY70" s="425"/>
      <c r="AZZ70" s="425"/>
      <c r="BAA70" s="425"/>
      <c r="BAB70" s="425"/>
      <c r="BAC70" s="425"/>
      <c r="BAD70" s="425"/>
      <c r="BAE70" s="425"/>
      <c r="BAF70" s="425"/>
      <c r="BAG70" s="425"/>
      <c r="BAH70" s="425"/>
      <c r="BAI70" s="425"/>
      <c r="BAJ70" s="425"/>
      <c r="BAK70" s="425"/>
      <c r="BAL70" s="425"/>
      <c r="BAM70" s="425"/>
      <c r="BAN70" s="425"/>
      <c r="BAO70" s="425"/>
      <c r="BAP70" s="425"/>
      <c r="BAQ70" s="425"/>
      <c r="BAR70" s="425"/>
      <c r="BAS70" s="425"/>
      <c r="BAT70" s="425"/>
      <c r="BAU70" s="425"/>
      <c r="BAV70" s="425"/>
      <c r="BAW70" s="425"/>
      <c r="BAX70" s="425"/>
      <c r="BAY70" s="425"/>
      <c r="BAZ70" s="425"/>
      <c r="BBA70" s="425"/>
      <c r="BBB70" s="425"/>
      <c r="BBC70" s="425"/>
      <c r="BBD70" s="425"/>
      <c r="BBE70" s="425"/>
      <c r="BBF70" s="425"/>
      <c r="BBG70" s="425"/>
      <c r="BBH70" s="425"/>
      <c r="BBI70" s="425"/>
      <c r="BBJ70" s="425"/>
      <c r="BBK70" s="425"/>
      <c r="BBL70" s="425"/>
      <c r="BBM70" s="425"/>
      <c r="BBN70" s="425"/>
      <c r="BBO70" s="425"/>
      <c r="BBP70" s="425"/>
      <c r="BBQ70" s="425"/>
      <c r="BBR70" s="425"/>
      <c r="BBS70" s="425"/>
      <c r="BBT70" s="425"/>
      <c r="BBU70" s="425"/>
      <c r="BBV70" s="425"/>
      <c r="BBW70" s="425"/>
      <c r="BBX70" s="425"/>
      <c r="BBY70" s="425"/>
      <c r="BBZ70" s="425"/>
      <c r="BCA70" s="425"/>
      <c r="BCB70" s="425"/>
      <c r="BCC70" s="425"/>
      <c r="BCD70" s="425"/>
      <c r="BCE70" s="425"/>
      <c r="BCF70" s="425"/>
      <c r="BCG70" s="425"/>
      <c r="BCH70" s="425"/>
      <c r="BCI70" s="425"/>
      <c r="BCJ70" s="425"/>
      <c r="BCK70" s="425"/>
      <c r="BCL70" s="425"/>
      <c r="BCM70" s="425"/>
      <c r="BCN70" s="425"/>
      <c r="BCO70" s="425"/>
      <c r="BCP70" s="425"/>
      <c r="BCQ70" s="425"/>
      <c r="BCR70" s="425"/>
      <c r="BCS70" s="425"/>
      <c r="BCT70" s="425"/>
      <c r="BCU70" s="425"/>
      <c r="BCV70" s="425"/>
      <c r="BCW70" s="425"/>
      <c r="BCX70" s="425"/>
      <c r="BCY70" s="425"/>
      <c r="BCZ70" s="425"/>
      <c r="BDA70" s="425"/>
      <c r="BDB70" s="425"/>
      <c r="BDC70" s="425"/>
      <c r="BDD70" s="425"/>
      <c r="BDE70" s="425"/>
      <c r="BDF70" s="425"/>
      <c r="BDG70" s="425"/>
      <c r="BDH70" s="425"/>
      <c r="BDI70" s="425"/>
      <c r="BDJ70" s="425"/>
      <c r="BDK70" s="425"/>
      <c r="BDL70" s="425"/>
      <c r="BDM70" s="425"/>
      <c r="BDN70" s="425"/>
      <c r="BDO70" s="425"/>
      <c r="BDP70" s="425"/>
      <c r="BDQ70" s="425"/>
      <c r="BDR70" s="425"/>
      <c r="BDS70" s="425"/>
      <c r="BDT70" s="425"/>
      <c r="BDU70" s="425"/>
      <c r="BDV70" s="425"/>
      <c r="BDW70" s="425"/>
      <c r="BDX70" s="425"/>
      <c r="BDY70" s="425"/>
      <c r="BDZ70" s="425"/>
      <c r="BEA70" s="425"/>
      <c r="BEB70" s="425"/>
      <c r="BEC70" s="425"/>
      <c r="BED70" s="425"/>
      <c r="BEE70" s="425"/>
      <c r="BEF70" s="425"/>
      <c r="BEG70" s="425"/>
      <c r="BEH70" s="425"/>
      <c r="BEI70" s="425"/>
      <c r="BEJ70" s="425"/>
      <c r="BEK70" s="425"/>
      <c r="BEL70" s="425"/>
      <c r="BEM70" s="425"/>
      <c r="BEN70" s="425"/>
      <c r="BEO70" s="425"/>
      <c r="BEP70" s="425"/>
      <c r="BEQ70" s="425"/>
      <c r="BER70" s="425"/>
      <c r="BES70" s="425"/>
      <c r="BET70" s="425"/>
      <c r="BEU70" s="425"/>
      <c r="BEV70" s="425"/>
      <c r="BEW70" s="425"/>
      <c r="BEX70" s="425"/>
      <c r="BEY70" s="425"/>
      <c r="BEZ70" s="425"/>
      <c r="BFA70" s="425"/>
      <c r="BFB70" s="425"/>
      <c r="BFC70" s="425"/>
      <c r="BFD70" s="425"/>
      <c r="BFE70" s="425"/>
      <c r="BFF70" s="425"/>
      <c r="BFG70" s="425"/>
      <c r="BFH70" s="425"/>
      <c r="BFI70" s="425"/>
      <c r="BFJ70" s="425"/>
      <c r="BFK70" s="425"/>
      <c r="BFL70" s="425"/>
      <c r="BFM70" s="425"/>
      <c r="BFN70" s="425"/>
      <c r="BFO70" s="425"/>
      <c r="BFP70" s="425"/>
      <c r="BFQ70" s="425"/>
      <c r="BFR70" s="425"/>
      <c r="BFS70" s="425"/>
      <c r="BFT70" s="425"/>
      <c r="BFU70" s="425"/>
      <c r="BFV70" s="425"/>
      <c r="BFW70" s="425"/>
      <c r="BFX70" s="425"/>
      <c r="BFY70" s="425"/>
      <c r="BFZ70" s="425"/>
      <c r="BGA70" s="425"/>
      <c r="BGB70" s="425"/>
      <c r="BGC70" s="425"/>
      <c r="BGD70" s="425"/>
      <c r="BGE70" s="425"/>
      <c r="BGF70" s="425"/>
      <c r="BGG70" s="425"/>
      <c r="BGH70" s="425"/>
      <c r="BGI70" s="425"/>
      <c r="BGJ70" s="425"/>
      <c r="BGK70" s="425"/>
      <c r="BGL70" s="425"/>
      <c r="BGM70" s="425"/>
      <c r="BGN70" s="425"/>
      <c r="BGO70" s="425"/>
      <c r="BGP70" s="425"/>
      <c r="BGQ70" s="425"/>
      <c r="BGR70" s="425"/>
      <c r="BGS70" s="425"/>
      <c r="BGT70" s="425"/>
      <c r="BGU70" s="425"/>
      <c r="BGV70" s="425"/>
      <c r="BGW70" s="425"/>
      <c r="BGX70" s="425"/>
      <c r="BGY70" s="425"/>
      <c r="BGZ70" s="425"/>
      <c r="BHA70" s="425"/>
      <c r="BHB70" s="425"/>
      <c r="BHC70" s="425"/>
      <c r="BHD70" s="425"/>
      <c r="BHE70" s="425"/>
      <c r="BHF70" s="425"/>
      <c r="BHG70" s="425"/>
      <c r="BHH70" s="425"/>
      <c r="BHI70" s="425"/>
      <c r="BHJ70" s="425"/>
      <c r="BHK70" s="425"/>
      <c r="BHL70" s="425"/>
      <c r="BHM70" s="425"/>
      <c r="BHN70" s="425"/>
      <c r="BHO70" s="425"/>
      <c r="BHP70" s="425"/>
      <c r="BHQ70" s="425"/>
      <c r="BHR70" s="425"/>
      <c r="BHS70" s="425"/>
      <c r="BHT70" s="425"/>
      <c r="BHU70" s="425"/>
      <c r="BHV70" s="425"/>
      <c r="BHW70" s="425"/>
      <c r="BHX70" s="425"/>
      <c r="BHY70" s="425"/>
      <c r="BHZ70" s="425"/>
      <c r="BIA70" s="425"/>
      <c r="BIB70" s="425"/>
      <c r="BIC70" s="425"/>
      <c r="BID70" s="425"/>
      <c r="BIE70" s="425"/>
      <c r="BIF70" s="425"/>
      <c r="BIG70" s="425"/>
      <c r="BIH70" s="425"/>
      <c r="BII70" s="425"/>
      <c r="BIJ70" s="425"/>
      <c r="BIK70" s="425"/>
      <c r="BIL70" s="425"/>
      <c r="BIM70" s="425"/>
      <c r="BIN70" s="425"/>
      <c r="BIO70" s="425"/>
      <c r="BIP70" s="425"/>
      <c r="BIQ70" s="425"/>
      <c r="BIR70" s="425"/>
      <c r="BIS70" s="425"/>
      <c r="BIT70" s="425"/>
      <c r="BIU70" s="425"/>
      <c r="BIV70" s="425"/>
      <c r="BIW70" s="425"/>
      <c r="BIX70" s="425"/>
      <c r="BIY70" s="425"/>
      <c r="BIZ70" s="425"/>
      <c r="BJA70" s="425"/>
      <c r="BJB70" s="425"/>
      <c r="BJC70" s="425"/>
      <c r="BJD70" s="425"/>
      <c r="BJE70" s="425"/>
      <c r="BJF70" s="425"/>
      <c r="BJG70" s="425"/>
      <c r="BJH70" s="425"/>
      <c r="BJI70" s="425"/>
      <c r="BJJ70" s="425"/>
      <c r="BJK70" s="425"/>
      <c r="BJL70" s="425"/>
      <c r="BJM70" s="425"/>
      <c r="BJN70" s="425"/>
      <c r="BJO70" s="425"/>
      <c r="BJP70" s="425"/>
      <c r="BJQ70" s="425"/>
      <c r="BJR70" s="425"/>
      <c r="BJS70" s="425"/>
      <c r="BJT70" s="425"/>
      <c r="BJU70" s="425"/>
      <c r="BJV70" s="425"/>
      <c r="BJW70" s="425"/>
      <c r="BJX70" s="425"/>
      <c r="BJY70" s="425"/>
      <c r="BJZ70" s="425"/>
      <c r="BKA70" s="425"/>
      <c r="BKB70" s="425"/>
      <c r="BKC70" s="425"/>
      <c r="BKD70" s="425"/>
      <c r="BKE70" s="425"/>
      <c r="BKF70" s="425"/>
      <c r="BKG70" s="425"/>
      <c r="BKH70" s="425"/>
      <c r="BKI70" s="425"/>
      <c r="BKJ70" s="425"/>
      <c r="BKK70" s="425"/>
      <c r="BKL70" s="425"/>
      <c r="BKM70" s="425"/>
      <c r="BKN70" s="425"/>
      <c r="BKO70" s="425"/>
      <c r="BKP70" s="425"/>
      <c r="BKQ70" s="425"/>
      <c r="BKR70" s="425"/>
      <c r="BKS70" s="425"/>
      <c r="BKT70" s="425"/>
      <c r="BKU70" s="425"/>
      <c r="BKV70" s="425"/>
      <c r="BKW70" s="425"/>
      <c r="BKX70" s="425"/>
      <c r="BKY70" s="425"/>
      <c r="BKZ70" s="425"/>
      <c r="BLA70" s="425"/>
      <c r="BLB70" s="425"/>
      <c r="BLC70" s="425"/>
      <c r="BLD70" s="425"/>
      <c r="BLE70" s="425"/>
      <c r="BLF70" s="425"/>
      <c r="BLG70" s="425"/>
      <c r="BLH70" s="425"/>
      <c r="BLI70" s="425"/>
      <c r="BLJ70" s="425"/>
      <c r="BLK70" s="425"/>
      <c r="BLL70" s="425"/>
      <c r="BLM70" s="425"/>
      <c r="BLN70" s="425"/>
      <c r="BLO70" s="425"/>
      <c r="BLP70" s="425"/>
      <c r="BLQ70" s="425"/>
      <c r="BLR70" s="425"/>
      <c r="BLS70" s="425"/>
      <c r="BLT70" s="425"/>
      <c r="BLU70" s="425"/>
      <c r="BLV70" s="425"/>
      <c r="BLW70" s="425"/>
      <c r="BLX70" s="425"/>
      <c r="BLY70" s="425"/>
      <c r="BLZ70" s="425"/>
      <c r="BMA70" s="425"/>
      <c r="BMB70" s="425"/>
      <c r="BMC70" s="425"/>
      <c r="BMD70" s="425"/>
      <c r="BME70" s="425"/>
      <c r="BMF70" s="425"/>
      <c r="BMG70" s="425"/>
      <c r="BMH70" s="425"/>
      <c r="BMI70" s="425"/>
      <c r="BMJ70" s="425"/>
      <c r="BMK70" s="425"/>
      <c r="BML70" s="425"/>
      <c r="BMM70" s="425"/>
      <c r="BMN70" s="425"/>
      <c r="BMO70" s="425"/>
      <c r="BMP70" s="425"/>
      <c r="BMQ70" s="425"/>
      <c r="BMR70" s="425"/>
      <c r="BMS70" s="425"/>
      <c r="BMT70" s="425"/>
      <c r="BMU70" s="425"/>
      <c r="BMV70" s="425"/>
      <c r="BMW70" s="425"/>
      <c r="BMX70" s="425"/>
      <c r="BMY70" s="425"/>
      <c r="BMZ70" s="425"/>
      <c r="BNA70" s="425"/>
      <c r="BNB70" s="425"/>
      <c r="BNC70" s="425"/>
      <c r="BND70" s="425"/>
      <c r="BNE70" s="425"/>
      <c r="BNF70" s="425"/>
      <c r="BNG70" s="425"/>
      <c r="BNH70" s="425"/>
      <c r="BNI70" s="425"/>
      <c r="BNJ70" s="425"/>
      <c r="BNK70" s="425"/>
      <c r="BNL70" s="425"/>
      <c r="BNM70" s="425"/>
      <c r="BNN70" s="425"/>
      <c r="BNO70" s="425"/>
      <c r="BNP70" s="425"/>
      <c r="BNQ70" s="425"/>
      <c r="BNR70" s="425"/>
      <c r="BNS70" s="425"/>
      <c r="BNT70" s="425"/>
      <c r="BNU70" s="425"/>
      <c r="BNV70" s="425"/>
      <c r="BNW70" s="425"/>
      <c r="BNX70" s="425"/>
      <c r="BNY70" s="425"/>
      <c r="BNZ70" s="425"/>
      <c r="BOA70" s="425"/>
      <c r="BOB70" s="425"/>
      <c r="BOC70" s="425"/>
      <c r="BOD70" s="425"/>
      <c r="BOE70" s="425"/>
      <c r="BOF70" s="425"/>
      <c r="BOG70" s="425"/>
      <c r="BOH70" s="425"/>
      <c r="BOI70" s="425"/>
      <c r="BOJ70" s="425"/>
      <c r="BOK70" s="425"/>
      <c r="BOL70" s="425"/>
      <c r="BOM70" s="425"/>
      <c r="BON70" s="425"/>
      <c r="BOO70" s="425"/>
      <c r="BOP70" s="425"/>
      <c r="BOQ70" s="425"/>
      <c r="BOR70" s="425"/>
      <c r="BOS70" s="425"/>
      <c r="BOT70" s="425"/>
      <c r="BOU70" s="425"/>
      <c r="BOV70" s="425"/>
      <c r="BOW70" s="425"/>
      <c r="BOX70" s="425"/>
      <c r="BOY70" s="425"/>
      <c r="BOZ70" s="425"/>
      <c r="BPA70" s="425"/>
      <c r="BPB70" s="425"/>
      <c r="BPC70" s="425"/>
      <c r="BPD70" s="425"/>
      <c r="BPE70" s="425"/>
      <c r="BPF70" s="425"/>
      <c r="BPG70" s="425"/>
      <c r="BPH70" s="425"/>
      <c r="BPI70" s="425"/>
      <c r="BPJ70" s="425"/>
      <c r="BPK70" s="425"/>
      <c r="BPL70" s="425"/>
      <c r="BPM70" s="425"/>
      <c r="BPN70" s="425"/>
      <c r="BPO70" s="425"/>
      <c r="BPP70" s="425"/>
      <c r="BPQ70" s="425"/>
      <c r="BPR70" s="425"/>
      <c r="BPS70" s="425"/>
      <c r="BPT70" s="425"/>
      <c r="BPU70" s="425"/>
      <c r="BPV70" s="425"/>
      <c r="BPW70" s="425"/>
      <c r="BPX70" s="425"/>
      <c r="BPY70" s="425"/>
      <c r="BPZ70" s="425"/>
      <c r="BQA70" s="425"/>
      <c r="BQB70" s="425"/>
      <c r="BQC70" s="425"/>
      <c r="BQD70" s="425"/>
      <c r="BQE70" s="425"/>
      <c r="BQF70" s="425"/>
      <c r="BQG70" s="425"/>
      <c r="BQH70" s="425"/>
      <c r="BQI70" s="425"/>
      <c r="BQJ70" s="425"/>
      <c r="BQK70" s="425"/>
      <c r="BQL70" s="425"/>
      <c r="BQM70" s="425"/>
      <c r="BQN70" s="425"/>
      <c r="BQO70" s="425"/>
      <c r="BQP70" s="425"/>
      <c r="BQQ70" s="425"/>
      <c r="BQR70" s="425"/>
      <c r="BQS70" s="425"/>
      <c r="BQT70" s="425"/>
      <c r="BQU70" s="425"/>
      <c r="BQV70" s="425"/>
      <c r="BQW70" s="425"/>
      <c r="BQX70" s="425"/>
      <c r="BQY70" s="425"/>
      <c r="BQZ70" s="425"/>
      <c r="BRA70" s="425"/>
      <c r="BRB70" s="425"/>
      <c r="BRC70" s="425"/>
      <c r="BRD70" s="425"/>
      <c r="BRE70" s="425"/>
      <c r="BRF70" s="425"/>
      <c r="BRG70" s="425"/>
      <c r="BRH70" s="425"/>
      <c r="BRI70" s="425"/>
      <c r="BRJ70" s="425"/>
      <c r="BRK70" s="425"/>
      <c r="BRL70" s="425"/>
      <c r="BRM70" s="425"/>
      <c r="BRN70" s="425"/>
      <c r="BRO70" s="425"/>
      <c r="BRP70" s="425"/>
      <c r="BRQ70" s="425"/>
      <c r="BRR70" s="425"/>
      <c r="BRS70" s="425"/>
      <c r="BRT70" s="425"/>
      <c r="BRU70" s="425"/>
      <c r="BRV70" s="425"/>
      <c r="BRW70" s="425"/>
      <c r="BRX70" s="425"/>
      <c r="BRY70" s="425"/>
      <c r="BRZ70" s="425"/>
      <c r="BSA70" s="425"/>
      <c r="BSB70" s="425"/>
      <c r="BSC70" s="425"/>
      <c r="BSD70" s="425"/>
      <c r="BSE70" s="425"/>
      <c r="BSF70" s="425"/>
      <c r="BSG70" s="425"/>
      <c r="BSH70" s="425"/>
      <c r="BSI70" s="425"/>
      <c r="BSJ70" s="425"/>
      <c r="BSK70" s="425"/>
      <c r="BSL70" s="425"/>
      <c r="BSM70" s="425"/>
      <c r="BSN70" s="425"/>
      <c r="BSO70" s="425"/>
      <c r="BSP70" s="425"/>
      <c r="BSQ70" s="425"/>
      <c r="BSR70" s="425"/>
      <c r="BSS70" s="425"/>
      <c r="BST70" s="425"/>
      <c r="BSU70" s="425"/>
      <c r="BSV70" s="425"/>
      <c r="BSW70" s="425"/>
      <c r="BSX70" s="425"/>
      <c r="BSY70" s="425"/>
      <c r="BSZ70" s="425"/>
      <c r="BTA70" s="425"/>
      <c r="BTB70" s="425"/>
      <c r="BTC70" s="425"/>
      <c r="BTD70" s="425"/>
      <c r="BTE70" s="425"/>
      <c r="BTF70" s="425"/>
      <c r="BTG70" s="425"/>
      <c r="BTH70" s="425"/>
      <c r="BTI70" s="425"/>
      <c r="BTJ70" s="425"/>
      <c r="BTK70" s="425"/>
      <c r="BTL70" s="425"/>
      <c r="BTM70" s="425"/>
      <c r="BTN70" s="425"/>
      <c r="BTO70" s="425"/>
      <c r="BTP70" s="425"/>
      <c r="BTQ70" s="425"/>
      <c r="BTR70" s="425"/>
      <c r="BTS70" s="425"/>
      <c r="BTT70" s="425"/>
      <c r="BTU70" s="425"/>
      <c r="BTV70" s="425"/>
      <c r="BTW70" s="425"/>
      <c r="BTX70" s="425"/>
      <c r="BTY70" s="425"/>
      <c r="BTZ70" s="425"/>
      <c r="BUA70" s="425"/>
      <c r="BUB70" s="425"/>
      <c r="BUC70" s="425"/>
      <c r="BUD70" s="425"/>
      <c r="BUE70" s="425"/>
      <c r="BUF70" s="425"/>
      <c r="BUG70" s="425"/>
      <c r="BUH70" s="425"/>
      <c r="BUI70" s="425"/>
      <c r="BUJ70" s="425"/>
      <c r="BUK70" s="425"/>
      <c r="BUL70" s="425"/>
      <c r="BUM70" s="425"/>
      <c r="BUN70" s="425"/>
      <c r="BUO70" s="425"/>
      <c r="BUP70" s="425"/>
      <c r="BUQ70" s="425"/>
      <c r="BUR70" s="425"/>
      <c r="BUS70" s="425"/>
      <c r="BUT70" s="425"/>
      <c r="BUU70" s="425"/>
      <c r="BUV70" s="425"/>
      <c r="BUW70" s="425"/>
      <c r="BUX70" s="425"/>
      <c r="BUY70" s="425"/>
      <c r="BUZ70" s="425"/>
      <c r="BVA70" s="425"/>
      <c r="BVB70" s="425"/>
      <c r="BVC70" s="425"/>
      <c r="BVD70" s="425"/>
      <c r="BVE70" s="425"/>
      <c r="BVF70" s="425"/>
      <c r="BVG70" s="425"/>
      <c r="BVH70" s="425"/>
      <c r="BVI70" s="425"/>
      <c r="BVJ70" s="425"/>
      <c r="BVK70" s="425"/>
      <c r="BVL70" s="425"/>
      <c r="BVM70" s="425"/>
      <c r="BVN70" s="425"/>
      <c r="BVO70" s="425"/>
      <c r="BVP70" s="425"/>
      <c r="BVQ70" s="425"/>
      <c r="BVR70" s="425"/>
      <c r="BVS70" s="425"/>
      <c r="BVT70" s="425"/>
      <c r="BVU70" s="425"/>
      <c r="BVV70" s="425"/>
      <c r="BVW70" s="425"/>
      <c r="BVX70" s="425"/>
      <c r="BVY70" s="425"/>
      <c r="BVZ70" s="425"/>
      <c r="BWA70" s="425"/>
      <c r="BWB70" s="425"/>
      <c r="BWC70" s="425"/>
      <c r="BWD70" s="425"/>
      <c r="BWE70" s="425"/>
      <c r="BWF70" s="425"/>
      <c r="BWG70" s="425"/>
      <c r="BWH70" s="425"/>
      <c r="BWI70" s="425"/>
      <c r="BWJ70" s="425"/>
      <c r="BWK70" s="425"/>
      <c r="BWL70" s="425"/>
      <c r="BWM70" s="425"/>
      <c r="BWN70" s="425"/>
      <c r="BWO70" s="425"/>
      <c r="BWP70" s="425"/>
      <c r="BWQ70" s="425"/>
      <c r="BWR70" s="425"/>
      <c r="BWS70" s="425"/>
      <c r="BWT70" s="425"/>
      <c r="BWU70" s="425"/>
      <c r="BWV70" s="425"/>
      <c r="BWW70" s="425"/>
      <c r="BWX70" s="425"/>
      <c r="BWY70" s="425"/>
      <c r="BWZ70" s="425"/>
      <c r="BXA70" s="425"/>
      <c r="BXB70" s="425"/>
      <c r="BXC70" s="425"/>
      <c r="BXD70" s="425"/>
      <c r="BXE70" s="425"/>
      <c r="BXF70" s="425"/>
      <c r="BXG70" s="425"/>
      <c r="BXH70" s="425"/>
      <c r="BXI70" s="425"/>
      <c r="BXJ70" s="425"/>
      <c r="BXK70" s="425"/>
      <c r="BXL70" s="425"/>
      <c r="BXM70" s="425"/>
      <c r="BXN70" s="425"/>
      <c r="BXO70" s="425"/>
      <c r="BXP70" s="425"/>
      <c r="BXQ70" s="425"/>
      <c r="BXR70" s="425"/>
      <c r="BXS70" s="425"/>
      <c r="BXT70" s="425"/>
      <c r="BXU70" s="425"/>
      <c r="BXV70" s="425"/>
      <c r="BXW70" s="425"/>
      <c r="BXX70" s="425"/>
      <c r="BXY70" s="425"/>
      <c r="BXZ70" s="425"/>
      <c r="BYA70" s="425"/>
      <c r="BYB70" s="425"/>
      <c r="BYC70" s="425"/>
      <c r="BYD70" s="425"/>
      <c r="BYE70" s="425"/>
      <c r="BYF70" s="425"/>
      <c r="BYG70" s="425"/>
      <c r="BYH70" s="425"/>
      <c r="BYI70" s="425"/>
      <c r="BYJ70" s="425"/>
      <c r="BYK70" s="425"/>
      <c r="BYL70" s="425"/>
      <c r="BYM70" s="425"/>
      <c r="BYN70" s="425"/>
      <c r="BYO70" s="425"/>
      <c r="BYP70" s="425"/>
      <c r="BYQ70" s="425"/>
      <c r="BYR70" s="425"/>
      <c r="BYS70" s="425"/>
      <c r="BYT70" s="425"/>
      <c r="BYU70" s="425"/>
      <c r="BYV70" s="425"/>
      <c r="BYW70" s="425"/>
      <c r="BYX70" s="425"/>
      <c r="BYY70" s="425"/>
      <c r="BYZ70" s="425"/>
      <c r="BZA70" s="425"/>
      <c r="BZB70" s="425"/>
      <c r="BZC70" s="425"/>
      <c r="BZD70" s="425"/>
      <c r="BZE70" s="425"/>
      <c r="BZF70" s="425"/>
      <c r="BZG70" s="425"/>
      <c r="BZH70" s="425"/>
      <c r="BZI70" s="425"/>
      <c r="BZJ70" s="425"/>
      <c r="BZK70" s="425"/>
      <c r="BZL70" s="425"/>
      <c r="BZM70" s="425"/>
      <c r="BZN70" s="425"/>
      <c r="BZO70" s="425"/>
      <c r="BZP70" s="425"/>
      <c r="BZQ70" s="425"/>
      <c r="BZR70" s="425"/>
      <c r="BZS70" s="425"/>
      <c r="BZT70" s="425"/>
      <c r="BZU70" s="425"/>
      <c r="BZV70" s="425"/>
      <c r="BZW70" s="425"/>
      <c r="BZX70" s="425"/>
      <c r="BZY70" s="425"/>
      <c r="BZZ70" s="425"/>
      <c r="CAA70" s="425"/>
      <c r="CAB70" s="425"/>
      <c r="CAC70" s="425"/>
      <c r="CAD70" s="425"/>
      <c r="CAE70" s="425"/>
      <c r="CAF70" s="425"/>
      <c r="CAG70" s="425"/>
      <c r="CAH70" s="425"/>
      <c r="CAI70" s="425"/>
      <c r="CAJ70" s="425"/>
      <c r="CAK70" s="425"/>
      <c r="CAL70" s="425"/>
      <c r="CAM70" s="425"/>
      <c r="CAN70" s="425"/>
      <c r="CAO70" s="425"/>
      <c r="CAP70" s="425"/>
      <c r="CAQ70" s="425"/>
      <c r="CAR70" s="425"/>
      <c r="CAS70" s="425"/>
      <c r="CAT70" s="425"/>
      <c r="CAU70" s="425"/>
      <c r="CAV70" s="425"/>
      <c r="CAW70" s="425"/>
      <c r="CAX70" s="425"/>
      <c r="CAY70" s="425"/>
      <c r="CAZ70" s="425"/>
      <c r="CBA70" s="425"/>
      <c r="CBB70" s="425"/>
      <c r="CBC70" s="425"/>
      <c r="CBD70" s="425"/>
      <c r="CBE70" s="425"/>
      <c r="CBF70" s="425"/>
      <c r="CBG70" s="425"/>
      <c r="CBH70" s="425"/>
      <c r="CBI70" s="425"/>
      <c r="CBJ70" s="425"/>
      <c r="CBK70" s="425"/>
      <c r="CBL70" s="425"/>
      <c r="CBM70" s="425"/>
      <c r="CBN70" s="425"/>
      <c r="CBO70" s="425"/>
      <c r="CBP70" s="425"/>
      <c r="CBQ70" s="425"/>
      <c r="CBR70" s="425"/>
      <c r="CBS70" s="425"/>
      <c r="CBT70" s="425"/>
      <c r="CBU70" s="425"/>
      <c r="CBV70" s="425"/>
      <c r="CBW70" s="425"/>
      <c r="CBX70" s="425"/>
      <c r="CBY70" s="425"/>
      <c r="CBZ70" s="425"/>
      <c r="CCA70" s="425"/>
      <c r="CCB70" s="425"/>
      <c r="CCC70" s="425"/>
      <c r="CCD70" s="425"/>
      <c r="CCE70" s="425"/>
      <c r="CCF70" s="425"/>
      <c r="CCG70" s="425"/>
      <c r="CCH70" s="425"/>
      <c r="CCI70" s="425"/>
      <c r="CCJ70" s="425"/>
      <c r="CCK70" s="425"/>
      <c r="CCL70" s="425"/>
      <c r="CCM70" s="425"/>
      <c r="CCN70" s="425"/>
      <c r="CCO70" s="425"/>
      <c r="CCP70" s="425"/>
      <c r="CCQ70" s="425"/>
      <c r="CCR70" s="425"/>
      <c r="CCS70" s="425"/>
      <c r="CCT70" s="425"/>
      <c r="CCU70" s="425"/>
      <c r="CCV70" s="425"/>
      <c r="CCW70" s="425"/>
      <c r="CCX70" s="425"/>
      <c r="CCY70" s="425"/>
      <c r="CCZ70" s="425"/>
      <c r="CDA70" s="425"/>
      <c r="CDB70" s="425"/>
      <c r="CDC70" s="425"/>
      <c r="CDD70" s="425"/>
      <c r="CDE70" s="425"/>
      <c r="CDF70" s="425"/>
      <c r="CDG70" s="425"/>
      <c r="CDH70" s="425"/>
      <c r="CDI70" s="425"/>
      <c r="CDJ70" s="425"/>
      <c r="CDK70" s="425"/>
      <c r="CDL70" s="425"/>
      <c r="CDM70" s="425"/>
      <c r="CDN70" s="425"/>
      <c r="CDO70" s="425"/>
      <c r="CDP70" s="425"/>
      <c r="CDQ70" s="425"/>
      <c r="CDR70" s="425"/>
      <c r="CDS70" s="425"/>
      <c r="CDT70" s="425"/>
      <c r="CDU70" s="425"/>
      <c r="CDV70" s="425"/>
      <c r="CDW70" s="425"/>
      <c r="CDX70" s="425"/>
      <c r="CDY70" s="425"/>
      <c r="CDZ70" s="425"/>
      <c r="CEA70" s="425"/>
      <c r="CEB70" s="425"/>
      <c r="CEC70" s="425"/>
      <c r="CED70" s="425"/>
      <c r="CEE70" s="425"/>
      <c r="CEF70" s="425"/>
      <c r="CEG70" s="425"/>
      <c r="CEH70" s="425"/>
      <c r="CEI70" s="425"/>
      <c r="CEJ70" s="425"/>
      <c r="CEK70" s="425"/>
      <c r="CEL70" s="425"/>
      <c r="CEM70" s="425"/>
      <c r="CEN70" s="425"/>
      <c r="CEO70" s="425"/>
      <c r="CEP70" s="425"/>
      <c r="CEQ70" s="425"/>
      <c r="CER70" s="425"/>
      <c r="CES70" s="425"/>
      <c r="CET70" s="425"/>
      <c r="CEU70" s="425"/>
      <c r="CEV70" s="425"/>
      <c r="CEW70" s="425"/>
      <c r="CEX70" s="425"/>
      <c r="CEY70" s="425"/>
      <c r="CEZ70" s="425"/>
      <c r="CFA70" s="425"/>
      <c r="CFB70" s="425"/>
      <c r="CFC70" s="425"/>
      <c r="CFD70" s="425"/>
      <c r="CFE70" s="425"/>
      <c r="CFF70" s="425"/>
      <c r="CFG70" s="425"/>
      <c r="CFH70" s="425"/>
      <c r="CFI70" s="425"/>
      <c r="CFJ70" s="425"/>
      <c r="CFK70" s="425"/>
      <c r="CFL70" s="425"/>
      <c r="CFM70" s="425"/>
      <c r="CFN70" s="425"/>
      <c r="CFO70" s="425"/>
      <c r="CFP70" s="425"/>
      <c r="CFQ70" s="425"/>
      <c r="CFR70" s="425"/>
      <c r="CFS70" s="425"/>
      <c r="CFT70" s="425"/>
      <c r="CFU70" s="425"/>
      <c r="CFV70" s="425"/>
      <c r="CFW70" s="425"/>
      <c r="CFX70" s="425"/>
      <c r="CFY70" s="425"/>
      <c r="CFZ70" s="425"/>
      <c r="CGA70" s="425"/>
      <c r="CGB70" s="425"/>
      <c r="CGC70" s="425"/>
      <c r="CGD70" s="425"/>
      <c r="CGE70" s="425"/>
      <c r="CGF70" s="425"/>
      <c r="CGG70" s="425"/>
      <c r="CGH70" s="425"/>
      <c r="CGI70" s="425"/>
      <c r="CGJ70" s="425"/>
      <c r="CGK70" s="425"/>
      <c r="CGL70" s="425"/>
      <c r="CGM70" s="425"/>
      <c r="CGN70" s="425"/>
      <c r="CGO70" s="425"/>
      <c r="CGP70" s="425"/>
      <c r="CGQ70" s="425"/>
      <c r="CGR70" s="425"/>
      <c r="CGS70" s="425"/>
      <c r="CGT70" s="425"/>
      <c r="CGU70" s="425"/>
      <c r="CGV70" s="425"/>
      <c r="CGW70" s="425"/>
      <c r="CGX70" s="425"/>
      <c r="CGY70" s="425"/>
      <c r="CGZ70" s="425"/>
      <c r="CHA70" s="425"/>
      <c r="CHB70" s="425"/>
      <c r="CHC70" s="425"/>
      <c r="CHD70" s="425"/>
      <c r="CHE70" s="425"/>
      <c r="CHF70" s="425"/>
      <c r="CHG70" s="425"/>
      <c r="CHH70" s="425"/>
      <c r="CHI70" s="425"/>
      <c r="CHJ70" s="425"/>
      <c r="CHK70" s="425"/>
      <c r="CHL70" s="425"/>
      <c r="CHM70" s="425"/>
      <c r="CHN70" s="425"/>
      <c r="CHO70" s="425"/>
      <c r="CHP70" s="425"/>
      <c r="CHQ70" s="425"/>
      <c r="CHR70" s="425"/>
      <c r="CHS70" s="425"/>
      <c r="CHT70" s="425"/>
      <c r="CHU70" s="425"/>
      <c r="CHV70" s="425"/>
      <c r="CHW70" s="425"/>
      <c r="CHX70" s="425"/>
      <c r="CHY70" s="425"/>
      <c r="CHZ70" s="425"/>
      <c r="CIA70" s="425"/>
      <c r="CIB70" s="425"/>
      <c r="CIC70" s="425"/>
      <c r="CID70" s="425"/>
      <c r="CIE70" s="425"/>
      <c r="CIF70" s="425"/>
      <c r="CIG70" s="425"/>
      <c r="CIH70" s="425"/>
      <c r="CII70" s="425"/>
      <c r="CIJ70" s="425"/>
      <c r="CIK70" s="425"/>
      <c r="CIL70" s="425"/>
      <c r="CIM70" s="425"/>
      <c r="CIN70" s="425"/>
      <c r="CIO70" s="425"/>
      <c r="CIP70" s="425"/>
      <c r="CIQ70" s="425"/>
      <c r="CIR70" s="425"/>
      <c r="CIS70" s="425"/>
      <c r="CIT70" s="425"/>
      <c r="CIU70" s="425"/>
      <c r="CIV70" s="425"/>
      <c r="CIW70" s="425"/>
      <c r="CIX70" s="425"/>
      <c r="CIY70" s="425"/>
      <c r="CIZ70" s="425"/>
      <c r="CJA70" s="425"/>
      <c r="CJB70" s="425"/>
      <c r="CJC70" s="425"/>
      <c r="CJD70" s="425"/>
      <c r="CJE70" s="425"/>
      <c r="CJF70" s="425"/>
      <c r="CJG70" s="425"/>
      <c r="CJH70" s="425"/>
      <c r="CJI70" s="425"/>
      <c r="CJJ70" s="425"/>
      <c r="CJK70" s="425"/>
      <c r="CJL70" s="425"/>
      <c r="CJM70" s="425"/>
      <c r="CJN70" s="425"/>
      <c r="CJO70" s="425"/>
      <c r="CJP70" s="425"/>
      <c r="CJQ70" s="425"/>
      <c r="CJR70" s="425"/>
      <c r="CJS70" s="425"/>
      <c r="CJT70" s="425"/>
      <c r="CJU70" s="425"/>
      <c r="CJV70" s="425"/>
      <c r="CJW70" s="425"/>
      <c r="CJX70" s="425"/>
      <c r="CJY70" s="425"/>
      <c r="CJZ70" s="425"/>
      <c r="CKA70" s="425"/>
      <c r="CKB70" s="425"/>
      <c r="CKC70" s="425"/>
      <c r="CKD70" s="425"/>
      <c r="CKE70" s="425"/>
      <c r="CKF70" s="425"/>
      <c r="CKG70" s="425"/>
      <c r="CKH70" s="425"/>
      <c r="CKI70" s="425"/>
      <c r="CKJ70" s="425"/>
      <c r="CKK70" s="425"/>
      <c r="CKL70" s="425"/>
      <c r="CKM70" s="425"/>
      <c r="CKN70" s="425"/>
      <c r="CKO70" s="425"/>
      <c r="CKP70" s="425"/>
      <c r="CKQ70" s="425"/>
      <c r="CKR70" s="425"/>
      <c r="CKS70" s="425"/>
      <c r="CKT70" s="425"/>
      <c r="CKU70" s="425"/>
      <c r="CKV70" s="425"/>
      <c r="CKW70" s="425"/>
      <c r="CKX70" s="425"/>
      <c r="CKY70" s="425"/>
      <c r="CKZ70" s="425"/>
      <c r="CLA70" s="425"/>
      <c r="CLB70" s="425"/>
      <c r="CLC70" s="425"/>
      <c r="CLD70" s="425"/>
      <c r="CLE70" s="425"/>
      <c r="CLF70" s="425"/>
      <c r="CLG70" s="425"/>
      <c r="CLH70" s="425"/>
      <c r="CLI70" s="425"/>
      <c r="CLJ70" s="425"/>
      <c r="CLK70" s="425"/>
      <c r="CLL70" s="425"/>
      <c r="CLM70" s="425"/>
      <c r="CLN70" s="425"/>
      <c r="CLO70" s="425"/>
      <c r="CLP70" s="425"/>
      <c r="CLQ70" s="425"/>
      <c r="CLR70" s="425"/>
      <c r="CLS70" s="425"/>
      <c r="CLT70" s="425"/>
      <c r="CLU70" s="425"/>
      <c r="CLV70" s="425"/>
      <c r="CLW70" s="425"/>
      <c r="CLX70" s="425"/>
      <c r="CLY70" s="425"/>
      <c r="CLZ70" s="425"/>
      <c r="CMA70" s="425"/>
      <c r="CMB70" s="425"/>
      <c r="CMC70" s="425"/>
      <c r="CMD70" s="425"/>
      <c r="CME70" s="425"/>
      <c r="CMF70" s="425"/>
      <c r="CMG70" s="425"/>
      <c r="CMH70" s="425"/>
      <c r="CMI70" s="425"/>
      <c r="CMJ70" s="425"/>
      <c r="CMK70" s="425"/>
      <c r="CML70" s="425"/>
      <c r="CMM70" s="425"/>
      <c r="CMN70" s="425"/>
      <c r="CMO70" s="425"/>
      <c r="CMP70" s="425"/>
      <c r="CMQ70" s="425"/>
      <c r="CMR70" s="425"/>
      <c r="CMS70" s="425"/>
      <c r="CMT70" s="425"/>
      <c r="CMU70" s="425"/>
      <c r="CMV70" s="425"/>
      <c r="CMW70" s="425"/>
      <c r="CMX70" s="425"/>
      <c r="CMY70" s="425"/>
      <c r="CMZ70" s="425"/>
      <c r="CNA70" s="425"/>
      <c r="CNB70" s="425"/>
      <c r="CNC70" s="425"/>
      <c r="CND70" s="425"/>
      <c r="CNE70" s="425"/>
      <c r="CNF70" s="425"/>
      <c r="CNG70" s="425"/>
      <c r="CNH70" s="425"/>
      <c r="CNI70" s="425"/>
      <c r="CNJ70" s="425"/>
      <c r="CNK70" s="425"/>
      <c r="CNL70" s="425"/>
      <c r="CNM70" s="425"/>
      <c r="CNN70" s="425"/>
      <c r="CNO70" s="425"/>
      <c r="CNP70" s="425"/>
      <c r="CNQ70" s="425"/>
      <c r="CNR70" s="425"/>
      <c r="CNS70" s="425"/>
      <c r="CNT70" s="425"/>
      <c r="CNU70" s="425"/>
      <c r="CNV70" s="425"/>
      <c r="CNW70" s="425"/>
      <c r="CNX70" s="425"/>
      <c r="CNY70" s="425"/>
      <c r="CNZ70" s="425"/>
      <c r="COA70" s="425"/>
      <c r="COB70" s="425"/>
      <c r="COC70" s="425"/>
      <c r="COD70" s="425"/>
      <c r="COE70" s="425"/>
      <c r="COF70" s="425"/>
      <c r="COG70" s="425"/>
      <c r="COH70" s="425"/>
      <c r="COI70" s="425"/>
      <c r="COJ70" s="425"/>
      <c r="COK70" s="425"/>
      <c r="COL70" s="425"/>
      <c r="COM70" s="425"/>
      <c r="CON70" s="425"/>
      <c r="COO70" s="425"/>
      <c r="COP70" s="425"/>
      <c r="COQ70" s="425"/>
      <c r="COR70" s="425"/>
      <c r="COS70" s="425"/>
      <c r="COT70" s="425"/>
      <c r="COU70" s="425"/>
      <c r="COV70" s="425"/>
      <c r="COW70" s="425"/>
      <c r="COX70" s="425"/>
      <c r="COY70" s="425"/>
      <c r="COZ70" s="425"/>
      <c r="CPA70" s="425"/>
      <c r="CPB70" s="425"/>
      <c r="CPC70" s="425"/>
      <c r="CPD70" s="425"/>
      <c r="CPE70" s="425"/>
      <c r="CPF70" s="425"/>
      <c r="CPG70" s="425"/>
      <c r="CPH70" s="425"/>
      <c r="CPI70" s="425"/>
      <c r="CPJ70" s="425"/>
      <c r="CPK70" s="425"/>
      <c r="CPL70" s="425"/>
      <c r="CPM70" s="425"/>
      <c r="CPN70" s="425"/>
      <c r="CPO70" s="425"/>
      <c r="CPP70" s="425"/>
      <c r="CPQ70" s="425"/>
      <c r="CPR70" s="425"/>
      <c r="CPS70" s="425"/>
      <c r="CPT70" s="425"/>
      <c r="CPU70" s="425"/>
      <c r="CPV70" s="425"/>
      <c r="CPW70" s="425"/>
      <c r="CPX70" s="425"/>
      <c r="CPY70" s="425"/>
      <c r="CPZ70" s="425"/>
      <c r="CQA70" s="425"/>
      <c r="CQB70" s="425"/>
      <c r="CQC70" s="425"/>
      <c r="CQD70" s="425"/>
      <c r="CQE70" s="425"/>
      <c r="CQF70" s="425"/>
      <c r="CQG70" s="425"/>
      <c r="CQH70" s="425"/>
      <c r="CQI70" s="425"/>
      <c r="CQJ70" s="425"/>
      <c r="CQK70" s="425"/>
      <c r="CQL70" s="425"/>
      <c r="CQM70" s="425"/>
      <c r="CQN70" s="425"/>
      <c r="CQO70" s="425"/>
      <c r="CQP70" s="425"/>
      <c r="CQQ70" s="425"/>
      <c r="CQR70" s="425"/>
      <c r="CQS70" s="425"/>
      <c r="CQT70" s="425"/>
      <c r="CQU70" s="425"/>
      <c r="CQV70" s="425"/>
      <c r="CQW70" s="425"/>
      <c r="CQX70" s="425"/>
      <c r="CQY70" s="425"/>
      <c r="CQZ70" s="425"/>
      <c r="CRA70" s="425"/>
      <c r="CRB70" s="425"/>
      <c r="CRC70" s="425"/>
      <c r="CRD70" s="425"/>
      <c r="CRE70" s="425"/>
      <c r="CRF70" s="425"/>
      <c r="CRG70" s="425"/>
      <c r="CRH70" s="425"/>
      <c r="CRI70" s="425"/>
      <c r="CRJ70" s="425"/>
      <c r="CRK70" s="425"/>
      <c r="CRL70" s="425"/>
      <c r="CRM70" s="425"/>
      <c r="CRN70" s="425"/>
      <c r="CRO70" s="425"/>
      <c r="CRP70" s="425"/>
      <c r="CRQ70" s="425"/>
      <c r="CRR70" s="425"/>
      <c r="CRS70" s="425"/>
      <c r="CRT70" s="425"/>
      <c r="CRU70" s="425"/>
      <c r="CRV70" s="425"/>
      <c r="CRW70" s="425"/>
      <c r="CRX70" s="425"/>
      <c r="CRY70" s="425"/>
      <c r="CRZ70" s="425"/>
      <c r="CSA70" s="425"/>
      <c r="CSB70" s="425"/>
      <c r="CSC70" s="425"/>
      <c r="CSD70" s="425"/>
      <c r="CSE70" s="425"/>
      <c r="CSF70" s="425"/>
      <c r="CSG70" s="425"/>
      <c r="CSH70" s="425"/>
      <c r="CSI70" s="425"/>
      <c r="CSJ70" s="425"/>
      <c r="CSK70" s="425"/>
      <c r="CSL70" s="425"/>
      <c r="CSM70" s="425"/>
      <c r="CSN70" s="425"/>
      <c r="CSO70" s="425"/>
      <c r="CSP70" s="425"/>
      <c r="CSQ70" s="425"/>
      <c r="CSR70" s="425"/>
      <c r="CSS70" s="425"/>
      <c r="CST70" s="425"/>
      <c r="CSU70" s="425"/>
      <c r="CSV70" s="425"/>
      <c r="CSW70" s="425"/>
      <c r="CSX70" s="425"/>
      <c r="CSY70" s="425"/>
      <c r="CSZ70" s="425"/>
      <c r="CTA70" s="425"/>
      <c r="CTB70" s="425"/>
      <c r="CTC70" s="425"/>
      <c r="CTD70" s="425"/>
      <c r="CTE70" s="425"/>
      <c r="CTF70" s="425"/>
      <c r="CTG70" s="425"/>
      <c r="CTH70" s="425"/>
      <c r="CTI70" s="425"/>
      <c r="CTJ70" s="425"/>
      <c r="CTK70" s="425"/>
      <c r="CTL70" s="425"/>
      <c r="CTM70" s="425"/>
      <c r="CTN70" s="425"/>
      <c r="CTO70" s="425"/>
      <c r="CTP70" s="425"/>
      <c r="CTQ70" s="425"/>
      <c r="CTR70" s="425"/>
      <c r="CTS70" s="425"/>
      <c r="CTT70" s="425"/>
      <c r="CTU70" s="425"/>
      <c r="CTV70" s="425"/>
      <c r="CTW70" s="425"/>
      <c r="CTX70" s="425"/>
      <c r="CTY70" s="425"/>
      <c r="CTZ70" s="425"/>
      <c r="CUA70" s="425"/>
      <c r="CUB70" s="425"/>
      <c r="CUC70" s="425"/>
      <c r="CUD70" s="425"/>
      <c r="CUE70" s="425"/>
      <c r="CUF70" s="425"/>
      <c r="CUG70" s="425"/>
      <c r="CUH70" s="425"/>
      <c r="CUI70" s="425"/>
      <c r="CUJ70" s="425"/>
      <c r="CUK70" s="425"/>
      <c r="CUL70" s="425"/>
      <c r="CUM70" s="425"/>
      <c r="CUN70" s="425"/>
      <c r="CUO70" s="425"/>
      <c r="CUP70" s="425"/>
      <c r="CUQ70" s="425"/>
      <c r="CUR70" s="425"/>
      <c r="CUS70" s="425"/>
      <c r="CUT70" s="425"/>
      <c r="CUU70" s="425"/>
      <c r="CUV70" s="425"/>
      <c r="CUW70" s="425"/>
      <c r="CUX70" s="425"/>
      <c r="CUY70" s="425"/>
      <c r="CUZ70" s="425"/>
      <c r="CVA70" s="425"/>
      <c r="CVB70" s="425"/>
      <c r="CVC70" s="425"/>
      <c r="CVD70" s="425"/>
      <c r="CVE70" s="425"/>
      <c r="CVF70" s="425"/>
      <c r="CVG70" s="425"/>
      <c r="CVH70" s="425"/>
      <c r="CVI70" s="425"/>
      <c r="CVJ70" s="425"/>
      <c r="CVK70" s="425"/>
      <c r="CVL70" s="425"/>
      <c r="CVM70" s="425"/>
      <c r="CVN70" s="425"/>
      <c r="CVO70" s="425"/>
      <c r="CVP70" s="425"/>
      <c r="CVQ70" s="425"/>
      <c r="CVR70" s="425"/>
      <c r="CVS70" s="425"/>
      <c r="CVT70" s="425"/>
      <c r="CVU70" s="425"/>
      <c r="CVV70" s="425"/>
      <c r="CVW70" s="425"/>
      <c r="CVX70" s="425"/>
      <c r="CVY70" s="425"/>
      <c r="CVZ70" s="425"/>
      <c r="CWA70" s="425"/>
      <c r="CWB70" s="425"/>
      <c r="CWC70" s="425"/>
      <c r="CWD70" s="425"/>
      <c r="CWE70" s="425"/>
      <c r="CWF70" s="425"/>
      <c r="CWG70" s="425"/>
      <c r="CWH70" s="425"/>
      <c r="CWI70" s="425"/>
      <c r="CWJ70" s="425"/>
      <c r="CWK70" s="425"/>
      <c r="CWL70" s="425"/>
      <c r="CWM70" s="425"/>
      <c r="CWN70" s="425"/>
      <c r="CWO70" s="425"/>
      <c r="CWP70" s="425"/>
      <c r="CWQ70" s="425"/>
      <c r="CWR70" s="425"/>
      <c r="CWS70" s="425"/>
      <c r="CWT70" s="425"/>
      <c r="CWU70" s="425"/>
      <c r="CWV70" s="425"/>
      <c r="CWW70" s="425"/>
      <c r="CWX70" s="425"/>
      <c r="CWY70" s="425"/>
      <c r="CWZ70" s="425"/>
      <c r="CXA70" s="425"/>
      <c r="CXB70" s="425"/>
      <c r="CXC70" s="425"/>
      <c r="CXD70" s="425"/>
      <c r="CXE70" s="425"/>
      <c r="CXF70" s="425"/>
      <c r="CXG70" s="425"/>
      <c r="CXH70" s="425"/>
      <c r="CXI70" s="425"/>
      <c r="CXJ70" s="425"/>
      <c r="CXK70" s="425"/>
      <c r="CXL70" s="425"/>
      <c r="CXM70" s="425"/>
      <c r="CXN70" s="425"/>
      <c r="CXO70" s="425"/>
      <c r="CXP70" s="425"/>
      <c r="CXQ70" s="425"/>
      <c r="CXR70" s="425"/>
      <c r="CXS70" s="425"/>
      <c r="CXT70" s="425"/>
      <c r="CXU70" s="425"/>
      <c r="CXV70" s="425"/>
      <c r="CXW70" s="425"/>
      <c r="CXX70" s="425"/>
      <c r="CXY70" s="425"/>
      <c r="CXZ70" s="425"/>
      <c r="CYA70" s="425"/>
      <c r="CYB70" s="425"/>
      <c r="CYC70" s="425"/>
      <c r="CYD70" s="425"/>
      <c r="CYE70" s="425"/>
      <c r="CYF70" s="425"/>
      <c r="CYG70" s="425"/>
      <c r="CYH70" s="425"/>
      <c r="CYI70" s="425"/>
      <c r="CYJ70" s="425"/>
      <c r="CYK70" s="425"/>
      <c r="CYL70" s="425"/>
      <c r="CYM70" s="425"/>
      <c r="CYN70" s="425"/>
      <c r="CYO70" s="425"/>
      <c r="CYP70" s="425"/>
      <c r="CYQ70" s="425"/>
      <c r="CYR70" s="425"/>
      <c r="CYS70" s="425"/>
      <c r="CYT70" s="425"/>
      <c r="CYU70" s="425"/>
      <c r="CYV70" s="425"/>
      <c r="CYW70" s="425"/>
      <c r="CYX70" s="425"/>
      <c r="CYY70" s="425"/>
      <c r="CYZ70" s="425"/>
      <c r="CZA70" s="425"/>
      <c r="CZB70" s="425"/>
      <c r="CZC70" s="425"/>
      <c r="CZD70" s="425"/>
      <c r="CZE70" s="425"/>
      <c r="CZF70" s="425"/>
      <c r="CZG70" s="425"/>
      <c r="CZH70" s="425"/>
      <c r="CZI70" s="425"/>
      <c r="CZJ70" s="425"/>
      <c r="CZK70" s="425"/>
      <c r="CZL70" s="425"/>
      <c r="CZM70" s="425"/>
      <c r="CZN70" s="425"/>
      <c r="CZO70" s="425"/>
      <c r="CZP70" s="425"/>
      <c r="CZQ70" s="425"/>
      <c r="CZR70" s="425"/>
      <c r="CZS70" s="425"/>
      <c r="CZT70" s="425"/>
      <c r="CZU70" s="425"/>
      <c r="CZV70" s="425"/>
      <c r="CZW70" s="425"/>
      <c r="CZX70" s="425"/>
      <c r="CZY70" s="425"/>
      <c r="CZZ70" s="425"/>
      <c r="DAA70" s="425"/>
      <c r="DAB70" s="425"/>
      <c r="DAC70" s="425"/>
      <c r="DAD70" s="425"/>
      <c r="DAE70" s="425"/>
      <c r="DAF70" s="425"/>
      <c r="DAG70" s="425"/>
      <c r="DAH70" s="425"/>
      <c r="DAI70" s="425"/>
      <c r="DAJ70" s="425"/>
      <c r="DAK70" s="425"/>
      <c r="DAL70" s="425"/>
      <c r="DAM70" s="425"/>
      <c r="DAN70" s="425"/>
      <c r="DAO70" s="425"/>
      <c r="DAP70" s="425"/>
      <c r="DAQ70" s="425"/>
      <c r="DAR70" s="425"/>
      <c r="DAS70" s="425"/>
      <c r="DAT70" s="425"/>
      <c r="DAU70" s="425"/>
      <c r="DAV70" s="425"/>
      <c r="DAW70" s="425"/>
      <c r="DAX70" s="425"/>
      <c r="DAY70" s="425"/>
      <c r="DAZ70" s="425"/>
      <c r="DBA70" s="425"/>
      <c r="DBB70" s="425"/>
      <c r="DBC70" s="425"/>
      <c r="DBD70" s="425"/>
      <c r="DBE70" s="425"/>
      <c r="DBF70" s="425"/>
      <c r="DBG70" s="425"/>
      <c r="DBH70" s="425"/>
      <c r="DBI70" s="425"/>
      <c r="DBJ70" s="425"/>
      <c r="DBK70" s="425"/>
      <c r="DBL70" s="425"/>
      <c r="DBM70" s="425"/>
      <c r="DBN70" s="425"/>
      <c r="DBO70" s="425"/>
      <c r="DBP70" s="425"/>
      <c r="DBQ70" s="425"/>
      <c r="DBR70" s="425"/>
      <c r="DBS70" s="425"/>
      <c r="DBT70" s="425"/>
      <c r="DBU70" s="425"/>
      <c r="DBV70" s="425"/>
      <c r="DBW70" s="425"/>
      <c r="DBX70" s="425"/>
      <c r="DBY70" s="425"/>
      <c r="DBZ70" s="425"/>
      <c r="DCA70" s="425"/>
      <c r="DCB70" s="425"/>
      <c r="DCC70" s="425"/>
      <c r="DCD70" s="425"/>
      <c r="DCE70" s="425"/>
      <c r="DCF70" s="425"/>
      <c r="DCG70" s="425"/>
      <c r="DCH70" s="425"/>
      <c r="DCI70" s="425"/>
      <c r="DCJ70" s="425"/>
      <c r="DCK70" s="425"/>
      <c r="DCL70" s="425"/>
      <c r="DCM70" s="425"/>
      <c r="DCN70" s="425"/>
      <c r="DCO70" s="425"/>
      <c r="DCP70" s="425"/>
      <c r="DCQ70" s="425"/>
      <c r="DCR70" s="425"/>
      <c r="DCS70" s="425"/>
      <c r="DCT70" s="425"/>
      <c r="DCU70" s="425"/>
      <c r="DCV70" s="425"/>
      <c r="DCW70" s="425"/>
      <c r="DCX70" s="425"/>
      <c r="DCY70" s="425"/>
      <c r="DCZ70" s="425"/>
      <c r="DDA70" s="425"/>
      <c r="DDB70" s="425"/>
      <c r="DDC70" s="425"/>
      <c r="DDD70" s="425"/>
      <c r="DDE70" s="425"/>
      <c r="DDF70" s="425"/>
      <c r="DDG70" s="425"/>
      <c r="DDH70" s="425"/>
      <c r="DDI70" s="425"/>
      <c r="DDJ70" s="425"/>
      <c r="DDK70" s="425"/>
      <c r="DDL70" s="425"/>
      <c r="DDM70" s="425"/>
      <c r="DDN70" s="425"/>
      <c r="DDO70" s="425"/>
      <c r="DDP70" s="425"/>
      <c r="DDQ70" s="425"/>
      <c r="DDR70" s="425"/>
      <c r="DDS70" s="425"/>
      <c r="DDT70" s="425"/>
      <c r="DDU70" s="425"/>
      <c r="DDV70" s="425"/>
      <c r="DDW70" s="425"/>
      <c r="DDX70" s="425"/>
      <c r="DDY70" s="425"/>
      <c r="DDZ70" s="425"/>
      <c r="DEA70" s="425"/>
      <c r="DEB70" s="425"/>
      <c r="DEC70" s="425"/>
      <c r="DED70" s="425"/>
      <c r="DEE70" s="425"/>
      <c r="DEF70" s="425"/>
      <c r="DEG70" s="425"/>
      <c r="DEH70" s="425"/>
      <c r="DEI70" s="425"/>
      <c r="DEJ70" s="425"/>
      <c r="DEK70" s="425"/>
      <c r="DEL70" s="425"/>
      <c r="DEM70" s="425"/>
      <c r="DEN70" s="425"/>
      <c r="DEO70" s="425"/>
      <c r="DEP70" s="425"/>
      <c r="DEQ70" s="425"/>
      <c r="DER70" s="425"/>
      <c r="DES70" s="425"/>
      <c r="DET70" s="425"/>
      <c r="DEU70" s="425"/>
      <c r="DEV70" s="425"/>
      <c r="DEW70" s="425"/>
      <c r="DEX70" s="425"/>
      <c r="DEY70" s="425"/>
      <c r="DEZ70" s="425"/>
      <c r="DFA70" s="425"/>
      <c r="DFB70" s="425"/>
      <c r="DFC70" s="425"/>
      <c r="DFD70" s="425"/>
      <c r="DFE70" s="425"/>
      <c r="DFF70" s="425"/>
      <c r="DFG70" s="425"/>
      <c r="DFH70" s="425"/>
      <c r="DFI70" s="425"/>
      <c r="DFJ70" s="425"/>
      <c r="DFK70" s="425"/>
      <c r="DFL70" s="425"/>
      <c r="DFM70" s="425"/>
      <c r="DFN70" s="425"/>
      <c r="DFO70" s="425"/>
      <c r="DFP70" s="425"/>
      <c r="DFQ70" s="425"/>
      <c r="DFR70" s="425"/>
      <c r="DFS70" s="425"/>
      <c r="DFT70" s="425"/>
      <c r="DFU70" s="425"/>
      <c r="DFV70" s="425"/>
      <c r="DFW70" s="425"/>
      <c r="DFX70" s="425"/>
      <c r="DFY70" s="425"/>
      <c r="DFZ70" s="425"/>
      <c r="DGA70" s="425"/>
      <c r="DGB70" s="425"/>
      <c r="DGC70" s="425"/>
      <c r="DGD70" s="425"/>
      <c r="DGE70" s="425"/>
      <c r="DGF70" s="425"/>
      <c r="DGG70" s="425"/>
      <c r="DGH70" s="425"/>
      <c r="DGI70" s="425"/>
      <c r="DGJ70" s="425"/>
      <c r="DGK70" s="425"/>
      <c r="DGL70" s="425"/>
      <c r="DGM70" s="425"/>
      <c r="DGN70" s="425"/>
      <c r="DGO70" s="425"/>
      <c r="DGP70" s="425"/>
      <c r="DGQ70" s="425"/>
      <c r="DGR70" s="425"/>
      <c r="DGS70" s="425"/>
      <c r="DGT70" s="425"/>
      <c r="DGU70" s="425"/>
      <c r="DGV70" s="425"/>
      <c r="DGW70" s="425"/>
      <c r="DGX70" s="425"/>
      <c r="DGY70" s="425"/>
      <c r="DGZ70" s="425"/>
      <c r="DHA70" s="425"/>
      <c r="DHB70" s="425"/>
      <c r="DHC70" s="425"/>
      <c r="DHD70" s="425"/>
      <c r="DHE70" s="425"/>
      <c r="DHF70" s="425"/>
      <c r="DHG70" s="425"/>
      <c r="DHH70" s="425"/>
      <c r="DHI70" s="425"/>
      <c r="DHJ70" s="425"/>
      <c r="DHK70" s="425"/>
      <c r="DHL70" s="425"/>
      <c r="DHM70" s="425"/>
      <c r="DHN70" s="425"/>
      <c r="DHO70" s="425"/>
      <c r="DHP70" s="425"/>
      <c r="DHQ70" s="425"/>
      <c r="DHR70" s="425"/>
      <c r="DHS70" s="425"/>
      <c r="DHT70" s="425"/>
      <c r="DHU70" s="425"/>
      <c r="DHV70" s="425"/>
      <c r="DHW70" s="425"/>
      <c r="DHX70" s="425"/>
      <c r="DHY70" s="425"/>
      <c r="DHZ70" s="425"/>
      <c r="DIA70" s="425"/>
      <c r="DIB70" s="425"/>
      <c r="DIC70" s="425"/>
      <c r="DID70" s="425"/>
      <c r="DIE70" s="425"/>
      <c r="DIF70" s="425"/>
      <c r="DIG70" s="425"/>
      <c r="DIH70" s="425"/>
      <c r="DII70" s="425"/>
      <c r="DIJ70" s="425"/>
      <c r="DIK70" s="425"/>
      <c r="DIL70" s="425"/>
      <c r="DIM70" s="425"/>
      <c r="DIN70" s="425"/>
      <c r="DIO70" s="425"/>
      <c r="DIP70" s="425"/>
      <c r="DIQ70" s="425"/>
      <c r="DIR70" s="425"/>
      <c r="DIS70" s="425"/>
      <c r="DIT70" s="425"/>
      <c r="DIU70" s="425"/>
      <c r="DIV70" s="425"/>
      <c r="DIW70" s="425"/>
      <c r="DIX70" s="425"/>
      <c r="DIY70" s="425"/>
      <c r="DIZ70" s="425"/>
      <c r="DJA70" s="425"/>
      <c r="DJB70" s="425"/>
      <c r="DJC70" s="425"/>
      <c r="DJD70" s="425"/>
      <c r="DJE70" s="425"/>
      <c r="DJF70" s="425"/>
      <c r="DJG70" s="425"/>
      <c r="DJH70" s="425"/>
      <c r="DJI70" s="425"/>
      <c r="DJJ70" s="425"/>
      <c r="DJK70" s="425"/>
      <c r="DJL70" s="425"/>
      <c r="DJM70" s="425"/>
      <c r="DJN70" s="425"/>
      <c r="DJO70" s="425"/>
      <c r="DJP70" s="425"/>
      <c r="DJQ70" s="425"/>
      <c r="DJR70" s="425"/>
      <c r="DJS70" s="425"/>
      <c r="DJT70" s="425"/>
      <c r="DJU70" s="425"/>
      <c r="DJV70" s="425"/>
      <c r="DJW70" s="425"/>
      <c r="DJX70" s="425"/>
      <c r="DJY70" s="425"/>
      <c r="DJZ70" s="425"/>
      <c r="DKA70" s="425"/>
      <c r="DKB70" s="425"/>
      <c r="DKC70" s="425"/>
      <c r="DKD70" s="425"/>
      <c r="DKE70" s="425"/>
      <c r="DKF70" s="425"/>
      <c r="DKG70" s="425"/>
      <c r="DKH70" s="425"/>
      <c r="DKI70" s="425"/>
      <c r="DKJ70" s="425"/>
      <c r="DKK70" s="425"/>
      <c r="DKL70" s="425"/>
      <c r="DKM70" s="425"/>
      <c r="DKN70" s="425"/>
      <c r="DKO70" s="425"/>
      <c r="DKP70" s="425"/>
      <c r="DKQ70" s="425"/>
      <c r="DKR70" s="425"/>
      <c r="DKS70" s="425"/>
      <c r="DKT70" s="425"/>
      <c r="DKU70" s="425"/>
      <c r="DKV70" s="425"/>
      <c r="DKW70" s="425"/>
      <c r="DKX70" s="425"/>
      <c r="DKY70" s="425"/>
      <c r="DKZ70" s="425"/>
      <c r="DLA70" s="425"/>
      <c r="DLB70" s="425"/>
      <c r="DLC70" s="425"/>
      <c r="DLD70" s="425"/>
      <c r="DLE70" s="425"/>
      <c r="DLF70" s="425"/>
      <c r="DLG70" s="425"/>
      <c r="DLH70" s="425"/>
      <c r="DLI70" s="425"/>
      <c r="DLJ70" s="425"/>
      <c r="DLK70" s="425"/>
      <c r="DLL70" s="425"/>
      <c r="DLM70" s="425"/>
      <c r="DLN70" s="425"/>
      <c r="DLO70" s="425"/>
      <c r="DLP70" s="425"/>
      <c r="DLQ70" s="425"/>
      <c r="DLR70" s="425"/>
      <c r="DLS70" s="425"/>
      <c r="DLT70" s="425"/>
      <c r="DLU70" s="425"/>
      <c r="DLV70" s="425"/>
      <c r="DLW70" s="425"/>
      <c r="DLX70" s="425"/>
      <c r="DLY70" s="425"/>
      <c r="DLZ70" s="425"/>
      <c r="DMA70" s="425"/>
      <c r="DMB70" s="425"/>
      <c r="DMC70" s="425"/>
      <c r="DMD70" s="425"/>
      <c r="DME70" s="425"/>
      <c r="DMF70" s="425"/>
      <c r="DMG70" s="425"/>
      <c r="DMH70" s="425"/>
      <c r="DMI70" s="425"/>
      <c r="DMJ70" s="425"/>
      <c r="DMK70" s="425"/>
      <c r="DML70" s="425"/>
      <c r="DMM70" s="425"/>
      <c r="DMN70" s="425"/>
      <c r="DMO70" s="425"/>
      <c r="DMP70" s="425"/>
      <c r="DMQ70" s="425"/>
      <c r="DMR70" s="425"/>
      <c r="DMS70" s="425"/>
      <c r="DMT70" s="425"/>
      <c r="DMU70" s="425"/>
      <c r="DMV70" s="425"/>
      <c r="DMW70" s="425"/>
      <c r="DMX70" s="425"/>
      <c r="DMY70" s="425"/>
      <c r="DMZ70" s="425"/>
      <c r="DNA70" s="425"/>
      <c r="DNB70" s="425"/>
      <c r="DNC70" s="425"/>
      <c r="DND70" s="425"/>
      <c r="DNE70" s="425"/>
      <c r="DNF70" s="425"/>
      <c r="DNG70" s="425"/>
      <c r="DNH70" s="425"/>
      <c r="DNI70" s="425"/>
      <c r="DNJ70" s="425"/>
      <c r="DNK70" s="425"/>
      <c r="DNL70" s="425"/>
      <c r="DNM70" s="425"/>
      <c r="DNN70" s="425"/>
      <c r="DNO70" s="425"/>
      <c r="DNP70" s="425"/>
      <c r="DNQ70" s="425"/>
      <c r="DNR70" s="425"/>
      <c r="DNS70" s="425"/>
      <c r="DNT70" s="425"/>
      <c r="DNU70" s="425"/>
      <c r="DNV70" s="425"/>
      <c r="DNW70" s="425"/>
      <c r="DNX70" s="425"/>
      <c r="DNY70" s="425"/>
      <c r="DNZ70" s="425"/>
      <c r="DOA70" s="425"/>
      <c r="DOB70" s="425"/>
      <c r="DOC70" s="425"/>
      <c r="DOD70" s="425"/>
      <c r="DOE70" s="425"/>
      <c r="DOF70" s="425"/>
      <c r="DOG70" s="425"/>
      <c r="DOH70" s="425"/>
      <c r="DOI70" s="425"/>
      <c r="DOJ70" s="425"/>
      <c r="DOK70" s="425"/>
      <c r="DOL70" s="425"/>
      <c r="DOM70" s="425"/>
      <c r="DON70" s="425"/>
      <c r="DOO70" s="425"/>
      <c r="DOP70" s="425"/>
      <c r="DOQ70" s="425"/>
      <c r="DOR70" s="425"/>
      <c r="DOS70" s="425"/>
      <c r="DOT70" s="425"/>
      <c r="DOU70" s="425"/>
      <c r="DOV70" s="425"/>
      <c r="DOW70" s="425"/>
      <c r="DOX70" s="425"/>
      <c r="DOY70" s="425"/>
      <c r="DOZ70" s="425"/>
      <c r="DPA70" s="425"/>
      <c r="DPB70" s="425"/>
      <c r="DPC70" s="425"/>
      <c r="DPD70" s="425"/>
      <c r="DPE70" s="425"/>
      <c r="DPF70" s="425"/>
      <c r="DPG70" s="425"/>
      <c r="DPH70" s="425"/>
      <c r="DPI70" s="425"/>
      <c r="DPJ70" s="425"/>
      <c r="DPK70" s="425"/>
      <c r="DPL70" s="425"/>
      <c r="DPM70" s="425"/>
      <c r="DPN70" s="425"/>
      <c r="DPO70" s="425"/>
      <c r="DPP70" s="425"/>
      <c r="DPQ70" s="425"/>
      <c r="DPR70" s="425"/>
      <c r="DPS70" s="425"/>
      <c r="DPT70" s="425"/>
      <c r="DPU70" s="425"/>
      <c r="DPV70" s="425"/>
      <c r="DPW70" s="425"/>
      <c r="DPX70" s="425"/>
      <c r="DPY70" s="425"/>
      <c r="DPZ70" s="425"/>
      <c r="DQA70" s="425"/>
      <c r="DQB70" s="425"/>
      <c r="DQC70" s="425"/>
      <c r="DQD70" s="425"/>
      <c r="DQE70" s="425"/>
      <c r="DQF70" s="425"/>
      <c r="DQG70" s="425"/>
      <c r="DQH70" s="425"/>
      <c r="DQI70" s="425"/>
      <c r="DQJ70" s="425"/>
      <c r="DQK70" s="425"/>
      <c r="DQL70" s="425"/>
      <c r="DQM70" s="425"/>
      <c r="DQN70" s="425"/>
      <c r="DQO70" s="425"/>
      <c r="DQP70" s="425"/>
      <c r="DQQ70" s="425"/>
      <c r="DQR70" s="425"/>
      <c r="DQS70" s="425"/>
      <c r="DQT70" s="425"/>
      <c r="DQU70" s="425"/>
      <c r="DQV70" s="425"/>
      <c r="DQW70" s="425"/>
      <c r="DQX70" s="425"/>
      <c r="DQY70" s="425"/>
      <c r="DQZ70" s="425"/>
      <c r="DRA70" s="425"/>
      <c r="DRB70" s="425"/>
      <c r="DRC70" s="425"/>
      <c r="DRD70" s="425"/>
      <c r="DRE70" s="425"/>
      <c r="DRF70" s="425"/>
      <c r="DRG70" s="425"/>
      <c r="DRH70" s="425"/>
      <c r="DRI70" s="425"/>
      <c r="DRJ70" s="425"/>
      <c r="DRK70" s="425"/>
      <c r="DRL70" s="425"/>
      <c r="DRM70" s="425"/>
      <c r="DRN70" s="425"/>
      <c r="DRO70" s="425"/>
      <c r="DRP70" s="425"/>
      <c r="DRQ70" s="425"/>
      <c r="DRR70" s="425"/>
      <c r="DRS70" s="425"/>
      <c r="DRT70" s="425"/>
      <c r="DRU70" s="425"/>
      <c r="DRV70" s="425"/>
      <c r="DRW70" s="425"/>
      <c r="DRX70" s="425"/>
      <c r="DRY70" s="425"/>
      <c r="DRZ70" s="425"/>
      <c r="DSA70" s="425"/>
      <c r="DSB70" s="425"/>
      <c r="DSC70" s="425"/>
      <c r="DSD70" s="425"/>
      <c r="DSE70" s="425"/>
      <c r="DSF70" s="425"/>
      <c r="DSG70" s="425"/>
      <c r="DSH70" s="425"/>
      <c r="DSI70" s="425"/>
      <c r="DSJ70" s="425"/>
      <c r="DSK70" s="425"/>
      <c r="DSL70" s="425"/>
      <c r="DSM70" s="425"/>
      <c r="DSN70" s="425"/>
      <c r="DSO70" s="425"/>
      <c r="DSP70" s="425"/>
      <c r="DSQ70" s="425"/>
      <c r="DSR70" s="425"/>
      <c r="DSS70" s="425"/>
      <c r="DST70" s="425"/>
      <c r="DSU70" s="425"/>
      <c r="DSV70" s="425"/>
      <c r="DSW70" s="425"/>
      <c r="DSX70" s="425"/>
      <c r="DSY70" s="425"/>
      <c r="DSZ70" s="425"/>
      <c r="DTA70" s="425"/>
      <c r="DTB70" s="425"/>
      <c r="DTC70" s="425"/>
      <c r="DTD70" s="425"/>
      <c r="DTE70" s="425"/>
      <c r="DTF70" s="425"/>
      <c r="DTG70" s="425"/>
      <c r="DTH70" s="425"/>
      <c r="DTI70" s="425"/>
      <c r="DTJ70" s="425"/>
      <c r="DTK70" s="425"/>
      <c r="DTL70" s="425"/>
      <c r="DTM70" s="425"/>
      <c r="DTN70" s="425"/>
      <c r="DTO70" s="425"/>
      <c r="DTP70" s="425"/>
      <c r="DTQ70" s="425"/>
      <c r="DTR70" s="425"/>
      <c r="DTS70" s="425"/>
      <c r="DTT70" s="425"/>
      <c r="DTU70" s="425"/>
      <c r="DTV70" s="425"/>
      <c r="DTW70" s="425"/>
      <c r="DTX70" s="425"/>
      <c r="DTY70" s="425"/>
      <c r="DTZ70" s="425"/>
      <c r="DUA70" s="425"/>
      <c r="DUB70" s="425"/>
      <c r="DUC70" s="425"/>
      <c r="DUD70" s="425"/>
      <c r="DUE70" s="425"/>
      <c r="DUF70" s="425"/>
      <c r="DUG70" s="425"/>
      <c r="DUH70" s="425"/>
      <c r="DUI70" s="425"/>
      <c r="DUJ70" s="425"/>
      <c r="DUK70" s="425"/>
      <c r="DUL70" s="425"/>
      <c r="DUM70" s="425"/>
      <c r="DUN70" s="425"/>
      <c r="DUO70" s="425"/>
      <c r="DUP70" s="425"/>
      <c r="DUQ70" s="425"/>
      <c r="DUR70" s="425"/>
      <c r="DUS70" s="425"/>
      <c r="DUT70" s="425"/>
      <c r="DUU70" s="425"/>
      <c r="DUV70" s="425"/>
      <c r="DUW70" s="425"/>
      <c r="DUX70" s="425"/>
      <c r="DUY70" s="425"/>
      <c r="DUZ70" s="425"/>
      <c r="DVA70" s="425"/>
      <c r="DVB70" s="425"/>
      <c r="DVC70" s="425"/>
      <c r="DVD70" s="425"/>
      <c r="DVE70" s="425"/>
      <c r="DVF70" s="425"/>
      <c r="DVG70" s="425"/>
      <c r="DVH70" s="425"/>
      <c r="DVI70" s="425"/>
      <c r="DVJ70" s="425"/>
      <c r="DVK70" s="425"/>
      <c r="DVL70" s="425"/>
      <c r="DVM70" s="425"/>
      <c r="DVN70" s="425"/>
      <c r="DVO70" s="425"/>
      <c r="DVP70" s="425"/>
      <c r="DVQ70" s="425"/>
      <c r="DVR70" s="425"/>
      <c r="DVS70" s="425"/>
      <c r="DVT70" s="425"/>
      <c r="DVU70" s="425"/>
      <c r="DVV70" s="425"/>
      <c r="DVW70" s="425"/>
      <c r="DVX70" s="425"/>
      <c r="DVY70" s="425"/>
      <c r="DVZ70" s="425"/>
      <c r="DWA70" s="425"/>
      <c r="DWB70" s="425"/>
      <c r="DWC70" s="425"/>
      <c r="DWD70" s="425"/>
      <c r="DWE70" s="425"/>
      <c r="DWF70" s="425"/>
      <c r="DWG70" s="425"/>
      <c r="DWH70" s="425"/>
      <c r="DWI70" s="425"/>
      <c r="DWJ70" s="425"/>
      <c r="DWK70" s="425"/>
      <c r="DWL70" s="425"/>
      <c r="DWM70" s="425"/>
      <c r="DWN70" s="425"/>
      <c r="DWO70" s="425"/>
      <c r="DWP70" s="425"/>
      <c r="DWQ70" s="425"/>
      <c r="DWR70" s="425"/>
      <c r="DWS70" s="425"/>
      <c r="DWT70" s="425"/>
      <c r="DWU70" s="425"/>
      <c r="DWV70" s="425"/>
      <c r="DWW70" s="425"/>
      <c r="DWX70" s="425"/>
      <c r="DWY70" s="425"/>
      <c r="DWZ70" s="425"/>
      <c r="DXA70" s="425"/>
      <c r="DXB70" s="425"/>
      <c r="DXC70" s="425"/>
      <c r="DXD70" s="425"/>
      <c r="DXE70" s="425"/>
      <c r="DXF70" s="425"/>
      <c r="DXG70" s="425"/>
      <c r="DXH70" s="425"/>
      <c r="DXI70" s="425"/>
      <c r="DXJ70" s="425"/>
      <c r="DXK70" s="425"/>
      <c r="DXL70" s="425"/>
      <c r="DXM70" s="425"/>
      <c r="DXN70" s="425"/>
      <c r="DXO70" s="425"/>
      <c r="DXP70" s="425"/>
      <c r="DXQ70" s="425"/>
      <c r="DXR70" s="425"/>
      <c r="DXS70" s="425"/>
      <c r="DXT70" s="425"/>
      <c r="DXU70" s="425"/>
      <c r="DXV70" s="425"/>
      <c r="DXW70" s="425"/>
      <c r="DXX70" s="425"/>
      <c r="DXY70" s="425"/>
      <c r="DXZ70" s="425"/>
      <c r="DYA70" s="425"/>
      <c r="DYB70" s="425"/>
      <c r="DYC70" s="425"/>
      <c r="DYD70" s="425"/>
      <c r="DYE70" s="425"/>
      <c r="DYF70" s="425"/>
      <c r="DYG70" s="425"/>
      <c r="DYH70" s="425"/>
      <c r="DYI70" s="425"/>
      <c r="DYJ70" s="425"/>
      <c r="DYK70" s="425"/>
      <c r="DYL70" s="425"/>
      <c r="DYM70" s="425"/>
      <c r="DYN70" s="425"/>
      <c r="DYO70" s="425"/>
      <c r="DYP70" s="425"/>
      <c r="DYQ70" s="425"/>
      <c r="DYR70" s="425"/>
      <c r="DYS70" s="425"/>
      <c r="DYT70" s="425"/>
      <c r="DYU70" s="425"/>
      <c r="DYV70" s="425"/>
      <c r="DYW70" s="425"/>
      <c r="DYX70" s="425"/>
      <c r="DYY70" s="425"/>
      <c r="DYZ70" s="425"/>
      <c r="DZA70" s="425"/>
      <c r="DZB70" s="425"/>
      <c r="DZC70" s="425"/>
      <c r="DZD70" s="425"/>
      <c r="DZE70" s="425"/>
      <c r="DZF70" s="425"/>
      <c r="DZG70" s="425"/>
      <c r="DZH70" s="425"/>
      <c r="DZI70" s="425"/>
      <c r="DZJ70" s="425"/>
      <c r="DZK70" s="425"/>
      <c r="DZL70" s="425"/>
      <c r="DZM70" s="425"/>
      <c r="DZN70" s="425"/>
      <c r="DZO70" s="425"/>
      <c r="DZP70" s="425"/>
      <c r="DZQ70" s="425"/>
      <c r="DZR70" s="425"/>
      <c r="DZS70" s="425"/>
      <c r="DZT70" s="425"/>
      <c r="DZU70" s="425"/>
      <c r="DZV70" s="425"/>
      <c r="DZW70" s="425"/>
      <c r="DZX70" s="425"/>
      <c r="DZY70" s="425"/>
      <c r="DZZ70" s="425"/>
      <c r="EAA70" s="425"/>
      <c r="EAB70" s="425"/>
      <c r="EAC70" s="425"/>
      <c r="EAD70" s="425"/>
      <c r="EAE70" s="425"/>
      <c r="EAF70" s="425"/>
      <c r="EAG70" s="425"/>
      <c r="EAH70" s="425"/>
      <c r="EAI70" s="425"/>
      <c r="EAJ70" s="425"/>
      <c r="EAK70" s="425"/>
      <c r="EAL70" s="425"/>
      <c r="EAM70" s="425"/>
      <c r="EAN70" s="425"/>
      <c r="EAO70" s="425"/>
      <c r="EAP70" s="425"/>
      <c r="EAQ70" s="425"/>
      <c r="EAR70" s="425"/>
      <c r="EAS70" s="425"/>
      <c r="EAT70" s="425"/>
      <c r="EAU70" s="425"/>
      <c r="EAV70" s="425"/>
      <c r="EAW70" s="425"/>
      <c r="EAX70" s="425"/>
      <c r="EAY70" s="425"/>
      <c r="EAZ70" s="425"/>
      <c r="EBA70" s="425"/>
      <c r="EBB70" s="425"/>
      <c r="EBC70" s="425"/>
      <c r="EBD70" s="425"/>
      <c r="EBE70" s="425"/>
      <c r="EBF70" s="425"/>
      <c r="EBG70" s="425"/>
      <c r="EBH70" s="425"/>
      <c r="EBI70" s="425"/>
      <c r="EBJ70" s="425"/>
      <c r="EBK70" s="425"/>
      <c r="EBL70" s="425"/>
      <c r="EBM70" s="425"/>
      <c r="EBN70" s="425"/>
      <c r="EBO70" s="425"/>
      <c r="EBP70" s="425"/>
      <c r="EBQ70" s="425"/>
      <c r="EBR70" s="425"/>
      <c r="EBS70" s="425"/>
      <c r="EBT70" s="425"/>
      <c r="EBU70" s="425"/>
      <c r="EBV70" s="425"/>
      <c r="EBW70" s="425"/>
      <c r="EBX70" s="425"/>
      <c r="EBY70" s="425"/>
      <c r="EBZ70" s="425"/>
      <c r="ECA70" s="425"/>
      <c r="ECB70" s="425"/>
      <c r="ECC70" s="425"/>
      <c r="ECD70" s="425"/>
      <c r="ECE70" s="425"/>
      <c r="ECF70" s="425"/>
      <c r="ECG70" s="425"/>
      <c r="ECH70" s="425"/>
      <c r="ECI70" s="425"/>
      <c r="ECJ70" s="425"/>
      <c r="ECK70" s="425"/>
      <c r="ECL70" s="425"/>
      <c r="ECM70" s="425"/>
      <c r="ECN70" s="425"/>
      <c r="ECO70" s="425"/>
      <c r="ECP70" s="425"/>
      <c r="ECQ70" s="425"/>
      <c r="ECR70" s="425"/>
      <c r="ECS70" s="425"/>
      <c r="ECT70" s="425"/>
      <c r="ECU70" s="425"/>
      <c r="ECV70" s="425"/>
      <c r="ECW70" s="425"/>
      <c r="ECX70" s="425"/>
      <c r="ECY70" s="425"/>
      <c r="ECZ70" s="425"/>
      <c r="EDA70" s="425"/>
      <c r="EDB70" s="425"/>
      <c r="EDC70" s="425"/>
      <c r="EDD70" s="425"/>
      <c r="EDE70" s="425"/>
      <c r="EDF70" s="425"/>
      <c r="EDG70" s="425"/>
      <c r="EDH70" s="425"/>
      <c r="EDI70" s="425"/>
      <c r="EDJ70" s="425"/>
      <c r="EDK70" s="425"/>
      <c r="EDL70" s="425"/>
      <c r="EDM70" s="425"/>
      <c r="EDN70" s="425"/>
      <c r="EDO70" s="425"/>
      <c r="EDP70" s="425"/>
      <c r="EDQ70" s="425"/>
      <c r="EDR70" s="425"/>
      <c r="EDS70" s="425"/>
      <c r="EDT70" s="425"/>
      <c r="EDU70" s="425"/>
      <c r="EDV70" s="425"/>
      <c r="EDW70" s="425"/>
      <c r="EDX70" s="425"/>
      <c r="EDY70" s="425"/>
      <c r="EDZ70" s="425"/>
      <c r="EEA70" s="425"/>
      <c r="EEB70" s="425"/>
      <c r="EEC70" s="425"/>
      <c r="EED70" s="425"/>
      <c r="EEE70" s="425"/>
      <c r="EEF70" s="425"/>
      <c r="EEG70" s="425"/>
      <c r="EEH70" s="425"/>
      <c r="EEI70" s="425"/>
      <c r="EEJ70" s="425"/>
      <c r="EEK70" s="425"/>
      <c r="EEL70" s="425"/>
      <c r="EEM70" s="425"/>
      <c r="EEN70" s="425"/>
      <c r="EEO70" s="425"/>
      <c r="EEP70" s="425"/>
      <c r="EEQ70" s="425"/>
      <c r="EER70" s="425"/>
      <c r="EES70" s="425"/>
      <c r="EET70" s="425"/>
      <c r="EEU70" s="425"/>
      <c r="EEV70" s="425"/>
      <c r="EEW70" s="425"/>
      <c r="EEX70" s="425"/>
      <c r="EEY70" s="425"/>
      <c r="EEZ70" s="425"/>
      <c r="EFA70" s="425"/>
      <c r="EFB70" s="425"/>
      <c r="EFC70" s="425"/>
      <c r="EFD70" s="425"/>
      <c r="EFE70" s="425"/>
      <c r="EFF70" s="425"/>
      <c r="EFG70" s="425"/>
      <c r="EFH70" s="425"/>
      <c r="EFI70" s="425"/>
      <c r="EFJ70" s="425"/>
      <c r="EFK70" s="425"/>
      <c r="EFL70" s="425"/>
      <c r="EFM70" s="425"/>
      <c r="EFN70" s="425"/>
      <c r="EFO70" s="425"/>
      <c r="EFP70" s="425"/>
      <c r="EFQ70" s="425"/>
      <c r="EFR70" s="425"/>
      <c r="EFS70" s="425"/>
      <c r="EFT70" s="425"/>
      <c r="EFU70" s="425"/>
      <c r="EFV70" s="425"/>
      <c r="EFW70" s="425"/>
      <c r="EFX70" s="425"/>
      <c r="EFY70" s="425"/>
      <c r="EFZ70" s="425"/>
      <c r="EGA70" s="425"/>
      <c r="EGB70" s="425"/>
      <c r="EGC70" s="425"/>
      <c r="EGD70" s="425"/>
      <c r="EGE70" s="425"/>
      <c r="EGF70" s="425"/>
      <c r="EGG70" s="425"/>
      <c r="EGH70" s="425"/>
      <c r="EGI70" s="425"/>
      <c r="EGJ70" s="425"/>
      <c r="EGK70" s="425"/>
      <c r="EGL70" s="425"/>
      <c r="EGM70" s="425"/>
      <c r="EGN70" s="425"/>
      <c r="EGO70" s="425"/>
      <c r="EGP70" s="425"/>
      <c r="EGQ70" s="425"/>
      <c r="EGR70" s="425"/>
      <c r="EGS70" s="425"/>
      <c r="EGT70" s="425"/>
      <c r="EGU70" s="425"/>
      <c r="EGV70" s="425"/>
      <c r="EGW70" s="425"/>
      <c r="EGX70" s="425"/>
      <c r="EGY70" s="425"/>
      <c r="EGZ70" s="425"/>
      <c r="EHA70" s="425"/>
      <c r="EHB70" s="425"/>
      <c r="EHC70" s="425"/>
      <c r="EHD70" s="425"/>
      <c r="EHE70" s="425"/>
      <c r="EHF70" s="425"/>
      <c r="EHG70" s="425"/>
      <c r="EHH70" s="425"/>
      <c r="EHI70" s="425"/>
      <c r="EHJ70" s="425"/>
      <c r="EHK70" s="425"/>
      <c r="EHL70" s="425"/>
      <c r="EHM70" s="425"/>
      <c r="EHN70" s="425"/>
      <c r="EHO70" s="425"/>
      <c r="EHP70" s="425"/>
      <c r="EHQ70" s="425"/>
      <c r="EHR70" s="425"/>
      <c r="EHS70" s="425"/>
      <c r="EHT70" s="425"/>
      <c r="EHU70" s="425"/>
      <c r="EHV70" s="425"/>
      <c r="EHW70" s="425"/>
      <c r="EHX70" s="425"/>
      <c r="EHY70" s="425"/>
      <c r="EHZ70" s="425"/>
      <c r="EIA70" s="425"/>
      <c r="EIB70" s="425"/>
      <c r="EIC70" s="425"/>
      <c r="EID70" s="425"/>
      <c r="EIE70" s="425"/>
      <c r="EIF70" s="425"/>
      <c r="EIG70" s="425"/>
      <c r="EIH70" s="425"/>
      <c r="EII70" s="425"/>
      <c r="EIJ70" s="425"/>
      <c r="EIK70" s="425"/>
      <c r="EIL70" s="425"/>
      <c r="EIM70" s="425"/>
      <c r="EIN70" s="425"/>
      <c r="EIO70" s="425"/>
      <c r="EIP70" s="425"/>
      <c r="EIQ70" s="425"/>
      <c r="EIR70" s="425"/>
      <c r="EIS70" s="425"/>
      <c r="EIT70" s="425"/>
      <c r="EIU70" s="425"/>
      <c r="EIV70" s="425"/>
      <c r="EIW70" s="425"/>
      <c r="EIX70" s="425"/>
      <c r="EIY70" s="425"/>
      <c r="EIZ70" s="425"/>
      <c r="EJA70" s="425"/>
      <c r="EJB70" s="425"/>
      <c r="EJC70" s="425"/>
      <c r="EJD70" s="425"/>
      <c r="EJE70" s="425"/>
      <c r="EJF70" s="425"/>
      <c r="EJG70" s="425"/>
      <c r="EJH70" s="425"/>
      <c r="EJI70" s="425"/>
      <c r="EJJ70" s="425"/>
      <c r="EJK70" s="425"/>
      <c r="EJL70" s="425"/>
      <c r="EJM70" s="425"/>
      <c r="EJN70" s="425"/>
      <c r="EJO70" s="425"/>
      <c r="EJP70" s="425"/>
      <c r="EJQ70" s="425"/>
      <c r="EJR70" s="425"/>
      <c r="EJS70" s="425"/>
      <c r="EJT70" s="425"/>
      <c r="EJU70" s="425"/>
      <c r="EJV70" s="425"/>
      <c r="EJW70" s="425"/>
      <c r="EJX70" s="425"/>
      <c r="EJY70" s="425"/>
      <c r="EJZ70" s="425"/>
      <c r="EKA70" s="425"/>
      <c r="EKB70" s="425"/>
      <c r="EKC70" s="425"/>
      <c r="EKD70" s="425"/>
      <c r="EKE70" s="425"/>
      <c r="EKF70" s="425"/>
      <c r="EKG70" s="425"/>
      <c r="EKH70" s="425"/>
      <c r="EKI70" s="425"/>
      <c r="EKJ70" s="425"/>
      <c r="EKK70" s="425"/>
      <c r="EKL70" s="425"/>
      <c r="EKM70" s="425"/>
      <c r="EKN70" s="425"/>
      <c r="EKO70" s="425"/>
      <c r="EKP70" s="425"/>
      <c r="EKQ70" s="425"/>
      <c r="EKR70" s="425"/>
      <c r="EKS70" s="425"/>
      <c r="EKT70" s="425"/>
      <c r="EKU70" s="425"/>
      <c r="EKV70" s="425"/>
      <c r="EKW70" s="425"/>
      <c r="EKX70" s="425"/>
      <c r="EKY70" s="425"/>
      <c r="EKZ70" s="425"/>
      <c r="ELA70" s="425"/>
      <c r="ELB70" s="425"/>
      <c r="ELC70" s="425"/>
      <c r="ELD70" s="425"/>
      <c r="ELE70" s="425"/>
      <c r="ELF70" s="425"/>
      <c r="ELG70" s="425"/>
      <c r="ELH70" s="425"/>
      <c r="ELI70" s="425"/>
      <c r="ELJ70" s="425"/>
      <c r="ELK70" s="425"/>
      <c r="ELL70" s="425"/>
      <c r="ELM70" s="425"/>
      <c r="ELN70" s="425"/>
      <c r="ELO70" s="425"/>
      <c r="ELP70" s="425"/>
      <c r="ELQ70" s="425"/>
      <c r="ELR70" s="425"/>
      <c r="ELS70" s="425"/>
      <c r="ELT70" s="425"/>
      <c r="ELU70" s="425"/>
      <c r="ELV70" s="425"/>
      <c r="ELW70" s="425"/>
      <c r="ELX70" s="425"/>
      <c r="ELY70" s="425"/>
      <c r="ELZ70" s="425"/>
      <c r="EMA70" s="425"/>
      <c r="EMB70" s="425"/>
      <c r="EMC70" s="425"/>
      <c r="EMD70" s="425"/>
      <c r="EME70" s="425"/>
      <c r="EMF70" s="425"/>
      <c r="EMG70" s="425"/>
      <c r="EMH70" s="425"/>
      <c r="EMI70" s="425"/>
      <c r="EMJ70" s="425"/>
      <c r="EMK70" s="425"/>
      <c r="EML70" s="425"/>
      <c r="EMM70" s="425"/>
      <c r="EMN70" s="425"/>
      <c r="EMO70" s="425"/>
      <c r="EMP70" s="425"/>
      <c r="EMQ70" s="425"/>
      <c r="EMR70" s="425"/>
      <c r="EMS70" s="425"/>
      <c r="EMT70" s="425"/>
      <c r="EMU70" s="425"/>
      <c r="EMV70" s="425"/>
      <c r="EMW70" s="425"/>
      <c r="EMX70" s="425"/>
      <c r="EMY70" s="425"/>
      <c r="EMZ70" s="425"/>
      <c r="ENA70" s="425"/>
      <c r="ENB70" s="425"/>
      <c r="ENC70" s="425"/>
      <c r="END70" s="425"/>
      <c r="ENE70" s="425"/>
      <c r="ENF70" s="425"/>
      <c r="ENG70" s="425"/>
      <c r="ENH70" s="425"/>
      <c r="ENI70" s="425"/>
      <c r="ENJ70" s="425"/>
      <c r="ENK70" s="425"/>
      <c r="ENL70" s="425"/>
      <c r="ENM70" s="425"/>
      <c r="ENN70" s="425"/>
      <c r="ENO70" s="425"/>
      <c r="ENP70" s="425"/>
      <c r="ENQ70" s="425"/>
      <c r="ENR70" s="425"/>
      <c r="ENS70" s="425"/>
      <c r="ENT70" s="425"/>
      <c r="ENU70" s="425"/>
      <c r="ENV70" s="425"/>
      <c r="ENW70" s="425"/>
      <c r="ENX70" s="425"/>
      <c r="ENY70" s="425"/>
      <c r="ENZ70" s="425"/>
      <c r="EOA70" s="425"/>
      <c r="EOB70" s="425"/>
      <c r="EOC70" s="425"/>
      <c r="EOD70" s="425"/>
      <c r="EOE70" s="425"/>
      <c r="EOF70" s="425"/>
      <c r="EOG70" s="425"/>
      <c r="EOH70" s="425"/>
      <c r="EOI70" s="425"/>
      <c r="EOJ70" s="425"/>
      <c r="EOK70" s="425"/>
      <c r="EOL70" s="425"/>
      <c r="EOM70" s="425"/>
      <c r="EON70" s="425"/>
      <c r="EOO70" s="425"/>
      <c r="EOP70" s="425"/>
      <c r="EOQ70" s="425"/>
      <c r="EOR70" s="425"/>
      <c r="EOS70" s="425"/>
      <c r="EOT70" s="425"/>
      <c r="EOU70" s="425"/>
      <c r="EOV70" s="425"/>
      <c r="EOW70" s="425"/>
      <c r="EOX70" s="425"/>
      <c r="EOY70" s="425"/>
      <c r="EOZ70" s="425"/>
      <c r="EPA70" s="425"/>
      <c r="EPB70" s="425"/>
      <c r="EPC70" s="425"/>
      <c r="EPD70" s="425"/>
      <c r="EPE70" s="425"/>
      <c r="EPF70" s="425"/>
      <c r="EPG70" s="425"/>
      <c r="EPH70" s="425"/>
      <c r="EPI70" s="425"/>
      <c r="EPJ70" s="425"/>
      <c r="EPK70" s="425"/>
      <c r="EPL70" s="425"/>
      <c r="EPM70" s="425"/>
      <c r="EPN70" s="425"/>
      <c r="EPO70" s="425"/>
      <c r="EPP70" s="425"/>
      <c r="EPQ70" s="425"/>
      <c r="EPR70" s="425"/>
      <c r="EPS70" s="425"/>
      <c r="EPT70" s="425"/>
      <c r="EPU70" s="425"/>
      <c r="EPV70" s="425"/>
      <c r="EPW70" s="425"/>
      <c r="EPX70" s="425"/>
      <c r="EPY70" s="425"/>
      <c r="EPZ70" s="425"/>
      <c r="EQA70" s="425"/>
      <c r="EQB70" s="425"/>
      <c r="EQC70" s="425"/>
      <c r="EQD70" s="425"/>
      <c r="EQE70" s="425"/>
      <c r="EQF70" s="425"/>
      <c r="EQG70" s="425"/>
      <c r="EQH70" s="425"/>
      <c r="EQI70" s="425"/>
      <c r="EQJ70" s="425"/>
      <c r="EQK70" s="425"/>
      <c r="EQL70" s="425"/>
      <c r="EQM70" s="425"/>
      <c r="EQN70" s="425"/>
      <c r="EQO70" s="425"/>
      <c r="EQP70" s="425"/>
      <c r="EQQ70" s="425"/>
      <c r="EQR70" s="425"/>
      <c r="EQS70" s="425"/>
      <c r="EQT70" s="425"/>
      <c r="EQU70" s="425"/>
      <c r="EQV70" s="425"/>
      <c r="EQW70" s="425"/>
      <c r="EQX70" s="425"/>
      <c r="EQY70" s="425"/>
      <c r="EQZ70" s="425"/>
      <c r="ERA70" s="425"/>
      <c r="ERB70" s="425"/>
      <c r="ERC70" s="425"/>
      <c r="ERD70" s="425"/>
      <c r="ERE70" s="425"/>
      <c r="ERF70" s="425"/>
      <c r="ERG70" s="425"/>
      <c r="ERH70" s="425"/>
      <c r="ERI70" s="425"/>
      <c r="ERJ70" s="425"/>
      <c r="ERK70" s="425"/>
      <c r="ERL70" s="425"/>
      <c r="ERM70" s="425"/>
      <c r="ERN70" s="425"/>
      <c r="ERO70" s="425"/>
      <c r="ERP70" s="425"/>
      <c r="ERQ70" s="425"/>
      <c r="ERR70" s="425"/>
      <c r="ERS70" s="425"/>
      <c r="ERT70" s="425"/>
      <c r="ERU70" s="425"/>
      <c r="ERV70" s="425"/>
      <c r="ERW70" s="425"/>
      <c r="ERX70" s="425"/>
      <c r="ERY70" s="425"/>
      <c r="ERZ70" s="425"/>
      <c r="ESA70" s="425"/>
      <c r="ESB70" s="425"/>
      <c r="ESC70" s="425"/>
      <c r="ESD70" s="425"/>
      <c r="ESE70" s="425"/>
      <c r="ESF70" s="425"/>
      <c r="ESG70" s="425"/>
      <c r="ESH70" s="425"/>
      <c r="ESI70" s="425"/>
      <c r="ESJ70" s="425"/>
      <c r="ESK70" s="425"/>
      <c r="ESL70" s="425"/>
      <c r="ESM70" s="425"/>
      <c r="ESN70" s="425"/>
      <c r="ESO70" s="425"/>
      <c r="ESP70" s="425"/>
      <c r="ESQ70" s="425"/>
      <c r="ESR70" s="425"/>
      <c r="ESS70" s="425"/>
      <c r="EST70" s="425"/>
      <c r="ESU70" s="425"/>
      <c r="ESV70" s="425"/>
      <c r="ESW70" s="425"/>
      <c r="ESX70" s="425"/>
      <c r="ESY70" s="425"/>
      <c r="ESZ70" s="425"/>
      <c r="ETA70" s="425"/>
      <c r="ETB70" s="425"/>
      <c r="ETC70" s="425"/>
      <c r="ETD70" s="425"/>
      <c r="ETE70" s="425"/>
      <c r="ETF70" s="425"/>
      <c r="ETG70" s="425"/>
      <c r="ETH70" s="425"/>
      <c r="ETI70" s="425"/>
      <c r="ETJ70" s="425"/>
      <c r="ETK70" s="425"/>
      <c r="ETL70" s="425"/>
      <c r="ETM70" s="425"/>
      <c r="ETN70" s="425"/>
      <c r="ETO70" s="425"/>
      <c r="ETP70" s="425"/>
      <c r="ETQ70" s="425"/>
      <c r="ETR70" s="425"/>
      <c r="ETS70" s="425"/>
      <c r="ETT70" s="425"/>
      <c r="ETU70" s="425"/>
      <c r="ETV70" s="425"/>
      <c r="ETW70" s="425"/>
      <c r="ETX70" s="425"/>
      <c r="ETY70" s="425"/>
      <c r="ETZ70" s="425"/>
      <c r="EUA70" s="425"/>
      <c r="EUB70" s="425"/>
      <c r="EUC70" s="425"/>
      <c r="EUD70" s="425"/>
      <c r="EUE70" s="425"/>
      <c r="EUF70" s="425"/>
      <c r="EUG70" s="425"/>
      <c r="EUH70" s="425"/>
      <c r="EUI70" s="425"/>
      <c r="EUJ70" s="425"/>
      <c r="EUK70" s="425"/>
      <c r="EUL70" s="425"/>
      <c r="EUM70" s="425"/>
      <c r="EUN70" s="425"/>
      <c r="EUO70" s="425"/>
      <c r="EUP70" s="425"/>
      <c r="EUQ70" s="425"/>
      <c r="EUR70" s="425"/>
      <c r="EUS70" s="425"/>
      <c r="EUT70" s="425"/>
      <c r="EUU70" s="425"/>
      <c r="EUV70" s="425"/>
      <c r="EUW70" s="425"/>
      <c r="EUX70" s="425"/>
      <c r="EUY70" s="425"/>
      <c r="EUZ70" s="425"/>
      <c r="EVA70" s="425"/>
      <c r="EVB70" s="425"/>
      <c r="EVC70" s="425"/>
      <c r="EVD70" s="425"/>
      <c r="EVE70" s="425"/>
      <c r="EVF70" s="425"/>
      <c r="EVG70" s="425"/>
      <c r="EVH70" s="425"/>
      <c r="EVI70" s="425"/>
      <c r="EVJ70" s="425"/>
      <c r="EVK70" s="425"/>
      <c r="EVL70" s="425"/>
      <c r="EVM70" s="425"/>
      <c r="EVN70" s="425"/>
      <c r="EVO70" s="425"/>
      <c r="EVP70" s="425"/>
      <c r="EVQ70" s="425"/>
      <c r="EVR70" s="425"/>
      <c r="EVS70" s="425"/>
      <c r="EVT70" s="425"/>
      <c r="EVU70" s="425"/>
      <c r="EVV70" s="425"/>
      <c r="EVW70" s="425"/>
      <c r="EVX70" s="425"/>
      <c r="EVY70" s="425"/>
      <c r="EVZ70" s="425"/>
      <c r="EWA70" s="425"/>
      <c r="EWB70" s="425"/>
      <c r="EWC70" s="425"/>
      <c r="EWD70" s="425"/>
      <c r="EWE70" s="425"/>
      <c r="EWF70" s="425"/>
      <c r="EWG70" s="425"/>
      <c r="EWH70" s="425"/>
      <c r="EWI70" s="425"/>
      <c r="EWJ70" s="425"/>
      <c r="EWK70" s="425"/>
      <c r="EWL70" s="425"/>
      <c r="EWM70" s="425"/>
      <c r="EWN70" s="425"/>
      <c r="EWO70" s="425"/>
      <c r="EWP70" s="425"/>
      <c r="EWQ70" s="425"/>
      <c r="EWR70" s="425"/>
      <c r="EWS70" s="425"/>
      <c r="EWT70" s="425"/>
      <c r="EWU70" s="425"/>
      <c r="EWV70" s="425"/>
      <c r="EWW70" s="425"/>
      <c r="EWX70" s="425"/>
      <c r="EWY70" s="425"/>
      <c r="EWZ70" s="425"/>
      <c r="EXA70" s="425"/>
      <c r="EXB70" s="425"/>
      <c r="EXC70" s="425"/>
      <c r="EXD70" s="425"/>
      <c r="EXE70" s="425"/>
      <c r="EXF70" s="425"/>
      <c r="EXG70" s="425"/>
      <c r="EXH70" s="425"/>
      <c r="EXI70" s="425"/>
      <c r="EXJ70" s="425"/>
      <c r="EXK70" s="425"/>
      <c r="EXL70" s="425"/>
      <c r="EXM70" s="425"/>
      <c r="EXN70" s="425"/>
      <c r="EXO70" s="425"/>
      <c r="EXP70" s="425"/>
      <c r="EXQ70" s="425"/>
      <c r="EXR70" s="425"/>
      <c r="EXS70" s="425"/>
      <c r="EXT70" s="425"/>
      <c r="EXU70" s="425"/>
      <c r="EXV70" s="425"/>
      <c r="EXW70" s="425"/>
      <c r="EXX70" s="425"/>
      <c r="EXY70" s="425"/>
      <c r="EXZ70" s="425"/>
      <c r="EYA70" s="425"/>
      <c r="EYB70" s="425"/>
      <c r="EYC70" s="425"/>
      <c r="EYD70" s="425"/>
      <c r="EYE70" s="425"/>
      <c r="EYF70" s="425"/>
      <c r="EYG70" s="425"/>
      <c r="EYH70" s="425"/>
      <c r="EYI70" s="425"/>
      <c r="EYJ70" s="425"/>
      <c r="EYK70" s="425"/>
      <c r="EYL70" s="425"/>
      <c r="EYM70" s="425"/>
      <c r="EYN70" s="425"/>
      <c r="EYO70" s="425"/>
      <c r="EYP70" s="425"/>
      <c r="EYQ70" s="425"/>
      <c r="EYR70" s="425"/>
      <c r="EYS70" s="425"/>
      <c r="EYT70" s="425"/>
      <c r="EYU70" s="425"/>
      <c r="EYV70" s="425"/>
      <c r="EYW70" s="425"/>
      <c r="EYX70" s="425"/>
      <c r="EYY70" s="425"/>
      <c r="EYZ70" s="425"/>
      <c r="EZA70" s="425"/>
      <c r="EZB70" s="425"/>
      <c r="EZC70" s="425"/>
      <c r="EZD70" s="425"/>
      <c r="EZE70" s="425"/>
      <c r="EZF70" s="425"/>
      <c r="EZG70" s="425"/>
      <c r="EZH70" s="425"/>
      <c r="EZI70" s="425"/>
      <c r="EZJ70" s="425"/>
      <c r="EZK70" s="425"/>
      <c r="EZL70" s="425"/>
      <c r="EZM70" s="425"/>
      <c r="EZN70" s="425"/>
      <c r="EZO70" s="425"/>
      <c r="EZP70" s="425"/>
      <c r="EZQ70" s="425"/>
      <c r="EZR70" s="425"/>
      <c r="EZS70" s="425"/>
      <c r="EZT70" s="425"/>
      <c r="EZU70" s="425"/>
      <c r="EZV70" s="425"/>
      <c r="EZW70" s="425"/>
      <c r="EZX70" s="425"/>
      <c r="EZY70" s="425"/>
      <c r="EZZ70" s="425"/>
      <c r="FAA70" s="425"/>
      <c r="FAB70" s="425"/>
      <c r="FAC70" s="425"/>
      <c r="FAD70" s="425"/>
      <c r="FAE70" s="425"/>
      <c r="FAF70" s="425"/>
      <c r="FAG70" s="425"/>
      <c r="FAH70" s="425"/>
      <c r="FAI70" s="425"/>
      <c r="FAJ70" s="425"/>
      <c r="FAK70" s="425"/>
      <c r="FAL70" s="425"/>
      <c r="FAM70" s="425"/>
      <c r="FAN70" s="425"/>
      <c r="FAO70" s="425"/>
      <c r="FAP70" s="425"/>
      <c r="FAQ70" s="425"/>
      <c r="FAR70" s="425"/>
      <c r="FAS70" s="425"/>
      <c r="FAT70" s="425"/>
      <c r="FAU70" s="425"/>
      <c r="FAV70" s="425"/>
      <c r="FAW70" s="425"/>
      <c r="FAX70" s="425"/>
      <c r="FAY70" s="425"/>
      <c r="FAZ70" s="425"/>
      <c r="FBA70" s="425"/>
      <c r="FBB70" s="425"/>
      <c r="FBC70" s="425"/>
      <c r="FBD70" s="425"/>
      <c r="FBE70" s="425"/>
      <c r="FBF70" s="425"/>
      <c r="FBG70" s="425"/>
      <c r="FBH70" s="425"/>
      <c r="FBI70" s="425"/>
      <c r="FBJ70" s="425"/>
      <c r="FBK70" s="425"/>
      <c r="FBL70" s="425"/>
      <c r="FBM70" s="425"/>
      <c r="FBN70" s="425"/>
      <c r="FBO70" s="425"/>
      <c r="FBP70" s="425"/>
      <c r="FBQ70" s="425"/>
      <c r="FBR70" s="425"/>
      <c r="FBS70" s="425"/>
      <c r="FBT70" s="425"/>
      <c r="FBU70" s="425"/>
      <c r="FBV70" s="425"/>
      <c r="FBW70" s="425"/>
      <c r="FBX70" s="425"/>
      <c r="FBY70" s="425"/>
      <c r="FBZ70" s="425"/>
      <c r="FCA70" s="425"/>
      <c r="FCB70" s="425"/>
      <c r="FCC70" s="425"/>
      <c r="FCD70" s="425"/>
      <c r="FCE70" s="425"/>
      <c r="FCF70" s="425"/>
      <c r="FCG70" s="425"/>
      <c r="FCH70" s="425"/>
      <c r="FCI70" s="425"/>
      <c r="FCJ70" s="425"/>
      <c r="FCK70" s="425"/>
      <c r="FCL70" s="425"/>
      <c r="FCM70" s="425"/>
      <c r="FCN70" s="425"/>
      <c r="FCO70" s="425"/>
      <c r="FCP70" s="425"/>
      <c r="FCQ70" s="425"/>
      <c r="FCR70" s="425"/>
      <c r="FCS70" s="425"/>
      <c r="FCT70" s="425"/>
      <c r="FCU70" s="425"/>
      <c r="FCV70" s="425"/>
      <c r="FCW70" s="425"/>
      <c r="FCX70" s="425"/>
      <c r="FCY70" s="425"/>
      <c r="FCZ70" s="425"/>
      <c r="FDA70" s="425"/>
      <c r="FDB70" s="425"/>
      <c r="FDC70" s="425"/>
      <c r="FDD70" s="425"/>
      <c r="FDE70" s="425"/>
      <c r="FDF70" s="425"/>
      <c r="FDG70" s="425"/>
      <c r="FDH70" s="425"/>
      <c r="FDI70" s="425"/>
      <c r="FDJ70" s="425"/>
      <c r="FDK70" s="425"/>
      <c r="FDL70" s="425"/>
      <c r="FDM70" s="425"/>
      <c r="FDN70" s="425"/>
      <c r="FDO70" s="425"/>
      <c r="FDP70" s="425"/>
      <c r="FDQ70" s="425"/>
      <c r="FDR70" s="425"/>
      <c r="FDS70" s="425"/>
      <c r="FDT70" s="425"/>
      <c r="FDU70" s="425"/>
      <c r="FDV70" s="425"/>
      <c r="FDW70" s="425"/>
      <c r="FDX70" s="425"/>
      <c r="FDY70" s="425"/>
      <c r="FDZ70" s="425"/>
      <c r="FEA70" s="425"/>
      <c r="FEB70" s="425"/>
      <c r="FEC70" s="425"/>
      <c r="FED70" s="425"/>
      <c r="FEE70" s="425"/>
      <c r="FEF70" s="425"/>
      <c r="FEG70" s="425"/>
      <c r="FEH70" s="425"/>
      <c r="FEI70" s="425"/>
      <c r="FEJ70" s="425"/>
      <c r="FEK70" s="425"/>
      <c r="FEL70" s="425"/>
      <c r="FEM70" s="425"/>
      <c r="FEN70" s="425"/>
      <c r="FEO70" s="425"/>
      <c r="FEP70" s="425"/>
      <c r="FEQ70" s="425"/>
      <c r="FER70" s="425"/>
      <c r="FES70" s="425"/>
      <c r="FET70" s="425"/>
      <c r="FEU70" s="425"/>
      <c r="FEV70" s="425"/>
      <c r="FEW70" s="425"/>
      <c r="FEX70" s="425"/>
      <c r="FEY70" s="425"/>
      <c r="FEZ70" s="425"/>
      <c r="FFA70" s="425"/>
      <c r="FFB70" s="425"/>
      <c r="FFC70" s="425"/>
      <c r="FFD70" s="425"/>
      <c r="FFE70" s="425"/>
      <c r="FFF70" s="425"/>
      <c r="FFG70" s="425"/>
      <c r="FFH70" s="425"/>
      <c r="FFI70" s="425"/>
      <c r="FFJ70" s="425"/>
      <c r="FFK70" s="425"/>
      <c r="FFL70" s="425"/>
      <c r="FFM70" s="425"/>
      <c r="FFN70" s="425"/>
      <c r="FFO70" s="425"/>
      <c r="FFP70" s="425"/>
      <c r="FFQ70" s="425"/>
      <c r="FFR70" s="425"/>
      <c r="FFS70" s="425"/>
      <c r="FFT70" s="425"/>
      <c r="FFU70" s="425"/>
      <c r="FFV70" s="425"/>
      <c r="FFW70" s="425"/>
      <c r="FFX70" s="425"/>
      <c r="FFY70" s="425"/>
      <c r="FFZ70" s="425"/>
      <c r="FGA70" s="425"/>
      <c r="FGB70" s="425"/>
      <c r="FGC70" s="425"/>
      <c r="FGD70" s="425"/>
      <c r="FGE70" s="425"/>
      <c r="FGF70" s="425"/>
      <c r="FGG70" s="425"/>
      <c r="FGH70" s="425"/>
      <c r="FGI70" s="425"/>
      <c r="FGJ70" s="425"/>
      <c r="FGK70" s="425"/>
      <c r="FGL70" s="425"/>
      <c r="FGM70" s="425"/>
      <c r="FGN70" s="425"/>
      <c r="FGO70" s="425"/>
      <c r="FGP70" s="425"/>
      <c r="FGQ70" s="425"/>
      <c r="FGR70" s="425"/>
      <c r="FGS70" s="425"/>
      <c r="FGT70" s="425"/>
      <c r="FGU70" s="425"/>
      <c r="FGV70" s="425"/>
      <c r="FGW70" s="425"/>
      <c r="FGX70" s="425"/>
      <c r="FGY70" s="425"/>
      <c r="FGZ70" s="425"/>
      <c r="FHA70" s="425"/>
      <c r="FHB70" s="425"/>
      <c r="FHC70" s="425"/>
      <c r="FHD70" s="425"/>
      <c r="FHE70" s="425"/>
      <c r="FHF70" s="425"/>
      <c r="FHG70" s="425"/>
      <c r="FHH70" s="425"/>
      <c r="FHI70" s="425"/>
      <c r="FHJ70" s="425"/>
      <c r="FHK70" s="425"/>
      <c r="FHL70" s="425"/>
      <c r="FHM70" s="425"/>
      <c r="FHN70" s="425"/>
      <c r="FHO70" s="425"/>
      <c r="FHP70" s="425"/>
      <c r="FHQ70" s="425"/>
      <c r="FHR70" s="425"/>
      <c r="FHS70" s="425"/>
      <c r="FHT70" s="425"/>
      <c r="FHU70" s="425"/>
      <c r="FHV70" s="425"/>
      <c r="FHW70" s="425"/>
      <c r="FHX70" s="425"/>
      <c r="FHY70" s="425"/>
      <c r="FHZ70" s="425"/>
      <c r="FIA70" s="425"/>
      <c r="FIB70" s="425"/>
      <c r="FIC70" s="425"/>
      <c r="FID70" s="425"/>
      <c r="FIE70" s="425"/>
      <c r="FIF70" s="425"/>
      <c r="FIG70" s="425"/>
      <c r="FIH70" s="425"/>
      <c r="FII70" s="425"/>
      <c r="FIJ70" s="425"/>
      <c r="FIK70" s="425"/>
      <c r="FIL70" s="425"/>
      <c r="FIM70" s="425"/>
      <c r="FIN70" s="425"/>
      <c r="FIO70" s="425"/>
      <c r="FIP70" s="425"/>
      <c r="FIQ70" s="425"/>
      <c r="FIR70" s="425"/>
      <c r="FIS70" s="425"/>
      <c r="FIT70" s="425"/>
      <c r="FIU70" s="425"/>
      <c r="FIV70" s="425"/>
      <c r="FIW70" s="425"/>
      <c r="FIX70" s="425"/>
      <c r="FIY70" s="425"/>
      <c r="FIZ70" s="425"/>
      <c r="FJA70" s="425"/>
      <c r="FJB70" s="425"/>
      <c r="FJC70" s="425"/>
      <c r="FJD70" s="425"/>
      <c r="FJE70" s="425"/>
      <c r="FJF70" s="425"/>
      <c r="FJG70" s="425"/>
      <c r="FJH70" s="425"/>
      <c r="FJI70" s="425"/>
      <c r="FJJ70" s="425"/>
      <c r="FJK70" s="425"/>
      <c r="FJL70" s="425"/>
      <c r="FJM70" s="425"/>
      <c r="FJN70" s="425"/>
      <c r="FJO70" s="425"/>
      <c r="FJP70" s="425"/>
      <c r="FJQ70" s="425"/>
      <c r="FJR70" s="425"/>
      <c r="FJS70" s="425"/>
      <c r="FJT70" s="425"/>
      <c r="FJU70" s="425"/>
      <c r="FJV70" s="425"/>
      <c r="FJW70" s="425"/>
      <c r="FJX70" s="425"/>
      <c r="FJY70" s="425"/>
      <c r="FJZ70" s="425"/>
      <c r="FKA70" s="425"/>
      <c r="FKB70" s="425"/>
      <c r="FKC70" s="425"/>
      <c r="FKD70" s="425"/>
      <c r="FKE70" s="425"/>
      <c r="FKF70" s="425"/>
      <c r="FKG70" s="425"/>
      <c r="FKH70" s="425"/>
      <c r="FKI70" s="425"/>
      <c r="FKJ70" s="425"/>
      <c r="FKK70" s="425"/>
      <c r="FKL70" s="425"/>
      <c r="FKM70" s="425"/>
      <c r="FKN70" s="425"/>
      <c r="FKO70" s="425"/>
      <c r="FKP70" s="425"/>
      <c r="FKQ70" s="425"/>
      <c r="FKR70" s="425"/>
      <c r="FKS70" s="425"/>
      <c r="FKT70" s="425"/>
      <c r="FKU70" s="425"/>
      <c r="FKV70" s="425"/>
      <c r="FKW70" s="425"/>
      <c r="FKX70" s="425"/>
      <c r="FKY70" s="425"/>
      <c r="FKZ70" s="425"/>
      <c r="FLA70" s="425"/>
      <c r="FLB70" s="425"/>
      <c r="FLC70" s="425"/>
      <c r="FLD70" s="425"/>
      <c r="FLE70" s="425"/>
      <c r="FLF70" s="425"/>
      <c r="FLG70" s="425"/>
      <c r="FLH70" s="425"/>
      <c r="FLI70" s="425"/>
      <c r="FLJ70" s="425"/>
      <c r="FLK70" s="425"/>
      <c r="FLL70" s="425"/>
      <c r="FLM70" s="425"/>
      <c r="FLN70" s="425"/>
      <c r="FLO70" s="425"/>
      <c r="FLP70" s="425"/>
      <c r="FLQ70" s="425"/>
      <c r="FLR70" s="425"/>
      <c r="FLS70" s="425"/>
      <c r="FLT70" s="425"/>
      <c r="FLU70" s="425"/>
      <c r="FLV70" s="425"/>
      <c r="FLW70" s="425"/>
      <c r="FLX70" s="425"/>
      <c r="FLY70" s="425"/>
      <c r="FLZ70" s="425"/>
      <c r="FMA70" s="425"/>
      <c r="FMB70" s="425"/>
      <c r="FMC70" s="425"/>
      <c r="FMD70" s="425"/>
      <c r="FME70" s="425"/>
      <c r="FMF70" s="425"/>
      <c r="FMG70" s="425"/>
      <c r="FMH70" s="425"/>
      <c r="FMI70" s="425"/>
      <c r="FMJ70" s="425"/>
      <c r="FMK70" s="425"/>
      <c r="FML70" s="425"/>
      <c r="FMM70" s="425"/>
      <c r="FMN70" s="425"/>
      <c r="FMO70" s="425"/>
      <c r="FMP70" s="425"/>
      <c r="FMQ70" s="425"/>
      <c r="FMR70" s="425"/>
      <c r="FMS70" s="425"/>
      <c r="FMT70" s="425"/>
      <c r="FMU70" s="425"/>
      <c r="FMV70" s="425"/>
      <c r="FMW70" s="425"/>
      <c r="FMX70" s="425"/>
      <c r="FMY70" s="425"/>
      <c r="FMZ70" s="425"/>
      <c r="FNA70" s="425"/>
      <c r="FNB70" s="425"/>
      <c r="FNC70" s="425"/>
      <c r="FND70" s="425"/>
      <c r="FNE70" s="425"/>
      <c r="FNF70" s="425"/>
      <c r="FNG70" s="425"/>
      <c r="FNH70" s="425"/>
      <c r="FNI70" s="425"/>
      <c r="FNJ70" s="425"/>
      <c r="FNK70" s="425"/>
      <c r="FNL70" s="425"/>
      <c r="FNM70" s="425"/>
      <c r="FNN70" s="425"/>
      <c r="FNO70" s="425"/>
      <c r="FNP70" s="425"/>
      <c r="FNQ70" s="425"/>
      <c r="FNR70" s="425"/>
      <c r="FNS70" s="425"/>
      <c r="FNT70" s="425"/>
      <c r="FNU70" s="425"/>
      <c r="FNV70" s="425"/>
      <c r="FNW70" s="425"/>
      <c r="FNX70" s="425"/>
      <c r="FNY70" s="425"/>
      <c r="FNZ70" s="425"/>
      <c r="FOA70" s="425"/>
      <c r="FOB70" s="425"/>
      <c r="FOC70" s="425"/>
      <c r="FOD70" s="425"/>
      <c r="FOE70" s="425"/>
      <c r="FOF70" s="425"/>
      <c r="FOG70" s="425"/>
      <c r="FOH70" s="425"/>
      <c r="FOI70" s="425"/>
      <c r="FOJ70" s="425"/>
      <c r="FOK70" s="425"/>
      <c r="FOL70" s="425"/>
      <c r="FOM70" s="425"/>
      <c r="FON70" s="425"/>
      <c r="FOO70" s="425"/>
      <c r="FOP70" s="425"/>
      <c r="FOQ70" s="425"/>
      <c r="FOR70" s="425"/>
      <c r="FOS70" s="425"/>
      <c r="FOT70" s="425"/>
      <c r="FOU70" s="425"/>
      <c r="FOV70" s="425"/>
      <c r="FOW70" s="425"/>
      <c r="FOX70" s="425"/>
      <c r="FOY70" s="425"/>
      <c r="FOZ70" s="425"/>
      <c r="FPA70" s="425"/>
      <c r="FPB70" s="425"/>
      <c r="FPC70" s="425"/>
      <c r="FPD70" s="425"/>
      <c r="FPE70" s="425"/>
      <c r="FPF70" s="425"/>
      <c r="FPG70" s="425"/>
      <c r="FPH70" s="425"/>
      <c r="FPI70" s="425"/>
      <c r="FPJ70" s="425"/>
      <c r="FPK70" s="425"/>
      <c r="FPL70" s="425"/>
      <c r="FPM70" s="425"/>
      <c r="FPN70" s="425"/>
      <c r="FPO70" s="425"/>
      <c r="FPP70" s="425"/>
      <c r="FPQ70" s="425"/>
      <c r="FPR70" s="425"/>
      <c r="FPS70" s="425"/>
      <c r="FPT70" s="425"/>
      <c r="FPU70" s="425"/>
      <c r="FPV70" s="425"/>
      <c r="FPW70" s="425"/>
      <c r="FPX70" s="425"/>
      <c r="FPY70" s="425"/>
      <c r="FPZ70" s="425"/>
      <c r="FQA70" s="425"/>
      <c r="FQB70" s="425"/>
      <c r="FQC70" s="425"/>
      <c r="FQD70" s="425"/>
      <c r="FQE70" s="425"/>
      <c r="FQF70" s="425"/>
      <c r="FQG70" s="425"/>
      <c r="FQH70" s="425"/>
      <c r="FQI70" s="425"/>
      <c r="FQJ70" s="425"/>
      <c r="FQK70" s="425"/>
      <c r="FQL70" s="425"/>
      <c r="FQM70" s="425"/>
      <c r="FQN70" s="425"/>
      <c r="FQO70" s="425"/>
      <c r="FQP70" s="425"/>
      <c r="FQQ70" s="425"/>
      <c r="FQR70" s="425"/>
      <c r="FQS70" s="425"/>
      <c r="FQT70" s="425"/>
      <c r="FQU70" s="425"/>
      <c r="FQV70" s="425"/>
      <c r="FQW70" s="425"/>
      <c r="FQX70" s="425"/>
      <c r="FQY70" s="425"/>
      <c r="FQZ70" s="425"/>
      <c r="FRA70" s="425"/>
      <c r="FRB70" s="425"/>
      <c r="FRC70" s="425"/>
      <c r="FRD70" s="425"/>
      <c r="FRE70" s="425"/>
      <c r="FRF70" s="425"/>
      <c r="FRG70" s="425"/>
      <c r="FRH70" s="425"/>
      <c r="FRI70" s="425"/>
      <c r="FRJ70" s="425"/>
      <c r="FRK70" s="425"/>
      <c r="FRL70" s="425"/>
      <c r="FRM70" s="425"/>
      <c r="FRN70" s="425"/>
      <c r="FRO70" s="425"/>
      <c r="FRP70" s="425"/>
      <c r="FRQ70" s="425"/>
      <c r="FRR70" s="425"/>
      <c r="FRS70" s="425"/>
      <c r="FRT70" s="425"/>
      <c r="FRU70" s="425"/>
      <c r="FRV70" s="425"/>
      <c r="FRW70" s="425"/>
      <c r="FRX70" s="425"/>
      <c r="FRY70" s="425"/>
      <c r="FRZ70" s="425"/>
      <c r="FSA70" s="425"/>
      <c r="FSB70" s="425"/>
      <c r="FSC70" s="425"/>
      <c r="FSD70" s="425"/>
      <c r="FSE70" s="425"/>
      <c r="FSF70" s="425"/>
      <c r="FSG70" s="425"/>
      <c r="FSH70" s="425"/>
      <c r="FSI70" s="425"/>
      <c r="FSJ70" s="425"/>
      <c r="FSK70" s="425"/>
      <c r="FSL70" s="425"/>
      <c r="FSM70" s="425"/>
      <c r="FSN70" s="425"/>
      <c r="FSO70" s="425"/>
      <c r="FSP70" s="425"/>
      <c r="FSQ70" s="425"/>
      <c r="FSR70" s="425"/>
      <c r="FSS70" s="425"/>
      <c r="FST70" s="425"/>
      <c r="FSU70" s="425"/>
      <c r="FSV70" s="425"/>
      <c r="FSW70" s="425"/>
      <c r="FSX70" s="425"/>
      <c r="FSY70" s="425"/>
      <c r="FSZ70" s="425"/>
      <c r="FTA70" s="425"/>
      <c r="FTB70" s="425"/>
      <c r="FTC70" s="425"/>
      <c r="FTD70" s="425"/>
      <c r="FTE70" s="425"/>
      <c r="FTF70" s="425"/>
      <c r="FTG70" s="425"/>
      <c r="FTH70" s="425"/>
      <c r="FTI70" s="425"/>
      <c r="FTJ70" s="425"/>
      <c r="FTK70" s="425"/>
      <c r="FTL70" s="425"/>
      <c r="FTM70" s="425"/>
      <c r="FTN70" s="425"/>
      <c r="FTO70" s="425"/>
      <c r="FTP70" s="425"/>
      <c r="FTQ70" s="425"/>
      <c r="FTR70" s="425"/>
      <c r="FTS70" s="425"/>
      <c r="FTT70" s="425"/>
      <c r="FTU70" s="425"/>
      <c r="FTV70" s="425"/>
      <c r="FTW70" s="425"/>
      <c r="FTX70" s="425"/>
      <c r="FTY70" s="425"/>
      <c r="FTZ70" s="425"/>
      <c r="FUA70" s="425"/>
      <c r="FUB70" s="425"/>
      <c r="FUC70" s="425"/>
      <c r="FUD70" s="425"/>
      <c r="FUE70" s="425"/>
      <c r="FUF70" s="425"/>
      <c r="FUG70" s="425"/>
      <c r="FUH70" s="425"/>
      <c r="FUI70" s="425"/>
      <c r="FUJ70" s="425"/>
      <c r="FUK70" s="425"/>
      <c r="FUL70" s="425"/>
      <c r="FUM70" s="425"/>
      <c r="FUN70" s="425"/>
      <c r="FUO70" s="425"/>
      <c r="FUP70" s="425"/>
      <c r="FUQ70" s="425"/>
      <c r="FUR70" s="425"/>
      <c r="FUS70" s="425"/>
      <c r="FUT70" s="425"/>
      <c r="FUU70" s="425"/>
      <c r="FUV70" s="425"/>
      <c r="FUW70" s="425"/>
      <c r="FUX70" s="425"/>
      <c r="FUY70" s="425"/>
      <c r="FUZ70" s="425"/>
      <c r="FVA70" s="425"/>
      <c r="FVB70" s="425"/>
      <c r="FVC70" s="425"/>
      <c r="FVD70" s="425"/>
      <c r="FVE70" s="425"/>
      <c r="FVF70" s="425"/>
      <c r="FVG70" s="425"/>
      <c r="FVH70" s="425"/>
      <c r="FVI70" s="425"/>
      <c r="FVJ70" s="425"/>
      <c r="FVK70" s="425"/>
      <c r="FVL70" s="425"/>
      <c r="FVM70" s="425"/>
      <c r="FVN70" s="425"/>
      <c r="FVO70" s="425"/>
      <c r="FVP70" s="425"/>
      <c r="FVQ70" s="425"/>
      <c r="FVR70" s="425"/>
      <c r="FVS70" s="425"/>
      <c r="FVT70" s="425"/>
      <c r="FVU70" s="425"/>
      <c r="FVV70" s="425"/>
      <c r="FVW70" s="425"/>
      <c r="FVX70" s="425"/>
      <c r="FVY70" s="425"/>
      <c r="FVZ70" s="425"/>
      <c r="FWA70" s="425"/>
      <c r="FWB70" s="425"/>
      <c r="FWC70" s="425"/>
      <c r="FWD70" s="425"/>
      <c r="FWE70" s="425"/>
      <c r="FWF70" s="425"/>
      <c r="FWG70" s="425"/>
      <c r="FWH70" s="425"/>
      <c r="FWI70" s="425"/>
      <c r="FWJ70" s="425"/>
      <c r="FWK70" s="425"/>
      <c r="FWL70" s="425"/>
      <c r="FWM70" s="425"/>
      <c r="FWN70" s="425"/>
      <c r="FWO70" s="425"/>
      <c r="FWP70" s="425"/>
      <c r="FWQ70" s="425"/>
      <c r="FWR70" s="425"/>
      <c r="FWS70" s="425"/>
      <c r="FWT70" s="425"/>
      <c r="FWU70" s="425"/>
      <c r="FWV70" s="425"/>
      <c r="FWW70" s="425"/>
      <c r="FWX70" s="425"/>
      <c r="FWY70" s="425"/>
      <c r="FWZ70" s="425"/>
      <c r="FXA70" s="425"/>
      <c r="FXB70" s="425"/>
      <c r="FXC70" s="425"/>
      <c r="FXD70" s="425"/>
      <c r="FXE70" s="425"/>
      <c r="FXF70" s="425"/>
      <c r="FXG70" s="425"/>
      <c r="FXH70" s="425"/>
      <c r="FXI70" s="425"/>
      <c r="FXJ70" s="425"/>
      <c r="FXK70" s="425"/>
      <c r="FXL70" s="425"/>
      <c r="FXM70" s="425"/>
      <c r="FXN70" s="425"/>
      <c r="FXO70" s="425"/>
      <c r="FXP70" s="425"/>
      <c r="FXQ70" s="425"/>
      <c r="FXR70" s="425"/>
      <c r="FXS70" s="425"/>
      <c r="FXT70" s="425"/>
      <c r="FXU70" s="425"/>
      <c r="FXV70" s="425"/>
      <c r="FXW70" s="425"/>
      <c r="FXX70" s="425"/>
      <c r="FXY70" s="425"/>
      <c r="FXZ70" s="425"/>
      <c r="FYA70" s="425"/>
      <c r="FYB70" s="425"/>
      <c r="FYC70" s="425"/>
      <c r="FYD70" s="425"/>
      <c r="FYE70" s="425"/>
      <c r="FYF70" s="425"/>
      <c r="FYG70" s="425"/>
      <c r="FYH70" s="425"/>
      <c r="FYI70" s="425"/>
      <c r="FYJ70" s="425"/>
      <c r="FYK70" s="425"/>
      <c r="FYL70" s="425"/>
      <c r="FYM70" s="425"/>
      <c r="FYN70" s="425"/>
      <c r="FYO70" s="425"/>
      <c r="FYP70" s="425"/>
      <c r="FYQ70" s="425"/>
      <c r="FYR70" s="425"/>
      <c r="FYS70" s="425"/>
      <c r="FYT70" s="425"/>
      <c r="FYU70" s="425"/>
      <c r="FYV70" s="425"/>
      <c r="FYW70" s="425"/>
      <c r="FYX70" s="425"/>
      <c r="FYY70" s="425"/>
      <c r="FYZ70" s="425"/>
      <c r="FZA70" s="425"/>
      <c r="FZB70" s="425"/>
      <c r="FZC70" s="425"/>
      <c r="FZD70" s="425"/>
      <c r="FZE70" s="425"/>
      <c r="FZF70" s="425"/>
      <c r="FZG70" s="425"/>
      <c r="FZH70" s="425"/>
      <c r="FZI70" s="425"/>
      <c r="FZJ70" s="425"/>
      <c r="FZK70" s="425"/>
      <c r="FZL70" s="425"/>
      <c r="FZM70" s="425"/>
      <c r="FZN70" s="425"/>
      <c r="FZO70" s="425"/>
      <c r="FZP70" s="425"/>
      <c r="FZQ70" s="425"/>
      <c r="FZR70" s="425"/>
      <c r="FZS70" s="425"/>
      <c r="FZT70" s="425"/>
      <c r="FZU70" s="425"/>
      <c r="FZV70" s="425"/>
      <c r="FZW70" s="425"/>
      <c r="FZX70" s="425"/>
      <c r="FZY70" s="425"/>
      <c r="FZZ70" s="425"/>
      <c r="GAA70" s="425"/>
      <c r="GAB70" s="425"/>
      <c r="GAC70" s="425"/>
      <c r="GAD70" s="425"/>
      <c r="GAE70" s="425"/>
      <c r="GAF70" s="425"/>
      <c r="GAG70" s="425"/>
      <c r="GAH70" s="425"/>
      <c r="GAI70" s="425"/>
      <c r="GAJ70" s="425"/>
      <c r="GAK70" s="425"/>
      <c r="GAL70" s="425"/>
      <c r="GAM70" s="425"/>
      <c r="GAN70" s="425"/>
      <c r="GAO70" s="425"/>
      <c r="GAP70" s="425"/>
      <c r="GAQ70" s="425"/>
      <c r="GAR70" s="425"/>
      <c r="GAS70" s="425"/>
      <c r="GAT70" s="425"/>
      <c r="GAU70" s="425"/>
      <c r="GAV70" s="425"/>
      <c r="GAW70" s="425"/>
      <c r="GAX70" s="425"/>
      <c r="GAY70" s="425"/>
      <c r="GAZ70" s="425"/>
      <c r="GBA70" s="425"/>
      <c r="GBB70" s="425"/>
      <c r="GBC70" s="425"/>
      <c r="GBD70" s="425"/>
      <c r="GBE70" s="425"/>
      <c r="GBF70" s="425"/>
      <c r="GBG70" s="425"/>
      <c r="GBH70" s="425"/>
      <c r="GBI70" s="425"/>
      <c r="GBJ70" s="425"/>
      <c r="GBK70" s="425"/>
      <c r="GBL70" s="425"/>
      <c r="GBM70" s="425"/>
      <c r="GBN70" s="425"/>
      <c r="GBO70" s="425"/>
      <c r="GBP70" s="425"/>
      <c r="GBQ70" s="425"/>
      <c r="GBR70" s="425"/>
      <c r="GBS70" s="425"/>
      <c r="GBT70" s="425"/>
      <c r="GBU70" s="425"/>
      <c r="GBV70" s="425"/>
      <c r="GBW70" s="425"/>
      <c r="GBX70" s="425"/>
      <c r="GBY70" s="425"/>
      <c r="GBZ70" s="425"/>
      <c r="GCA70" s="425"/>
      <c r="GCB70" s="425"/>
      <c r="GCC70" s="425"/>
      <c r="GCD70" s="425"/>
      <c r="GCE70" s="425"/>
      <c r="GCF70" s="425"/>
      <c r="GCG70" s="425"/>
      <c r="GCH70" s="425"/>
      <c r="GCI70" s="425"/>
      <c r="GCJ70" s="425"/>
      <c r="GCK70" s="425"/>
      <c r="GCL70" s="425"/>
      <c r="GCM70" s="425"/>
      <c r="GCN70" s="425"/>
      <c r="GCO70" s="425"/>
      <c r="GCP70" s="425"/>
      <c r="GCQ70" s="425"/>
      <c r="GCR70" s="425"/>
      <c r="GCS70" s="425"/>
      <c r="GCT70" s="425"/>
      <c r="GCU70" s="425"/>
      <c r="GCV70" s="425"/>
      <c r="GCW70" s="425"/>
      <c r="GCX70" s="425"/>
      <c r="GCY70" s="425"/>
      <c r="GCZ70" s="425"/>
      <c r="GDA70" s="425"/>
      <c r="GDB70" s="425"/>
      <c r="GDC70" s="425"/>
      <c r="GDD70" s="425"/>
      <c r="GDE70" s="425"/>
      <c r="GDF70" s="425"/>
      <c r="GDG70" s="425"/>
      <c r="GDH70" s="425"/>
      <c r="GDI70" s="425"/>
      <c r="GDJ70" s="425"/>
      <c r="GDK70" s="425"/>
      <c r="GDL70" s="425"/>
      <c r="GDM70" s="425"/>
      <c r="GDN70" s="425"/>
      <c r="GDO70" s="425"/>
      <c r="GDP70" s="425"/>
      <c r="GDQ70" s="425"/>
      <c r="GDR70" s="425"/>
      <c r="GDS70" s="425"/>
      <c r="GDT70" s="425"/>
      <c r="GDU70" s="425"/>
      <c r="GDV70" s="425"/>
      <c r="GDW70" s="425"/>
      <c r="GDX70" s="425"/>
      <c r="GDY70" s="425"/>
      <c r="GDZ70" s="425"/>
      <c r="GEA70" s="425"/>
      <c r="GEB70" s="425"/>
      <c r="GEC70" s="425"/>
      <c r="GED70" s="425"/>
      <c r="GEE70" s="425"/>
      <c r="GEF70" s="425"/>
      <c r="GEG70" s="425"/>
      <c r="GEH70" s="425"/>
      <c r="GEI70" s="425"/>
      <c r="GEJ70" s="425"/>
      <c r="GEK70" s="425"/>
      <c r="GEL70" s="425"/>
      <c r="GEM70" s="425"/>
      <c r="GEN70" s="425"/>
      <c r="GEO70" s="425"/>
      <c r="GEP70" s="425"/>
      <c r="GEQ70" s="425"/>
      <c r="GER70" s="425"/>
      <c r="GES70" s="425"/>
      <c r="GET70" s="425"/>
      <c r="GEU70" s="425"/>
      <c r="GEV70" s="425"/>
      <c r="GEW70" s="425"/>
      <c r="GEX70" s="425"/>
      <c r="GEY70" s="425"/>
      <c r="GEZ70" s="425"/>
      <c r="GFA70" s="425"/>
      <c r="GFB70" s="425"/>
      <c r="GFC70" s="425"/>
      <c r="GFD70" s="425"/>
      <c r="GFE70" s="425"/>
      <c r="GFF70" s="425"/>
      <c r="GFG70" s="425"/>
      <c r="GFH70" s="425"/>
      <c r="GFI70" s="425"/>
      <c r="GFJ70" s="425"/>
      <c r="GFK70" s="425"/>
      <c r="GFL70" s="425"/>
      <c r="GFM70" s="425"/>
      <c r="GFN70" s="425"/>
      <c r="GFO70" s="425"/>
      <c r="GFP70" s="425"/>
      <c r="GFQ70" s="425"/>
      <c r="GFR70" s="425"/>
      <c r="GFS70" s="425"/>
      <c r="GFT70" s="425"/>
      <c r="GFU70" s="425"/>
      <c r="GFV70" s="425"/>
      <c r="GFW70" s="425"/>
      <c r="GFX70" s="425"/>
      <c r="GFY70" s="425"/>
      <c r="GFZ70" s="425"/>
      <c r="GGA70" s="425"/>
      <c r="GGB70" s="425"/>
      <c r="GGC70" s="425"/>
      <c r="GGD70" s="425"/>
      <c r="GGE70" s="425"/>
      <c r="GGF70" s="425"/>
      <c r="GGG70" s="425"/>
      <c r="GGH70" s="425"/>
      <c r="GGI70" s="425"/>
      <c r="GGJ70" s="425"/>
      <c r="GGK70" s="425"/>
      <c r="GGL70" s="425"/>
      <c r="GGM70" s="425"/>
      <c r="GGN70" s="425"/>
      <c r="GGO70" s="425"/>
      <c r="GGP70" s="425"/>
      <c r="GGQ70" s="425"/>
      <c r="GGR70" s="425"/>
      <c r="GGS70" s="425"/>
      <c r="GGT70" s="425"/>
      <c r="GGU70" s="425"/>
      <c r="GGV70" s="425"/>
      <c r="GGW70" s="425"/>
      <c r="GGX70" s="425"/>
      <c r="GGY70" s="425"/>
      <c r="GGZ70" s="425"/>
      <c r="GHA70" s="425"/>
      <c r="GHB70" s="425"/>
      <c r="GHC70" s="425"/>
      <c r="GHD70" s="425"/>
      <c r="GHE70" s="425"/>
      <c r="GHF70" s="425"/>
      <c r="GHG70" s="425"/>
      <c r="GHH70" s="425"/>
      <c r="GHI70" s="425"/>
      <c r="GHJ70" s="425"/>
      <c r="GHK70" s="425"/>
      <c r="GHL70" s="425"/>
      <c r="GHM70" s="425"/>
      <c r="GHN70" s="425"/>
      <c r="GHO70" s="425"/>
      <c r="GHP70" s="425"/>
      <c r="GHQ70" s="425"/>
      <c r="GHR70" s="425"/>
      <c r="GHS70" s="425"/>
      <c r="GHT70" s="425"/>
      <c r="GHU70" s="425"/>
      <c r="GHV70" s="425"/>
      <c r="GHW70" s="425"/>
      <c r="GHX70" s="425"/>
      <c r="GHY70" s="425"/>
      <c r="GHZ70" s="425"/>
      <c r="GIA70" s="425"/>
      <c r="GIB70" s="425"/>
      <c r="GIC70" s="425"/>
      <c r="GID70" s="425"/>
      <c r="GIE70" s="425"/>
      <c r="GIF70" s="425"/>
      <c r="GIG70" s="425"/>
      <c r="GIH70" s="425"/>
      <c r="GII70" s="425"/>
      <c r="GIJ70" s="425"/>
      <c r="GIK70" s="425"/>
      <c r="GIL70" s="425"/>
      <c r="GIM70" s="425"/>
      <c r="GIN70" s="425"/>
      <c r="GIO70" s="425"/>
      <c r="GIP70" s="425"/>
      <c r="GIQ70" s="425"/>
      <c r="GIR70" s="425"/>
      <c r="GIS70" s="425"/>
      <c r="GIT70" s="425"/>
      <c r="GIU70" s="425"/>
      <c r="GIV70" s="425"/>
      <c r="GIW70" s="425"/>
      <c r="GIX70" s="425"/>
      <c r="GIY70" s="425"/>
      <c r="GIZ70" s="425"/>
      <c r="GJA70" s="425"/>
      <c r="GJB70" s="425"/>
      <c r="GJC70" s="425"/>
      <c r="GJD70" s="425"/>
      <c r="GJE70" s="425"/>
      <c r="GJF70" s="425"/>
      <c r="GJG70" s="425"/>
      <c r="GJH70" s="425"/>
      <c r="GJI70" s="425"/>
      <c r="GJJ70" s="425"/>
      <c r="GJK70" s="425"/>
      <c r="GJL70" s="425"/>
      <c r="GJM70" s="425"/>
      <c r="GJN70" s="425"/>
      <c r="GJO70" s="425"/>
      <c r="GJP70" s="425"/>
      <c r="GJQ70" s="425"/>
      <c r="GJR70" s="425"/>
      <c r="GJS70" s="425"/>
      <c r="GJT70" s="425"/>
      <c r="GJU70" s="425"/>
      <c r="GJV70" s="425"/>
      <c r="GJW70" s="425"/>
      <c r="GJX70" s="425"/>
      <c r="GJY70" s="425"/>
      <c r="GJZ70" s="425"/>
      <c r="GKA70" s="425"/>
      <c r="GKB70" s="425"/>
      <c r="GKC70" s="425"/>
      <c r="GKD70" s="425"/>
      <c r="GKE70" s="425"/>
      <c r="GKF70" s="425"/>
      <c r="GKG70" s="425"/>
      <c r="GKH70" s="425"/>
      <c r="GKI70" s="425"/>
      <c r="GKJ70" s="425"/>
      <c r="GKK70" s="425"/>
      <c r="GKL70" s="425"/>
      <c r="GKM70" s="425"/>
      <c r="GKN70" s="425"/>
      <c r="GKO70" s="425"/>
      <c r="GKP70" s="425"/>
      <c r="GKQ70" s="425"/>
      <c r="GKR70" s="425"/>
      <c r="GKS70" s="425"/>
      <c r="GKT70" s="425"/>
      <c r="GKU70" s="425"/>
      <c r="GKV70" s="425"/>
      <c r="GKW70" s="425"/>
      <c r="GKX70" s="425"/>
      <c r="GKY70" s="425"/>
      <c r="GKZ70" s="425"/>
      <c r="GLA70" s="425"/>
      <c r="GLB70" s="425"/>
      <c r="GLC70" s="425"/>
      <c r="GLD70" s="425"/>
      <c r="GLE70" s="425"/>
      <c r="GLF70" s="425"/>
      <c r="GLG70" s="425"/>
      <c r="GLH70" s="425"/>
      <c r="GLI70" s="425"/>
      <c r="GLJ70" s="425"/>
      <c r="GLK70" s="425"/>
      <c r="GLL70" s="425"/>
      <c r="GLM70" s="425"/>
      <c r="GLN70" s="425"/>
      <c r="GLO70" s="425"/>
      <c r="GLP70" s="425"/>
      <c r="GLQ70" s="425"/>
      <c r="GLR70" s="425"/>
      <c r="GLS70" s="425"/>
      <c r="GLT70" s="425"/>
      <c r="GLU70" s="425"/>
      <c r="GLV70" s="425"/>
      <c r="GLW70" s="425"/>
      <c r="GLX70" s="425"/>
      <c r="GLY70" s="425"/>
      <c r="GLZ70" s="425"/>
      <c r="GMA70" s="425"/>
      <c r="GMB70" s="425"/>
      <c r="GMC70" s="425"/>
      <c r="GMD70" s="425"/>
      <c r="GME70" s="425"/>
      <c r="GMF70" s="425"/>
      <c r="GMG70" s="425"/>
      <c r="GMH70" s="425"/>
      <c r="GMI70" s="425"/>
      <c r="GMJ70" s="425"/>
      <c r="GMK70" s="425"/>
      <c r="GML70" s="425"/>
      <c r="GMM70" s="425"/>
      <c r="GMN70" s="425"/>
      <c r="GMO70" s="425"/>
      <c r="GMP70" s="425"/>
      <c r="GMQ70" s="425"/>
      <c r="GMR70" s="425"/>
      <c r="GMS70" s="425"/>
      <c r="GMT70" s="425"/>
      <c r="GMU70" s="425"/>
      <c r="GMV70" s="425"/>
      <c r="GMW70" s="425"/>
      <c r="GMX70" s="425"/>
      <c r="GMY70" s="425"/>
      <c r="GMZ70" s="425"/>
      <c r="GNA70" s="425"/>
      <c r="GNB70" s="425"/>
      <c r="GNC70" s="425"/>
      <c r="GND70" s="425"/>
      <c r="GNE70" s="425"/>
      <c r="GNF70" s="425"/>
      <c r="GNG70" s="425"/>
      <c r="GNH70" s="425"/>
      <c r="GNI70" s="425"/>
      <c r="GNJ70" s="425"/>
      <c r="GNK70" s="425"/>
      <c r="GNL70" s="425"/>
      <c r="GNM70" s="425"/>
      <c r="GNN70" s="425"/>
      <c r="GNO70" s="425"/>
      <c r="GNP70" s="425"/>
      <c r="GNQ70" s="425"/>
      <c r="GNR70" s="425"/>
      <c r="GNS70" s="425"/>
      <c r="GNT70" s="425"/>
      <c r="GNU70" s="425"/>
      <c r="GNV70" s="425"/>
      <c r="GNW70" s="425"/>
      <c r="GNX70" s="425"/>
      <c r="GNY70" s="425"/>
      <c r="GNZ70" s="425"/>
      <c r="GOA70" s="425"/>
      <c r="GOB70" s="425"/>
      <c r="GOC70" s="425"/>
      <c r="GOD70" s="425"/>
      <c r="GOE70" s="425"/>
      <c r="GOF70" s="425"/>
      <c r="GOG70" s="425"/>
      <c r="GOH70" s="425"/>
      <c r="GOI70" s="425"/>
      <c r="GOJ70" s="425"/>
      <c r="GOK70" s="425"/>
      <c r="GOL70" s="425"/>
      <c r="GOM70" s="425"/>
      <c r="GON70" s="425"/>
      <c r="GOO70" s="425"/>
      <c r="GOP70" s="425"/>
      <c r="GOQ70" s="425"/>
      <c r="GOR70" s="425"/>
      <c r="GOS70" s="425"/>
      <c r="GOT70" s="425"/>
      <c r="GOU70" s="425"/>
      <c r="GOV70" s="425"/>
      <c r="GOW70" s="425"/>
      <c r="GOX70" s="425"/>
      <c r="GOY70" s="425"/>
      <c r="GOZ70" s="425"/>
      <c r="GPA70" s="425"/>
      <c r="GPB70" s="425"/>
      <c r="GPC70" s="425"/>
      <c r="GPD70" s="425"/>
      <c r="GPE70" s="425"/>
      <c r="GPF70" s="425"/>
      <c r="GPG70" s="425"/>
      <c r="GPH70" s="425"/>
      <c r="GPI70" s="425"/>
      <c r="GPJ70" s="425"/>
      <c r="GPK70" s="425"/>
      <c r="GPL70" s="425"/>
      <c r="GPM70" s="425"/>
      <c r="GPN70" s="425"/>
      <c r="GPO70" s="425"/>
      <c r="GPP70" s="425"/>
      <c r="GPQ70" s="425"/>
      <c r="GPR70" s="425"/>
      <c r="GPS70" s="425"/>
      <c r="GPT70" s="425"/>
      <c r="GPU70" s="425"/>
      <c r="GPV70" s="425"/>
      <c r="GPW70" s="425"/>
      <c r="GPX70" s="425"/>
      <c r="GPY70" s="425"/>
      <c r="GPZ70" s="425"/>
      <c r="GQA70" s="425"/>
      <c r="GQB70" s="425"/>
      <c r="GQC70" s="425"/>
      <c r="GQD70" s="425"/>
      <c r="GQE70" s="425"/>
      <c r="GQF70" s="425"/>
      <c r="GQG70" s="425"/>
      <c r="GQH70" s="425"/>
      <c r="GQI70" s="425"/>
      <c r="GQJ70" s="425"/>
      <c r="GQK70" s="425"/>
      <c r="GQL70" s="425"/>
      <c r="GQM70" s="425"/>
      <c r="GQN70" s="425"/>
      <c r="GQO70" s="425"/>
      <c r="GQP70" s="425"/>
      <c r="GQQ70" s="425"/>
      <c r="GQR70" s="425"/>
      <c r="GQS70" s="425"/>
      <c r="GQT70" s="425"/>
      <c r="GQU70" s="425"/>
      <c r="GQV70" s="425"/>
      <c r="GQW70" s="425"/>
      <c r="GQX70" s="425"/>
      <c r="GQY70" s="425"/>
      <c r="GQZ70" s="425"/>
      <c r="GRA70" s="425"/>
      <c r="GRB70" s="425"/>
      <c r="GRC70" s="425"/>
      <c r="GRD70" s="425"/>
      <c r="GRE70" s="425"/>
      <c r="GRF70" s="425"/>
      <c r="GRG70" s="425"/>
      <c r="GRH70" s="425"/>
      <c r="GRI70" s="425"/>
      <c r="GRJ70" s="425"/>
      <c r="GRK70" s="425"/>
      <c r="GRL70" s="425"/>
      <c r="GRM70" s="425"/>
      <c r="GRN70" s="425"/>
      <c r="GRO70" s="425"/>
      <c r="GRP70" s="425"/>
      <c r="GRQ70" s="425"/>
      <c r="GRR70" s="425"/>
      <c r="GRS70" s="425"/>
      <c r="GRT70" s="425"/>
      <c r="GRU70" s="425"/>
      <c r="GRV70" s="425"/>
      <c r="GRW70" s="425"/>
      <c r="GRX70" s="425"/>
      <c r="GRY70" s="425"/>
      <c r="GRZ70" s="425"/>
      <c r="GSA70" s="425"/>
      <c r="GSB70" s="425"/>
      <c r="GSC70" s="425"/>
      <c r="GSD70" s="425"/>
      <c r="GSE70" s="425"/>
      <c r="GSF70" s="425"/>
      <c r="GSG70" s="425"/>
      <c r="GSH70" s="425"/>
      <c r="GSI70" s="425"/>
      <c r="GSJ70" s="425"/>
      <c r="GSK70" s="425"/>
      <c r="GSL70" s="425"/>
      <c r="GSM70" s="425"/>
      <c r="GSN70" s="425"/>
      <c r="GSO70" s="425"/>
      <c r="GSP70" s="425"/>
      <c r="GSQ70" s="425"/>
      <c r="GSR70" s="425"/>
      <c r="GSS70" s="425"/>
      <c r="GST70" s="425"/>
      <c r="GSU70" s="425"/>
      <c r="GSV70" s="425"/>
      <c r="GSW70" s="425"/>
      <c r="GSX70" s="425"/>
      <c r="GSY70" s="425"/>
      <c r="GSZ70" s="425"/>
      <c r="GTA70" s="425"/>
      <c r="GTB70" s="425"/>
      <c r="GTC70" s="425"/>
      <c r="GTD70" s="425"/>
      <c r="GTE70" s="425"/>
      <c r="GTF70" s="425"/>
      <c r="GTG70" s="425"/>
      <c r="GTH70" s="425"/>
      <c r="GTI70" s="425"/>
      <c r="GTJ70" s="425"/>
      <c r="GTK70" s="425"/>
      <c r="GTL70" s="425"/>
      <c r="GTM70" s="425"/>
      <c r="GTN70" s="425"/>
      <c r="GTO70" s="425"/>
      <c r="GTP70" s="425"/>
      <c r="GTQ70" s="425"/>
      <c r="GTR70" s="425"/>
      <c r="GTS70" s="425"/>
      <c r="GTT70" s="425"/>
      <c r="GTU70" s="425"/>
      <c r="GTV70" s="425"/>
      <c r="GTW70" s="425"/>
      <c r="GTX70" s="425"/>
      <c r="GTY70" s="425"/>
      <c r="GTZ70" s="425"/>
      <c r="GUA70" s="425"/>
      <c r="GUB70" s="425"/>
      <c r="GUC70" s="425"/>
      <c r="GUD70" s="425"/>
      <c r="GUE70" s="425"/>
      <c r="GUF70" s="425"/>
      <c r="GUG70" s="425"/>
      <c r="GUH70" s="425"/>
      <c r="GUI70" s="425"/>
      <c r="GUJ70" s="425"/>
      <c r="GUK70" s="425"/>
      <c r="GUL70" s="425"/>
      <c r="GUM70" s="425"/>
      <c r="GUN70" s="425"/>
      <c r="GUO70" s="425"/>
      <c r="GUP70" s="425"/>
      <c r="GUQ70" s="425"/>
      <c r="GUR70" s="425"/>
      <c r="GUS70" s="425"/>
      <c r="GUT70" s="425"/>
      <c r="GUU70" s="425"/>
      <c r="GUV70" s="425"/>
      <c r="GUW70" s="425"/>
      <c r="GUX70" s="425"/>
      <c r="GUY70" s="425"/>
      <c r="GUZ70" s="425"/>
      <c r="GVA70" s="425"/>
      <c r="GVB70" s="425"/>
      <c r="GVC70" s="425"/>
      <c r="GVD70" s="425"/>
      <c r="GVE70" s="425"/>
      <c r="GVF70" s="425"/>
      <c r="GVG70" s="425"/>
      <c r="GVH70" s="425"/>
      <c r="GVI70" s="425"/>
      <c r="GVJ70" s="425"/>
      <c r="GVK70" s="425"/>
      <c r="GVL70" s="425"/>
      <c r="GVM70" s="425"/>
      <c r="GVN70" s="425"/>
      <c r="GVO70" s="425"/>
      <c r="GVP70" s="425"/>
      <c r="GVQ70" s="425"/>
      <c r="GVR70" s="425"/>
      <c r="GVS70" s="425"/>
      <c r="GVT70" s="425"/>
      <c r="GVU70" s="425"/>
      <c r="GVV70" s="425"/>
      <c r="GVW70" s="425"/>
      <c r="GVX70" s="425"/>
      <c r="GVY70" s="425"/>
      <c r="GVZ70" s="425"/>
      <c r="GWA70" s="425"/>
      <c r="GWB70" s="425"/>
      <c r="GWC70" s="425"/>
      <c r="GWD70" s="425"/>
      <c r="GWE70" s="425"/>
      <c r="GWF70" s="425"/>
      <c r="GWG70" s="425"/>
      <c r="GWH70" s="425"/>
      <c r="GWI70" s="425"/>
      <c r="GWJ70" s="425"/>
      <c r="GWK70" s="425"/>
      <c r="GWL70" s="425"/>
      <c r="GWM70" s="425"/>
      <c r="GWN70" s="425"/>
      <c r="GWO70" s="425"/>
      <c r="GWP70" s="425"/>
      <c r="GWQ70" s="425"/>
      <c r="GWR70" s="425"/>
      <c r="GWS70" s="425"/>
      <c r="GWT70" s="425"/>
      <c r="GWU70" s="425"/>
      <c r="GWV70" s="425"/>
      <c r="GWW70" s="425"/>
      <c r="GWX70" s="425"/>
      <c r="GWY70" s="425"/>
      <c r="GWZ70" s="425"/>
      <c r="GXA70" s="425"/>
      <c r="GXB70" s="425"/>
      <c r="GXC70" s="425"/>
      <c r="GXD70" s="425"/>
      <c r="GXE70" s="425"/>
      <c r="GXF70" s="425"/>
      <c r="GXG70" s="425"/>
      <c r="GXH70" s="425"/>
      <c r="GXI70" s="425"/>
      <c r="GXJ70" s="425"/>
      <c r="GXK70" s="425"/>
      <c r="GXL70" s="425"/>
      <c r="GXM70" s="425"/>
      <c r="GXN70" s="425"/>
      <c r="GXO70" s="425"/>
      <c r="GXP70" s="425"/>
      <c r="GXQ70" s="425"/>
      <c r="GXR70" s="425"/>
      <c r="GXS70" s="425"/>
      <c r="GXT70" s="425"/>
      <c r="GXU70" s="425"/>
      <c r="GXV70" s="425"/>
      <c r="GXW70" s="425"/>
      <c r="GXX70" s="425"/>
      <c r="GXY70" s="425"/>
      <c r="GXZ70" s="425"/>
      <c r="GYA70" s="425"/>
      <c r="GYB70" s="425"/>
      <c r="GYC70" s="425"/>
      <c r="GYD70" s="425"/>
      <c r="GYE70" s="425"/>
      <c r="GYF70" s="425"/>
      <c r="GYG70" s="425"/>
      <c r="GYH70" s="425"/>
      <c r="GYI70" s="425"/>
      <c r="GYJ70" s="425"/>
      <c r="GYK70" s="425"/>
      <c r="GYL70" s="425"/>
      <c r="GYM70" s="425"/>
      <c r="GYN70" s="425"/>
      <c r="GYO70" s="425"/>
      <c r="GYP70" s="425"/>
      <c r="GYQ70" s="425"/>
      <c r="GYR70" s="425"/>
      <c r="GYS70" s="425"/>
      <c r="GYT70" s="425"/>
      <c r="GYU70" s="425"/>
      <c r="GYV70" s="425"/>
      <c r="GYW70" s="425"/>
      <c r="GYX70" s="425"/>
      <c r="GYY70" s="425"/>
      <c r="GYZ70" s="425"/>
      <c r="GZA70" s="425"/>
      <c r="GZB70" s="425"/>
      <c r="GZC70" s="425"/>
      <c r="GZD70" s="425"/>
      <c r="GZE70" s="425"/>
      <c r="GZF70" s="425"/>
      <c r="GZG70" s="425"/>
      <c r="GZH70" s="425"/>
      <c r="GZI70" s="425"/>
      <c r="GZJ70" s="425"/>
      <c r="GZK70" s="425"/>
      <c r="GZL70" s="425"/>
      <c r="GZM70" s="425"/>
      <c r="GZN70" s="425"/>
      <c r="GZO70" s="425"/>
      <c r="GZP70" s="425"/>
      <c r="GZQ70" s="425"/>
      <c r="GZR70" s="425"/>
      <c r="GZS70" s="425"/>
      <c r="GZT70" s="425"/>
      <c r="GZU70" s="425"/>
      <c r="GZV70" s="425"/>
      <c r="GZW70" s="425"/>
      <c r="GZX70" s="425"/>
      <c r="GZY70" s="425"/>
      <c r="GZZ70" s="425"/>
      <c r="HAA70" s="425"/>
      <c r="HAB70" s="425"/>
      <c r="HAC70" s="425"/>
      <c r="HAD70" s="425"/>
      <c r="HAE70" s="425"/>
      <c r="HAF70" s="425"/>
      <c r="HAG70" s="425"/>
      <c r="HAH70" s="425"/>
      <c r="HAI70" s="425"/>
      <c r="HAJ70" s="425"/>
      <c r="HAK70" s="425"/>
      <c r="HAL70" s="425"/>
      <c r="HAM70" s="425"/>
      <c r="HAN70" s="425"/>
      <c r="HAO70" s="425"/>
      <c r="HAP70" s="425"/>
      <c r="HAQ70" s="425"/>
      <c r="HAR70" s="425"/>
      <c r="HAS70" s="425"/>
      <c r="HAT70" s="425"/>
      <c r="HAU70" s="425"/>
      <c r="HAV70" s="425"/>
      <c r="HAW70" s="425"/>
      <c r="HAX70" s="425"/>
      <c r="HAY70" s="425"/>
      <c r="HAZ70" s="425"/>
      <c r="HBA70" s="425"/>
      <c r="HBB70" s="425"/>
      <c r="HBC70" s="425"/>
      <c r="HBD70" s="425"/>
      <c r="HBE70" s="425"/>
      <c r="HBF70" s="425"/>
      <c r="HBG70" s="425"/>
      <c r="HBH70" s="425"/>
      <c r="HBI70" s="425"/>
      <c r="HBJ70" s="425"/>
      <c r="HBK70" s="425"/>
      <c r="HBL70" s="425"/>
      <c r="HBM70" s="425"/>
      <c r="HBN70" s="425"/>
      <c r="HBO70" s="425"/>
      <c r="HBP70" s="425"/>
      <c r="HBQ70" s="425"/>
      <c r="HBR70" s="425"/>
      <c r="HBS70" s="425"/>
      <c r="HBT70" s="425"/>
      <c r="HBU70" s="425"/>
      <c r="HBV70" s="425"/>
      <c r="HBW70" s="425"/>
      <c r="HBX70" s="425"/>
      <c r="HBY70" s="425"/>
      <c r="HBZ70" s="425"/>
      <c r="HCA70" s="425"/>
      <c r="HCB70" s="425"/>
      <c r="HCC70" s="425"/>
      <c r="HCD70" s="425"/>
      <c r="HCE70" s="425"/>
      <c r="HCF70" s="425"/>
      <c r="HCG70" s="425"/>
      <c r="HCH70" s="425"/>
      <c r="HCI70" s="425"/>
      <c r="HCJ70" s="425"/>
      <c r="HCK70" s="425"/>
      <c r="HCL70" s="425"/>
      <c r="HCM70" s="425"/>
      <c r="HCN70" s="425"/>
      <c r="HCO70" s="425"/>
      <c r="HCP70" s="425"/>
      <c r="HCQ70" s="425"/>
      <c r="HCR70" s="425"/>
      <c r="HCS70" s="425"/>
      <c r="HCT70" s="425"/>
      <c r="HCU70" s="425"/>
      <c r="HCV70" s="425"/>
      <c r="HCW70" s="425"/>
      <c r="HCX70" s="425"/>
      <c r="HCY70" s="425"/>
      <c r="HCZ70" s="425"/>
      <c r="HDA70" s="425"/>
      <c r="HDB70" s="425"/>
      <c r="HDC70" s="425"/>
      <c r="HDD70" s="425"/>
      <c r="HDE70" s="425"/>
      <c r="HDF70" s="425"/>
      <c r="HDG70" s="425"/>
      <c r="HDH70" s="425"/>
      <c r="HDI70" s="425"/>
      <c r="HDJ70" s="425"/>
      <c r="HDK70" s="425"/>
      <c r="HDL70" s="425"/>
      <c r="HDM70" s="425"/>
      <c r="HDN70" s="425"/>
      <c r="HDO70" s="425"/>
      <c r="HDP70" s="425"/>
      <c r="HDQ70" s="425"/>
      <c r="HDR70" s="425"/>
      <c r="HDS70" s="425"/>
      <c r="HDT70" s="425"/>
      <c r="HDU70" s="425"/>
      <c r="HDV70" s="425"/>
      <c r="HDW70" s="425"/>
      <c r="HDX70" s="425"/>
      <c r="HDY70" s="425"/>
      <c r="HDZ70" s="425"/>
      <c r="HEA70" s="425"/>
      <c r="HEB70" s="425"/>
      <c r="HEC70" s="425"/>
      <c r="HED70" s="425"/>
      <c r="HEE70" s="425"/>
      <c r="HEF70" s="425"/>
      <c r="HEG70" s="425"/>
      <c r="HEH70" s="425"/>
      <c r="HEI70" s="425"/>
      <c r="HEJ70" s="425"/>
      <c r="HEK70" s="425"/>
      <c r="HEL70" s="425"/>
      <c r="HEM70" s="425"/>
      <c r="HEN70" s="425"/>
      <c r="HEO70" s="425"/>
      <c r="HEP70" s="425"/>
      <c r="HEQ70" s="425"/>
      <c r="HER70" s="425"/>
      <c r="HES70" s="425"/>
      <c r="HET70" s="425"/>
      <c r="HEU70" s="425"/>
      <c r="HEV70" s="425"/>
      <c r="HEW70" s="425"/>
      <c r="HEX70" s="425"/>
      <c r="HEY70" s="425"/>
      <c r="HEZ70" s="425"/>
      <c r="HFA70" s="425"/>
      <c r="HFB70" s="425"/>
      <c r="HFC70" s="425"/>
      <c r="HFD70" s="425"/>
      <c r="HFE70" s="425"/>
      <c r="HFF70" s="425"/>
      <c r="HFG70" s="425"/>
      <c r="HFH70" s="425"/>
      <c r="HFI70" s="425"/>
      <c r="HFJ70" s="425"/>
      <c r="HFK70" s="425"/>
      <c r="HFL70" s="425"/>
      <c r="HFM70" s="425"/>
      <c r="HFN70" s="425"/>
      <c r="HFO70" s="425"/>
      <c r="HFP70" s="425"/>
      <c r="HFQ70" s="425"/>
      <c r="HFR70" s="425"/>
      <c r="HFS70" s="425"/>
      <c r="HFT70" s="425"/>
      <c r="HFU70" s="425"/>
      <c r="HFV70" s="425"/>
      <c r="HFW70" s="425"/>
      <c r="HFX70" s="425"/>
      <c r="HFY70" s="425"/>
      <c r="HFZ70" s="425"/>
      <c r="HGA70" s="425"/>
      <c r="HGB70" s="425"/>
      <c r="HGC70" s="425"/>
      <c r="HGD70" s="425"/>
      <c r="HGE70" s="425"/>
      <c r="HGF70" s="425"/>
      <c r="HGG70" s="425"/>
      <c r="HGH70" s="425"/>
      <c r="HGI70" s="425"/>
      <c r="HGJ70" s="425"/>
      <c r="HGK70" s="425"/>
      <c r="HGL70" s="425"/>
      <c r="HGM70" s="425"/>
      <c r="HGN70" s="425"/>
      <c r="HGO70" s="425"/>
      <c r="HGP70" s="425"/>
      <c r="HGQ70" s="425"/>
      <c r="HGR70" s="425"/>
      <c r="HGS70" s="425"/>
      <c r="HGT70" s="425"/>
      <c r="HGU70" s="425"/>
      <c r="HGV70" s="425"/>
      <c r="HGW70" s="425"/>
      <c r="HGX70" s="425"/>
      <c r="HGY70" s="425"/>
      <c r="HGZ70" s="425"/>
      <c r="HHA70" s="425"/>
      <c r="HHB70" s="425"/>
      <c r="HHC70" s="425"/>
      <c r="HHD70" s="425"/>
      <c r="HHE70" s="425"/>
      <c r="HHF70" s="425"/>
      <c r="HHG70" s="425"/>
      <c r="HHH70" s="425"/>
      <c r="HHI70" s="425"/>
      <c r="HHJ70" s="425"/>
      <c r="HHK70" s="425"/>
      <c r="HHL70" s="425"/>
      <c r="HHM70" s="425"/>
      <c r="HHN70" s="425"/>
      <c r="HHO70" s="425"/>
      <c r="HHP70" s="425"/>
      <c r="HHQ70" s="425"/>
      <c r="HHR70" s="425"/>
      <c r="HHS70" s="425"/>
      <c r="HHT70" s="425"/>
      <c r="HHU70" s="425"/>
      <c r="HHV70" s="425"/>
      <c r="HHW70" s="425"/>
      <c r="HHX70" s="425"/>
      <c r="HHY70" s="425"/>
      <c r="HHZ70" s="425"/>
      <c r="HIA70" s="425"/>
      <c r="HIB70" s="425"/>
      <c r="HIC70" s="425"/>
      <c r="HID70" s="425"/>
      <c r="HIE70" s="425"/>
      <c r="HIF70" s="425"/>
      <c r="HIG70" s="425"/>
      <c r="HIH70" s="425"/>
      <c r="HII70" s="425"/>
      <c r="HIJ70" s="425"/>
      <c r="HIK70" s="425"/>
      <c r="HIL70" s="425"/>
      <c r="HIM70" s="425"/>
      <c r="HIN70" s="425"/>
      <c r="HIO70" s="425"/>
      <c r="HIP70" s="425"/>
      <c r="HIQ70" s="425"/>
      <c r="HIR70" s="425"/>
      <c r="HIS70" s="425"/>
      <c r="HIT70" s="425"/>
      <c r="HIU70" s="425"/>
      <c r="HIV70" s="425"/>
      <c r="HIW70" s="425"/>
      <c r="HIX70" s="425"/>
      <c r="HIY70" s="425"/>
      <c r="HIZ70" s="425"/>
      <c r="HJA70" s="425"/>
      <c r="HJB70" s="425"/>
      <c r="HJC70" s="425"/>
      <c r="HJD70" s="425"/>
      <c r="HJE70" s="425"/>
      <c r="HJF70" s="425"/>
      <c r="HJG70" s="425"/>
      <c r="HJH70" s="425"/>
      <c r="HJI70" s="425"/>
      <c r="HJJ70" s="425"/>
      <c r="HJK70" s="425"/>
      <c r="HJL70" s="425"/>
      <c r="HJM70" s="425"/>
      <c r="HJN70" s="425"/>
      <c r="HJO70" s="425"/>
      <c r="HJP70" s="425"/>
      <c r="HJQ70" s="425"/>
      <c r="HJR70" s="425"/>
      <c r="HJS70" s="425"/>
      <c r="HJT70" s="425"/>
      <c r="HJU70" s="425"/>
      <c r="HJV70" s="425"/>
      <c r="HJW70" s="425"/>
      <c r="HJX70" s="425"/>
      <c r="HJY70" s="425"/>
      <c r="HJZ70" s="425"/>
      <c r="HKA70" s="425"/>
      <c r="HKB70" s="425"/>
      <c r="HKC70" s="425"/>
      <c r="HKD70" s="425"/>
      <c r="HKE70" s="425"/>
      <c r="HKF70" s="425"/>
      <c r="HKG70" s="425"/>
      <c r="HKH70" s="425"/>
      <c r="HKI70" s="425"/>
      <c r="HKJ70" s="425"/>
      <c r="HKK70" s="425"/>
      <c r="HKL70" s="425"/>
      <c r="HKM70" s="425"/>
      <c r="HKN70" s="425"/>
      <c r="HKO70" s="425"/>
      <c r="HKP70" s="425"/>
      <c r="HKQ70" s="425"/>
      <c r="HKR70" s="425"/>
      <c r="HKS70" s="425"/>
      <c r="HKT70" s="425"/>
      <c r="HKU70" s="425"/>
      <c r="HKV70" s="425"/>
      <c r="HKW70" s="425"/>
      <c r="HKX70" s="425"/>
      <c r="HKY70" s="425"/>
      <c r="HKZ70" s="425"/>
      <c r="HLA70" s="425"/>
      <c r="HLB70" s="425"/>
      <c r="HLC70" s="425"/>
      <c r="HLD70" s="425"/>
      <c r="HLE70" s="425"/>
      <c r="HLF70" s="425"/>
      <c r="HLG70" s="425"/>
      <c r="HLH70" s="425"/>
      <c r="HLI70" s="425"/>
      <c r="HLJ70" s="425"/>
      <c r="HLK70" s="425"/>
      <c r="HLL70" s="425"/>
      <c r="HLM70" s="425"/>
      <c r="HLN70" s="425"/>
      <c r="HLO70" s="425"/>
      <c r="HLP70" s="425"/>
      <c r="HLQ70" s="425"/>
      <c r="HLR70" s="425"/>
      <c r="HLS70" s="425"/>
      <c r="HLT70" s="425"/>
      <c r="HLU70" s="425"/>
      <c r="HLV70" s="425"/>
      <c r="HLW70" s="425"/>
      <c r="HLX70" s="425"/>
      <c r="HLY70" s="425"/>
      <c r="HLZ70" s="425"/>
      <c r="HMA70" s="425"/>
      <c r="HMB70" s="425"/>
      <c r="HMC70" s="425"/>
      <c r="HMD70" s="425"/>
      <c r="HME70" s="425"/>
      <c r="HMF70" s="425"/>
      <c r="HMG70" s="425"/>
      <c r="HMH70" s="425"/>
      <c r="HMI70" s="425"/>
      <c r="HMJ70" s="425"/>
      <c r="HMK70" s="425"/>
      <c r="HML70" s="425"/>
      <c r="HMM70" s="425"/>
      <c r="HMN70" s="425"/>
      <c r="HMO70" s="425"/>
      <c r="HMP70" s="425"/>
      <c r="HMQ70" s="425"/>
      <c r="HMR70" s="425"/>
      <c r="HMS70" s="425"/>
      <c r="HMT70" s="425"/>
      <c r="HMU70" s="425"/>
      <c r="HMV70" s="425"/>
      <c r="HMW70" s="425"/>
      <c r="HMX70" s="425"/>
      <c r="HMY70" s="425"/>
      <c r="HMZ70" s="425"/>
      <c r="HNA70" s="425"/>
      <c r="HNB70" s="425"/>
      <c r="HNC70" s="425"/>
      <c r="HND70" s="425"/>
      <c r="HNE70" s="425"/>
      <c r="HNF70" s="425"/>
      <c r="HNG70" s="425"/>
      <c r="HNH70" s="425"/>
      <c r="HNI70" s="425"/>
      <c r="HNJ70" s="425"/>
      <c r="HNK70" s="425"/>
      <c r="HNL70" s="425"/>
      <c r="HNM70" s="425"/>
      <c r="HNN70" s="425"/>
      <c r="HNO70" s="425"/>
      <c r="HNP70" s="425"/>
      <c r="HNQ70" s="425"/>
      <c r="HNR70" s="425"/>
      <c r="HNS70" s="425"/>
      <c r="HNT70" s="425"/>
      <c r="HNU70" s="425"/>
      <c r="HNV70" s="425"/>
      <c r="HNW70" s="425"/>
      <c r="HNX70" s="425"/>
      <c r="HNY70" s="425"/>
      <c r="HNZ70" s="425"/>
      <c r="HOA70" s="425"/>
      <c r="HOB70" s="425"/>
      <c r="HOC70" s="425"/>
      <c r="HOD70" s="425"/>
      <c r="HOE70" s="425"/>
      <c r="HOF70" s="425"/>
      <c r="HOG70" s="425"/>
      <c r="HOH70" s="425"/>
      <c r="HOI70" s="425"/>
      <c r="HOJ70" s="425"/>
      <c r="HOK70" s="425"/>
      <c r="HOL70" s="425"/>
      <c r="HOM70" s="425"/>
      <c r="HON70" s="425"/>
      <c r="HOO70" s="425"/>
      <c r="HOP70" s="425"/>
      <c r="HOQ70" s="425"/>
      <c r="HOR70" s="425"/>
      <c r="HOS70" s="425"/>
      <c r="HOT70" s="425"/>
      <c r="HOU70" s="425"/>
      <c r="HOV70" s="425"/>
      <c r="HOW70" s="425"/>
      <c r="HOX70" s="425"/>
      <c r="HOY70" s="425"/>
      <c r="HOZ70" s="425"/>
      <c r="HPA70" s="425"/>
      <c r="HPB70" s="425"/>
      <c r="HPC70" s="425"/>
      <c r="HPD70" s="425"/>
      <c r="HPE70" s="425"/>
      <c r="HPF70" s="425"/>
      <c r="HPG70" s="425"/>
      <c r="HPH70" s="425"/>
      <c r="HPI70" s="425"/>
      <c r="HPJ70" s="425"/>
      <c r="HPK70" s="425"/>
      <c r="HPL70" s="425"/>
      <c r="HPM70" s="425"/>
      <c r="HPN70" s="425"/>
      <c r="HPO70" s="425"/>
      <c r="HPP70" s="425"/>
      <c r="HPQ70" s="425"/>
      <c r="HPR70" s="425"/>
      <c r="HPS70" s="425"/>
      <c r="HPT70" s="425"/>
      <c r="HPU70" s="425"/>
      <c r="HPV70" s="425"/>
      <c r="HPW70" s="425"/>
      <c r="HPX70" s="425"/>
      <c r="HPY70" s="425"/>
      <c r="HPZ70" s="425"/>
      <c r="HQA70" s="425"/>
      <c r="HQB70" s="425"/>
      <c r="HQC70" s="425"/>
      <c r="HQD70" s="425"/>
      <c r="HQE70" s="425"/>
      <c r="HQF70" s="425"/>
      <c r="HQG70" s="425"/>
      <c r="HQH70" s="425"/>
      <c r="HQI70" s="425"/>
      <c r="HQJ70" s="425"/>
      <c r="HQK70" s="425"/>
      <c r="HQL70" s="425"/>
      <c r="HQM70" s="425"/>
      <c r="HQN70" s="425"/>
      <c r="HQO70" s="425"/>
      <c r="HQP70" s="425"/>
      <c r="HQQ70" s="425"/>
      <c r="HQR70" s="425"/>
      <c r="HQS70" s="425"/>
      <c r="HQT70" s="425"/>
      <c r="HQU70" s="425"/>
      <c r="HQV70" s="425"/>
      <c r="HQW70" s="425"/>
      <c r="HQX70" s="425"/>
      <c r="HQY70" s="425"/>
      <c r="HQZ70" s="425"/>
      <c r="HRA70" s="425"/>
      <c r="HRB70" s="425"/>
      <c r="HRC70" s="425"/>
      <c r="HRD70" s="425"/>
      <c r="HRE70" s="425"/>
      <c r="HRF70" s="425"/>
      <c r="HRG70" s="425"/>
      <c r="HRH70" s="425"/>
      <c r="HRI70" s="425"/>
      <c r="HRJ70" s="425"/>
      <c r="HRK70" s="425"/>
      <c r="HRL70" s="425"/>
      <c r="HRM70" s="425"/>
      <c r="HRN70" s="425"/>
      <c r="HRO70" s="425"/>
      <c r="HRP70" s="425"/>
      <c r="HRQ70" s="425"/>
      <c r="HRR70" s="425"/>
      <c r="HRS70" s="425"/>
      <c r="HRT70" s="425"/>
      <c r="HRU70" s="425"/>
      <c r="HRV70" s="425"/>
      <c r="HRW70" s="425"/>
      <c r="HRX70" s="425"/>
      <c r="HRY70" s="425"/>
      <c r="HRZ70" s="425"/>
      <c r="HSA70" s="425"/>
      <c r="HSB70" s="425"/>
      <c r="HSC70" s="425"/>
      <c r="HSD70" s="425"/>
      <c r="HSE70" s="425"/>
      <c r="HSF70" s="425"/>
      <c r="HSG70" s="425"/>
      <c r="HSH70" s="425"/>
      <c r="HSI70" s="425"/>
      <c r="HSJ70" s="425"/>
      <c r="HSK70" s="425"/>
      <c r="HSL70" s="425"/>
      <c r="HSM70" s="425"/>
      <c r="HSN70" s="425"/>
      <c r="HSO70" s="425"/>
      <c r="HSP70" s="425"/>
      <c r="HSQ70" s="425"/>
      <c r="HSR70" s="425"/>
      <c r="HSS70" s="425"/>
      <c r="HST70" s="425"/>
      <c r="HSU70" s="425"/>
      <c r="HSV70" s="425"/>
      <c r="HSW70" s="425"/>
      <c r="HSX70" s="425"/>
      <c r="HSY70" s="425"/>
      <c r="HSZ70" s="425"/>
      <c r="HTA70" s="425"/>
      <c r="HTB70" s="425"/>
      <c r="HTC70" s="425"/>
      <c r="HTD70" s="425"/>
      <c r="HTE70" s="425"/>
      <c r="HTF70" s="425"/>
      <c r="HTG70" s="425"/>
      <c r="HTH70" s="425"/>
      <c r="HTI70" s="425"/>
      <c r="HTJ70" s="425"/>
      <c r="HTK70" s="425"/>
      <c r="HTL70" s="425"/>
      <c r="HTM70" s="425"/>
      <c r="HTN70" s="425"/>
      <c r="HTO70" s="425"/>
      <c r="HTP70" s="425"/>
      <c r="HTQ70" s="425"/>
      <c r="HTR70" s="425"/>
      <c r="HTS70" s="425"/>
      <c r="HTT70" s="425"/>
      <c r="HTU70" s="425"/>
      <c r="HTV70" s="425"/>
      <c r="HTW70" s="425"/>
      <c r="HTX70" s="425"/>
      <c r="HTY70" s="425"/>
      <c r="HTZ70" s="425"/>
      <c r="HUA70" s="425"/>
      <c r="HUB70" s="425"/>
      <c r="HUC70" s="425"/>
      <c r="HUD70" s="425"/>
      <c r="HUE70" s="425"/>
      <c r="HUF70" s="425"/>
      <c r="HUG70" s="425"/>
      <c r="HUH70" s="425"/>
      <c r="HUI70" s="425"/>
      <c r="HUJ70" s="425"/>
      <c r="HUK70" s="425"/>
      <c r="HUL70" s="425"/>
      <c r="HUM70" s="425"/>
      <c r="HUN70" s="425"/>
      <c r="HUO70" s="425"/>
      <c r="HUP70" s="425"/>
      <c r="HUQ70" s="425"/>
      <c r="HUR70" s="425"/>
      <c r="HUS70" s="425"/>
      <c r="HUT70" s="425"/>
      <c r="HUU70" s="425"/>
      <c r="HUV70" s="425"/>
      <c r="HUW70" s="425"/>
      <c r="HUX70" s="425"/>
      <c r="HUY70" s="425"/>
      <c r="HUZ70" s="425"/>
      <c r="HVA70" s="425"/>
      <c r="HVB70" s="425"/>
      <c r="HVC70" s="425"/>
      <c r="HVD70" s="425"/>
      <c r="HVE70" s="425"/>
      <c r="HVF70" s="425"/>
      <c r="HVG70" s="425"/>
      <c r="HVH70" s="425"/>
      <c r="HVI70" s="425"/>
      <c r="HVJ70" s="425"/>
      <c r="HVK70" s="425"/>
      <c r="HVL70" s="425"/>
      <c r="HVM70" s="425"/>
      <c r="HVN70" s="425"/>
      <c r="HVO70" s="425"/>
      <c r="HVP70" s="425"/>
      <c r="HVQ70" s="425"/>
      <c r="HVR70" s="425"/>
      <c r="HVS70" s="425"/>
      <c r="HVT70" s="425"/>
      <c r="HVU70" s="425"/>
      <c r="HVV70" s="425"/>
      <c r="HVW70" s="425"/>
      <c r="HVX70" s="425"/>
      <c r="HVY70" s="425"/>
      <c r="HVZ70" s="425"/>
      <c r="HWA70" s="425"/>
      <c r="HWB70" s="425"/>
      <c r="HWC70" s="425"/>
      <c r="HWD70" s="425"/>
      <c r="HWE70" s="425"/>
      <c r="HWF70" s="425"/>
      <c r="HWG70" s="425"/>
      <c r="HWH70" s="425"/>
      <c r="HWI70" s="425"/>
      <c r="HWJ70" s="425"/>
      <c r="HWK70" s="425"/>
      <c r="HWL70" s="425"/>
      <c r="HWM70" s="425"/>
      <c r="HWN70" s="425"/>
      <c r="HWO70" s="425"/>
      <c r="HWP70" s="425"/>
      <c r="HWQ70" s="425"/>
      <c r="HWR70" s="425"/>
      <c r="HWS70" s="425"/>
      <c r="HWT70" s="425"/>
      <c r="HWU70" s="425"/>
      <c r="HWV70" s="425"/>
      <c r="HWW70" s="425"/>
      <c r="HWX70" s="425"/>
      <c r="HWY70" s="425"/>
      <c r="HWZ70" s="425"/>
      <c r="HXA70" s="425"/>
      <c r="HXB70" s="425"/>
      <c r="HXC70" s="425"/>
      <c r="HXD70" s="425"/>
      <c r="HXE70" s="425"/>
      <c r="HXF70" s="425"/>
      <c r="HXG70" s="425"/>
      <c r="HXH70" s="425"/>
      <c r="HXI70" s="425"/>
      <c r="HXJ70" s="425"/>
      <c r="HXK70" s="425"/>
      <c r="HXL70" s="425"/>
      <c r="HXM70" s="425"/>
      <c r="HXN70" s="425"/>
      <c r="HXO70" s="425"/>
      <c r="HXP70" s="425"/>
      <c r="HXQ70" s="425"/>
      <c r="HXR70" s="425"/>
      <c r="HXS70" s="425"/>
      <c r="HXT70" s="425"/>
      <c r="HXU70" s="425"/>
      <c r="HXV70" s="425"/>
      <c r="HXW70" s="425"/>
      <c r="HXX70" s="425"/>
      <c r="HXY70" s="425"/>
      <c r="HXZ70" s="425"/>
      <c r="HYA70" s="425"/>
      <c r="HYB70" s="425"/>
      <c r="HYC70" s="425"/>
      <c r="HYD70" s="425"/>
      <c r="HYE70" s="425"/>
      <c r="HYF70" s="425"/>
      <c r="HYG70" s="425"/>
      <c r="HYH70" s="425"/>
      <c r="HYI70" s="425"/>
      <c r="HYJ70" s="425"/>
      <c r="HYK70" s="425"/>
      <c r="HYL70" s="425"/>
      <c r="HYM70" s="425"/>
      <c r="HYN70" s="425"/>
      <c r="HYO70" s="425"/>
      <c r="HYP70" s="425"/>
      <c r="HYQ70" s="425"/>
      <c r="HYR70" s="425"/>
      <c r="HYS70" s="425"/>
      <c r="HYT70" s="425"/>
      <c r="HYU70" s="425"/>
      <c r="HYV70" s="425"/>
      <c r="HYW70" s="425"/>
      <c r="HYX70" s="425"/>
      <c r="HYY70" s="425"/>
      <c r="HYZ70" s="425"/>
      <c r="HZA70" s="425"/>
      <c r="HZB70" s="425"/>
      <c r="HZC70" s="425"/>
      <c r="HZD70" s="425"/>
      <c r="HZE70" s="425"/>
      <c r="HZF70" s="425"/>
      <c r="HZG70" s="425"/>
      <c r="HZH70" s="425"/>
      <c r="HZI70" s="425"/>
      <c r="HZJ70" s="425"/>
      <c r="HZK70" s="425"/>
      <c r="HZL70" s="425"/>
      <c r="HZM70" s="425"/>
      <c r="HZN70" s="425"/>
      <c r="HZO70" s="425"/>
      <c r="HZP70" s="425"/>
      <c r="HZQ70" s="425"/>
      <c r="HZR70" s="425"/>
      <c r="HZS70" s="425"/>
      <c r="HZT70" s="425"/>
      <c r="HZU70" s="425"/>
      <c r="HZV70" s="425"/>
      <c r="HZW70" s="425"/>
      <c r="HZX70" s="425"/>
      <c r="HZY70" s="425"/>
      <c r="HZZ70" s="425"/>
      <c r="IAA70" s="425"/>
      <c r="IAB70" s="425"/>
      <c r="IAC70" s="425"/>
      <c r="IAD70" s="425"/>
      <c r="IAE70" s="425"/>
      <c r="IAF70" s="425"/>
      <c r="IAG70" s="425"/>
      <c r="IAH70" s="425"/>
      <c r="IAI70" s="425"/>
      <c r="IAJ70" s="425"/>
      <c r="IAK70" s="425"/>
      <c r="IAL70" s="425"/>
      <c r="IAM70" s="425"/>
      <c r="IAN70" s="425"/>
      <c r="IAO70" s="425"/>
      <c r="IAP70" s="425"/>
      <c r="IAQ70" s="425"/>
      <c r="IAR70" s="425"/>
      <c r="IAS70" s="425"/>
      <c r="IAT70" s="425"/>
      <c r="IAU70" s="425"/>
      <c r="IAV70" s="425"/>
      <c r="IAW70" s="425"/>
      <c r="IAX70" s="425"/>
      <c r="IAY70" s="425"/>
      <c r="IAZ70" s="425"/>
      <c r="IBA70" s="425"/>
      <c r="IBB70" s="425"/>
      <c r="IBC70" s="425"/>
      <c r="IBD70" s="425"/>
      <c r="IBE70" s="425"/>
      <c r="IBF70" s="425"/>
      <c r="IBG70" s="425"/>
      <c r="IBH70" s="425"/>
      <c r="IBI70" s="425"/>
      <c r="IBJ70" s="425"/>
      <c r="IBK70" s="425"/>
      <c r="IBL70" s="425"/>
      <c r="IBM70" s="425"/>
      <c r="IBN70" s="425"/>
      <c r="IBO70" s="425"/>
      <c r="IBP70" s="425"/>
      <c r="IBQ70" s="425"/>
      <c r="IBR70" s="425"/>
      <c r="IBS70" s="425"/>
      <c r="IBT70" s="425"/>
      <c r="IBU70" s="425"/>
      <c r="IBV70" s="425"/>
      <c r="IBW70" s="425"/>
      <c r="IBX70" s="425"/>
      <c r="IBY70" s="425"/>
      <c r="IBZ70" s="425"/>
      <c r="ICA70" s="425"/>
      <c r="ICB70" s="425"/>
      <c r="ICC70" s="425"/>
      <c r="ICD70" s="425"/>
      <c r="ICE70" s="425"/>
      <c r="ICF70" s="425"/>
      <c r="ICG70" s="425"/>
      <c r="ICH70" s="425"/>
      <c r="ICI70" s="425"/>
      <c r="ICJ70" s="425"/>
      <c r="ICK70" s="425"/>
      <c r="ICL70" s="425"/>
      <c r="ICM70" s="425"/>
      <c r="ICN70" s="425"/>
      <c r="ICO70" s="425"/>
      <c r="ICP70" s="425"/>
      <c r="ICQ70" s="425"/>
      <c r="ICR70" s="425"/>
      <c r="ICS70" s="425"/>
      <c r="ICT70" s="425"/>
      <c r="ICU70" s="425"/>
      <c r="ICV70" s="425"/>
      <c r="ICW70" s="425"/>
      <c r="ICX70" s="425"/>
      <c r="ICY70" s="425"/>
      <c r="ICZ70" s="425"/>
      <c r="IDA70" s="425"/>
      <c r="IDB70" s="425"/>
      <c r="IDC70" s="425"/>
      <c r="IDD70" s="425"/>
      <c r="IDE70" s="425"/>
      <c r="IDF70" s="425"/>
      <c r="IDG70" s="425"/>
      <c r="IDH70" s="425"/>
      <c r="IDI70" s="425"/>
      <c r="IDJ70" s="425"/>
      <c r="IDK70" s="425"/>
      <c r="IDL70" s="425"/>
      <c r="IDM70" s="425"/>
      <c r="IDN70" s="425"/>
      <c r="IDO70" s="425"/>
      <c r="IDP70" s="425"/>
      <c r="IDQ70" s="425"/>
      <c r="IDR70" s="425"/>
      <c r="IDS70" s="425"/>
      <c r="IDT70" s="425"/>
      <c r="IDU70" s="425"/>
      <c r="IDV70" s="425"/>
      <c r="IDW70" s="425"/>
      <c r="IDX70" s="425"/>
      <c r="IDY70" s="425"/>
      <c r="IDZ70" s="425"/>
      <c r="IEA70" s="425"/>
      <c r="IEB70" s="425"/>
      <c r="IEC70" s="425"/>
      <c r="IED70" s="425"/>
      <c r="IEE70" s="425"/>
      <c r="IEF70" s="425"/>
      <c r="IEG70" s="425"/>
      <c r="IEH70" s="425"/>
      <c r="IEI70" s="425"/>
      <c r="IEJ70" s="425"/>
      <c r="IEK70" s="425"/>
      <c r="IEL70" s="425"/>
      <c r="IEM70" s="425"/>
      <c r="IEN70" s="425"/>
      <c r="IEO70" s="425"/>
      <c r="IEP70" s="425"/>
      <c r="IEQ70" s="425"/>
      <c r="IER70" s="425"/>
      <c r="IES70" s="425"/>
      <c r="IET70" s="425"/>
      <c r="IEU70" s="425"/>
      <c r="IEV70" s="425"/>
      <c r="IEW70" s="425"/>
      <c r="IEX70" s="425"/>
      <c r="IEY70" s="425"/>
      <c r="IEZ70" s="425"/>
      <c r="IFA70" s="425"/>
      <c r="IFB70" s="425"/>
      <c r="IFC70" s="425"/>
      <c r="IFD70" s="425"/>
      <c r="IFE70" s="425"/>
      <c r="IFF70" s="425"/>
      <c r="IFG70" s="425"/>
      <c r="IFH70" s="425"/>
      <c r="IFI70" s="425"/>
      <c r="IFJ70" s="425"/>
      <c r="IFK70" s="425"/>
      <c r="IFL70" s="425"/>
      <c r="IFM70" s="425"/>
      <c r="IFN70" s="425"/>
      <c r="IFO70" s="425"/>
      <c r="IFP70" s="425"/>
      <c r="IFQ70" s="425"/>
      <c r="IFR70" s="425"/>
      <c r="IFS70" s="425"/>
      <c r="IFT70" s="425"/>
      <c r="IFU70" s="425"/>
      <c r="IFV70" s="425"/>
      <c r="IFW70" s="425"/>
      <c r="IFX70" s="425"/>
      <c r="IFY70" s="425"/>
      <c r="IFZ70" s="425"/>
      <c r="IGA70" s="425"/>
      <c r="IGB70" s="425"/>
      <c r="IGC70" s="425"/>
      <c r="IGD70" s="425"/>
      <c r="IGE70" s="425"/>
      <c r="IGF70" s="425"/>
      <c r="IGG70" s="425"/>
      <c r="IGH70" s="425"/>
      <c r="IGI70" s="425"/>
      <c r="IGJ70" s="425"/>
      <c r="IGK70" s="425"/>
      <c r="IGL70" s="425"/>
      <c r="IGM70" s="425"/>
      <c r="IGN70" s="425"/>
      <c r="IGO70" s="425"/>
      <c r="IGP70" s="425"/>
      <c r="IGQ70" s="425"/>
      <c r="IGR70" s="425"/>
      <c r="IGS70" s="425"/>
      <c r="IGT70" s="425"/>
      <c r="IGU70" s="425"/>
      <c r="IGV70" s="425"/>
      <c r="IGW70" s="425"/>
      <c r="IGX70" s="425"/>
      <c r="IGY70" s="425"/>
      <c r="IGZ70" s="425"/>
      <c r="IHA70" s="425"/>
      <c r="IHB70" s="425"/>
      <c r="IHC70" s="425"/>
      <c r="IHD70" s="425"/>
      <c r="IHE70" s="425"/>
      <c r="IHF70" s="425"/>
      <c r="IHG70" s="425"/>
      <c r="IHH70" s="425"/>
      <c r="IHI70" s="425"/>
      <c r="IHJ70" s="425"/>
      <c r="IHK70" s="425"/>
      <c r="IHL70" s="425"/>
      <c r="IHM70" s="425"/>
      <c r="IHN70" s="425"/>
      <c r="IHO70" s="425"/>
      <c r="IHP70" s="425"/>
      <c r="IHQ70" s="425"/>
      <c r="IHR70" s="425"/>
      <c r="IHS70" s="425"/>
      <c r="IHT70" s="425"/>
      <c r="IHU70" s="425"/>
      <c r="IHV70" s="425"/>
      <c r="IHW70" s="425"/>
      <c r="IHX70" s="425"/>
      <c r="IHY70" s="425"/>
      <c r="IHZ70" s="425"/>
      <c r="IIA70" s="425"/>
      <c r="IIB70" s="425"/>
      <c r="IIC70" s="425"/>
      <c r="IID70" s="425"/>
      <c r="IIE70" s="425"/>
      <c r="IIF70" s="425"/>
      <c r="IIG70" s="425"/>
      <c r="IIH70" s="425"/>
      <c r="III70" s="425"/>
      <c r="IIJ70" s="425"/>
      <c r="IIK70" s="425"/>
      <c r="IIL70" s="425"/>
      <c r="IIM70" s="425"/>
      <c r="IIN70" s="425"/>
      <c r="IIO70" s="425"/>
      <c r="IIP70" s="425"/>
      <c r="IIQ70" s="425"/>
      <c r="IIR70" s="425"/>
      <c r="IIS70" s="425"/>
      <c r="IIT70" s="425"/>
      <c r="IIU70" s="425"/>
      <c r="IIV70" s="425"/>
      <c r="IIW70" s="425"/>
      <c r="IIX70" s="425"/>
      <c r="IIY70" s="425"/>
      <c r="IIZ70" s="425"/>
      <c r="IJA70" s="425"/>
      <c r="IJB70" s="425"/>
      <c r="IJC70" s="425"/>
      <c r="IJD70" s="425"/>
      <c r="IJE70" s="425"/>
      <c r="IJF70" s="425"/>
      <c r="IJG70" s="425"/>
      <c r="IJH70" s="425"/>
      <c r="IJI70" s="425"/>
      <c r="IJJ70" s="425"/>
      <c r="IJK70" s="425"/>
      <c r="IJL70" s="425"/>
      <c r="IJM70" s="425"/>
      <c r="IJN70" s="425"/>
      <c r="IJO70" s="425"/>
      <c r="IJP70" s="425"/>
      <c r="IJQ70" s="425"/>
      <c r="IJR70" s="425"/>
      <c r="IJS70" s="425"/>
      <c r="IJT70" s="425"/>
      <c r="IJU70" s="425"/>
      <c r="IJV70" s="425"/>
      <c r="IJW70" s="425"/>
      <c r="IJX70" s="425"/>
      <c r="IJY70" s="425"/>
      <c r="IJZ70" s="425"/>
      <c r="IKA70" s="425"/>
      <c r="IKB70" s="425"/>
      <c r="IKC70" s="425"/>
      <c r="IKD70" s="425"/>
      <c r="IKE70" s="425"/>
      <c r="IKF70" s="425"/>
      <c r="IKG70" s="425"/>
      <c r="IKH70" s="425"/>
      <c r="IKI70" s="425"/>
      <c r="IKJ70" s="425"/>
      <c r="IKK70" s="425"/>
      <c r="IKL70" s="425"/>
      <c r="IKM70" s="425"/>
      <c r="IKN70" s="425"/>
      <c r="IKO70" s="425"/>
      <c r="IKP70" s="425"/>
      <c r="IKQ70" s="425"/>
      <c r="IKR70" s="425"/>
      <c r="IKS70" s="425"/>
      <c r="IKT70" s="425"/>
      <c r="IKU70" s="425"/>
      <c r="IKV70" s="425"/>
      <c r="IKW70" s="425"/>
      <c r="IKX70" s="425"/>
      <c r="IKY70" s="425"/>
      <c r="IKZ70" s="425"/>
      <c r="ILA70" s="425"/>
      <c r="ILB70" s="425"/>
      <c r="ILC70" s="425"/>
      <c r="ILD70" s="425"/>
      <c r="ILE70" s="425"/>
      <c r="ILF70" s="425"/>
      <c r="ILG70" s="425"/>
      <c r="ILH70" s="425"/>
      <c r="ILI70" s="425"/>
      <c r="ILJ70" s="425"/>
      <c r="ILK70" s="425"/>
      <c r="ILL70" s="425"/>
      <c r="ILM70" s="425"/>
      <c r="ILN70" s="425"/>
      <c r="ILO70" s="425"/>
      <c r="ILP70" s="425"/>
      <c r="ILQ70" s="425"/>
      <c r="ILR70" s="425"/>
      <c r="ILS70" s="425"/>
      <c r="ILT70" s="425"/>
      <c r="ILU70" s="425"/>
      <c r="ILV70" s="425"/>
      <c r="ILW70" s="425"/>
      <c r="ILX70" s="425"/>
      <c r="ILY70" s="425"/>
      <c r="ILZ70" s="425"/>
      <c r="IMA70" s="425"/>
      <c r="IMB70" s="425"/>
      <c r="IMC70" s="425"/>
      <c r="IMD70" s="425"/>
      <c r="IME70" s="425"/>
      <c r="IMF70" s="425"/>
      <c r="IMG70" s="425"/>
      <c r="IMH70" s="425"/>
      <c r="IMI70" s="425"/>
      <c r="IMJ70" s="425"/>
      <c r="IMK70" s="425"/>
      <c r="IML70" s="425"/>
      <c r="IMM70" s="425"/>
      <c r="IMN70" s="425"/>
      <c r="IMO70" s="425"/>
      <c r="IMP70" s="425"/>
      <c r="IMQ70" s="425"/>
      <c r="IMR70" s="425"/>
      <c r="IMS70" s="425"/>
      <c r="IMT70" s="425"/>
      <c r="IMU70" s="425"/>
      <c r="IMV70" s="425"/>
      <c r="IMW70" s="425"/>
      <c r="IMX70" s="425"/>
      <c r="IMY70" s="425"/>
      <c r="IMZ70" s="425"/>
      <c r="INA70" s="425"/>
      <c r="INB70" s="425"/>
      <c r="INC70" s="425"/>
      <c r="IND70" s="425"/>
      <c r="INE70" s="425"/>
      <c r="INF70" s="425"/>
      <c r="ING70" s="425"/>
      <c r="INH70" s="425"/>
      <c r="INI70" s="425"/>
      <c r="INJ70" s="425"/>
      <c r="INK70" s="425"/>
      <c r="INL70" s="425"/>
      <c r="INM70" s="425"/>
      <c r="INN70" s="425"/>
      <c r="INO70" s="425"/>
      <c r="INP70" s="425"/>
      <c r="INQ70" s="425"/>
      <c r="INR70" s="425"/>
      <c r="INS70" s="425"/>
      <c r="INT70" s="425"/>
      <c r="INU70" s="425"/>
      <c r="INV70" s="425"/>
      <c r="INW70" s="425"/>
      <c r="INX70" s="425"/>
      <c r="INY70" s="425"/>
      <c r="INZ70" s="425"/>
      <c r="IOA70" s="425"/>
      <c r="IOB70" s="425"/>
      <c r="IOC70" s="425"/>
      <c r="IOD70" s="425"/>
      <c r="IOE70" s="425"/>
      <c r="IOF70" s="425"/>
      <c r="IOG70" s="425"/>
      <c r="IOH70" s="425"/>
      <c r="IOI70" s="425"/>
      <c r="IOJ70" s="425"/>
      <c r="IOK70" s="425"/>
      <c r="IOL70" s="425"/>
      <c r="IOM70" s="425"/>
      <c r="ION70" s="425"/>
      <c r="IOO70" s="425"/>
      <c r="IOP70" s="425"/>
      <c r="IOQ70" s="425"/>
      <c r="IOR70" s="425"/>
      <c r="IOS70" s="425"/>
      <c r="IOT70" s="425"/>
      <c r="IOU70" s="425"/>
      <c r="IOV70" s="425"/>
      <c r="IOW70" s="425"/>
      <c r="IOX70" s="425"/>
      <c r="IOY70" s="425"/>
      <c r="IOZ70" s="425"/>
      <c r="IPA70" s="425"/>
      <c r="IPB70" s="425"/>
      <c r="IPC70" s="425"/>
      <c r="IPD70" s="425"/>
      <c r="IPE70" s="425"/>
      <c r="IPF70" s="425"/>
      <c r="IPG70" s="425"/>
      <c r="IPH70" s="425"/>
      <c r="IPI70" s="425"/>
      <c r="IPJ70" s="425"/>
      <c r="IPK70" s="425"/>
      <c r="IPL70" s="425"/>
      <c r="IPM70" s="425"/>
      <c r="IPN70" s="425"/>
      <c r="IPO70" s="425"/>
      <c r="IPP70" s="425"/>
      <c r="IPQ70" s="425"/>
      <c r="IPR70" s="425"/>
      <c r="IPS70" s="425"/>
      <c r="IPT70" s="425"/>
      <c r="IPU70" s="425"/>
      <c r="IPV70" s="425"/>
      <c r="IPW70" s="425"/>
      <c r="IPX70" s="425"/>
      <c r="IPY70" s="425"/>
      <c r="IPZ70" s="425"/>
      <c r="IQA70" s="425"/>
      <c r="IQB70" s="425"/>
      <c r="IQC70" s="425"/>
      <c r="IQD70" s="425"/>
      <c r="IQE70" s="425"/>
      <c r="IQF70" s="425"/>
      <c r="IQG70" s="425"/>
      <c r="IQH70" s="425"/>
      <c r="IQI70" s="425"/>
      <c r="IQJ70" s="425"/>
      <c r="IQK70" s="425"/>
      <c r="IQL70" s="425"/>
      <c r="IQM70" s="425"/>
      <c r="IQN70" s="425"/>
      <c r="IQO70" s="425"/>
      <c r="IQP70" s="425"/>
      <c r="IQQ70" s="425"/>
      <c r="IQR70" s="425"/>
      <c r="IQS70" s="425"/>
      <c r="IQT70" s="425"/>
      <c r="IQU70" s="425"/>
      <c r="IQV70" s="425"/>
      <c r="IQW70" s="425"/>
      <c r="IQX70" s="425"/>
      <c r="IQY70" s="425"/>
      <c r="IQZ70" s="425"/>
      <c r="IRA70" s="425"/>
      <c r="IRB70" s="425"/>
      <c r="IRC70" s="425"/>
      <c r="IRD70" s="425"/>
      <c r="IRE70" s="425"/>
      <c r="IRF70" s="425"/>
      <c r="IRG70" s="425"/>
      <c r="IRH70" s="425"/>
      <c r="IRI70" s="425"/>
      <c r="IRJ70" s="425"/>
      <c r="IRK70" s="425"/>
      <c r="IRL70" s="425"/>
      <c r="IRM70" s="425"/>
      <c r="IRN70" s="425"/>
      <c r="IRO70" s="425"/>
      <c r="IRP70" s="425"/>
      <c r="IRQ70" s="425"/>
      <c r="IRR70" s="425"/>
      <c r="IRS70" s="425"/>
      <c r="IRT70" s="425"/>
      <c r="IRU70" s="425"/>
      <c r="IRV70" s="425"/>
      <c r="IRW70" s="425"/>
      <c r="IRX70" s="425"/>
      <c r="IRY70" s="425"/>
      <c r="IRZ70" s="425"/>
      <c r="ISA70" s="425"/>
      <c r="ISB70" s="425"/>
      <c r="ISC70" s="425"/>
      <c r="ISD70" s="425"/>
      <c r="ISE70" s="425"/>
      <c r="ISF70" s="425"/>
      <c r="ISG70" s="425"/>
      <c r="ISH70" s="425"/>
      <c r="ISI70" s="425"/>
      <c r="ISJ70" s="425"/>
      <c r="ISK70" s="425"/>
      <c r="ISL70" s="425"/>
      <c r="ISM70" s="425"/>
      <c r="ISN70" s="425"/>
      <c r="ISO70" s="425"/>
      <c r="ISP70" s="425"/>
      <c r="ISQ70" s="425"/>
      <c r="ISR70" s="425"/>
      <c r="ISS70" s="425"/>
      <c r="IST70" s="425"/>
      <c r="ISU70" s="425"/>
      <c r="ISV70" s="425"/>
      <c r="ISW70" s="425"/>
      <c r="ISX70" s="425"/>
      <c r="ISY70" s="425"/>
      <c r="ISZ70" s="425"/>
      <c r="ITA70" s="425"/>
      <c r="ITB70" s="425"/>
      <c r="ITC70" s="425"/>
      <c r="ITD70" s="425"/>
      <c r="ITE70" s="425"/>
      <c r="ITF70" s="425"/>
      <c r="ITG70" s="425"/>
      <c r="ITH70" s="425"/>
      <c r="ITI70" s="425"/>
      <c r="ITJ70" s="425"/>
      <c r="ITK70" s="425"/>
      <c r="ITL70" s="425"/>
      <c r="ITM70" s="425"/>
      <c r="ITN70" s="425"/>
      <c r="ITO70" s="425"/>
      <c r="ITP70" s="425"/>
      <c r="ITQ70" s="425"/>
      <c r="ITR70" s="425"/>
      <c r="ITS70" s="425"/>
      <c r="ITT70" s="425"/>
      <c r="ITU70" s="425"/>
      <c r="ITV70" s="425"/>
      <c r="ITW70" s="425"/>
      <c r="ITX70" s="425"/>
      <c r="ITY70" s="425"/>
      <c r="ITZ70" s="425"/>
      <c r="IUA70" s="425"/>
      <c r="IUB70" s="425"/>
      <c r="IUC70" s="425"/>
      <c r="IUD70" s="425"/>
      <c r="IUE70" s="425"/>
      <c r="IUF70" s="425"/>
      <c r="IUG70" s="425"/>
      <c r="IUH70" s="425"/>
      <c r="IUI70" s="425"/>
      <c r="IUJ70" s="425"/>
      <c r="IUK70" s="425"/>
      <c r="IUL70" s="425"/>
      <c r="IUM70" s="425"/>
      <c r="IUN70" s="425"/>
      <c r="IUO70" s="425"/>
      <c r="IUP70" s="425"/>
      <c r="IUQ70" s="425"/>
      <c r="IUR70" s="425"/>
      <c r="IUS70" s="425"/>
      <c r="IUT70" s="425"/>
      <c r="IUU70" s="425"/>
      <c r="IUV70" s="425"/>
      <c r="IUW70" s="425"/>
      <c r="IUX70" s="425"/>
      <c r="IUY70" s="425"/>
      <c r="IUZ70" s="425"/>
      <c r="IVA70" s="425"/>
      <c r="IVB70" s="425"/>
      <c r="IVC70" s="425"/>
      <c r="IVD70" s="425"/>
      <c r="IVE70" s="425"/>
      <c r="IVF70" s="425"/>
      <c r="IVG70" s="425"/>
      <c r="IVH70" s="425"/>
      <c r="IVI70" s="425"/>
      <c r="IVJ70" s="425"/>
      <c r="IVK70" s="425"/>
      <c r="IVL70" s="425"/>
      <c r="IVM70" s="425"/>
      <c r="IVN70" s="425"/>
      <c r="IVO70" s="425"/>
      <c r="IVP70" s="425"/>
      <c r="IVQ70" s="425"/>
      <c r="IVR70" s="425"/>
      <c r="IVS70" s="425"/>
      <c r="IVT70" s="425"/>
      <c r="IVU70" s="425"/>
      <c r="IVV70" s="425"/>
      <c r="IVW70" s="425"/>
      <c r="IVX70" s="425"/>
      <c r="IVY70" s="425"/>
      <c r="IVZ70" s="425"/>
      <c r="IWA70" s="425"/>
      <c r="IWB70" s="425"/>
      <c r="IWC70" s="425"/>
      <c r="IWD70" s="425"/>
      <c r="IWE70" s="425"/>
      <c r="IWF70" s="425"/>
      <c r="IWG70" s="425"/>
      <c r="IWH70" s="425"/>
      <c r="IWI70" s="425"/>
      <c r="IWJ70" s="425"/>
      <c r="IWK70" s="425"/>
      <c r="IWL70" s="425"/>
      <c r="IWM70" s="425"/>
      <c r="IWN70" s="425"/>
      <c r="IWO70" s="425"/>
      <c r="IWP70" s="425"/>
      <c r="IWQ70" s="425"/>
      <c r="IWR70" s="425"/>
      <c r="IWS70" s="425"/>
      <c r="IWT70" s="425"/>
      <c r="IWU70" s="425"/>
      <c r="IWV70" s="425"/>
      <c r="IWW70" s="425"/>
      <c r="IWX70" s="425"/>
      <c r="IWY70" s="425"/>
      <c r="IWZ70" s="425"/>
      <c r="IXA70" s="425"/>
      <c r="IXB70" s="425"/>
      <c r="IXC70" s="425"/>
      <c r="IXD70" s="425"/>
      <c r="IXE70" s="425"/>
      <c r="IXF70" s="425"/>
      <c r="IXG70" s="425"/>
      <c r="IXH70" s="425"/>
      <c r="IXI70" s="425"/>
      <c r="IXJ70" s="425"/>
      <c r="IXK70" s="425"/>
      <c r="IXL70" s="425"/>
      <c r="IXM70" s="425"/>
      <c r="IXN70" s="425"/>
      <c r="IXO70" s="425"/>
      <c r="IXP70" s="425"/>
      <c r="IXQ70" s="425"/>
      <c r="IXR70" s="425"/>
      <c r="IXS70" s="425"/>
      <c r="IXT70" s="425"/>
      <c r="IXU70" s="425"/>
      <c r="IXV70" s="425"/>
      <c r="IXW70" s="425"/>
      <c r="IXX70" s="425"/>
      <c r="IXY70" s="425"/>
      <c r="IXZ70" s="425"/>
      <c r="IYA70" s="425"/>
      <c r="IYB70" s="425"/>
      <c r="IYC70" s="425"/>
      <c r="IYD70" s="425"/>
      <c r="IYE70" s="425"/>
      <c r="IYF70" s="425"/>
      <c r="IYG70" s="425"/>
      <c r="IYH70" s="425"/>
      <c r="IYI70" s="425"/>
      <c r="IYJ70" s="425"/>
      <c r="IYK70" s="425"/>
      <c r="IYL70" s="425"/>
      <c r="IYM70" s="425"/>
      <c r="IYN70" s="425"/>
      <c r="IYO70" s="425"/>
      <c r="IYP70" s="425"/>
      <c r="IYQ70" s="425"/>
      <c r="IYR70" s="425"/>
      <c r="IYS70" s="425"/>
      <c r="IYT70" s="425"/>
      <c r="IYU70" s="425"/>
      <c r="IYV70" s="425"/>
      <c r="IYW70" s="425"/>
      <c r="IYX70" s="425"/>
      <c r="IYY70" s="425"/>
      <c r="IYZ70" s="425"/>
      <c r="IZA70" s="425"/>
      <c r="IZB70" s="425"/>
      <c r="IZC70" s="425"/>
      <c r="IZD70" s="425"/>
      <c r="IZE70" s="425"/>
      <c r="IZF70" s="425"/>
      <c r="IZG70" s="425"/>
      <c r="IZH70" s="425"/>
      <c r="IZI70" s="425"/>
      <c r="IZJ70" s="425"/>
      <c r="IZK70" s="425"/>
      <c r="IZL70" s="425"/>
      <c r="IZM70" s="425"/>
      <c r="IZN70" s="425"/>
      <c r="IZO70" s="425"/>
      <c r="IZP70" s="425"/>
      <c r="IZQ70" s="425"/>
      <c r="IZR70" s="425"/>
      <c r="IZS70" s="425"/>
      <c r="IZT70" s="425"/>
      <c r="IZU70" s="425"/>
      <c r="IZV70" s="425"/>
      <c r="IZW70" s="425"/>
      <c r="IZX70" s="425"/>
      <c r="IZY70" s="425"/>
      <c r="IZZ70" s="425"/>
      <c r="JAA70" s="425"/>
      <c r="JAB70" s="425"/>
      <c r="JAC70" s="425"/>
      <c r="JAD70" s="425"/>
      <c r="JAE70" s="425"/>
      <c r="JAF70" s="425"/>
      <c r="JAG70" s="425"/>
      <c r="JAH70" s="425"/>
      <c r="JAI70" s="425"/>
      <c r="JAJ70" s="425"/>
      <c r="JAK70" s="425"/>
      <c r="JAL70" s="425"/>
      <c r="JAM70" s="425"/>
      <c r="JAN70" s="425"/>
      <c r="JAO70" s="425"/>
      <c r="JAP70" s="425"/>
      <c r="JAQ70" s="425"/>
      <c r="JAR70" s="425"/>
      <c r="JAS70" s="425"/>
      <c r="JAT70" s="425"/>
      <c r="JAU70" s="425"/>
      <c r="JAV70" s="425"/>
      <c r="JAW70" s="425"/>
      <c r="JAX70" s="425"/>
      <c r="JAY70" s="425"/>
      <c r="JAZ70" s="425"/>
      <c r="JBA70" s="425"/>
      <c r="JBB70" s="425"/>
      <c r="JBC70" s="425"/>
      <c r="JBD70" s="425"/>
      <c r="JBE70" s="425"/>
      <c r="JBF70" s="425"/>
      <c r="JBG70" s="425"/>
      <c r="JBH70" s="425"/>
      <c r="JBI70" s="425"/>
      <c r="JBJ70" s="425"/>
      <c r="JBK70" s="425"/>
      <c r="JBL70" s="425"/>
      <c r="JBM70" s="425"/>
      <c r="JBN70" s="425"/>
      <c r="JBO70" s="425"/>
      <c r="JBP70" s="425"/>
      <c r="JBQ70" s="425"/>
      <c r="JBR70" s="425"/>
      <c r="JBS70" s="425"/>
      <c r="JBT70" s="425"/>
      <c r="JBU70" s="425"/>
      <c r="JBV70" s="425"/>
      <c r="JBW70" s="425"/>
      <c r="JBX70" s="425"/>
      <c r="JBY70" s="425"/>
      <c r="JBZ70" s="425"/>
      <c r="JCA70" s="425"/>
      <c r="JCB70" s="425"/>
      <c r="JCC70" s="425"/>
      <c r="JCD70" s="425"/>
      <c r="JCE70" s="425"/>
      <c r="JCF70" s="425"/>
      <c r="JCG70" s="425"/>
      <c r="JCH70" s="425"/>
      <c r="JCI70" s="425"/>
      <c r="JCJ70" s="425"/>
      <c r="JCK70" s="425"/>
      <c r="JCL70" s="425"/>
      <c r="JCM70" s="425"/>
      <c r="JCN70" s="425"/>
      <c r="JCO70" s="425"/>
      <c r="JCP70" s="425"/>
      <c r="JCQ70" s="425"/>
      <c r="JCR70" s="425"/>
      <c r="JCS70" s="425"/>
      <c r="JCT70" s="425"/>
      <c r="JCU70" s="425"/>
      <c r="JCV70" s="425"/>
      <c r="JCW70" s="425"/>
      <c r="JCX70" s="425"/>
      <c r="JCY70" s="425"/>
      <c r="JCZ70" s="425"/>
      <c r="JDA70" s="425"/>
      <c r="JDB70" s="425"/>
      <c r="JDC70" s="425"/>
      <c r="JDD70" s="425"/>
      <c r="JDE70" s="425"/>
      <c r="JDF70" s="425"/>
      <c r="JDG70" s="425"/>
      <c r="JDH70" s="425"/>
      <c r="JDI70" s="425"/>
      <c r="JDJ70" s="425"/>
      <c r="JDK70" s="425"/>
      <c r="JDL70" s="425"/>
      <c r="JDM70" s="425"/>
      <c r="JDN70" s="425"/>
      <c r="JDO70" s="425"/>
      <c r="JDP70" s="425"/>
      <c r="JDQ70" s="425"/>
      <c r="JDR70" s="425"/>
      <c r="JDS70" s="425"/>
      <c r="JDT70" s="425"/>
      <c r="JDU70" s="425"/>
      <c r="JDV70" s="425"/>
      <c r="JDW70" s="425"/>
      <c r="JDX70" s="425"/>
      <c r="JDY70" s="425"/>
      <c r="JDZ70" s="425"/>
      <c r="JEA70" s="425"/>
      <c r="JEB70" s="425"/>
      <c r="JEC70" s="425"/>
      <c r="JED70" s="425"/>
      <c r="JEE70" s="425"/>
      <c r="JEF70" s="425"/>
      <c r="JEG70" s="425"/>
      <c r="JEH70" s="425"/>
      <c r="JEI70" s="425"/>
      <c r="JEJ70" s="425"/>
      <c r="JEK70" s="425"/>
      <c r="JEL70" s="425"/>
      <c r="JEM70" s="425"/>
      <c r="JEN70" s="425"/>
      <c r="JEO70" s="425"/>
      <c r="JEP70" s="425"/>
      <c r="JEQ70" s="425"/>
      <c r="JER70" s="425"/>
      <c r="JES70" s="425"/>
      <c r="JET70" s="425"/>
      <c r="JEU70" s="425"/>
      <c r="JEV70" s="425"/>
      <c r="JEW70" s="425"/>
      <c r="JEX70" s="425"/>
      <c r="JEY70" s="425"/>
      <c r="JEZ70" s="425"/>
      <c r="JFA70" s="425"/>
      <c r="JFB70" s="425"/>
      <c r="JFC70" s="425"/>
      <c r="JFD70" s="425"/>
      <c r="JFE70" s="425"/>
      <c r="JFF70" s="425"/>
      <c r="JFG70" s="425"/>
      <c r="JFH70" s="425"/>
      <c r="JFI70" s="425"/>
      <c r="JFJ70" s="425"/>
      <c r="JFK70" s="425"/>
      <c r="JFL70" s="425"/>
      <c r="JFM70" s="425"/>
      <c r="JFN70" s="425"/>
      <c r="JFO70" s="425"/>
      <c r="JFP70" s="425"/>
      <c r="JFQ70" s="425"/>
      <c r="JFR70" s="425"/>
      <c r="JFS70" s="425"/>
      <c r="JFT70" s="425"/>
      <c r="JFU70" s="425"/>
      <c r="JFV70" s="425"/>
      <c r="JFW70" s="425"/>
      <c r="JFX70" s="425"/>
      <c r="JFY70" s="425"/>
      <c r="JFZ70" s="425"/>
      <c r="JGA70" s="425"/>
      <c r="JGB70" s="425"/>
      <c r="JGC70" s="425"/>
      <c r="JGD70" s="425"/>
      <c r="JGE70" s="425"/>
      <c r="JGF70" s="425"/>
      <c r="JGG70" s="425"/>
      <c r="JGH70" s="425"/>
      <c r="JGI70" s="425"/>
      <c r="JGJ70" s="425"/>
      <c r="JGK70" s="425"/>
      <c r="JGL70" s="425"/>
      <c r="JGM70" s="425"/>
      <c r="JGN70" s="425"/>
      <c r="JGO70" s="425"/>
      <c r="JGP70" s="425"/>
      <c r="JGQ70" s="425"/>
      <c r="JGR70" s="425"/>
      <c r="JGS70" s="425"/>
      <c r="JGT70" s="425"/>
      <c r="JGU70" s="425"/>
      <c r="JGV70" s="425"/>
      <c r="JGW70" s="425"/>
      <c r="JGX70" s="425"/>
      <c r="JGY70" s="425"/>
      <c r="JGZ70" s="425"/>
      <c r="JHA70" s="425"/>
      <c r="JHB70" s="425"/>
      <c r="JHC70" s="425"/>
      <c r="JHD70" s="425"/>
      <c r="JHE70" s="425"/>
      <c r="JHF70" s="425"/>
      <c r="JHG70" s="425"/>
      <c r="JHH70" s="425"/>
      <c r="JHI70" s="425"/>
      <c r="JHJ70" s="425"/>
      <c r="JHK70" s="425"/>
      <c r="JHL70" s="425"/>
      <c r="JHM70" s="425"/>
      <c r="JHN70" s="425"/>
      <c r="JHO70" s="425"/>
      <c r="JHP70" s="425"/>
      <c r="JHQ70" s="425"/>
      <c r="JHR70" s="425"/>
      <c r="JHS70" s="425"/>
      <c r="JHT70" s="425"/>
      <c r="JHU70" s="425"/>
      <c r="JHV70" s="425"/>
      <c r="JHW70" s="425"/>
      <c r="JHX70" s="425"/>
      <c r="JHY70" s="425"/>
      <c r="JHZ70" s="425"/>
      <c r="JIA70" s="425"/>
      <c r="JIB70" s="425"/>
      <c r="JIC70" s="425"/>
      <c r="JID70" s="425"/>
      <c r="JIE70" s="425"/>
      <c r="JIF70" s="425"/>
      <c r="JIG70" s="425"/>
      <c r="JIH70" s="425"/>
      <c r="JII70" s="425"/>
      <c r="JIJ70" s="425"/>
      <c r="JIK70" s="425"/>
      <c r="JIL70" s="425"/>
      <c r="JIM70" s="425"/>
      <c r="JIN70" s="425"/>
      <c r="JIO70" s="425"/>
      <c r="JIP70" s="425"/>
      <c r="JIQ70" s="425"/>
      <c r="JIR70" s="425"/>
      <c r="JIS70" s="425"/>
      <c r="JIT70" s="425"/>
      <c r="JIU70" s="425"/>
      <c r="JIV70" s="425"/>
      <c r="JIW70" s="425"/>
      <c r="JIX70" s="425"/>
      <c r="JIY70" s="425"/>
      <c r="JIZ70" s="425"/>
      <c r="JJA70" s="425"/>
      <c r="JJB70" s="425"/>
      <c r="JJC70" s="425"/>
      <c r="JJD70" s="425"/>
      <c r="JJE70" s="425"/>
      <c r="JJF70" s="425"/>
      <c r="JJG70" s="425"/>
      <c r="JJH70" s="425"/>
      <c r="JJI70" s="425"/>
      <c r="JJJ70" s="425"/>
      <c r="JJK70" s="425"/>
      <c r="JJL70" s="425"/>
      <c r="JJM70" s="425"/>
      <c r="JJN70" s="425"/>
      <c r="JJO70" s="425"/>
      <c r="JJP70" s="425"/>
      <c r="JJQ70" s="425"/>
      <c r="JJR70" s="425"/>
      <c r="JJS70" s="425"/>
      <c r="JJT70" s="425"/>
      <c r="JJU70" s="425"/>
      <c r="JJV70" s="425"/>
      <c r="JJW70" s="425"/>
      <c r="JJX70" s="425"/>
      <c r="JJY70" s="425"/>
      <c r="JJZ70" s="425"/>
      <c r="JKA70" s="425"/>
      <c r="JKB70" s="425"/>
      <c r="JKC70" s="425"/>
      <c r="JKD70" s="425"/>
      <c r="JKE70" s="425"/>
      <c r="JKF70" s="425"/>
      <c r="JKG70" s="425"/>
      <c r="JKH70" s="425"/>
      <c r="JKI70" s="425"/>
      <c r="JKJ70" s="425"/>
      <c r="JKK70" s="425"/>
      <c r="JKL70" s="425"/>
      <c r="JKM70" s="425"/>
      <c r="JKN70" s="425"/>
      <c r="JKO70" s="425"/>
      <c r="JKP70" s="425"/>
      <c r="JKQ70" s="425"/>
      <c r="JKR70" s="425"/>
      <c r="JKS70" s="425"/>
      <c r="JKT70" s="425"/>
      <c r="JKU70" s="425"/>
      <c r="JKV70" s="425"/>
      <c r="JKW70" s="425"/>
      <c r="JKX70" s="425"/>
      <c r="JKY70" s="425"/>
      <c r="JKZ70" s="425"/>
      <c r="JLA70" s="425"/>
      <c r="JLB70" s="425"/>
      <c r="JLC70" s="425"/>
      <c r="JLD70" s="425"/>
      <c r="JLE70" s="425"/>
      <c r="JLF70" s="425"/>
      <c r="JLG70" s="425"/>
      <c r="JLH70" s="425"/>
      <c r="JLI70" s="425"/>
      <c r="JLJ70" s="425"/>
      <c r="JLK70" s="425"/>
      <c r="JLL70" s="425"/>
      <c r="JLM70" s="425"/>
      <c r="JLN70" s="425"/>
      <c r="JLO70" s="425"/>
      <c r="JLP70" s="425"/>
      <c r="JLQ70" s="425"/>
      <c r="JLR70" s="425"/>
      <c r="JLS70" s="425"/>
      <c r="JLT70" s="425"/>
      <c r="JLU70" s="425"/>
      <c r="JLV70" s="425"/>
      <c r="JLW70" s="425"/>
      <c r="JLX70" s="425"/>
      <c r="JLY70" s="425"/>
      <c r="JLZ70" s="425"/>
      <c r="JMA70" s="425"/>
      <c r="JMB70" s="425"/>
      <c r="JMC70" s="425"/>
      <c r="JMD70" s="425"/>
      <c r="JME70" s="425"/>
      <c r="JMF70" s="425"/>
      <c r="JMG70" s="425"/>
      <c r="JMH70" s="425"/>
      <c r="JMI70" s="425"/>
      <c r="JMJ70" s="425"/>
      <c r="JMK70" s="425"/>
      <c r="JML70" s="425"/>
      <c r="JMM70" s="425"/>
      <c r="JMN70" s="425"/>
      <c r="JMO70" s="425"/>
      <c r="JMP70" s="425"/>
      <c r="JMQ70" s="425"/>
      <c r="JMR70" s="425"/>
      <c r="JMS70" s="425"/>
      <c r="JMT70" s="425"/>
      <c r="JMU70" s="425"/>
      <c r="JMV70" s="425"/>
      <c r="JMW70" s="425"/>
      <c r="JMX70" s="425"/>
      <c r="JMY70" s="425"/>
      <c r="JMZ70" s="425"/>
      <c r="JNA70" s="425"/>
      <c r="JNB70" s="425"/>
      <c r="JNC70" s="425"/>
      <c r="JND70" s="425"/>
      <c r="JNE70" s="425"/>
      <c r="JNF70" s="425"/>
      <c r="JNG70" s="425"/>
      <c r="JNH70" s="425"/>
      <c r="JNI70" s="425"/>
      <c r="JNJ70" s="425"/>
      <c r="JNK70" s="425"/>
      <c r="JNL70" s="425"/>
      <c r="JNM70" s="425"/>
      <c r="JNN70" s="425"/>
      <c r="JNO70" s="425"/>
      <c r="JNP70" s="425"/>
      <c r="JNQ70" s="425"/>
      <c r="JNR70" s="425"/>
      <c r="JNS70" s="425"/>
      <c r="JNT70" s="425"/>
      <c r="JNU70" s="425"/>
      <c r="JNV70" s="425"/>
      <c r="JNW70" s="425"/>
      <c r="JNX70" s="425"/>
      <c r="JNY70" s="425"/>
      <c r="JNZ70" s="425"/>
      <c r="JOA70" s="425"/>
      <c r="JOB70" s="425"/>
      <c r="JOC70" s="425"/>
      <c r="JOD70" s="425"/>
      <c r="JOE70" s="425"/>
      <c r="JOF70" s="425"/>
      <c r="JOG70" s="425"/>
      <c r="JOH70" s="425"/>
      <c r="JOI70" s="425"/>
      <c r="JOJ70" s="425"/>
      <c r="JOK70" s="425"/>
      <c r="JOL70" s="425"/>
      <c r="JOM70" s="425"/>
      <c r="JON70" s="425"/>
      <c r="JOO70" s="425"/>
      <c r="JOP70" s="425"/>
      <c r="JOQ70" s="425"/>
      <c r="JOR70" s="425"/>
      <c r="JOS70" s="425"/>
      <c r="JOT70" s="425"/>
      <c r="JOU70" s="425"/>
      <c r="JOV70" s="425"/>
      <c r="JOW70" s="425"/>
      <c r="JOX70" s="425"/>
      <c r="JOY70" s="425"/>
      <c r="JOZ70" s="425"/>
      <c r="JPA70" s="425"/>
      <c r="JPB70" s="425"/>
      <c r="JPC70" s="425"/>
      <c r="JPD70" s="425"/>
      <c r="JPE70" s="425"/>
      <c r="JPF70" s="425"/>
      <c r="JPG70" s="425"/>
      <c r="JPH70" s="425"/>
      <c r="JPI70" s="425"/>
      <c r="JPJ70" s="425"/>
      <c r="JPK70" s="425"/>
      <c r="JPL70" s="425"/>
      <c r="JPM70" s="425"/>
      <c r="JPN70" s="425"/>
      <c r="JPO70" s="425"/>
      <c r="JPP70" s="425"/>
      <c r="JPQ70" s="425"/>
      <c r="JPR70" s="425"/>
      <c r="JPS70" s="425"/>
      <c r="JPT70" s="425"/>
      <c r="JPU70" s="425"/>
      <c r="JPV70" s="425"/>
      <c r="JPW70" s="425"/>
      <c r="JPX70" s="425"/>
      <c r="JPY70" s="425"/>
      <c r="JPZ70" s="425"/>
      <c r="JQA70" s="425"/>
      <c r="JQB70" s="425"/>
      <c r="JQC70" s="425"/>
      <c r="JQD70" s="425"/>
      <c r="JQE70" s="425"/>
      <c r="JQF70" s="425"/>
      <c r="JQG70" s="425"/>
      <c r="JQH70" s="425"/>
      <c r="JQI70" s="425"/>
      <c r="JQJ70" s="425"/>
      <c r="JQK70" s="425"/>
      <c r="JQL70" s="425"/>
      <c r="JQM70" s="425"/>
      <c r="JQN70" s="425"/>
      <c r="JQO70" s="425"/>
      <c r="JQP70" s="425"/>
      <c r="JQQ70" s="425"/>
      <c r="JQR70" s="425"/>
      <c r="JQS70" s="425"/>
      <c r="JQT70" s="425"/>
      <c r="JQU70" s="425"/>
      <c r="JQV70" s="425"/>
      <c r="JQW70" s="425"/>
      <c r="JQX70" s="425"/>
      <c r="JQY70" s="425"/>
      <c r="JQZ70" s="425"/>
      <c r="JRA70" s="425"/>
      <c r="JRB70" s="425"/>
      <c r="JRC70" s="425"/>
      <c r="JRD70" s="425"/>
      <c r="JRE70" s="425"/>
      <c r="JRF70" s="425"/>
      <c r="JRG70" s="425"/>
      <c r="JRH70" s="425"/>
      <c r="JRI70" s="425"/>
      <c r="JRJ70" s="425"/>
      <c r="JRK70" s="425"/>
      <c r="JRL70" s="425"/>
      <c r="JRM70" s="425"/>
      <c r="JRN70" s="425"/>
      <c r="JRO70" s="425"/>
      <c r="JRP70" s="425"/>
      <c r="JRQ70" s="425"/>
      <c r="JRR70" s="425"/>
      <c r="JRS70" s="425"/>
      <c r="JRT70" s="425"/>
      <c r="JRU70" s="425"/>
      <c r="JRV70" s="425"/>
      <c r="JRW70" s="425"/>
      <c r="JRX70" s="425"/>
      <c r="JRY70" s="425"/>
      <c r="JRZ70" s="425"/>
      <c r="JSA70" s="425"/>
      <c r="JSB70" s="425"/>
      <c r="JSC70" s="425"/>
      <c r="JSD70" s="425"/>
      <c r="JSE70" s="425"/>
      <c r="JSF70" s="425"/>
      <c r="JSG70" s="425"/>
      <c r="JSH70" s="425"/>
      <c r="JSI70" s="425"/>
      <c r="JSJ70" s="425"/>
      <c r="JSK70" s="425"/>
      <c r="JSL70" s="425"/>
      <c r="JSM70" s="425"/>
      <c r="JSN70" s="425"/>
      <c r="JSO70" s="425"/>
      <c r="JSP70" s="425"/>
      <c r="JSQ70" s="425"/>
      <c r="JSR70" s="425"/>
      <c r="JSS70" s="425"/>
      <c r="JST70" s="425"/>
      <c r="JSU70" s="425"/>
      <c r="JSV70" s="425"/>
      <c r="JSW70" s="425"/>
      <c r="JSX70" s="425"/>
      <c r="JSY70" s="425"/>
      <c r="JSZ70" s="425"/>
      <c r="JTA70" s="425"/>
      <c r="JTB70" s="425"/>
      <c r="JTC70" s="425"/>
      <c r="JTD70" s="425"/>
      <c r="JTE70" s="425"/>
      <c r="JTF70" s="425"/>
      <c r="JTG70" s="425"/>
      <c r="JTH70" s="425"/>
      <c r="JTI70" s="425"/>
      <c r="JTJ70" s="425"/>
      <c r="JTK70" s="425"/>
      <c r="JTL70" s="425"/>
      <c r="JTM70" s="425"/>
      <c r="JTN70" s="425"/>
      <c r="JTO70" s="425"/>
      <c r="JTP70" s="425"/>
      <c r="JTQ70" s="425"/>
      <c r="JTR70" s="425"/>
      <c r="JTS70" s="425"/>
      <c r="JTT70" s="425"/>
      <c r="JTU70" s="425"/>
      <c r="JTV70" s="425"/>
      <c r="JTW70" s="425"/>
      <c r="JTX70" s="425"/>
      <c r="JTY70" s="425"/>
      <c r="JTZ70" s="425"/>
      <c r="JUA70" s="425"/>
      <c r="JUB70" s="425"/>
      <c r="JUC70" s="425"/>
      <c r="JUD70" s="425"/>
      <c r="JUE70" s="425"/>
      <c r="JUF70" s="425"/>
      <c r="JUG70" s="425"/>
      <c r="JUH70" s="425"/>
      <c r="JUI70" s="425"/>
      <c r="JUJ70" s="425"/>
      <c r="JUK70" s="425"/>
      <c r="JUL70" s="425"/>
      <c r="JUM70" s="425"/>
      <c r="JUN70" s="425"/>
      <c r="JUO70" s="425"/>
      <c r="JUP70" s="425"/>
      <c r="JUQ70" s="425"/>
      <c r="JUR70" s="425"/>
      <c r="JUS70" s="425"/>
      <c r="JUT70" s="425"/>
      <c r="JUU70" s="425"/>
      <c r="JUV70" s="425"/>
      <c r="JUW70" s="425"/>
      <c r="JUX70" s="425"/>
      <c r="JUY70" s="425"/>
      <c r="JUZ70" s="425"/>
      <c r="JVA70" s="425"/>
      <c r="JVB70" s="425"/>
      <c r="JVC70" s="425"/>
      <c r="JVD70" s="425"/>
      <c r="JVE70" s="425"/>
      <c r="JVF70" s="425"/>
      <c r="JVG70" s="425"/>
      <c r="JVH70" s="425"/>
      <c r="JVI70" s="425"/>
      <c r="JVJ70" s="425"/>
      <c r="JVK70" s="425"/>
      <c r="JVL70" s="425"/>
      <c r="JVM70" s="425"/>
      <c r="JVN70" s="425"/>
      <c r="JVO70" s="425"/>
      <c r="JVP70" s="425"/>
      <c r="JVQ70" s="425"/>
      <c r="JVR70" s="425"/>
      <c r="JVS70" s="425"/>
      <c r="JVT70" s="425"/>
      <c r="JVU70" s="425"/>
      <c r="JVV70" s="425"/>
      <c r="JVW70" s="425"/>
      <c r="JVX70" s="425"/>
      <c r="JVY70" s="425"/>
      <c r="JVZ70" s="425"/>
      <c r="JWA70" s="425"/>
      <c r="JWB70" s="425"/>
      <c r="JWC70" s="425"/>
      <c r="JWD70" s="425"/>
      <c r="JWE70" s="425"/>
      <c r="JWF70" s="425"/>
      <c r="JWG70" s="425"/>
      <c r="JWH70" s="425"/>
      <c r="JWI70" s="425"/>
      <c r="JWJ70" s="425"/>
      <c r="JWK70" s="425"/>
      <c r="JWL70" s="425"/>
      <c r="JWM70" s="425"/>
      <c r="JWN70" s="425"/>
      <c r="JWO70" s="425"/>
      <c r="JWP70" s="425"/>
      <c r="JWQ70" s="425"/>
      <c r="JWR70" s="425"/>
      <c r="JWS70" s="425"/>
      <c r="JWT70" s="425"/>
      <c r="JWU70" s="425"/>
      <c r="JWV70" s="425"/>
      <c r="JWW70" s="425"/>
      <c r="JWX70" s="425"/>
      <c r="JWY70" s="425"/>
      <c r="JWZ70" s="425"/>
      <c r="JXA70" s="425"/>
      <c r="JXB70" s="425"/>
      <c r="JXC70" s="425"/>
      <c r="JXD70" s="425"/>
      <c r="JXE70" s="425"/>
      <c r="JXF70" s="425"/>
      <c r="JXG70" s="425"/>
      <c r="JXH70" s="425"/>
      <c r="JXI70" s="425"/>
      <c r="JXJ70" s="425"/>
      <c r="JXK70" s="425"/>
      <c r="JXL70" s="425"/>
      <c r="JXM70" s="425"/>
      <c r="JXN70" s="425"/>
      <c r="JXO70" s="425"/>
      <c r="JXP70" s="425"/>
      <c r="JXQ70" s="425"/>
      <c r="JXR70" s="425"/>
      <c r="JXS70" s="425"/>
      <c r="JXT70" s="425"/>
      <c r="JXU70" s="425"/>
      <c r="JXV70" s="425"/>
      <c r="JXW70" s="425"/>
      <c r="JXX70" s="425"/>
      <c r="JXY70" s="425"/>
      <c r="JXZ70" s="425"/>
      <c r="JYA70" s="425"/>
      <c r="JYB70" s="425"/>
      <c r="JYC70" s="425"/>
      <c r="JYD70" s="425"/>
      <c r="JYE70" s="425"/>
      <c r="JYF70" s="425"/>
      <c r="JYG70" s="425"/>
      <c r="JYH70" s="425"/>
      <c r="JYI70" s="425"/>
      <c r="JYJ70" s="425"/>
      <c r="JYK70" s="425"/>
      <c r="JYL70" s="425"/>
      <c r="JYM70" s="425"/>
      <c r="JYN70" s="425"/>
      <c r="JYO70" s="425"/>
      <c r="JYP70" s="425"/>
      <c r="JYQ70" s="425"/>
      <c r="JYR70" s="425"/>
      <c r="JYS70" s="425"/>
      <c r="JYT70" s="425"/>
      <c r="JYU70" s="425"/>
      <c r="JYV70" s="425"/>
      <c r="JYW70" s="425"/>
      <c r="JYX70" s="425"/>
      <c r="JYY70" s="425"/>
      <c r="JYZ70" s="425"/>
      <c r="JZA70" s="425"/>
      <c r="JZB70" s="425"/>
      <c r="JZC70" s="425"/>
      <c r="JZD70" s="425"/>
      <c r="JZE70" s="425"/>
      <c r="JZF70" s="425"/>
      <c r="JZG70" s="425"/>
      <c r="JZH70" s="425"/>
      <c r="JZI70" s="425"/>
      <c r="JZJ70" s="425"/>
      <c r="JZK70" s="425"/>
      <c r="JZL70" s="425"/>
      <c r="JZM70" s="425"/>
      <c r="JZN70" s="425"/>
      <c r="JZO70" s="425"/>
      <c r="JZP70" s="425"/>
      <c r="JZQ70" s="425"/>
      <c r="JZR70" s="425"/>
      <c r="JZS70" s="425"/>
      <c r="JZT70" s="425"/>
      <c r="JZU70" s="425"/>
      <c r="JZV70" s="425"/>
      <c r="JZW70" s="425"/>
      <c r="JZX70" s="425"/>
      <c r="JZY70" s="425"/>
      <c r="JZZ70" s="425"/>
      <c r="KAA70" s="425"/>
      <c r="KAB70" s="425"/>
      <c r="KAC70" s="425"/>
      <c r="KAD70" s="425"/>
      <c r="KAE70" s="425"/>
      <c r="KAF70" s="425"/>
      <c r="KAG70" s="425"/>
      <c r="KAH70" s="425"/>
      <c r="KAI70" s="425"/>
      <c r="KAJ70" s="425"/>
      <c r="KAK70" s="425"/>
      <c r="KAL70" s="425"/>
      <c r="KAM70" s="425"/>
      <c r="KAN70" s="425"/>
      <c r="KAO70" s="425"/>
      <c r="KAP70" s="425"/>
      <c r="KAQ70" s="425"/>
      <c r="KAR70" s="425"/>
      <c r="KAS70" s="425"/>
      <c r="KAT70" s="425"/>
      <c r="KAU70" s="425"/>
      <c r="KAV70" s="425"/>
      <c r="KAW70" s="425"/>
      <c r="KAX70" s="425"/>
      <c r="KAY70" s="425"/>
      <c r="KAZ70" s="425"/>
      <c r="KBA70" s="425"/>
      <c r="KBB70" s="425"/>
      <c r="KBC70" s="425"/>
      <c r="KBD70" s="425"/>
      <c r="KBE70" s="425"/>
      <c r="KBF70" s="425"/>
      <c r="KBG70" s="425"/>
      <c r="KBH70" s="425"/>
      <c r="KBI70" s="425"/>
      <c r="KBJ70" s="425"/>
      <c r="KBK70" s="425"/>
      <c r="KBL70" s="425"/>
      <c r="KBM70" s="425"/>
      <c r="KBN70" s="425"/>
      <c r="KBO70" s="425"/>
      <c r="KBP70" s="425"/>
      <c r="KBQ70" s="425"/>
      <c r="KBR70" s="425"/>
      <c r="KBS70" s="425"/>
      <c r="KBT70" s="425"/>
      <c r="KBU70" s="425"/>
      <c r="KBV70" s="425"/>
      <c r="KBW70" s="425"/>
      <c r="KBX70" s="425"/>
      <c r="KBY70" s="425"/>
      <c r="KBZ70" s="425"/>
      <c r="KCA70" s="425"/>
      <c r="KCB70" s="425"/>
      <c r="KCC70" s="425"/>
      <c r="KCD70" s="425"/>
      <c r="KCE70" s="425"/>
      <c r="KCF70" s="425"/>
      <c r="KCG70" s="425"/>
      <c r="KCH70" s="425"/>
      <c r="KCI70" s="425"/>
      <c r="KCJ70" s="425"/>
      <c r="KCK70" s="425"/>
      <c r="KCL70" s="425"/>
      <c r="KCM70" s="425"/>
      <c r="KCN70" s="425"/>
      <c r="KCO70" s="425"/>
      <c r="KCP70" s="425"/>
      <c r="KCQ70" s="425"/>
      <c r="KCR70" s="425"/>
      <c r="KCS70" s="425"/>
      <c r="KCT70" s="425"/>
      <c r="KCU70" s="425"/>
      <c r="KCV70" s="425"/>
      <c r="KCW70" s="425"/>
      <c r="KCX70" s="425"/>
      <c r="KCY70" s="425"/>
      <c r="KCZ70" s="425"/>
      <c r="KDA70" s="425"/>
      <c r="KDB70" s="425"/>
      <c r="KDC70" s="425"/>
      <c r="KDD70" s="425"/>
      <c r="KDE70" s="425"/>
      <c r="KDF70" s="425"/>
      <c r="KDG70" s="425"/>
      <c r="KDH70" s="425"/>
      <c r="KDI70" s="425"/>
      <c r="KDJ70" s="425"/>
      <c r="KDK70" s="425"/>
      <c r="KDL70" s="425"/>
      <c r="KDM70" s="425"/>
      <c r="KDN70" s="425"/>
      <c r="KDO70" s="425"/>
      <c r="KDP70" s="425"/>
      <c r="KDQ70" s="425"/>
      <c r="KDR70" s="425"/>
      <c r="KDS70" s="425"/>
      <c r="KDT70" s="425"/>
      <c r="KDU70" s="425"/>
      <c r="KDV70" s="425"/>
      <c r="KDW70" s="425"/>
      <c r="KDX70" s="425"/>
      <c r="KDY70" s="425"/>
      <c r="KDZ70" s="425"/>
      <c r="KEA70" s="425"/>
      <c r="KEB70" s="425"/>
      <c r="KEC70" s="425"/>
      <c r="KED70" s="425"/>
      <c r="KEE70" s="425"/>
      <c r="KEF70" s="425"/>
      <c r="KEG70" s="425"/>
      <c r="KEH70" s="425"/>
      <c r="KEI70" s="425"/>
      <c r="KEJ70" s="425"/>
      <c r="KEK70" s="425"/>
      <c r="KEL70" s="425"/>
      <c r="KEM70" s="425"/>
      <c r="KEN70" s="425"/>
      <c r="KEO70" s="425"/>
      <c r="KEP70" s="425"/>
      <c r="KEQ70" s="425"/>
      <c r="KER70" s="425"/>
      <c r="KES70" s="425"/>
      <c r="KET70" s="425"/>
      <c r="KEU70" s="425"/>
      <c r="KEV70" s="425"/>
      <c r="KEW70" s="425"/>
      <c r="KEX70" s="425"/>
      <c r="KEY70" s="425"/>
      <c r="KEZ70" s="425"/>
      <c r="KFA70" s="425"/>
      <c r="KFB70" s="425"/>
      <c r="KFC70" s="425"/>
      <c r="KFD70" s="425"/>
      <c r="KFE70" s="425"/>
      <c r="KFF70" s="425"/>
      <c r="KFG70" s="425"/>
      <c r="KFH70" s="425"/>
      <c r="KFI70" s="425"/>
      <c r="KFJ70" s="425"/>
      <c r="KFK70" s="425"/>
      <c r="KFL70" s="425"/>
      <c r="KFM70" s="425"/>
      <c r="KFN70" s="425"/>
      <c r="KFO70" s="425"/>
      <c r="KFP70" s="425"/>
      <c r="KFQ70" s="425"/>
      <c r="KFR70" s="425"/>
      <c r="KFS70" s="425"/>
      <c r="KFT70" s="425"/>
      <c r="KFU70" s="425"/>
      <c r="KFV70" s="425"/>
      <c r="KFW70" s="425"/>
      <c r="KFX70" s="425"/>
      <c r="KFY70" s="425"/>
      <c r="KFZ70" s="425"/>
      <c r="KGA70" s="425"/>
      <c r="KGB70" s="425"/>
      <c r="KGC70" s="425"/>
      <c r="KGD70" s="425"/>
      <c r="KGE70" s="425"/>
      <c r="KGF70" s="425"/>
      <c r="KGG70" s="425"/>
      <c r="KGH70" s="425"/>
      <c r="KGI70" s="425"/>
      <c r="KGJ70" s="425"/>
      <c r="KGK70" s="425"/>
      <c r="KGL70" s="425"/>
      <c r="KGM70" s="425"/>
      <c r="KGN70" s="425"/>
      <c r="KGO70" s="425"/>
      <c r="KGP70" s="425"/>
      <c r="KGQ70" s="425"/>
      <c r="KGR70" s="425"/>
      <c r="KGS70" s="425"/>
      <c r="KGT70" s="425"/>
      <c r="KGU70" s="425"/>
      <c r="KGV70" s="425"/>
      <c r="KGW70" s="425"/>
      <c r="KGX70" s="425"/>
      <c r="KGY70" s="425"/>
      <c r="KGZ70" s="425"/>
      <c r="KHA70" s="425"/>
      <c r="KHB70" s="425"/>
      <c r="KHC70" s="425"/>
      <c r="KHD70" s="425"/>
      <c r="KHE70" s="425"/>
      <c r="KHF70" s="425"/>
      <c r="KHG70" s="425"/>
      <c r="KHH70" s="425"/>
      <c r="KHI70" s="425"/>
      <c r="KHJ70" s="425"/>
      <c r="KHK70" s="425"/>
      <c r="KHL70" s="425"/>
      <c r="KHM70" s="425"/>
      <c r="KHN70" s="425"/>
      <c r="KHO70" s="425"/>
      <c r="KHP70" s="425"/>
      <c r="KHQ70" s="425"/>
      <c r="KHR70" s="425"/>
      <c r="KHS70" s="425"/>
      <c r="KHT70" s="425"/>
      <c r="KHU70" s="425"/>
      <c r="KHV70" s="425"/>
      <c r="KHW70" s="425"/>
      <c r="KHX70" s="425"/>
      <c r="KHY70" s="425"/>
      <c r="KHZ70" s="425"/>
      <c r="KIA70" s="425"/>
      <c r="KIB70" s="425"/>
      <c r="KIC70" s="425"/>
      <c r="KID70" s="425"/>
      <c r="KIE70" s="425"/>
      <c r="KIF70" s="425"/>
      <c r="KIG70" s="425"/>
      <c r="KIH70" s="425"/>
      <c r="KII70" s="425"/>
      <c r="KIJ70" s="425"/>
      <c r="KIK70" s="425"/>
      <c r="KIL70" s="425"/>
      <c r="KIM70" s="425"/>
      <c r="KIN70" s="425"/>
      <c r="KIO70" s="425"/>
      <c r="KIP70" s="425"/>
      <c r="KIQ70" s="425"/>
      <c r="KIR70" s="425"/>
      <c r="KIS70" s="425"/>
      <c r="KIT70" s="425"/>
      <c r="KIU70" s="425"/>
      <c r="KIV70" s="425"/>
      <c r="KIW70" s="425"/>
      <c r="KIX70" s="425"/>
      <c r="KIY70" s="425"/>
      <c r="KIZ70" s="425"/>
      <c r="KJA70" s="425"/>
      <c r="KJB70" s="425"/>
      <c r="KJC70" s="425"/>
      <c r="KJD70" s="425"/>
      <c r="KJE70" s="425"/>
      <c r="KJF70" s="425"/>
      <c r="KJG70" s="425"/>
      <c r="KJH70" s="425"/>
      <c r="KJI70" s="425"/>
      <c r="KJJ70" s="425"/>
      <c r="KJK70" s="425"/>
      <c r="KJL70" s="425"/>
      <c r="KJM70" s="425"/>
      <c r="KJN70" s="425"/>
      <c r="KJO70" s="425"/>
      <c r="KJP70" s="425"/>
      <c r="KJQ70" s="425"/>
      <c r="KJR70" s="425"/>
      <c r="KJS70" s="425"/>
      <c r="KJT70" s="425"/>
      <c r="KJU70" s="425"/>
      <c r="KJV70" s="425"/>
      <c r="KJW70" s="425"/>
      <c r="KJX70" s="425"/>
      <c r="KJY70" s="425"/>
      <c r="KJZ70" s="425"/>
      <c r="KKA70" s="425"/>
      <c r="KKB70" s="425"/>
      <c r="KKC70" s="425"/>
      <c r="KKD70" s="425"/>
      <c r="KKE70" s="425"/>
      <c r="KKF70" s="425"/>
      <c r="KKG70" s="425"/>
      <c r="KKH70" s="425"/>
      <c r="KKI70" s="425"/>
      <c r="KKJ70" s="425"/>
      <c r="KKK70" s="425"/>
      <c r="KKL70" s="425"/>
      <c r="KKM70" s="425"/>
      <c r="KKN70" s="425"/>
      <c r="KKO70" s="425"/>
      <c r="KKP70" s="425"/>
      <c r="KKQ70" s="425"/>
      <c r="KKR70" s="425"/>
      <c r="KKS70" s="425"/>
      <c r="KKT70" s="425"/>
      <c r="KKU70" s="425"/>
      <c r="KKV70" s="425"/>
      <c r="KKW70" s="425"/>
      <c r="KKX70" s="425"/>
      <c r="KKY70" s="425"/>
      <c r="KKZ70" s="425"/>
      <c r="KLA70" s="425"/>
      <c r="KLB70" s="425"/>
      <c r="KLC70" s="425"/>
      <c r="KLD70" s="425"/>
      <c r="KLE70" s="425"/>
      <c r="KLF70" s="425"/>
      <c r="KLG70" s="425"/>
      <c r="KLH70" s="425"/>
      <c r="KLI70" s="425"/>
      <c r="KLJ70" s="425"/>
      <c r="KLK70" s="425"/>
      <c r="KLL70" s="425"/>
      <c r="KLM70" s="425"/>
      <c r="KLN70" s="425"/>
      <c r="KLO70" s="425"/>
      <c r="KLP70" s="425"/>
      <c r="KLQ70" s="425"/>
      <c r="KLR70" s="425"/>
      <c r="KLS70" s="425"/>
      <c r="KLT70" s="425"/>
      <c r="KLU70" s="425"/>
      <c r="KLV70" s="425"/>
      <c r="KLW70" s="425"/>
      <c r="KLX70" s="425"/>
      <c r="KLY70" s="425"/>
      <c r="KLZ70" s="425"/>
      <c r="KMA70" s="425"/>
      <c r="KMB70" s="425"/>
      <c r="KMC70" s="425"/>
      <c r="KMD70" s="425"/>
      <c r="KME70" s="425"/>
      <c r="KMF70" s="425"/>
      <c r="KMG70" s="425"/>
      <c r="KMH70" s="425"/>
      <c r="KMI70" s="425"/>
      <c r="KMJ70" s="425"/>
      <c r="KMK70" s="425"/>
      <c r="KML70" s="425"/>
      <c r="KMM70" s="425"/>
      <c r="KMN70" s="425"/>
      <c r="KMO70" s="425"/>
      <c r="KMP70" s="425"/>
      <c r="KMQ70" s="425"/>
      <c r="KMR70" s="425"/>
      <c r="KMS70" s="425"/>
      <c r="KMT70" s="425"/>
      <c r="KMU70" s="425"/>
      <c r="KMV70" s="425"/>
      <c r="KMW70" s="425"/>
      <c r="KMX70" s="425"/>
      <c r="KMY70" s="425"/>
      <c r="KMZ70" s="425"/>
      <c r="KNA70" s="425"/>
      <c r="KNB70" s="425"/>
      <c r="KNC70" s="425"/>
      <c r="KND70" s="425"/>
      <c r="KNE70" s="425"/>
      <c r="KNF70" s="425"/>
      <c r="KNG70" s="425"/>
      <c r="KNH70" s="425"/>
      <c r="KNI70" s="425"/>
      <c r="KNJ70" s="425"/>
      <c r="KNK70" s="425"/>
      <c r="KNL70" s="425"/>
      <c r="KNM70" s="425"/>
      <c r="KNN70" s="425"/>
      <c r="KNO70" s="425"/>
      <c r="KNP70" s="425"/>
      <c r="KNQ70" s="425"/>
      <c r="KNR70" s="425"/>
      <c r="KNS70" s="425"/>
      <c r="KNT70" s="425"/>
      <c r="KNU70" s="425"/>
      <c r="KNV70" s="425"/>
      <c r="KNW70" s="425"/>
      <c r="KNX70" s="425"/>
      <c r="KNY70" s="425"/>
      <c r="KNZ70" s="425"/>
      <c r="KOA70" s="425"/>
      <c r="KOB70" s="425"/>
      <c r="KOC70" s="425"/>
      <c r="KOD70" s="425"/>
      <c r="KOE70" s="425"/>
      <c r="KOF70" s="425"/>
      <c r="KOG70" s="425"/>
      <c r="KOH70" s="425"/>
      <c r="KOI70" s="425"/>
      <c r="KOJ70" s="425"/>
      <c r="KOK70" s="425"/>
      <c r="KOL70" s="425"/>
      <c r="KOM70" s="425"/>
      <c r="KON70" s="425"/>
      <c r="KOO70" s="425"/>
      <c r="KOP70" s="425"/>
      <c r="KOQ70" s="425"/>
      <c r="KOR70" s="425"/>
      <c r="KOS70" s="425"/>
      <c r="KOT70" s="425"/>
      <c r="KOU70" s="425"/>
      <c r="KOV70" s="425"/>
      <c r="KOW70" s="425"/>
      <c r="KOX70" s="425"/>
      <c r="KOY70" s="425"/>
      <c r="KOZ70" s="425"/>
      <c r="KPA70" s="425"/>
      <c r="KPB70" s="425"/>
      <c r="KPC70" s="425"/>
      <c r="KPD70" s="425"/>
      <c r="KPE70" s="425"/>
      <c r="KPF70" s="425"/>
      <c r="KPG70" s="425"/>
      <c r="KPH70" s="425"/>
      <c r="KPI70" s="425"/>
      <c r="KPJ70" s="425"/>
      <c r="KPK70" s="425"/>
      <c r="KPL70" s="425"/>
      <c r="KPM70" s="425"/>
      <c r="KPN70" s="425"/>
      <c r="KPO70" s="425"/>
      <c r="KPP70" s="425"/>
      <c r="KPQ70" s="425"/>
      <c r="KPR70" s="425"/>
      <c r="KPS70" s="425"/>
      <c r="KPT70" s="425"/>
      <c r="KPU70" s="425"/>
      <c r="KPV70" s="425"/>
      <c r="KPW70" s="425"/>
      <c r="KPX70" s="425"/>
      <c r="KPY70" s="425"/>
      <c r="KPZ70" s="425"/>
      <c r="KQA70" s="425"/>
      <c r="KQB70" s="425"/>
      <c r="KQC70" s="425"/>
      <c r="KQD70" s="425"/>
      <c r="KQE70" s="425"/>
      <c r="KQF70" s="425"/>
      <c r="KQG70" s="425"/>
      <c r="KQH70" s="425"/>
      <c r="KQI70" s="425"/>
      <c r="KQJ70" s="425"/>
      <c r="KQK70" s="425"/>
      <c r="KQL70" s="425"/>
      <c r="KQM70" s="425"/>
      <c r="KQN70" s="425"/>
      <c r="KQO70" s="425"/>
      <c r="KQP70" s="425"/>
      <c r="KQQ70" s="425"/>
      <c r="KQR70" s="425"/>
      <c r="KQS70" s="425"/>
      <c r="KQT70" s="425"/>
      <c r="KQU70" s="425"/>
      <c r="KQV70" s="425"/>
      <c r="KQW70" s="425"/>
      <c r="KQX70" s="425"/>
      <c r="KQY70" s="425"/>
      <c r="KQZ70" s="425"/>
      <c r="KRA70" s="425"/>
      <c r="KRB70" s="425"/>
      <c r="KRC70" s="425"/>
      <c r="KRD70" s="425"/>
      <c r="KRE70" s="425"/>
      <c r="KRF70" s="425"/>
      <c r="KRG70" s="425"/>
      <c r="KRH70" s="425"/>
      <c r="KRI70" s="425"/>
      <c r="KRJ70" s="425"/>
      <c r="KRK70" s="425"/>
      <c r="KRL70" s="425"/>
      <c r="KRM70" s="425"/>
      <c r="KRN70" s="425"/>
      <c r="KRO70" s="425"/>
      <c r="KRP70" s="425"/>
      <c r="KRQ70" s="425"/>
      <c r="KRR70" s="425"/>
      <c r="KRS70" s="425"/>
      <c r="KRT70" s="425"/>
      <c r="KRU70" s="425"/>
      <c r="KRV70" s="425"/>
      <c r="KRW70" s="425"/>
      <c r="KRX70" s="425"/>
      <c r="KRY70" s="425"/>
      <c r="KRZ70" s="425"/>
      <c r="KSA70" s="425"/>
      <c r="KSB70" s="425"/>
      <c r="KSC70" s="425"/>
      <c r="KSD70" s="425"/>
      <c r="KSE70" s="425"/>
      <c r="KSF70" s="425"/>
      <c r="KSG70" s="425"/>
      <c r="KSH70" s="425"/>
      <c r="KSI70" s="425"/>
      <c r="KSJ70" s="425"/>
      <c r="KSK70" s="425"/>
      <c r="KSL70" s="425"/>
      <c r="KSM70" s="425"/>
      <c r="KSN70" s="425"/>
      <c r="KSO70" s="425"/>
      <c r="KSP70" s="425"/>
      <c r="KSQ70" s="425"/>
      <c r="KSR70" s="425"/>
      <c r="KSS70" s="425"/>
      <c r="KST70" s="425"/>
      <c r="KSU70" s="425"/>
      <c r="KSV70" s="425"/>
      <c r="KSW70" s="425"/>
      <c r="KSX70" s="425"/>
      <c r="KSY70" s="425"/>
      <c r="KSZ70" s="425"/>
      <c r="KTA70" s="425"/>
      <c r="KTB70" s="425"/>
      <c r="KTC70" s="425"/>
      <c r="KTD70" s="425"/>
      <c r="KTE70" s="425"/>
      <c r="KTF70" s="425"/>
      <c r="KTG70" s="425"/>
      <c r="KTH70" s="425"/>
      <c r="KTI70" s="425"/>
      <c r="KTJ70" s="425"/>
      <c r="KTK70" s="425"/>
      <c r="KTL70" s="425"/>
      <c r="KTM70" s="425"/>
      <c r="KTN70" s="425"/>
      <c r="KTO70" s="425"/>
      <c r="KTP70" s="425"/>
      <c r="KTQ70" s="425"/>
      <c r="KTR70" s="425"/>
      <c r="KTS70" s="425"/>
      <c r="KTT70" s="425"/>
      <c r="KTU70" s="425"/>
      <c r="KTV70" s="425"/>
      <c r="KTW70" s="425"/>
      <c r="KTX70" s="425"/>
      <c r="KTY70" s="425"/>
      <c r="KTZ70" s="425"/>
      <c r="KUA70" s="425"/>
      <c r="KUB70" s="425"/>
      <c r="KUC70" s="425"/>
      <c r="KUD70" s="425"/>
      <c r="KUE70" s="425"/>
      <c r="KUF70" s="425"/>
      <c r="KUG70" s="425"/>
      <c r="KUH70" s="425"/>
      <c r="KUI70" s="425"/>
      <c r="KUJ70" s="425"/>
      <c r="KUK70" s="425"/>
      <c r="KUL70" s="425"/>
      <c r="KUM70" s="425"/>
      <c r="KUN70" s="425"/>
      <c r="KUO70" s="425"/>
      <c r="KUP70" s="425"/>
      <c r="KUQ70" s="425"/>
      <c r="KUR70" s="425"/>
      <c r="KUS70" s="425"/>
      <c r="KUT70" s="425"/>
      <c r="KUU70" s="425"/>
      <c r="KUV70" s="425"/>
      <c r="KUW70" s="425"/>
      <c r="KUX70" s="425"/>
      <c r="KUY70" s="425"/>
      <c r="KUZ70" s="425"/>
      <c r="KVA70" s="425"/>
      <c r="KVB70" s="425"/>
      <c r="KVC70" s="425"/>
      <c r="KVD70" s="425"/>
      <c r="KVE70" s="425"/>
      <c r="KVF70" s="425"/>
      <c r="KVG70" s="425"/>
      <c r="KVH70" s="425"/>
      <c r="KVI70" s="425"/>
      <c r="KVJ70" s="425"/>
      <c r="KVK70" s="425"/>
      <c r="KVL70" s="425"/>
      <c r="KVM70" s="425"/>
      <c r="KVN70" s="425"/>
      <c r="KVO70" s="425"/>
      <c r="KVP70" s="425"/>
      <c r="KVQ70" s="425"/>
      <c r="KVR70" s="425"/>
      <c r="KVS70" s="425"/>
      <c r="KVT70" s="425"/>
      <c r="KVU70" s="425"/>
      <c r="KVV70" s="425"/>
      <c r="KVW70" s="425"/>
      <c r="KVX70" s="425"/>
      <c r="KVY70" s="425"/>
      <c r="KVZ70" s="425"/>
      <c r="KWA70" s="425"/>
      <c r="KWB70" s="425"/>
      <c r="KWC70" s="425"/>
      <c r="KWD70" s="425"/>
      <c r="KWE70" s="425"/>
      <c r="KWF70" s="425"/>
      <c r="KWG70" s="425"/>
      <c r="KWH70" s="425"/>
      <c r="KWI70" s="425"/>
      <c r="KWJ70" s="425"/>
      <c r="KWK70" s="425"/>
      <c r="KWL70" s="425"/>
      <c r="KWM70" s="425"/>
      <c r="KWN70" s="425"/>
      <c r="KWO70" s="425"/>
      <c r="KWP70" s="425"/>
      <c r="KWQ70" s="425"/>
      <c r="KWR70" s="425"/>
      <c r="KWS70" s="425"/>
      <c r="KWT70" s="425"/>
      <c r="KWU70" s="425"/>
      <c r="KWV70" s="425"/>
      <c r="KWW70" s="425"/>
      <c r="KWX70" s="425"/>
      <c r="KWY70" s="425"/>
      <c r="KWZ70" s="425"/>
      <c r="KXA70" s="425"/>
      <c r="KXB70" s="425"/>
      <c r="KXC70" s="425"/>
      <c r="KXD70" s="425"/>
      <c r="KXE70" s="425"/>
      <c r="KXF70" s="425"/>
      <c r="KXG70" s="425"/>
      <c r="KXH70" s="425"/>
      <c r="KXI70" s="425"/>
      <c r="KXJ70" s="425"/>
      <c r="KXK70" s="425"/>
      <c r="KXL70" s="425"/>
      <c r="KXM70" s="425"/>
      <c r="KXN70" s="425"/>
      <c r="KXO70" s="425"/>
      <c r="KXP70" s="425"/>
      <c r="KXQ70" s="425"/>
      <c r="KXR70" s="425"/>
      <c r="KXS70" s="425"/>
      <c r="KXT70" s="425"/>
      <c r="KXU70" s="425"/>
      <c r="KXV70" s="425"/>
      <c r="KXW70" s="425"/>
      <c r="KXX70" s="425"/>
      <c r="KXY70" s="425"/>
      <c r="KXZ70" s="425"/>
      <c r="KYA70" s="425"/>
      <c r="KYB70" s="425"/>
      <c r="KYC70" s="425"/>
      <c r="KYD70" s="425"/>
      <c r="KYE70" s="425"/>
      <c r="KYF70" s="425"/>
      <c r="KYG70" s="425"/>
      <c r="KYH70" s="425"/>
      <c r="KYI70" s="425"/>
      <c r="KYJ70" s="425"/>
      <c r="KYK70" s="425"/>
      <c r="KYL70" s="425"/>
      <c r="KYM70" s="425"/>
      <c r="KYN70" s="425"/>
      <c r="KYO70" s="425"/>
      <c r="KYP70" s="425"/>
      <c r="KYQ70" s="425"/>
      <c r="KYR70" s="425"/>
      <c r="KYS70" s="425"/>
      <c r="KYT70" s="425"/>
      <c r="KYU70" s="425"/>
      <c r="KYV70" s="425"/>
      <c r="KYW70" s="425"/>
      <c r="KYX70" s="425"/>
      <c r="KYY70" s="425"/>
      <c r="KYZ70" s="425"/>
      <c r="KZA70" s="425"/>
      <c r="KZB70" s="425"/>
      <c r="KZC70" s="425"/>
      <c r="KZD70" s="425"/>
      <c r="KZE70" s="425"/>
      <c r="KZF70" s="425"/>
      <c r="KZG70" s="425"/>
      <c r="KZH70" s="425"/>
      <c r="KZI70" s="425"/>
      <c r="KZJ70" s="425"/>
      <c r="KZK70" s="425"/>
      <c r="KZL70" s="425"/>
      <c r="KZM70" s="425"/>
      <c r="KZN70" s="425"/>
      <c r="KZO70" s="425"/>
      <c r="KZP70" s="425"/>
      <c r="KZQ70" s="425"/>
      <c r="KZR70" s="425"/>
      <c r="KZS70" s="425"/>
      <c r="KZT70" s="425"/>
      <c r="KZU70" s="425"/>
      <c r="KZV70" s="425"/>
      <c r="KZW70" s="425"/>
      <c r="KZX70" s="425"/>
      <c r="KZY70" s="425"/>
      <c r="KZZ70" s="425"/>
      <c r="LAA70" s="425"/>
      <c r="LAB70" s="425"/>
      <c r="LAC70" s="425"/>
      <c r="LAD70" s="425"/>
      <c r="LAE70" s="425"/>
      <c r="LAF70" s="425"/>
      <c r="LAG70" s="425"/>
      <c r="LAH70" s="425"/>
      <c r="LAI70" s="425"/>
      <c r="LAJ70" s="425"/>
      <c r="LAK70" s="425"/>
      <c r="LAL70" s="425"/>
      <c r="LAM70" s="425"/>
      <c r="LAN70" s="425"/>
      <c r="LAO70" s="425"/>
      <c r="LAP70" s="425"/>
      <c r="LAQ70" s="425"/>
      <c r="LAR70" s="425"/>
      <c r="LAS70" s="425"/>
      <c r="LAT70" s="425"/>
      <c r="LAU70" s="425"/>
      <c r="LAV70" s="425"/>
      <c r="LAW70" s="425"/>
      <c r="LAX70" s="425"/>
      <c r="LAY70" s="425"/>
      <c r="LAZ70" s="425"/>
      <c r="LBA70" s="425"/>
      <c r="LBB70" s="425"/>
      <c r="LBC70" s="425"/>
      <c r="LBD70" s="425"/>
      <c r="LBE70" s="425"/>
      <c r="LBF70" s="425"/>
      <c r="LBG70" s="425"/>
      <c r="LBH70" s="425"/>
      <c r="LBI70" s="425"/>
      <c r="LBJ70" s="425"/>
      <c r="LBK70" s="425"/>
      <c r="LBL70" s="425"/>
      <c r="LBM70" s="425"/>
      <c r="LBN70" s="425"/>
      <c r="LBO70" s="425"/>
      <c r="LBP70" s="425"/>
      <c r="LBQ70" s="425"/>
      <c r="LBR70" s="425"/>
      <c r="LBS70" s="425"/>
      <c r="LBT70" s="425"/>
      <c r="LBU70" s="425"/>
      <c r="LBV70" s="425"/>
      <c r="LBW70" s="425"/>
      <c r="LBX70" s="425"/>
      <c r="LBY70" s="425"/>
      <c r="LBZ70" s="425"/>
      <c r="LCA70" s="425"/>
      <c r="LCB70" s="425"/>
      <c r="LCC70" s="425"/>
      <c r="LCD70" s="425"/>
      <c r="LCE70" s="425"/>
      <c r="LCF70" s="425"/>
      <c r="LCG70" s="425"/>
      <c r="LCH70" s="425"/>
      <c r="LCI70" s="425"/>
      <c r="LCJ70" s="425"/>
      <c r="LCK70" s="425"/>
      <c r="LCL70" s="425"/>
      <c r="LCM70" s="425"/>
      <c r="LCN70" s="425"/>
      <c r="LCO70" s="425"/>
      <c r="LCP70" s="425"/>
      <c r="LCQ70" s="425"/>
      <c r="LCR70" s="425"/>
      <c r="LCS70" s="425"/>
      <c r="LCT70" s="425"/>
      <c r="LCU70" s="425"/>
      <c r="LCV70" s="425"/>
      <c r="LCW70" s="425"/>
      <c r="LCX70" s="425"/>
      <c r="LCY70" s="425"/>
      <c r="LCZ70" s="425"/>
      <c r="LDA70" s="425"/>
      <c r="LDB70" s="425"/>
      <c r="LDC70" s="425"/>
      <c r="LDD70" s="425"/>
      <c r="LDE70" s="425"/>
      <c r="LDF70" s="425"/>
      <c r="LDG70" s="425"/>
      <c r="LDH70" s="425"/>
      <c r="LDI70" s="425"/>
      <c r="LDJ70" s="425"/>
      <c r="LDK70" s="425"/>
      <c r="LDL70" s="425"/>
      <c r="LDM70" s="425"/>
      <c r="LDN70" s="425"/>
      <c r="LDO70" s="425"/>
      <c r="LDP70" s="425"/>
      <c r="LDQ70" s="425"/>
      <c r="LDR70" s="425"/>
      <c r="LDS70" s="425"/>
      <c r="LDT70" s="425"/>
      <c r="LDU70" s="425"/>
      <c r="LDV70" s="425"/>
      <c r="LDW70" s="425"/>
      <c r="LDX70" s="425"/>
      <c r="LDY70" s="425"/>
      <c r="LDZ70" s="425"/>
      <c r="LEA70" s="425"/>
      <c r="LEB70" s="425"/>
      <c r="LEC70" s="425"/>
      <c r="LED70" s="425"/>
      <c r="LEE70" s="425"/>
      <c r="LEF70" s="425"/>
      <c r="LEG70" s="425"/>
      <c r="LEH70" s="425"/>
      <c r="LEI70" s="425"/>
      <c r="LEJ70" s="425"/>
      <c r="LEK70" s="425"/>
      <c r="LEL70" s="425"/>
      <c r="LEM70" s="425"/>
      <c r="LEN70" s="425"/>
      <c r="LEO70" s="425"/>
      <c r="LEP70" s="425"/>
      <c r="LEQ70" s="425"/>
      <c r="LER70" s="425"/>
      <c r="LES70" s="425"/>
      <c r="LET70" s="425"/>
      <c r="LEU70" s="425"/>
      <c r="LEV70" s="425"/>
      <c r="LEW70" s="425"/>
      <c r="LEX70" s="425"/>
      <c r="LEY70" s="425"/>
      <c r="LEZ70" s="425"/>
      <c r="LFA70" s="425"/>
      <c r="LFB70" s="425"/>
      <c r="LFC70" s="425"/>
      <c r="LFD70" s="425"/>
      <c r="LFE70" s="425"/>
      <c r="LFF70" s="425"/>
      <c r="LFG70" s="425"/>
      <c r="LFH70" s="425"/>
      <c r="LFI70" s="425"/>
      <c r="LFJ70" s="425"/>
      <c r="LFK70" s="425"/>
      <c r="LFL70" s="425"/>
      <c r="LFM70" s="425"/>
      <c r="LFN70" s="425"/>
      <c r="LFO70" s="425"/>
      <c r="LFP70" s="425"/>
      <c r="LFQ70" s="425"/>
      <c r="LFR70" s="425"/>
      <c r="LFS70" s="425"/>
      <c r="LFT70" s="425"/>
      <c r="LFU70" s="425"/>
      <c r="LFV70" s="425"/>
      <c r="LFW70" s="425"/>
      <c r="LFX70" s="425"/>
      <c r="LFY70" s="425"/>
      <c r="LFZ70" s="425"/>
      <c r="LGA70" s="425"/>
      <c r="LGB70" s="425"/>
      <c r="LGC70" s="425"/>
      <c r="LGD70" s="425"/>
      <c r="LGE70" s="425"/>
      <c r="LGF70" s="425"/>
      <c r="LGG70" s="425"/>
      <c r="LGH70" s="425"/>
      <c r="LGI70" s="425"/>
      <c r="LGJ70" s="425"/>
      <c r="LGK70" s="425"/>
      <c r="LGL70" s="425"/>
      <c r="LGM70" s="425"/>
      <c r="LGN70" s="425"/>
      <c r="LGO70" s="425"/>
      <c r="LGP70" s="425"/>
      <c r="LGQ70" s="425"/>
      <c r="LGR70" s="425"/>
      <c r="LGS70" s="425"/>
      <c r="LGT70" s="425"/>
      <c r="LGU70" s="425"/>
      <c r="LGV70" s="425"/>
      <c r="LGW70" s="425"/>
      <c r="LGX70" s="425"/>
      <c r="LGY70" s="425"/>
      <c r="LGZ70" s="425"/>
      <c r="LHA70" s="425"/>
      <c r="LHB70" s="425"/>
      <c r="LHC70" s="425"/>
      <c r="LHD70" s="425"/>
      <c r="LHE70" s="425"/>
      <c r="LHF70" s="425"/>
      <c r="LHG70" s="425"/>
      <c r="LHH70" s="425"/>
      <c r="LHI70" s="425"/>
      <c r="LHJ70" s="425"/>
      <c r="LHK70" s="425"/>
      <c r="LHL70" s="425"/>
      <c r="LHM70" s="425"/>
      <c r="LHN70" s="425"/>
      <c r="LHO70" s="425"/>
      <c r="LHP70" s="425"/>
      <c r="LHQ70" s="425"/>
      <c r="LHR70" s="425"/>
      <c r="LHS70" s="425"/>
      <c r="LHT70" s="425"/>
      <c r="LHU70" s="425"/>
      <c r="LHV70" s="425"/>
      <c r="LHW70" s="425"/>
      <c r="LHX70" s="425"/>
      <c r="LHY70" s="425"/>
      <c r="LHZ70" s="425"/>
      <c r="LIA70" s="425"/>
      <c r="LIB70" s="425"/>
      <c r="LIC70" s="425"/>
      <c r="LID70" s="425"/>
      <c r="LIE70" s="425"/>
      <c r="LIF70" s="425"/>
      <c r="LIG70" s="425"/>
      <c r="LIH70" s="425"/>
      <c r="LII70" s="425"/>
      <c r="LIJ70" s="425"/>
      <c r="LIK70" s="425"/>
      <c r="LIL70" s="425"/>
      <c r="LIM70" s="425"/>
      <c r="LIN70" s="425"/>
      <c r="LIO70" s="425"/>
      <c r="LIP70" s="425"/>
      <c r="LIQ70" s="425"/>
      <c r="LIR70" s="425"/>
      <c r="LIS70" s="425"/>
      <c r="LIT70" s="425"/>
      <c r="LIU70" s="425"/>
      <c r="LIV70" s="425"/>
      <c r="LIW70" s="425"/>
      <c r="LIX70" s="425"/>
      <c r="LIY70" s="425"/>
      <c r="LIZ70" s="425"/>
      <c r="LJA70" s="425"/>
      <c r="LJB70" s="425"/>
      <c r="LJC70" s="425"/>
      <c r="LJD70" s="425"/>
      <c r="LJE70" s="425"/>
      <c r="LJF70" s="425"/>
      <c r="LJG70" s="425"/>
      <c r="LJH70" s="425"/>
      <c r="LJI70" s="425"/>
      <c r="LJJ70" s="425"/>
      <c r="LJK70" s="425"/>
      <c r="LJL70" s="425"/>
      <c r="LJM70" s="425"/>
      <c r="LJN70" s="425"/>
      <c r="LJO70" s="425"/>
      <c r="LJP70" s="425"/>
      <c r="LJQ70" s="425"/>
      <c r="LJR70" s="425"/>
      <c r="LJS70" s="425"/>
      <c r="LJT70" s="425"/>
      <c r="LJU70" s="425"/>
      <c r="LJV70" s="425"/>
      <c r="LJW70" s="425"/>
      <c r="LJX70" s="425"/>
      <c r="LJY70" s="425"/>
      <c r="LJZ70" s="425"/>
      <c r="LKA70" s="425"/>
      <c r="LKB70" s="425"/>
      <c r="LKC70" s="425"/>
      <c r="LKD70" s="425"/>
      <c r="LKE70" s="425"/>
      <c r="LKF70" s="425"/>
      <c r="LKG70" s="425"/>
      <c r="LKH70" s="425"/>
      <c r="LKI70" s="425"/>
      <c r="LKJ70" s="425"/>
      <c r="LKK70" s="425"/>
      <c r="LKL70" s="425"/>
      <c r="LKM70" s="425"/>
      <c r="LKN70" s="425"/>
      <c r="LKO70" s="425"/>
      <c r="LKP70" s="425"/>
      <c r="LKQ70" s="425"/>
      <c r="LKR70" s="425"/>
      <c r="LKS70" s="425"/>
      <c r="LKT70" s="425"/>
      <c r="LKU70" s="425"/>
      <c r="LKV70" s="425"/>
      <c r="LKW70" s="425"/>
      <c r="LKX70" s="425"/>
      <c r="LKY70" s="425"/>
      <c r="LKZ70" s="425"/>
      <c r="LLA70" s="425"/>
      <c r="LLB70" s="425"/>
      <c r="LLC70" s="425"/>
      <c r="LLD70" s="425"/>
      <c r="LLE70" s="425"/>
      <c r="LLF70" s="425"/>
      <c r="LLG70" s="425"/>
      <c r="LLH70" s="425"/>
      <c r="LLI70" s="425"/>
      <c r="LLJ70" s="425"/>
      <c r="LLK70" s="425"/>
      <c r="LLL70" s="425"/>
      <c r="LLM70" s="425"/>
      <c r="LLN70" s="425"/>
      <c r="LLO70" s="425"/>
      <c r="LLP70" s="425"/>
      <c r="LLQ70" s="425"/>
      <c r="LLR70" s="425"/>
      <c r="LLS70" s="425"/>
      <c r="LLT70" s="425"/>
      <c r="LLU70" s="425"/>
      <c r="LLV70" s="425"/>
      <c r="LLW70" s="425"/>
      <c r="LLX70" s="425"/>
      <c r="LLY70" s="425"/>
      <c r="LLZ70" s="425"/>
      <c r="LMA70" s="425"/>
      <c r="LMB70" s="425"/>
      <c r="LMC70" s="425"/>
      <c r="LMD70" s="425"/>
      <c r="LME70" s="425"/>
      <c r="LMF70" s="425"/>
      <c r="LMG70" s="425"/>
      <c r="LMH70" s="425"/>
      <c r="LMI70" s="425"/>
      <c r="LMJ70" s="425"/>
      <c r="LMK70" s="425"/>
      <c r="LML70" s="425"/>
      <c r="LMM70" s="425"/>
      <c r="LMN70" s="425"/>
      <c r="LMO70" s="425"/>
      <c r="LMP70" s="425"/>
      <c r="LMQ70" s="425"/>
      <c r="LMR70" s="425"/>
      <c r="LMS70" s="425"/>
      <c r="LMT70" s="425"/>
      <c r="LMU70" s="425"/>
      <c r="LMV70" s="425"/>
      <c r="LMW70" s="425"/>
      <c r="LMX70" s="425"/>
      <c r="LMY70" s="425"/>
      <c r="LMZ70" s="425"/>
      <c r="LNA70" s="425"/>
      <c r="LNB70" s="425"/>
      <c r="LNC70" s="425"/>
      <c r="LND70" s="425"/>
      <c r="LNE70" s="425"/>
      <c r="LNF70" s="425"/>
      <c r="LNG70" s="425"/>
      <c r="LNH70" s="425"/>
      <c r="LNI70" s="425"/>
      <c r="LNJ70" s="425"/>
      <c r="LNK70" s="425"/>
      <c r="LNL70" s="425"/>
      <c r="LNM70" s="425"/>
      <c r="LNN70" s="425"/>
      <c r="LNO70" s="425"/>
      <c r="LNP70" s="425"/>
      <c r="LNQ70" s="425"/>
      <c r="LNR70" s="425"/>
      <c r="LNS70" s="425"/>
      <c r="LNT70" s="425"/>
      <c r="LNU70" s="425"/>
      <c r="LNV70" s="425"/>
      <c r="LNW70" s="425"/>
      <c r="LNX70" s="425"/>
      <c r="LNY70" s="425"/>
      <c r="LNZ70" s="425"/>
      <c r="LOA70" s="425"/>
      <c r="LOB70" s="425"/>
      <c r="LOC70" s="425"/>
      <c r="LOD70" s="425"/>
      <c r="LOE70" s="425"/>
      <c r="LOF70" s="425"/>
      <c r="LOG70" s="425"/>
      <c r="LOH70" s="425"/>
      <c r="LOI70" s="425"/>
      <c r="LOJ70" s="425"/>
      <c r="LOK70" s="425"/>
      <c r="LOL70" s="425"/>
      <c r="LOM70" s="425"/>
      <c r="LON70" s="425"/>
      <c r="LOO70" s="425"/>
      <c r="LOP70" s="425"/>
      <c r="LOQ70" s="425"/>
      <c r="LOR70" s="425"/>
      <c r="LOS70" s="425"/>
      <c r="LOT70" s="425"/>
      <c r="LOU70" s="425"/>
      <c r="LOV70" s="425"/>
      <c r="LOW70" s="425"/>
      <c r="LOX70" s="425"/>
      <c r="LOY70" s="425"/>
      <c r="LOZ70" s="425"/>
      <c r="LPA70" s="425"/>
      <c r="LPB70" s="425"/>
      <c r="LPC70" s="425"/>
      <c r="LPD70" s="425"/>
      <c r="LPE70" s="425"/>
      <c r="LPF70" s="425"/>
      <c r="LPG70" s="425"/>
      <c r="LPH70" s="425"/>
      <c r="LPI70" s="425"/>
      <c r="LPJ70" s="425"/>
      <c r="LPK70" s="425"/>
      <c r="LPL70" s="425"/>
      <c r="LPM70" s="425"/>
      <c r="LPN70" s="425"/>
      <c r="LPO70" s="425"/>
      <c r="LPP70" s="425"/>
      <c r="LPQ70" s="425"/>
      <c r="LPR70" s="425"/>
      <c r="LPS70" s="425"/>
      <c r="LPT70" s="425"/>
      <c r="LPU70" s="425"/>
      <c r="LPV70" s="425"/>
      <c r="LPW70" s="425"/>
      <c r="LPX70" s="425"/>
      <c r="LPY70" s="425"/>
      <c r="LPZ70" s="425"/>
      <c r="LQA70" s="425"/>
      <c r="LQB70" s="425"/>
      <c r="LQC70" s="425"/>
      <c r="LQD70" s="425"/>
      <c r="LQE70" s="425"/>
      <c r="LQF70" s="425"/>
      <c r="LQG70" s="425"/>
      <c r="LQH70" s="425"/>
      <c r="LQI70" s="425"/>
      <c r="LQJ70" s="425"/>
      <c r="LQK70" s="425"/>
      <c r="LQL70" s="425"/>
      <c r="LQM70" s="425"/>
      <c r="LQN70" s="425"/>
      <c r="LQO70" s="425"/>
      <c r="LQP70" s="425"/>
      <c r="LQQ70" s="425"/>
      <c r="LQR70" s="425"/>
      <c r="LQS70" s="425"/>
      <c r="LQT70" s="425"/>
      <c r="LQU70" s="425"/>
      <c r="LQV70" s="425"/>
      <c r="LQW70" s="425"/>
      <c r="LQX70" s="425"/>
      <c r="LQY70" s="425"/>
      <c r="LQZ70" s="425"/>
      <c r="LRA70" s="425"/>
      <c r="LRB70" s="425"/>
      <c r="LRC70" s="425"/>
      <c r="LRD70" s="425"/>
      <c r="LRE70" s="425"/>
      <c r="LRF70" s="425"/>
      <c r="LRG70" s="425"/>
      <c r="LRH70" s="425"/>
      <c r="LRI70" s="425"/>
      <c r="LRJ70" s="425"/>
      <c r="LRK70" s="425"/>
      <c r="LRL70" s="425"/>
      <c r="LRM70" s="425"/>
      <c r="LRN70" s="425"/>
      <c r="LRO70" s="425"/>
      <c r="LRP70" s="425"/>
      <c r="LRQ70" s="425"/>
      <c r="LRR70" s="425"/>
      <c r="LRS70" s="425"/>
      <c r="LRT70" s="425"/>
      <c r="LRU70" s="425"/>
      <c r="LRV70" s="425"/>
      <c r="LRW70" s="425"/>
      <c r="LRX70" s="425"/>
      <c r="LRY70" s="425"/>
      <c r="LRZ70" s="425"/>
      <c r="LSA70" s="425"/>
      <c r="LSB70" s="425"/>
      <c r="LSC70" s="425"/>
      <c r="LSD70" s="425"/>
      <c r="LSE70" s="425"/>
      <c r="LSF70" s="425"/>
      <c r="LSG70" s="425"/>
      <c r="LSH70" s="425"/>
      <c r="LSI70" s="425"/>
      <c r="LSJ70" s="425"/>
      <c r="LSK70" s="425"/>
      <c r="LSL70" s="425"/>
      <c r="LSM70" s="425"/>
      <c r="LSN70" s="425"/>
      <c r="LSO70" s="425"/>
      <c r="LSP70" s="425"/>
      <c r="LSQ70" s="425"/>
      <c r="LSR70" s="425"/>
      <c r="LSS70" s="425"/>
      <c r="LST70" s="425"/>
      <c r="LSU70" s="425"/>
      <c r="LSV70" s="425"/>
      <c r="LSW70" s="425"/>
      <c r="LSX70" s="425"/>
      <c r="LSY70" s="425"/>
      <c r="LSZ70" s="425"/>
      <c r="LTA70" s="425"/>
      <c r="LTB70" s="425"/>
      <c r="LTC70" s="425"/>
      <c r="LTD70" s="425"/>
      <c r="LTE70" s="425"/>
      <c r="LTF70" s="425"/>
      <c r="LTG70" s="425"/>
      <c r="LTH70" s="425"/>
      <c r="LTI70" s="425"/>
      <c r="LTJ70" s="425"/>
      <c r="LTK70" s="425"/>
      <c r="LTL70" s="425"/>
      <c r="LTM70" s="425"/>
      <c r="LTN70" s="425"/>
      <c r="LTO70" s="425"/>
      <c r="LTP70" s="425"/>
      <c r="LTQ70" s="425"/>
      <c r="LTR70" s="425"/>
      <c r="LTS70" s="425"/>
      <c r="LTT70" s="425"/>
      <c r="LTU70" s="425"/>
      <c r="LTV70" s="425"/>
      <c r="LTW70" s="425"/>
      <c r="LTX70" s="425"/>
      <c r="LTY70" s="425"/>
      <c r="LTZ70" s="425"/>
      <c r="LUA70" s="425"/>
      <c r="LUB70" s="425"/>
      <c r="LUC70" s="425"/>
      <c r="LUD70" s="425"/>
      <c r="LUE70" s="425"/>
      <c r="LUF70" s="425"/>
      <c r="LUG70" s="425"/>
      <c r="LUH70" s="425"/>
      <c r="LUI70" s="425"/>
      <c r="LUJ70" s="425"/>
      <c r="LUK70" s="425"/>
      <c r="LUL70" s="425"/>
      <c r="LUM70" s="425"/>
      <c r="LUN70" s="425"/>
      <c r="LUO70" s="425"/>
      <c r="LUP70" s="425"/>
      <c r="LUQ70" s="425"/>
      <c r="LUR70" s="425"/>
      <c r="LUS70" s="425"/>
      <c r="LUT70" s="425"/>
      <c r="LUU70" s="425"/>
      <c r="LUV70" s="425"/>
      <c r="LUW70" s="425"/>
      <c r="LUX70" s="425"/>
      <c r="LUY70" s="425"/>
      <c r="LUZ70" s="425"/>
      <c r="LVA70" s="425"/>
      <c r="LVB70" s="425"/>
      <c r="LVC70" s="425"/>
      <c r="LVD70" s="425"/>
      <c r="LVE70" s="425"/>
      <c r="LVF70" s="425"/>
      <c r="LVG70" s="425"/>
      <c r="LVH70" s="425"/>
      <c r="LVI70" s="425"/>
      <c r="LVJ70" s="425"/>
      <c r="LVK70" s="425"/>
      <c r="LVL70" s="425"/>
      <c r="LVM70" s="425"/>
      <c r="LVN70" s="425"/>
      <c r="LVO70" s="425"/>
      <c r="LVP70" s="425"/>
      <c r="LVQ70" s="425"/>
      <c r="LVR70" s="425"/>
      <c r="LVS70" s="425"/>
      <c r="LVT70" s="425"/>
      <c r="LVU70" s="425"/>
      <c r="LVV70" s="425"/>
      <c r="LVW70" s="425"/>
      <c r="LVX70" s="425"/>
      <c r="LVY70" s="425"/>
      <c r="LVZ70" s="425"/>
      <c r="LWA70" s="425"/>
      <c r="LWB70" s="425"/>
      <c r="LWC70" s="425"/>
      <c r="LWD70" s="425"/>
      <c r="LWE70" s="425"/>
      <c r="LWF70" s="425"/>
      <c r="LWG70" s="425"/>
      <c r="LWH70" s="425"/>
      <c r="LWI70" s="425"/>
      <c r="LWJ70" s="425"/>
      <c r="LWK70" s="425"/>
      <c r="LWL70" s="425"/>
      <c r="LWM70" s="425"/>
      <c r="LWN70" s="425"/>
      <c r="LWO70" s="425"/>
      <c r="LWP70" s="425"/>
      <c r="LWQ70" s="425"/>
      <c r="LWR70" s="425"/>
      <c r="LWS70" s="425"/>
      <c r="LWT70" s="425"/>
      <c r="LWU70" s="425"/>
      <c r="LWV70" s="425"/>
      <c r="LWW70" s="425"/>
      <c r="LWX70" s="425"/>
      <c r="LWY70" s="425"/>
      <c r="LWZ70" s="425"/>
      <c r="LXA70" s="425"/>
      <c r="LXB70" s="425"/>
      <c r="LXC70" s="425"/>
      <c r="LXD70" s="425"/>
      <c r="LXE70" s="425"/>
      <c r="LXF70" s="425"/>
      <c r="LXG70" s="425"/>
      <c r="LXH70" s="425"/>
      <c r="LXI70" s="425"/>
      <c r="LXJ70" s="425"/>
      <c r="LXK70" s="425"/>
      <c r="LXL70" s="425"/>
      <c r="LXM70" s="425"/>
      <c r="LXN70" s="425"/>
      <c r="LXO70" s="425"/>
      <c r="LXP70" s="425"/>
      <c r="LXQ70" s="425"/>
      <c r="LXR70" s="425"/>
      <c r="LXS70" s="425"/>
      <c r="LXT70" s="425"/>
      <c r="LXU70" s="425"/>
      <c r="LXV70" s="425"/>
      <c r="LXW70" s="425"/>
      <c r="LXX70" s="425"/>
      <c r="LXY70" s="425"/>
      <c r="LXZ70" s="425"/>
      <c r="LYA70" s="425"/>
      <c r="LYB70" s="425"/>
      <c r="LYC70" s="425"/>
      <c r="LYD70" s="425"/>
      <c r="LYE70" s="425"/>
      <c r="LYF70" s="425"/>
      <c r="LYG70" s="425"/>
      <c r="LYH70" s="425"/>
      <c r="LYI70" s="425"/>
      <c r="LYJ70" s="425"/>
      <c r="LYK70" s="425"/>
      <c r="LYL70" s="425"/>
      <c r="LYM70" s="425"/>
      <c r="LYN70" s="425"/>
      <c r="LYO70" s="425"/>
      <c r="LYP70" s="425"/>
      <c r="LYQ70" s="425"/>
      <c r="LYR70" s="425"/>
      <c r="LYS70" s="425"/>
      <c r="LYT70" s="425"/>
      <c r="LYU70" s="425"/>
      <c r="LYV70" s="425"/>
      <c r="LYW70" s="425"/>
      <c r="LYX70" s="425"/>
      <c r="LYY70" s="425"/>
      <c r="LYZ70" s="425"/>
      <c r="LZA70" s="425"/>
      <c r="LZB70" s="425"/>
      <c r="LZC70" s="425"/>
      <c r="LZD70" s="425"/>
      <c r="LZE70" s="425"/>
      <c r="LZF70" s="425"/>
      <c r="LZG70" s="425"/>
      <c r="LZH70" s="425"/>
      <c r="LZI70" s="425"/>
      <c r="LZJ70" s="425"/>
      <c r="LZK70" s="425"/>
      <c r="LZL70" s="425"/>
      <c r="LZM70" s="425"/>
      <c r="LZN70" s="425"/>
      <c r="LZO70" s="425"/>
      <c r="LZP70" s="425"/>
      <c r="LZQ70" s="425"/>
      <c r="LZR70" s="425"/>
      <c r="LZS70" s="425"/>
      <c r="LZT70" s="425"/>
      <c r="LZU70" s="425"/>
      <c r="LZV70" s="425"/>
      <c r="LZW70" s="425"/>
      <c r="LZX70" s="425"/>
      <c r="LZY70" s="425"/>
      <c r="LZZ70" s="425"/>
      <c r="MAA70" s="425"/>
      <c r="MAB70" s="425"/>
      <c r="MAC70" s="425"/>
      <c r="MAD70" s="425"/>
      <c r="MAE70" s="425"/>
      <c r="MAF70" s="425"/>
      <c r="MAG70" s="425"/>
      <c r="MAH70" s="425"/>
      <c r="MAI70" s="425"/>
      <c r="MAJ70" s="425"/>
      <c r="MAK70" s="425"/>
      <c r="MAL70" s="425"/>
      <c r="MAM70" s="425"/>
      <c r="MAN70" s="425"/>
      <c r="MAO70" s="425"/>
      <c r="MAP70" s="425"/>
      <c r="MAQ70" s="425"/>
      <c r="MAR70" s="425"/>
      <c r="MAS70" s="425"/>
      <c r="MAT70" s="425"/>
      <c r="MAU70" s="425"/>
      <c r="MAV70" s="425"/>
      <c r="MAW70" s="425"/>
      <c r="MAX70" s="425"/>
      <c r="MAY70" s="425"/>
      <c r="MAZ70" s="425"/>
      <c r="MBA70" s="425"/>
      <c r="MBB70" s="425"/>
      <c r="MBC70" s="425"/>
      <c r="MBD70" s="425"/>
      <c r="MBE70" s="425"/>
      <c r="MBF70" s="425"/>
      <c r="MBG70" s="425"/>
      <c r="MBH70" s="425"/>
      <c r="MBI70" s="425"/>
      <c r="MBJ70" s="425"/>
      <c r="MBK70" s="425"/>
      <c r="MBL70" s="425"/>
      <c r="MBM70" s="425"/>
      <c r="MBN70" s="425"/>
      <c r="MBO70" s="425"/>
      <c r="MBP70" s="425"/>
      <c r="MBQ70" s="425"/>
      <c r="MBR70" s="425"/>
      <c r="MBS70" s="425"/>
      <c r="MBT70" s="425"/>
      <c r="MBU70" s="425"/>
      <c r="MBV70" s="425"/>
      <c r="MBW70" s="425"/>
      <c r="MBX70" s="425"/>
      <c r="MBY70" s="425"/>
      <c r="MBZ70" s="425"/>
      <c r="MCA70" s="425"/>
      <c r="MCB70" s="425"/>
      <c r="MCC70" s="425"/>
      <c r="MCD70" s="425"/>
      <c r="MCE70" s="425"/>
      <c r="MCF70" s="425"/>
      <c r="MCG70" s="425"/>
      <c r="MCH70" s="425"/>
      <c r="MCI70" s="425"/>
      <c r="MCJ70" s="425"/>
      <c r="MCK70" s="425"/>
      <c r="MCL70" s="425"/>
      <c r="MCM70" s="425"/>
      <c r="MCN70" s="425"/>
      <c r="MCO70" s="425"/>
      <c r="MCP70" s="425"/>
      <c r="MCQ70" s="425"/>
      <c r="MCR70" s="425"/>
      <c r="MCS70" s="425"/>
      <c r="MCT70" s="425"/>
      <c r="MCU70" s="425"/>
      <c r="MCV70" s="425"/>
      <c r="MCW70" s="425"/>
      <c r="MCX70" s="425"/>
      <c r="MCY70" s="425"/>
      <c r="MCZ70" s="425"/>
      <c r="MDA70" s="425"/>
      <c r="MDB70" s="425"/>
      <c r="MDC70" s="425"/>
      <c r="MDD70" s="425"/>
      <c r="MDE70" s="425"/>
      <c r="MDF70" s="425"/>
      <c r="MDG70" s="425"/>
      <c r="MDH70" s="425"/>
      <c r="MDI70" s="425"/>
      <c r="MDJ70" s="425"/>
      <c r="MDK70" s="425"/>
      <c r="MDL70" s="425"/>
      <c r="MDM70" s="425"/>
      <c r="MDN70" s="425"/>
      <c r="MDO70" s="425"/>
      <c r="MDP70" s="425"/>
      <c r="MDQ70" s="425"/>
      <c r="MDR70" s="425"/>
      <c r="MDS70" s="425"/>
      <c r="MDT70" s="425"/>
      <c r="MDU70" s="425"/>
      <c r="MDV70" s="425"/>
      <c r="MDW70" s="425"/>
      <c r="MDX70" s="425"/>
      <c r="MDY70" s="425"/>
      <c r="MDZ70" s="425"/>
      <c r="MEA70" s="425"/>
      <c r="MEB70" s="425"/>
      <c r="MEC70" s="425"/>
      <c r="MED70" s="425"/>
      <c r="MEE70" s="425"/>
      <c r="MEF70" s="425"/>
      <c r="MEG70" s="425"/>
      <c r="MEH70" s="425"/>
      <c r="MEI70" s="425"/>
      <c r="MEJ70" s="425"/>
      <c r="MEK70" s="425"/>
      <c r="MEL70" s="425"/>
      <c r="MEM70" s="425"/>
      <c r="MEN70" s="425"/>
      <c r="MEO70" s="425"/>
      <c r="MEP70" s="425"/>
      <c r="MEQ70" s="425"/>
      <c r="MER70" s="425"/>
      <c r="MES70" s="425"/>
      <c r="MET70" s="425"/>
      <c r="MEU70" s="425"/>
      <c r="MEV70" s="425"/>
      <c r="MEW70" s="425"/>
      <c r="MEX70" s="425"/>
      <c r="MEY70" s="425"/>
      <c r="MEZ70" s="425"/>
      <c r="MFA70" s="425"/>
      <c r="MFB70" s="425"/>
      <c r="MFC70" s="425"/>
      <c r="MFD70" s="425"/>
      <c r="MFE70" s="425"/>
      <c r="MFF70" s="425"/>
      <c r="MFG70" s="425"/>
      <c r="MFH70" s="425"/>
      <c r="MFI70" s="425"/>
      <c r="MFJ70" s="425"/>
      <c r="MFK70" s="425"/>
      <c r="MFL70" s="425"/>
      <c r="MFM70" s="425"/>
      <c r="MFN70" s="425"/>
      <c r="MFO70" s="425"/>
      <c r="MFP70" s="425"/>
      <c r="MFQ70" s="425"/>
      <c r="MFR70" s="425"/>
      <c r="MFS70" s="425"/>
      <c r="MFT70" s="425"/>
      <c r="MFU70" s="425"/>
      <c r="MFV70" s="425"/>
      <c r="MFW70" s="425"/>
      <c r="MFX70" s="425"/>
      <c r="MFY70" s="425"/>
      <c r="MFZ70" s="425"/>
      <c r="MGA70" s="425"/>
      <c r="MGB70" s="425"/>
      <c r="MGC70" s="425"/>
      <c r="MGD70" s="425"/>
      <c r="MGE70" s="425"/>
      <c r="MGF70" s="425"/>
      <c r="MGG70" s="425"/>
      <c r="MGH70" s="425"/>
      <c r="MGI70" s="425"/>
      <c r="MGJ70" s="425"/>
      <c r="MGK70" s="425"/>
      <c r="MGL70" s="425"/>
      <c r="MGM70" s="425"/>
      <c r="MGN70" s="425"/>
      <c r="MGO70" s="425"/>
      <c r="MGP70" s="425"/>
      <c r="MGQ70" s="425"/>
      <c r="MGR70" s="425"/>
      <c r="MGS70" s="425"/>
      <c r="MGT70" s="425"/>
      <c r="MGU70" s="425"/>
      <c r="MGV70" s="425"/>
      <c r="MGW70" s="425"/>
      <c r="MGX70" s="425"/>
      <c r="MGY70" s="425"/>
      <c r="MGZ70" s="425"/>
      <c r="MHA70" s="425"/>
      <c r="MHB70" s="425"/>
      <c r="MHC70" s="425"/>
      <c r="MHD70" s="425"/>
      <c r="MHE70" s="425"/>
      <c r="MHF70" s="425"/>
      <c r="MHG70" s="425"/>
      <c r="MHH70" s="425"/>
      <c r="MHI70" s="425"/>
      <c r="MHJ70" s="425"/>
      <c r="MHK70" s="425"/>
      <c r="MHL70" s="425"/>
      <c r="MHM70" s="425"/>
      <c r="MHN70" s="425"/>
      <c r="MHO70" s="425"/>
      <c r="MHP70" s="425"/>
      <c r="MHQ70" s="425"/>
      <c r="MHR70" s="425"/>
      <c r="MHS70" s="425"/>
      <c r="MHT70" s="425"/>
      <c r="MHU70" s="425"/>
      <c r="MHV70" s="425"/>
      <c r="MHW70" s="425"/>
      <c r="MHX70" s="425"/>
      <c r="MHY70" s="425"/>
      <c r="MHZ70" s="425"/>
      <c r="MIA70" s="425"/>
      <c r="MIB70" s="425"/>
      <c r="MIC70" s="425"/>
      <c r="MID70" s="425"/>
      <c r="MIE70" s="425"/>
      <c r="MIF70" s="425"/>
      <c r="MIG70" s="425"/>
      <c r="MIH70" s="425"/>
      <c r="MII70" s="425"/>
      <c r="MIJ70" s="425"/>
      <c r="MIK70" s="425"/>
      <c r="MIL70" s="425"/>
      <c r="MIM70" s="425"/>
      <c r="MIN70" s="425"/>
      <c r="MIO70" s="425"/>
      <c r="MIP70" s="425"/>
      <c r="MIQ70" s="425"/>
      <c r="MIR70" s="425"/>
      <c r="MIS70" s="425"/>
      <c r="MIT70" s="425"/>
      <c r="MIU70" s="425"/>
      <c r="MIV70" s="425"/>
      <c r="MIW70" s="425"/>
      <c r="MIX70" s="425"/>
      <c r="MIY70" s="425"/>
      <c r="MIZ70" s="425"/>
      <c r="MJA70" s="425"/>
      <c r="MJB70" s="425"/>
      <c r="MJC70" s="425"/>
      <c r="MJD70" s="425"/>
      <c r="MJE70" s="425"/>
      <c r="MJF70" s="425"/>
      <c r="MJG70" s="425"/>
      <c r="MJH70" s="425"/>
      <c r="MJI70" s="425"/>
      <c r="MJJ70" s="425"/>
      <c r="MJK70" s="425"/>
      <c r="MJL70" s="425"/>
      <c r="MJM70" s="425"/>
      <c r="MJN70" s="425"/>
      <c r="MJO70" s="425"/>
      <c r="MJP70" s="425"/>
      <c r="MJQ70" s="425"/>
      <c r="MJR70" s="425"/>
      <c r="MJS70" s="425"/>
      <c r="MJT70" s="425"/>
      <c r="MJU70" s="425"/>
      <c r="MJV70" s="425"/>
      <c r="MJW70" s="425"/>
      <c r="MJX70" s="425"/>
      <c r="MJY70" s="425"/>
      <c r="MJZ70" s="425"/>
      <c r="MKA70" s="425"/>
      <c r="MKB70" s="425"/>
      <c r="MKC70" s="425"/>
      <c r="MKD70" s="425"/>
      <c r="MKE70" s="425"/>
      <c r="MKF70" s="425"/>
      <c r="MKG70" s="425"/>
      <c r="MKH70" s="425"/>
      <c r="MKI70" s="425"/>
      <c r="MKJ70" s="425"/>
      <c r="MKK70" s="425"/>
      <c r="MKL70" s="425"/>
      <c r="MKM70" s="425"/>
      <c r="MKN70" s="425"/>
      <c r="MKO70" s="425"/>
      <c r="MKP70" s="425"/>
      <c r="MKQ70" s="425"/>
      <c r="MKR70" s="425"/>
      <c r="MKS70" s="425"/>
      <c r="MKT70" s="425"/>
      <c r="MKU70" s="425"/>
      <c r="MKV70" s="425"/>
      <c r="MKW70" s="425"/>
      <c r="MKX70" s="425"/>
      <c r="MKY70" s="425"/>
      <c r="MKZ70" s="425"/>
      <c r="MLA70" s="425"/>
      <c r="MLB70" s="425"/>
      <c r="MLC70" s="425"/>
      <c r="MLD70" s="425"/>
      <c r="MLE70" s="425"/>
      <c r="MLF70" s="425"/>
      <c r="MLG70" s="425"/>
      <c r="MLH70" s="425"/>
      <c r="MLI70" s="425"/>
      <c r="MLJ70" s="425"/>
      <c r="MLK70" s="425"/>
      <c r="MLL70" s="425"/>
      <c r="MLM70" s="425"/>
      <c r="MLN70" s="425"/>
      <c r="MLO70" s="425"/>
      <c r="MLP70" s="425"/>
      <c r="MLQ70" s="425"/>
      <c r="MLR70" s="425"/>
      <c r="MLS70" s="425"/>
      <c r="MLT70" s="425"/>
      <c r="MLU70" s="425"/>
      <c r="MLV70" s="425"/>
      <c r="MLW70" s="425"/>
      <c r="MLX70" s="425"/>
      <c r="MLY70" s="425"/>
      <c r="MLZ70" s="425"/>
      <c r="MMA70" s="425"/>
      <c r="MMB70" s="425"/>
      <c r="MMC70" s="425"/>
      <c r="MMD70" s="425"/>
      <c r="MME70" s="425"/>
      <c r="MMF70" s="425"/>
      <c r="MMG70" s="425"/>
      <c r="MMH70" s="425"/>
      <c r="MMI70" s="425"/>
      <c r="MMJ70" s="425"/>
      <c r="MMK70" s="425"/>
      <c r="MML70" s="425"/>
      <c r="MMM70" s="425"/>
      <c r="MMN70" s="425"/>
      <c r="MMO70" s="425"/>
      <c r="MMP70" s="425"/>
      <c r="MMQ70" s="425"/>
      <c r="MMR70" s="425"/>
      <c r="MMS70" s="425"/>
      <c r="MMT70" s="425"/>
      <c r="MMU70" s="425"/>
      <c r="MMV70" s="425"/>
      <c r="MMW70" s="425"/>
      <c r="MMX70" s="425"/>
      <c r="MMY70" s="425"/>
      <c r="MMZ70" s="425"/>
      <c r="MNA70" s="425"/>
      <c r="MNB70" s="425"/>
      <c r="MNC70" s="425"/>
      <c r="MND70" s="425"/>
      <c r="MNE70" s="425"/>
      <c r="MNF70" s="425"/>
      <c r="MNG70" s="425"/>
      <c r="MNH70" s="425"/>
      <c r="MNI70" s="425"/>
      <c r="MNJ70" s="425"/>
      <c r="MNK70" s="425"/>
      <c r="MNL70" s="425"/>
      <c r="MNM70" s="425"/>
      <c r="MNN70" s="425"/>
      <c r="MNO70" s="425"/>
      <c r="MNP70" s="425"/>
      <c r="MNQ70" s="425"/>
      <c r="MNR70" s="425"/>
      <c r="MNS70" s="425"/>
      <c r="MNT70" s="425"/>
      <c r="MNU70" s="425"/>
      <c r="MNV70" s="425"/>
      <c r="MNW70" s="425"/>
      <c r="MNX70" s="425"/>
      <c r="MNY70" s="425"/>
      <c r="MNZ70" s="425"/>
      <c r="MOA70" s="425"/>
      <c r="MOB70" s="425"/>
      <c r="MOC70" s="425"/>
      <c r="MOD70" s="425"/>
      <c r="MOE70" s="425"/>
      <c r="MOF70" s="425"/>
      <c r="MOG70" s="425"/>
      <c r="MOH70" s="425"/>
      <c r="MOI70" s="425"/>
      <c r="MOJ70" s="425"/>
      <c r="MOK70" s="425"/>
      <c r="MOL70" s="425"/>
      <c r="MOM70" s="425"/>
      <c r="MON70" s="425"/>
      <c r="MOO70" s="425"/>
      <c r="MOP70" s="425"/>
      <c r="MOQ70" s="425"/>
      <c r="MOR70" s="425"/>
      <c r="MOS70" s="425"/>
      <c r="MOT70" s="425"/>
      <c r="MOU70" s="425"/>
      <c r="MOV70" s="425"/>
      <c r="MOW70" s="425"/>
      <c r="MOX70" s="425"/>
      <c r="MOY70" s="425"/>
      <c r="MOZ70" s="425"/>
      <c r="MPA70" s="425"/>
      <c r="MPB70" s="425"/>
      <c r="MPC70" s="425"/>
      <c r="MPD70" s="425"/>
      <c r="MPE70" s="425"/>
      <c r="MPF70" s="425"/>
      <c r="MPG70" s="425"/>
      <c r="MPH70" s="425"/>
      <c r="MPI70" s="425"/>
      <c r="MPJ70" s="425"/>
      <c r="MPK70" s="425"/>
      <c r="MPL70" s="425"/>
      <c r="MPM70" s="425"/>
      <c r="MPN70" s="425"/>
      <c r="MPO70" s="425"/>
      <c r="MPP70" s="425"/>
      <c r="MPQ70" s="425"/>
      <c r="MPR70" s="425"/>
      <c r="MPS70" s="425"/>
      <c r="MPT70" s="425"/>
      <c r="MPU70" s="425"/>
      <c r="MPV70" s="425"/>
      <c r="MPW70" s="425"/>
      <c r="MPX70" s="425"/>
      <c r="MPY70" s="425"/>
      <c r="MPZ70" s="425"/>
      <c r="MQA70" s="425"/>
      <c r="MQB70" s="425"/>
      <c r="MQC70" s="425"/>
      <c r="MQD70" s="425"/>
      <c r="MQE70" s="425"/>
      <c r="MQF70" s="425"/>
      <c r="MQG70" s="425"/>
      <c r="MQH70" s="425"/>
      <c r="MQI70" s="425"/>
      <c r="MQJ70" s="425"/>
      <c r="MQK70" s="425"/>
      <c r="MQL70" s="425"/>
      <c r="MQM70" s="425"/>
      <c r="MQN70" s="425"/>
      <c r="MQO70" s="425"/>
      <c r="MQP70" s="425"/>
      <c r="MQQ70" s="425"/>
      <c r="MQR70" s="425"/>
      <c r="MQS70" s="425"/>
      <c r="MQT70" s="425"/>
      <c r="MQU70" s="425"/>
      <c r="MQV70" s="425"/>
      <c r="MQW70" s="425"/>
      <c r="MQX70" s="425"/>
      <c r="MQY70" s="425"/>
      <c r="MQZ70" s="425"/>
      <c r="MRA70" s="425"/>
      <c r="MRB70" s="425"/>
      <c r="MRC70" s="425"/>
      <c r="MRD70" s="425"/>
      <c r="MRE70" s="425"/>
      <c r="MRF70" s="425"/>
      <c r="MRG70" s="425"/>
      <c r="MRH70" s="425"/>
      <c r="MRI70" s="425"/>
      <c r="MRJ70" s="425"/>
      <c r="MRK70" s="425"/>
      <c r="MRL70" s="425"/>
      <c r="MRM70" s="425"/>
      <c r="MRN70" s="425"/>
      <c r="MRO70" s="425"/>
      <c r="MRP70" s="425"/>
      <c r="MRQ70" s="425"/>
      <c r="MRR70" s="425"/>
      <c r="MRS70" s="425"/>
      <c r="MRT70" s="425"/>
      <c r="MRU70" s="425"/>
      <c r="MRV70" s="425"/>
      <c r="MRW70" s="425"/>
      <c r="MRX70" s="425"/>
      <c r="MRY70" s="425"/>
      <c r="MRZ70" s="425"/>
      <c r="MSA70" s="425"/>
      <c r="MSB70" s="425"/>
      <c r="MSC70" s="425"/>
      <c r="MSD70" s="425"/>
      <c r="MSE70" s="425"/>
      <c r="MSF70" s="425"/>
      <c r="MSG70" s="425"/>
      <c r="MSH70" s="425"/>
      <c r="MSI70" s="425"/>
      <c r="MSJ70" s="425"/>
      <c r="MSK70" s="425"/>
      <c r="MSL70" s="425"/>
      <c r="MSM70" s="425"/>
      <c r="MSN70" s="425"/>
      <c r="MSO70" s="425"/>
      <c r="MSP70" s="425"/>
      <c r="MSQ70" s="425"/>
      <c r="MSR70" s="425"/>
      <c r="MSS70" s="425"/>
      <c r="MST70" s="425"/>
      <c r="MSU70" s="425"/>
      <c r="MSV70" s="425"/>
      <c r="MSW70" s="425"/>
      <c r="MSX70" s="425"/>
      <c r="MSY70" s="425"/>
      <c r="MSZ70" s="425"/>
      <c r="MTA70" s="425"/>
      <c r="MTB70" s="425"/>
      <c r="MTC70" s="425"/>
      <c r="MTD70" s="425"/>
      <c r="MTE70" s="425"/>
      <c r="MTF70" s="425"/>
      <c r="MTG70" s="425"/>
      <c r="MTH70" s="425"/>
      <c r="MTI70" s="425"/>
      <c r="MTJ70" s="425"/>
      <c r="MTK70" s="425"/>
      <c r="MTL70" s="425"/>
      <c r="MTM70" s="425"/>
      <c r="MTN70" s="425"/>
      <c r="MTO70" s="425"/>
      <c r="MTP70" s="425"/>
      <c r="MTQ70" s="425"/>
      <c r="MTR70" s="425"/>
      <c r="MTS70" s="425"/>
      <c r="MTT70" s="425"/>
      <c r="MTU70" s="425"/>
      <c r="MTV70" s="425"/>
      <c r="MTW70" s="425"/>
      <c r="MTX70" s="425"/>
      <c r="MTY70" s="425"/>
      <c r="MTZ70" s="425"/>
      <c r="MUA70" s="425"/>
      <c r="MUB70" s="425"/>
      <c r="MUC70" s="425"/>
      <c r="MUD70" s="425"/>
      <c r="MUE70" s="425"/>
      <c r="MUF70" s="425"/>
      <c r="MUG70" s="425"/>
      <c r="MUH70" s="425"/>
      <c r="MUI70" s="425"/>
      <c r="MUJ70" s="425"/>
      <c r="MUK70" s="425"/>
      <c r="MUL70" s="425"/>
      <c r="MUM70" s="425"/>
      <c r="MUN70" s="425"/>
      <c r="MUO70" s="425"/>
      <c r="MUP70" s="425"/>
      <c r="MUQ70" s="425"/>
      <c r="MUR70" s="425"/>
      <c r="MUS70" s="425"/>
      <c r="MUT70" s="425"/>
      <c r="MUU70" s="425"/>
      <c r="MUV70" s="425"/>
      <c r="MUW70" s="425"/>
      <c r="MUX70" s="425"/>
      <c r="MUY70" s="425"/>
      <c r="MUZ70" s="425"/>
      <c r="MVA70" s="425"/>
      <c r="MVB70" s="425"/>
      <c r="MVC70" s="425"/>
      <c r="MVD70" s="425"/>
      <c r="MVE70" s="425"/>
      <c r="MVF70" s="425"/>
      <c r="MVG70" s="425"/>
      <c r="MVH70" s="425"/>
      <c r="MVI70" s="425"/>
      <c r="MVJ70" s="425"/>
      <c r="MVK70" s="425"/>
      <c r="MVL70" s="425"/>
      <c r="MVM70" s="425"/>
      <c r="MVN70" s="425"/>
      <c r="MVO70" s="425"/>
      <c r="MVP70" s="425"/>
      <c r="MVQ70" s="425"/>
      <c r="MVR70" s="425"/>
      <c r="MVS70" s="425"/>
      <c r="MVT70" s="425"/>
      <c r="MVU70" s="425"/>
      <c r="MVV70" s="425"/>
      <c r="MVW70" s="425"/>
      <c r="MVX70" s="425"/>
      <c r="MVY70" s="425"/>
      <c r="MVZ70" s="425"/>
      <c r="MWA70" s="425"/>
      <c r="MWB70" s="425"/>
      <c r="MWC70" s="425"/>
      <c r="MWD70" s="425"/>
      <c r="MWE70" s="425"/>
      <c r="MWF70" s="425"/>
      <c r="MWG70" s="425"/>
      <c r="MWH70" s="425"/>
      <c r="MWI70" s="425"/>
      <c r="MWJ70" s="425"/>
      <c r="MWK70" s="425"/>
      <c r="MWL70" s="425"/>
      <c r="MWM70" s="425"/>
      <c r="MWN70" s="425"/>
      <c r="MWO70" s="425"/>
      <c r="MWP70" s="425"/>
      <c r="MWQ70" s="425"/>
      <c r="MWR70" s="425"/>
      <c r="MWS70" s="425"/>
      <c r="MWT70" s="425"/>
      <c r="MWU70" s="425"/>
      <c r="MWV70" s="425"/>
      <c r="MWW70" s="425"/>
      <c r="MWX70" s="425"/>
      <c r="MWY70" s="425"/>
      <c r="MWZ70" s="425"/>
      <c r="MXA70" s="425"/>
      <c r="MXB70" s="425"/>
      <c r="MXC70" s="425"/>
      <c r="MXD70" s="425"/>
      <c r="MXE70" s="425"/>
      <c r="MXF70" s="425"/>
      <c r="MXG70" s="425"/>
      <c r="MXH70" s="425"/>
      <c r="MXI70" s="425"/>
      <c r="MXJ70" s="425"/>
      <c r="MXK70" s="425"/>
      <c r="MXL70" s="425"/>
      <c r="MXM70" s="425"/>
      <c r="MXN70" s="425"/>
      <c r="MXO70" s="425"/>
      <c r="MXP70" s="425"/>
      <c r="MXQ70" s="425"/>
      <c r="MXR70" s="425"/>
      <c r="MXS70" s="425"/>
      <c r="MXT70" s="425"/>
      <c r="MXU70" s="425"/>
      <c r="MXV70" s="425"/>
      <c r="MXW70" s="425"/>
      <c r="MXX70" s="425"/>
      <c r="MXY70" s="425"/>
      <c r="MXZ70" s="425"/>
      <c r="MYA70" s="425"/>
      <c r="MYB70" s="425"/>
      <c r="MYC70" s="425"/>
      <c r="MYD70" s="425"/>
      <c r="MYE70" s="425"/>
      <c r="MYF70" s="425"/>
      <c r="MYG70" s="425"/>
      <c r="MYH70" s="425"/>
      <c r="MYI70" s="425"/>
      <c r="MYJ70" s="425"/>
      <c r="MYK70" s="425"/>
      <c r="MYL70" s="425"/>
      <c r="MYM70" s="425"/>
      <c r="MYN70" s="425"/>
      <c r="MYO70" s="425"/>
      <c r="MYP70" s="425"/>
      <c r="MYQ70" s="425"/>
      <c r="MYR70" s="425"/>
      <c r="MYS70" s="425"/>
      <c r="MYT70" s="425"/>
      <c r="MYU70" s="425"/>
      <c r="MYV70" s="425"/>
      <c r="MYW70" s="425"/>
      <c r="MYX70" s="425"/>
      <c r="MYY70" s="425"/>
      <c r="MYZ70" s="425"/>
      <c r="MZA70" s="425"/>
      <c r="MZB70" s="425"/>
      <c r="MZC70" s="425"/>
      <c r="MZD70" s="425"/>
      <c r="MZE70" s="425"/>
      <c r="MZF70" s="425"/>
      <c r="MZG70" s="425"/>
      <c r="MZH70" s="425"/>
      <c r="MZI70" s="425"/>
      <c r="MZJ70" s="425"/>
      <c r="MZK70" s="425"/>
      <c r="MZL70" s="425"/>
      <c r="MZM70" s="425"/>
      <c r="MZN70" s="425"/>
      <c r="MZO70" s="425"/>
      <c r="MZP70" s="425"/>
      <c r="MZQ70" s="425"/>
      <c r="MZR70" s="425"/>
      <c r="MZS70" s="425"/>
      <c r="MZT70" s="425"/>
      <c r="MZU70" s="425"/>
      <c r="MZV70" s="425"/>
      <c r="MZW70" s="425"/>
      <c r="MZX70" s="425"/>
      <c r="MZY70" s="425"/>
      <c r="MZZ70" s="425"/>
      <c r="NAA70" s="425"/>
      <c r="NAB70" s="425"/>
      <c r="NAC70" s="425"/>
      <c r="NAD70" s="425"/>
      <c r="NAE70" s="425"/>
      <c r="NAF70" s="425"/>
      <c r="NAG70" s="425"/>
      <c r="NAH70" s="425"/>
      <c r="NAI70" s="425"/>
      <c r="NAJ70" s="425"/>
      <c r="NAK70" s="425"/>
      <c r="NAL70" s="425"/>
      <c r="NAM70" s="425"/>
      <c r="NAN70" s="425"/>
      <c r="NAO70" s="425"/>
      <c r="NAP70" s="425"/>
      <c r="NAQ70" s="425"/>
      <c r="NAR70" s="425"/>
      <c r="NAS70" s="425"/>
      <c r="NAT70" s="425"/>
      <c r="NAU70" s="425"/>
      <c r="NAV70" s="425"/>
      <c r="NAW70" s="425"/>
      <c r="NAX70" s="425"/>
      <c r="NAY70" s="425"/>
      <c r="NAZ70" s="425"/>
      <c r="NBA70" s="425"/>
      <c r="NBB70" s="425"/>
      <c r="NBC70" s="425"/>
      <c r="NBD70" s="425"/>
      <c r="NBE70" s="425"/>
      <c r="NBF70" s="425"/>
      <c r="NBG70" s="425"/>
      <c r="NBH70" s="425"/>
      <c r="NBI70" s="425"/>
      <c r="NBJ70" s="425"/>
      <c r="NBK70" s="425"/>
      <c r="NBL70" s="425"/>
      <c r="NBM70" s="425"/>
      <c r="NBN70" s="425"/>
      <c r="NBO70" s="425"/>
      <c r="NBP70" s="425"/>
      <c r="NBQ70" s="425"/>
      <c r="NBR70" s="425"/>
      <c r="NBS70" s="425"/>
      <c r="NBT70" s="425"/>
      <c r="NBU70" s="425"/>
      <c r="NBV70" s="425"/>
      <c r="NBW70" s="425"/>
      <c r="NBX70" s="425"/>
      <c r="NBY70" s="425"/>
      <c r="NBZ70" s="425"/>
      <c r="NCA70" s="425"/>
      <c r="NCB70" s="425"/>
      <c r="NCC70" s="425"/>
      <c r="NCD70" s="425"/>
      <c r="NCE70" s="425"/>
      <c r="NCF70" s="425"/>
      <c r="NCG70" s="425"/>
      <c r="NCH70" s="425"/>
      <c r="NCI70" s="425"/>
      <c r="NCJ70" s="425"/>
      <c r="NCK70" s="425"/>
      <c r="NCL70" s="425"/>
      <c r="NCM70" s="425"/>
      <c r="NCN70" s="425"/>
      <c r="NCO70" s="425"/>
      <c r="NCP70" s="425"/>
      <c r="NCQ70" s="425"/>
      <c r="NCR70" s="425"/>
      <c r="NCS70" s="425"/>
      <c r="NCT70" s="425"/>
      <c r="NCU70" s="425"/>
      <c r="NCV70" s="425"/>
      <c r="NCW70" s="425"/>
      <c r="NCX70" s="425"/>
      <c r="NCY70" s="425"/>
      <c r="NCZ70" s="425"/>
      <c r="NDA70" s="425"/>
      <c r="NDB70" s="425"/>
      <c r="NDC70" s="425"/>
      <c r="NDD70" s="425"/>
      <c r="NDE70" s="425"/>
      <c r="NDF70" s="425"/>
      <c r="NDG70" s="425"/>
      <c r="NDH70" s="425"/>
      <c r="NDI70" s="425"/>
      <c r="NDJ70" s="425"/>
      <c r="NDK70" s="425"/>
      <c r="NDL70" s="425"/>
      <c r="NDM70" s="425"/>
      <c r="NDN70" s="425"/>
      <c r="NDO70" s="425"/>
      <c r="NDP70" s="425"/>
      <c r="NDQ70" s="425"/>
      <c r="NDR70" s="425"/>
      <c r="NDS70" s="425"/>
      <c r="NDT70" s="425"/>
      <c r="NDU70" s="425"/>
      <c r="NDV70" s="425"/>
      <c r="NDW70" s="425"/>
      <c r="NDX70" s="425"/>
      <c r="NDY70" s="425"/>
      <c r="NDZ70" s="425"/>
      <c r="NEA70" s="425"/>
      <c r="NEB70" s="425"/>
      <c r="NEC70" s="425"/>
      <c r="NED70" s="425"/>
      <c r="NEE70" s="425"/>
      <c r="NEF70" s="425"/>
      <c r="NEG70" s="425"/>
      <c r="NEH70" s="425"/>
      <c r="NEI70" s="425"/>
      <c r="NEJ70" s="425"/>
      <c r="NEK70" s="425"/>
      <c r="NEL70" s="425"/>
      <c r="NEM70" s="425"/>
      <c r="NEN70" s="425"/>
      <c r="NEO70" s="425"/>
      <c r="NEP70" s="425"/>
      <c r="NEQ70" s="425"/>
      <c r="NER70" s="425"/>
      <c r="NES70" s="425"/>
      <c r="NET70" s="425"/>
      <c r="NEU70" s="425"/>
      <c r="NEV70" s="425"/>
      <c r="NEW70" s="425"/>
      <c r="NEX70" s="425"/>
      <c r="NEY70" s="425"/>
      <c r="NEZ70" s="425"/>
      <c r="NFA70" s="425"/>
      <c r="NFB70" s="425"/>
      <c r="NFC70" s="425"/>
      <c r="NFD70" s="425"/>
      <c r="NFE70" s="425"/>
      <c r="NFF70" s="425"/>
      <c r="NFG70" s="425"/>
      <c r="NFH70" s="425"/>
      <c r="NFI70" s="425"/>
      <c r="NFJ70" s="425"/>
      <c r="NFK70" s="425"/>
      <c r="NFL70" s="425"/>
      <c r="NFM70" s="425"/>
      <c r="NFN70" s="425"/>
      <c r="NFO70" s="425"/>
      <c r="NFP70" s="425"/>
      <c r="NFQ70" s="425"/>
      <c r="NFR70" s="425"/>
      <c r="NFS70" s="425"/>
      <c r="NFT70" s="425"/>
      <c r="NFU70" s="425"/>
      <c r="NFV70" s="425"/>
      <c r="NFW70" s="425"/>
      <c r="NFX70" s="425"/>
      <c r="NFY70" s="425"/>
      <c r="NFZ70" s="425"/>
      <c r="NGA70" s="425"/>
      <c r="NGB70" s="425"/>
      <c r="NGC70" s="425"/>
      <c r="NGD70" s="425"/>
      <c r="NGE70" s="425"/>
      <c r="NGF70" s="425"/>
      <c r="NGG70" s="425"/>
      <c r="NGH70" s="425"/>
      <c r="NGI70" s="425"/>
      <c r="NGJ70" s="425"/>
      <c r="NGK70" s="425"/>
      <c r="NGL70" s="425"/>
      <c r="NGM70" s="425"/>
      <c r="NGN70" s="425"/>
      <c r="NGO70" s="425"/>
      <c r="NGP70" s="425"/>
      <c r="NGQ70" s="425"/>
      <c r="NGR70" s="425"/>
      <c r="NGS70" s="425"/>
      <c r="NGT70" s="425"/>
      <c r="NGU70" s="425"/>
      <c r="NGV70" s="425"/>
      <c r="NGW70" s="425"/>
      <c r="NGX70" s="425"/>
      <c r="NGY70" s="425"/>
      <c r="NGZ70" s="425"/>
      <c r="NHA70" s="425"/>
      <c r="NHB70" s="425"/>
      <c r="NHC70" s="425"/>
      <c r="NHD70" s="425"/>
      <c r="NHE70" s="425"/>
      <c r="NHF70" s="425"/>
      <c r="NHG70" s="425"/>
      <c r="NHH70" s="425"/>
      <c r="NHI70" s="425"/>
      <c r="NHJ70" s="425"/>
      <c r="NHK70" s="425"/>
      <c r="NHL70" s="425"/>
      <c r="NHM70" s="425"/>
      <c r="NHN70" s="425"/>
      <c r="NHO70" s="425"/>
      <c r="NHP70" s="425"/>
      <c r="NHQ70" s="425"/>
      <c r="NHR70" s="425"/>
      <c r="NHS70" s="425"/>
      <c r="NHT70" s="425"/>
      <c r="NHU70" s="425"/>
      <c r="NHV70" s="425"/>
      <c r="NHW70" s="425"/>
      <c r="NHX70" s="425"/>
      <c r="NHY70" s="425"/>
      <c r="NHZ70" s="425"/>
      <c r="NIA70" s="425"/>
      <c r="NIB70" s="425"/>
      <c r="NIC70" s="425"/>
      <c r="NID70" s="425"/>
      <c r="NIE70" s="425"/>
      <c r="NIF70" s="425"/>
      <c r="NIG70" s="425"/>
      <c r="NIH70" s="425"/>
      <c r="NII70" s="425"/>
      <c r="NIJ70" s="425"/>
      <c r="NIK70" s="425"/>
      <c r="NIL70" s="425"/>
      <c r="NIM70" s="425"/>
      <c r="NIN70" s="425"/>
      <c r="NIO70" s="425"/>
      <c r="NIP70" s="425"/>
      <c r="NIQ70" s="425"/>
      <c r="NIR70" s="425"/>
      <c r="NIS70" s="425"/>
      <c r="NIT70" s="425"/>
      <c r="NIU70" s="425"/>
      <c r="NIV70" s="425"/>
      <c r="NIW70" s="425"/>
      <c r="NIX70" s="425"/>
      <c r="NIY70" s="425"/>
      <c r="NIZ70" s="425"/>
      <c r="NJA70" s="425"/>
      <c r="NJB70" s="425"/>
      <c r="NJC70" s="425"/>
      <c r="NJD70" s="425"/>
      <c r="NJE70" s="425"/>
      <c r="NJF70" s="425"/>
      <c r="NJG70" s="425"/>
      <c r="NJH70" s="425"/>
      <c r="NJI70" s="425"/>
      <c r="NJJ70" s="425"/>
      <c r="NJK70" s="425"/>
      <c r="NJL70" s="425"/>
      <c r="NJM70" s="425"/>
      <c r="NJN70" s="425"/>
      <c r="NJO70" s="425"/>
      <c r="NJP70" s="425"/>
      <c r="NJQ70" s="425"/>
      <c r="NJR70" s="425"/>
      <c r="NJS70" s="425"/>
      <c r="NJT70" s="425"/>
      <c r="NJU70" s="425"/>
      <c r="NJV70" s="425"/>
      <c r="NJW70" s="425"/>
      <c r="NJX70" s="425"/>
      <c r="NJY70" s="425"/>
      <c r="NJZ70" s="425"/>
      <c r="NKA70" s="425"/>
      <c r="NKB70" s="425"/>
      <c r="NKC70" s="425"/>
      <c r="NKD70" s="425"/>
      <c r="NKE70" s="425"/>
      <c r="NKF70" s="425"/>
      <c r="NKG70" s="425"/>
      <c r="NKH70" s="425"/>
      <c r="NKI70" s="425"/>
      <c r="NKJ70" s="425"/>
      <c r="NKK70" s="425"/>
      <c r="NKL70" s="425"/>
      <c r="NKM70" s="425"/>
      <c r="NKN70" s="425"/>
      <c r="NKO70" s="425"/>
      <c r="NKP70" s="425"/>
      <c r="NKQ70" s="425"/>
      <c r="NKR70" s="425"/>
      <c r="NKS70" s="425"/>
      <c r="NKT70" s="425"/>
      <c r="NKU70" s="425"/>
      <c r="NKV70" s="425"/>
      <c r="NKW70" s="425"/>
      <c r="NKX70" s="425"/>
      <c r="NKY70" s="425"/>
      <c r="NKZ70" s="425"/>
      <c r="NLA70" s="425"/>
      <c r="NLB70" s="425"/>
      <c r="NLC70" s="425"/>
      <c r="NLD70" s="425"/>
      <c r="NLE70" s="425"/>
      <c r="NLF70" s="425"/>
      <c r="NLG70" s="425"/>
      <c r="NLH70" s="425"/>
      <c r="NLI70" s="425"/>
      <c r="NLJ70" s="425"/>
      <c r="NLK70" s="425"/>
      <c r="NLL70" s="425"/>
      <c r="NLM70" s="425"/>
      <c r="NLN70" s="425"/>
      <c r="NLO70" s="425"/>
      <c r="NLP70" s="425"/>
      <c r="NLQ70" s="425"/>
      <c r="NLR70" s="425"/>
      <c r="NLS70" s="425"/>
      <c r="NLT70" s="425"/>
      <c r="NLU70" s="425"/>
      <c r="NLV70" s="425"/>
      <c r="NLW70" s="425"/>
      <c r="NLX70" s="425"/>
      <c r="NLY70" s="425"/>
      <c r="NLZ70" s="425"/>
      <c r="NMA70" s="425"/>
      <c r="NMB70" s="425"/>
      <c r="NMC70" s="425"/>
      <c r="NMD70" s="425"/>
      <c r="NME70" s="425"/>
      <c r="NMF70" s="425"/>
      <c r="NMG70" s="425"/>
      <c r="NMH70" s="425"/>
      <c r="NMI70" s="425"/>
      <c r="NMJ70" s="425"/>
      <c r="NMK70" s="425"/>
      <c r="NML70" s="425"/>
      <c r="NMM70" s="425"/>
      <c r="NMN70" s="425"/>
      <c r="NMO70" s="425"/>
      <c r="NMP70" s="425"/>
      <c r="NMQ70" s="425"/>
      <c r="NMR70" s="425"/>
      <c r="NMS70" s="425"/>
      <c r="NMT70" s="425"/>
      <c r="NMU70" s="425"/>
      <c r="NMV70" s="425"/>
      <c r="NMW70" s="425"/>
      <c r="NMX70" s="425"/>
      <c r="NMY70" s="425"/>
      <c r="NMZ70" s="425"/>
      <c r="NNA70" s="425"/>
      <c r="NNB70" s="425"/>
      <c r="NNC70" s="425"/>
      <c r="NND70" s="425"/>
      <c r="NNE70" s="425"/>
      <c r="NNF70" s="425"/>
      <c r="NNG70" s="425"/>
      <c r="NNH70" s="425"/>
      <c r="NNI70" s="425"/>
      <c r="NNJ70" s="425"/>
      <c r="NNK70" s="425"/>
      <c r="NNL70" s="425"/>
      <c r="NNM70" s="425"/>
      <c r="NNN70" s="425"/>
      <c r="NNO70" s="425"/>
      <c r="NNP70" s="425"/>
      <c r="NNQ70" s="425"/>
      <c r="NNR70" s="425"/>
      <c r="NNS70" s="425"/>
      <c r="NNT70" s="425"/>
      <c r="NNU70" s="425"/>
      <c r="NNV70" s="425"/>
      <c r="NNW70" s="425"/>
      <c r="NNX70" s="425"/>
      <c r="NNY70" s="425"/>
      <c r="NNZ70" s="425"/>
      <c r="NOA70" s="425"/>
      <c r="NOB70" s="425"/>
      <c r="NOC70" s="425"/>
      <c r="NOD70" s="425"/>
      <c r="NOE70" s="425"/>
      <c r="NOF70" s="425"/>
      <c r="NOG70" s="425"/>
      <c r="NOH70" s="425"/>
      <c r="NOI70" s="425"/>
      <c r="NOJ70" s="425"/>
      <c r="NOK70" s="425"/>
      <c r="NOL70" s="425"/>
      <c r="NOM70" s="425"/>
      <c r="NON70" s="425"/>
      <c r="NOO70" s="425"/>
      <c r="NOP70" s="425"/>
      <c r="NOQ70" s="425"/>
      <c r="NOR70" s="425"/>
      <c r="NOS70" s="425"/>
      <c r="NOT70" s="425"/>
      <c r="NOU70" s="425"/>
      <c r="NOV70" s="425"/>
      <c r="NOW70" s="425"/>
      <c r="NOX70" s="425"/>
      <c r="NOY70" s="425"/>
      <c r="NOZ70" s="425"/>
      <c r="NPA70" s="425"/>
      <c r="NPB70" s="425"/>
      <c r="NPC70" s="425"/>
      <c r="NPD70" s="425"/>
      <c r="NPE70" s="425"/>
      <c r="NPF70" s="425"/>
      <c r="NPG70" s="425"/>
      <c r="NPH70" s="425"/>
      <c r="NPI70" s="425"/>
      <c r="NPJ70" s="425"/>
      <c r="NPK70" s="425"/>
      <c r="NPL70" s="425"/>
      <c r="NPM70" s="425"/>
      <c r="NPN70" s="425"/>
      <c r="NPO70" s="425"/>
      <c r="NPP70" s="425"/>
      <c r="NPQ70" s="425"/>
      <c r="NPR70" s="425"/>
      <c r="NPS70" s="425"/>
      <c r="NPT70" s="425"/>
      <c r="NPU70" s="425"/>
      <c r="NPV70" s="425"/>
      <c r="NPW70" s="425"/>
      <c r="NPX70" s="425"/>
      <c r="NPY70" s="425"/>
      <c r="NPZ70" s="425"/>
      <c r="NQA70" s="425"/>
      <c r="NQB70" s="425"/>
      <c r="NQC70" s="425"/>
      <c r="NQD70" s="425"/>
      <c r="NQE70" s="425"/>
      <c r="NQF70" s="425"/>
      <c r="NQG70" s="425"/>
      <c r="NQH70" s="425"/>
      <c r="NQI70" s="425"/>
      <c r="NQJ70" s="425"/>
      <c r="NQK70" s="425"/>
      <c r="NQL70" s="425"/>
      <c r="NQM70" s="425"/>
      <c r="NQN70" s="425"/>
      <c r="NQO70" s="425"/>
      <c r="NQP70" s="425"/>
      <c r="NQQ70" s="425"/>
      <c r="NQR70" s="425"/>
      <c r="NQS70" s="425"/>
      <c r="NQT70" s="425"/>
      <c r="NQU70" s="425"/>
      <c r="NQV70" s="425"/>
      <c r="NQW70" s="425"/>
      <c r="NQX70" s="425"/>
      <c r="NQY70" s="425"/>
      <c r="NQZ70" s="425"/>
      <c r="NRA70" s="425"/>
      <c r="NRB70" s="425"/>
      <c r="NRC70" s="425"/>
      <c r="NRD70" s="425"/>
      <c r="NRE70" s="425"/>
      <c r="NRF70" s="425"/>
      <c r="NRG70" s="425"/>
      <c r="NRH70" s="425"/>
      <c r="NRI70" s="425"/>
      <c r="NRJ70" s="425"/>
      <c r="NRK70" s="425"/>
      <c r="NRL70" s="425"/>
      <c r="NRM70" s="425"/>
      <c r="NRN70" s="425"/>
      <c r="NRO70" s="425"/>
      <c r="NRP70" s="425"/>
      <c r="NRQ70" s="425"/>
      <c r="NRR70" s="425"/>
      <c r="NRS70" s="425"/>
      <c r="NRT70" s="425"/>
      <c r="NRU70" s="425"/>
      <c r="NRV70" s="425"/>
      <c r="NRW70" s="425"/>
      <c r="NRX70" s="425"/>
      <c r="NRY70" s="425"/>
      <c r="NRZ70" s="425"/>
      <c r="NSA70" s="425"/>
      <c r="NSB70" s="425"/>
      <c r="NSC70" s="425"/>
      <c r="NSD70" s="425"/>
      <c r="NSE70" s="425"/>
      <c r="NSF70" s="425"/>
      <c r="NSG70" s="425"/>
      <c r="NSH70" s="425"/>
      <c r="NSI70" s="425"/>
      <c r="NSJ70" s="425"/>
      <c r="NSK70" s="425"/>
      <c r="NSL70" s="425"/>
      <c r="NSM70" s="425"/>
      <c r="NSN70" s="425"/>
      <c r="NSO70" s="425"/>
      <c r="NSP70" s="425"/>
      <c r="NSQ70" s="425"/>
      <c r="NSR70" s="425"/>
      <c r="NSS70" s="425"/>
      <c r="NST70" s="425"/>
      <c r="NSU70" s="425"/>
      <c r="NSV70" s="425"/>
      <c r="NSW70" s="425"/>
      <c r="NSX70" s="425"/>
      <c r="NSY70" s="425"/>
      <c r="NSZ70" s="425"/>
      <c r="NTA70" s="425"/>
      <c r="NTB70" s="425"/>
      <c r="NTC70" s="425"/>
      <c r="NTD70" s="425"/>
      <c r="NTE70" s="425"/>
      <c r="NTF70" s="425"/>
      <c r="NTG70" s="425"/>
      <c r="NTH70" s="425"/>
      <c r="NTI70" s="425"/>
      <c r="NTJ70" s="425"/>
      <c r="NTK70" s="425"/>
      <c r="NTL70" s="425"/>
      <c r="NTM70" s="425"/>
      <c r="NTN70" s="425"/>
      <c r="NTO70" s="425"/>
      <c r="NTP70" s="425"/>
      <c r="NTQ70" s="425"/>
      <c r="NTR70" s="425"/>
      <c r="NTS70" s="425"/>
      <c r="NTT70" s="425"/>
      <c r="NTU70" s="425"/>
      <c r="NTV70" s="425"/>
      <c r="NTW70" s="425"/>
      <c r="NTX70" s="425"/>
      <c r="NTY70" s="425"/>
      <c r="NTZ70" s="425"/>
      <c r="NUA70" s="425"/>
      <c r="NUB70" s="425"/>
      <c r="NUC70" s="425"/>
      <c r="NUD70" s="425"/>
      <c r="NUE70" s="425"/>
      <c r="NUF70" s="425"/>
      <c r="NUG70" s="425"/>
      <c r="NUH70" s="425"/>
      <c r="NUI70" s="425"/>
      <c r="NUJ70" s="425"/>
      <c r="NUK70" s="425"/>
      <c r="NUL70" s="425"/>
      <c r="NUM70" s="425"/>
      <c r="NUN70" s="425"/>
      <c r="NUO70" s="425"/>
      <c r="NUP70" s="425"/>
      <c r="NUQ70" s="425"/>
      <c r="NUR70" s="425"/>
      <c r="NUS70" s="425"/>
      <c r="NUT70" s="425"/>
      <c r="NUU70" s="425"/>
      <c r="NUV70" s="425"/>
      <c r="NUW70" s="425"/>
      <c r="NUX70" s="425"/>
      <c r="NUY70" s="425"/>
      <c r="NUZ70" s="425"/>
      <c r="NVA70" s="425"/>
      <c r="NVB70" s="425"/>
      <c r="NVC70" s="425"/>
      <c r="NVD70" s="425"/>
      <c r="NVE70" s="425"/>
      <c r="NVF70" s="425"/>
      <c r="NVG70" s="425"/>
      <c r="NVH70" s="425"/>
      <c r="NVI70" s="425"/>
      <c r="NVJ70" s="425"/>
      <c r="NVK70" s="425"/>
      <c r="NVL70" s="425"/>
      <c r="NVM70" s="425"/>
      <c r="NVN70" s="425"/>
      <c r="NVO70" s="425"/>
      <c r="NVP70" s="425"/>
      <c r="NVQ70" s="425"/>
      <c r="NVR70" s="425"/>
      <c r="NVS70" s="425"/>
      <c r="NVT70" s="425"/>
      <c r="NVU70" s="425"/>
      <c r="NVV70" s="425"/>
      <c r="NVW70" s="425"/>
      <c r="NVX70" s="425"/>
      <c r="NVY70" s="425"/>
      <c r="NVZ70" s="425"/>
      <c r="NWA70" s="425"/>
      <c r="NWB70" s="425"/>
      <c r="NWC70" s="425"/>
      <c r="NWD70" s="425"/>
      <c r="NWE70" s="425"/>
      <c r="NWF70" s="425"/>
      <c r="NWG70" s="425"/>
      <c r="NWH70" s="425"/>
      <c r="NWI70" s="425"/>
      <c r="NWJ70" s="425"/>
      <c r="NWK70" s="425"/>
      <c r="NWL70" s="425"/>
      <c r="NWM70" s="425"/>
      <c r="NWN70" s="425"/>
      <c r="NWO70" s="425"/>
      <c r="NWP70" s="425"/>
      <c r="NWQ70" s="425"/>
      <c r="NWR70" s="425"/>
      <c r="NWS70" s="425"/>
      <c r="NWT70" s="425"/>
      <c r="NWU70" s="425"/>
      <c r="NWV70" s="425"/>
      <c r="NWW70" s="425"/>
      <c r="NWX70" s="425"/>
      <c r="NWY70" s="425"/>
      <c r="NWZ70" s="425"/>
      <c r="NXA70" s="425"/>
      <c r="NXB70" s="425"/>
      <c r="NXC70" s="425"/>
      <c r="NXD70" s="425"/>
      <c r="NXE70" s="425"/>
      <c r="NXF70" s="425"/>
      <c r="NXG70" s="425"/>
      <c r="NXH70" s="425"/>
      <c r="NXI70" s="425"/>
      <c r="NXJ70" s="425"/>
      <c r="NXK70" s="425"/>
      <c r="NXL70" s="425"/>
      <c r="NXM70" s="425"/>
      <c r="NXN70" s="425"/>
      <c r="NXO70" s="425"/>
      <c r="NXP70" s="425"/>
      <c r="NXQ70" s="425"/>
      <c r="NXR70" s="425"/>
      <c r="NXS70" s="425"/>
      <c r="NXT70" s="425"/>
      <c r="NXU70" s="425"/>
      <c r="NXV70" s="425"/>
      <c r="NXW70" s="425"/>
      <c r="NXX70" s="425"/>
      <c r="NXY70" s="425"/>
      <c r="NXZ70" s="425"/>
      <c r="NYA70" s="425"/>
      <c r="NYB70" s="425"/>
      <c r="NYC70" s="425"/>
      <c r="NYD70" s="425"/>
      <c r="NYE70" s="425"/>
      <c r="NYF70" s="425"/>
      <c r="NYG70" s="425"/>
      <c r="NYH70" s="425"/>
      <c r="NYI70" s="425"/>
      <c r="NYJ70" s="425"/>
      <c r="NYK70" s="425"/>
      <c r="NYL70" s="425"/>
      <c r="NYM70" s="425"/>
      <c r="NYN70" s="425"/>
      <c r="NYO70" s="425"/>
      <c r="NYP70" s="425"/>
      <c r="NYQ70" s="425"/>
      <c r="NYR70" s="425"/>
      <c r="NYS70" s="425"/>
      <c r="NYT70" s="425"/>
      <c r="NYU70" s="425"/>
      <c r="NYV70" s="425"/>
      <c r="NYW70" s="425"/>
      <c r="NYX70" s="425"/>
      <c r="NYY70" s="425"/>
      <c r="NYZ70" s="425"/>
      <c r="NZA70" s="425"/>
      <c r="NZB70" s="425"/>
      <c r="NZC70" s="425"/>
      <c r="NZD70" s="425"/>
      <c r="NZE70" s="425"/>
      <c r="NZF70" s="425"/>
      <c r="NZG70" s="425"/>
      <c r="NZH70" s="425"/>
      <c r="NZI70" s="425"/>
      <c r="NZJ70" s="425"/>
      <c r="NZK70" s="425"/>
      <c r="NZL70" s="425"/>
      <c r="NZM70" s="425"/>
      <c r="NZN70" s="425"/>
      <c r="NZO70" s="425"/>
      <c r="NZP70" s="425"/>
      <c r="NZQ70" s="425"/>
      <c r="NZR70" s="425"/>
      <c r="NZS70" s="425"/>
      <c r="NZT70" s="425"/>
      <c r="NZU70" s="425"/>
      <c r="NZV70" s="425"/>
      <c r="NZW70" s="425"/>
      <c r="NZX70" s="425"/>
      <c r="NZY70" s="425"/>
      <c r="NZZ70" s="425"/>
      <c r="OAA70" s="425"/>
      <c r="OAB70" s="425"/>
      <c r="OAC70" s="425"/>
      <c r="OAD70" s="425"/>
      <c r="OAE70" s="425"/>
      <c r="OAF70" s="425"/>
      <c r="OAG70" s="425"/>
      <c r="OAH70" s="425"/>
      <c r="OAI70" s="425"/>
      <c r="OAJ70" s="425"/>
      <c r="OAK70" s="425"/>
      <c r="OAL70" s="425"/>
      <c r="OAM70" s="425"/>
      <c r="OAN70" s="425"/>
      <c r="OAO70" s="425"/>
      <c r="OAP70" s="425"/>
      <c r="OAQ70" s="425"/>
      <c r="OAR70" s="425"/>
      <c r="OAS70" s="425"/>
      <c r="OAT70" s="425"/>
      <c r="OAU70" s="425"/>
      <c r="OAV70" s="425"/>
      <c r="OAW70" s="425"/>
      <c r="OAX70" s="425"/>
      <c r="OAY70" s="425"/>
      <c r="OAZ70" s="425"/>
      <c r="OBA70" s="425"/>
      <c r="OBB70" s="425"/>
      <c r="OBC70" s="425"/>
      <c r="OBD70" s="425"/>
      <c r="OBE70" s="425"/>
      <c r="OBF70" s="425"/>
      <c r="OBG70" s="425"/>
      <c r="OBH70" s="425"/>
      <c r="OBI70" s="425"/>
      <c r="OBJ70" s="425"/>
      <c r="OBK70" s="425"/>
      <c r="OBL70" s="425"/>
      <c r="OBM70" s="425"/>
      <c r="OBN70" s="425"/>
      <c r="OBO70" s="425"/>
      <c r="OBP70" s="425"/>
      <c r="OBQ70" s="425"/>
      <c r="OBR70" s="425"/>
      <c r="OBS70" s="425"/>
      <c r="OBT70" s="425"/>
      <c r="OBU70" s="425"/>
      <c r="OBV70" s="425"/>
      <c r="OBW70" s="425"/>
      <c r="OBX70" s="425"/>
      <c r="OBY70" s="425"/>
      <c r="OBZ70" s="425"/>
      <c r="OCA70" s="425"/>
      <c r="OCB70" s="425"/>
      <c r="OCC70" s="425"/>
      <c r="OCD70" s="425"/>
      <c r="OCE70" s="425"/>
      <c r="OCF70" s="425"/>
      <c r="OCG70" s="425"/>
      <c r="OCH70" s="425"/>
      <c r="OCI70" s="425"/>
      <c r="OCJ70" s="425"/>
      <c r="OCK70" s="425"/>
      <c r="OCL70" s="425"/>
      <c r="OCM70" s="425"/>
      <c r="OCN70" s="425"/>
      <c r="OCO70" s="425"/>
      <c r="OCP70" s="425"/>
      <c r="OCQ70" s="425"/>
      <c r="OCR70" s="425"/>
      <c r="OCS70" s="425"/>
      <c r="OCT70" s="425"/>
      <c r="OCU70" s="425"/>
      <c r="OCV70" s="425"/>
      <c r="OCW70" s="425"/>
      <c r="OCX70" s="425"/>
      <c r="OCY70" s="425"/>
      <c r="OCZ70" s="425"/>
      <c r="ODA70" s="425"/>
      <c r="ODB70" s="425"/>
      <c r="ODC70" s="425"/>
      <c r="ODD70" s="425"/>
      <c r="ODE70" s="425"/>
      <c r="ODF70" s="425"/>
      <c r="ODG70" s="425"/>
      <c r="ODH70" s="425"/>
      <c r="ODI70" s="425"/>
      <c r="ODJ70" s="425"/>
      <c r="ODK70" s="425"/>
      <c r="ODL70" s="425"/>
      <c r="ODM70" s="425"/>
      <c r="ODN70" s="425"/>
      <c r="ODO70" s="425"/>
      <c r="ODP70" s="425"/>
      <c r="ODQ70" s="425"/>
      <c r="ODR70" s="425"/>
      <c r="ODS70" s="425"/>
      <c r="ODT70" s="425"/>
      <c r="ODU70" s="425"/>
      <c r="ODV70" s="425"/>
      <c r="ODW70" s="425"/>
      <c r="ODX70" s="425"/>
      <c r="ODY70" s="425"/>
      <c r="ODZ70" s="425"/>
      <c r="OEA70" s="425"/>
      <c r="OEB70" s="425"/>
      <c r="OEC70" s="425"/>
      <c r="OED70" s="425"/>
      <c r="OEE70" s="425"/>
      <c r="OEF70" s="425"/>
      <c r="OEG70" s="425"/>
      <c r="OEH70" s="425"/>
      <c r="OEI70" s="425"/>
      <c r="OEJ70" s="425"/>
      <c r="OEK70" s="425"/>
      <c r="OEL70" s="425"/>
      <c r="OEM70" s="425"/>
      <c r="OEN70" s="425"/>
      <c r="OEO70" s="425"/>
      <c r="OEP70" s="425"/>
      <c r="OEQ70" s="425"/>
      <c r="OER70" s="425"/>
      <c r="OES70" s="425"/>
      <c r="OET70" s="425"/>
      <c r="OEU70" s="425"/>
      <c r="OEV70" s="425"/>
      <c r="OEW70" s="425"/>
      <c r="OEX70" s="425"/>
      <c r="OEY70" s="425"/>
      <c r="OEZ70" s="425"/>
      <c r="OFA70" s="425"/>
      <c r="OFB70" s="425"/>
      <c r="OFC70" s="425"/>
      <c r="OFD70" s="425"/>
      <c r="OFE70" s="425"/>
      <c r="OFF70" s="425"/>
      <c r="OFG70" s="425"/>
      <c r="OFH70" s="425"/>
      <c r="OFI70" s="425"/>
      <c r="OFJ70" s="425"/>
      <c r="OFK70" s="425"/>
      <c r="OFL70" s="425"/>
      <c r="OFM70" s="425"/>
      <c r="OFN70" s="425"/>
      <c r="OFO70" s="425"/>
      <c r="OFP70" s="425"/>
      <c r="OFQ70" s="425"/>
      <c r="OFR70" s="425"/>
      <c r="OFS70" s="425"/>
      <c r="OFT70" s="425"/>
      <c r="OFU70" s="425"/>
      <c r="OFV70" s="425"/>
      <c r="OFW70" s="425"/>
      <c r="OFX70" s="425"/>
      <c r="OFY70" s="425"/>
      <c r="OFZ70" s="425"/>
      <c r="OGA70" s="425"/>
      <c r="OGB70" s="425"/>
      <c r="OGC70" s="425"/>
      <c r="OGD70" s="425"/>
      <c r="OGE70" s="425"/>
      <c r="OGF70" s="425"/>
      <c r="OGG70" s="425"/>
      <c r="OGH70" s="425"/>
      <c r="OGI70" s="425"/>
      <c r="OGJ70" s="425"/>
      <c r="OGK70" s="425"/>
      <c r="OGL70" s="425"/>
      <c r="OGM70" s="425"/>
      <c r="OGN70" s="425"/>
      <c r="OGO70" s="425"/>
      <c r="OGP70" s="425"/>
      <c r="OGQ70" s="425"/>
      <c r="OGR70" s="425"/>
      <c r="OGS70" s="425"/>
      <c r="OGT70" s="425"/>
      <c r="OGU70" s="425"/>
      <c r="OGV70" s="425"/>
      <c r="OGW70" s="425"/>
      <c r="OGX70" s="425"/>
      <c r="OGY70" s="425"/>
      <c r="OGZ70" s="425"/>
      <c r="OHA70" s="425"/>
      <c r="OHB70" s="425"/>
      <c r="OHC70" s="425"/>
      <c r="OHD70" s="425"/>
      <c r="OHE70" s="425"/>
      <c r="OHF70" s="425"/>
      <c r="OHG70" s="425"/>
      <c r="OHH70" s="425"/>
      <c r="OHI70" s="425"/>
      <c r="OHJ70" s="425"/>
      <c r="OHK70" s="425"/>
      <c r="OHL70" s="425"/>
      <c r="OHM70" s="425"/>
      <c r="OHN70" s="425"/>
      <c r="OHO70" s="425"/>
      <c r="OHP70" s="425"/>
      <c r="OHQ70" s="425"/>
      <c r="OHR70" s="425"/>
      <c r="OHS70" s="425"/>
      <c r="OHT70" s="425"/>
      <c r="OHU70" s="425"/>
      <c r="OHV70" s="425"/>
      <c r="OHW70" s="425"/>
      <c r="OHX70" s="425"/>
      <c r="OHY70" s="425"/>
      <c r="OHZ70" s="425"/>
      <c r="OIA70" s="425"/>
      <c r="OIB70" s="425"/>
      <c r="OIC70" s="425"/>
      <c r="OID70" s="425"/>
      <c r="OIE70" s="425"/>
      <c r="OIF70" s="425"/>
      <c r="OIG70" s="425"/>
      <c r="OIH70" s="425"/>
      <c r="OII70" s="425"/>
      <c r="OIJ70" s="425"/>
      <c r="OIK70" s="425"/>
      <c r="OIL70" s="425"/>
      <c r="OIM70" s="425"/>
      <c r="OIN70" s="425"/>
      <c r="OIO70" s="425"/>
      <c r="OIP70" s="425"/>
      <c r="OIQ70" s="425"/>
      <c r="OIR70" s="425"/>
      <c r="OIS70" s="425"/>
      <c r="OIT70" s="425"/>
      <c r="OIU70" s="425"/>
      <c r="OIV70" s="425"/>
      <c r="OIW70" s="425"/>
      <c r="OIX70" s="425"/>
      <c r="OIY70" s="425"/>
      <c r="OIZ70" s="425"/>
      <c r="OJA70" s="425"/>
      <c r="OJB70" s="425"/>
      <c r="OJC70" s="425"/>
      <c r="OJD70" s="425"/>
      <c r="OJE70" s="425"/>
      <c r="OJF70" s="425"/>
      <c r="OJG70" s="425"/>
      <c r="OJH70" s="425"/>
      <c r="OJI70" s="425"/>
      <c r="OJJ70" s="425"/>
      <c r="OJK70" s="425"/>
      <c r="OJL70" s="425"/>
      <c r="OJM70" s="425"/>
      <c r="OJN70" s="425"/>
      <c r="OJO70" s="425"/>
      <c r="OJP70" s="425"/>
      <c r="OJQ70" s="425"/>
      <c r="OJR70" s="425"/>
      <c r="OJS70" s="425"/>
      <c r="OJT70" s="425"/>
      <c r="OJU70" s="425"/>
      <c r="OJV70" s="425"/>
      <c r="OJW70" s="425"/>
      <c r="OJX70" s="425"/>
      <c r="OJY70" s="425"/>
      <c r="OJZ70" s="425"/>
      <c r="OKA70" s="425"/>
      <c r="OKB70" s="425"/>
      <c r="OKC70" s="425"/>
      <c r="OKD70" s="425"/>
      <c r="OKE70" s="425"/>
      <c r="OKF70" s="425"/>
      <c r="OKG70" s="425"/>
      <c r="OKH70" s="425"/>
      <c r="OKI70" s="425"/>
      <c r="OKJ70" s="425"/>
      <c r="OKK70" s="425"/>
      <c r="OKL70" s="425"/>
      <c r="OKM70" s="425"/>
      <c r="OKN70" s="425"/>
      <c r="OKO70" s="425"/>
      <c r="OKP70" s="425"/>
      <c r="OKQ70" s="425"/>
      <c r="OKR70" s="425"/>
      <c r="OKS70" s="425"/>
      <c r="OKT70" s="425"/>
      <c r="OKU70" s="425"/>
      <c r="OKV70" s="425"/>
      <c r="OKW70" s="425"/>
      <c r="OKX70" s="425"/>
      <c r="OKY70" s="425"/>
      <c r="OKZ70" s="425"/>
      <c r="OLA70" s="425"/>
      <c r="OLB70" s="425"/>
      <c r="OLC70" s="425"/>
      <c r="OLD70" s="425"/>
      <c r="OLE70" s="425"/>
      <c r="OLF70" s="425"/>
      <c r="OLG70" s="425"/>
      <c r="OLH70" s="425"/>
      <c r="OLI70" s="425"/>
      <c r="OLJ70" s="425"/>
      <c r="OLK70" s="425"/>
      <c r="OLL70" s="425"/>
      <c r="OLM70" s="425"/>
      <c r="OLN70" s="425"/>
      <c r="OLO70" s="425"/>
      <c r="OLP70" s="425"/>
      <c r="OLQ70" s="425"/>
      <c r="OLR70" s="425"/>
      <c r="OLS70" s="425"/>
      <c r="OLT70" s="425"/>
      <c r="OLU70" s="425"/>
      <c r="OLV70" s="425"/>
      <c r="OLW70" s="425"/>
      <c r="OLX70" s="425"/>
      <c r="OLY70" s="425"/>
      <c r="OLZ70" s="425"/>
      <c r="OMA70" s="425"/>
      <c r="OMB70" s="425"/>
      <c r="OMC70" s="425"/>
      <c r="OMD70" s="425"/>
      <c r="OME70" s="425"/>
      <c r="OMF70" s="425"/>
      <c r="OMG70" s="425"/>
      <c r="OMH70" s="425"/>
      <c r="OMI70" s="425"/>
      <c r="OMJ70" s="425"/>
      <c r="OMK70" s="425"/>
      <c r="OML70" s="425"/>
      <c r="OMM70" s="425"/>
      <c r="OMN70" s="425"/>
      <c r="OMO70" s="425"/>
      <c r="OMP70" s="425"/>
      <c r="OMQ70" s="425"/>
      <c r="OMR70" s="425"/>
      <c r="OMS70" s="425"/>
      <c r="OMT70" s="425"/>
      <c r="OMU70" s="425"/>
      <c r="OMV70" s="425"/>
      <c r="OMW70" s="425"/>
      <c r="OMX70" s="425"/>
      <c r="OMY70" s="425"/>
      <c r="OMZ70" s="425"/>
      <c r="ONA70" s="425"/>
      <c r="ONB70" s="425"/>
      <c r="ONC70" s="425"/>
      <c r="OND70" s="425"/>
      <c r="ONE70" s="425"/>
      <c r="ONF70" s="425"/>
      <c r="ONG70" s="425"/>
      <c r="ONH70" s="425"/>
      <c r="ONI70" s="425"/>
      <c r="ONJ70" s="425"/>
      <c r="ONK70" s="425"/>
      <c r="ONL70" s="425"/>
      <c r="ONM70" s="425"/>
      <c r="ONN70" s="425"/>
      <c r="ONO70" s="425"/>
      <c r="ONP70" s="425"/>
      <c r="ONQ70" s="425"/>
      <c r="ONR70" s="425"/>
      <c r="ONS70" s="425"/>
      <c r="ONT70" s="425"/>
      <c r="ONU70" s="425"/>
      <c r="ONV70" s="425"/>
      <c r="ONW70" s="425"/>
      <c r="ONX70" s="425"/>
      <c r="ONY70" s="425"/>
      <c r="ONZ70" s="425"/>
      <c r="OOA70" s="425"/>
      <c r="OOB70" s="425"/>
      <c r="OOC70" s="425"/>
      <c r="OOD70" s="425"/>
      <c r="OOE70" s="425"/>
      <c r="OOF70" s="425"/>
      <c r="OOG70" s="425"/>
      <c r="OOH70" s="425"/>
      <c r="OOI70" s="425"/>
      <c r="OOJ70" s="425"/>
      <c r="OOK70" s="425"/>
      <c r="OOL70" s="425"/>
      <c r="OOM70" s="425"/>
      <c r="OON70" s="425"/>
      <c r="OOO70" s="425"/>
      <c r="OOP70" s="425"/>
      <c r="OOQ70" s="425"/>
      <c r="OOR70" s="425"/>
      <c r="OOS70" s="425"/>
      <c r="OOT70" s="425"/>
      <c r="OOU70" s="425"/>
      <c r="OOV70" s="425"/>
      <c r="OOW70" s="425"/>
      <c r="OOX70" s="425"/>
      <c r="OOY70" s="425"/>
      <c r="OOZ70" s="425"/>
      <c r="OPA70" s="425"/>
      <c r="OPB70" s="425"/>
      <c r="OPC70" s="425"/>
      <c r="OPD70" s="425"/>
      <c r="OPE70" s="425"/>
      <c r="OPF70" s="425"/>
      <c r="OPG70" s="425"/>
      <c r="OPH70" s="425"/>
      <c r="OPI70" s="425"/>
      <c r="OPJ70" s="425"/>
      <c r="OPK70" s="425"/>
      <c r="OPL70" s="425"/>
      <c r="OPM70" s="425"/>
      <c r="OPN70" s="425"/>
      <c r="OPO70" s="425"/>
      <c r="OPP70" s="425"/>
      <c r="OPQ70" s="425"/>
      <c r="OPR70" s="425"/>
      <c r="OPS70" s="425"/>
      <c r="OPT70" s="425"/>
      <c r="OPU70" s="425"/>
      <c r="OPV70" s="425"/>
      <c r="OPW70" s="425"/>
      <c r="OPX70" s="425"/>
      <c r="OPY70" s="425"/>
      <c r="OPZ70" s="425"/>
      <c r="OQA70" s="425"/>
      <c r="OQB70" s="425"/>
      <c r="OQC70" s="425"/>
      <c r="OQD70" s="425"/>
      <c r="OQE70" s="425"/>
      <c r="OQF70" s="425"/>
      <c r="OQG70" s="425"/>
      <c r="OQH70" s="425"/>
      <c r="OQI70" s="425"/>
      <c r="OQJ70" s="425"/>
      <c r="OQK70" s="425"/>
      <c r="OQL70" s="425"/>
      <c r="OQM70" s="425"/>
      <c r="OQN70" s="425"/>
      <c r="OQO70" s="425"/>
      <c r="OQP70" s="425"/>
      <c r="OQQ70" s="425"/>
      <c r="OQR70" s="425"/>
      <c r="OQS70" s="425"/>
      <c r="OQT70" s="425"/>
      <c r="OQU70" s="425"/>
      <c r="OQV70" s="425"/>
      <c r="OQW70" s="425"/>
      <c r="OQX70" s="425"/>
      <c r="OQY70" s="425"/>
      <c r="OQZ70" s="425"/>
      <c r="ORA70" s="425"/>
      <c r="ORB70" s="425"/>
      <c r="ORC70" s="425"/>
      <c r="ORD70" s="425"/>
      <c r="ORE70" s="425"/>
      <c r="ORF70" s="425"/>
      <c r="ORG70" s="425"/>
      <c r="ORH70" s="425"/>
      <c r="ORI70" s="425"/>
      <c r="ORJ70" s="425"/>
      <c r="ORK70" s="425"/>
      <c r="ORL70" s="425"/>
      <c r="ORM70" s="425"/>
      <c r="ORN70" s="425"/>
      <c r="ORO70" s="425"/>
      <c r="ORP70" s="425"/>
      <c r="ORQ70" s="425"/>
      <c r="ORR70" s="425"/>
      <c r="ORS70" s="425"/>
      <c r="ORT70" s="425"/>
      <c r="ORU70" s="425"/>
      <c r="ORV70" s="425"/>
      <c r="ORW70" s="425"/>
      <c r="ORX70" s="425"/>
      <c r="ORY70" s="425"/>
      <c r="ORZ70" s="425"/>
      <c r="OSA70" s="425"/>
      <c r="OSB70" s="425"/>
      <c r="OSC70" s="425"/>
      <c r="OSD70" s="425"/>
      <c r="OSE70" s="425"/>
      <c r="OSF70" s="425"/>
      <c r="OSG70" s="425"/>
      <c r="OSH70" s="425"/>
      <c r="OSI70" s="425"/>
      <c r="OSJ70" s="425"/>
      <c r="OSK70" s="425"/>
      <c r="OSL70" s="425"/>
      <c r="OSM70" s="425"/>
      <c r="OSN70" s="425"/>
      <c r="OSO70" s="425"/>
      <c r="OSP70" s="425"/>
      <c r="OSQ70" s="425"/>
      <c r="OSR70" s="425"/>
      <c r="OSS70" s="425"/>
      <c r="OST70" s="425"/>
      <c r="OSU70" s="425"/>
      <c r="OSV70" s="425"/>
      <c r="OSW70" s="425"/>
      <c r="OSX70" s="425"/>
      <c r="OSY70" s="425"/>
      <c r="OSZ70" s="425"/>
      <c r="OTA70" s="425"/>
      <c r="OTB70" s="425"/>
      <c r="OTC70" s="425"/>
      <c r="OTD70" s="425"/>
      <c r="OTE70" s="425"/>
      <c r="OTF70" s="425"/>
      <c r="OTG70" s="425"/>
      <c r="OTH70" s="425"/>
      <c r="OTI70" s="425"/>
      <c r="OTJ70" s="425"/>
      <c r="OTK70" s="425"/>
      <c r="OTL70" s="425"/>
      <c r="OTM70" s="425"/>
      <c r="OTN70" s="425"/>
      <c r="OTO70" s="425"/>
      <c r="OTP70" s="425"/>
      <c r="OTQ70" s="425"/>
      <c r="OTR70" s="425"/>
      <c r="OTS70" s="425"/>
      <c r="OTT70" s="425"/>
      <c r="OTU70" s="425"/>
      <c r="OTV70" s="425"/>
      <c r="OTW70" s="425"/>
      <c r="OTX70" s="425"/>
      <c r="OTY70" s="425"/>
      <c r="OTZ70" s="425"/>
      <c r="OUA70" s="425"/>
      <c r="OUB70" s="425"/>
      <c r="OUC70" s="425"/>
      <c r="OUD70" s="425"/>
      <c r="OUE70" s="425"/>
      <c r="OUF70" s="425"/>
      <c r="OUG70" s="425"/>
      <c r="OUH70" s="425"/>
      <c r="OUI70" s="425"/>
      <c r="OUJ70" s="425"/>
      <c r="OUK70" s="425"/>
      <c r="OUL70" s="425"/>
      <c r="OUM70" s="425"/>
      <c r="OUN70" s="425"/>
      <c r="OUO70" s="425"/>
      <c r="OUP70" s="425"/>
      <c r="OUQ70" s="425"/>
      <c r="OUR70" s="425"/>
      <c r="OUS70" s="425"/>
      <c r="OUT70" s="425"/>
      <c r="OUU70" s="425"/>
      <c r="OUV70" s="425"/>
      <c r="OUW70" s="425"/>
      <c r="OUX70" s="425"/>
      <c r="OUY70" s="425"/>
      <c r="OUZ70" s="425"/>
      <c r="OVA70" s="425"/>
      <c r="OVB70" s="425"/>
      <c r="OVC70" s="425"/>
      <c r="OVD70" s="425"/>
      <c r="OVE70" s="425"/>
      <c r="OVF70" s="425"/>
      <c r="OVG70" s="425"/>
      <c r="OVH70" s="425"/>
      <c r="OVI70" s="425"/>
      <c r="OVJ70" s="425"/>
      <c r="OVK70" s="425"/>
      <c r="OVL70" s="425"/>
      <c r="OVM70" s="425"/>
      <c r="OVN70" s="425"/>
      <c r="OVO70" s="425"/>
      <c r="OVP70" s="425"/>
      <c r="OVQ70" s="425"/>
      <c r="OVR70" s="425"/>
      <c r="OVS70" s="425"/>
      <c r="OVT70" s="425"/>
      <c r="OVU70" s="425"/>
      <c r="OVV70" s="425"/>
      <c r="OVW70" s="425"/>
      <c r="OVX70" s="425"/>
      <c r="OVY70" s="425"/>
      <c r="OVZ70" s="425"/>
      <c r="OWA70" s="425"/>
      <c r="OWB70" s="425"/>
      <c r="OWC70" s="425"/>
      <c r="OWD70" s="425"/>
      <c r="OWE70" s="425"/>
      <c r="OWF70" s="425"/>
      <c r="OWG70" s="425"/>
      <c r="OWH70" s="425"/>
      <c r="OWI70" s="425"/>
      <c r="OWJ70" s="425"/>
      <c r="OWK70" s="425"/>
      <c r="OWL70" s="425"/>
      <c r="OWM70" s="425"/>
      <c r="OWN70" s="425"/>
      <c r="OWO70" s="425"/>
      <c r="OWP70" s="425"/>
      <c r="OWQ70" s="425"/>
      <c r="OWR70" s="425"/>
      <c r="OWS70" s="425"/>
      <c r="OWT70" s="425"/>
      <c r="OWU70" s="425"/>
      <c r="OWV70" s="425"/>
      <c r="OWW70" s="425"/>
      <c r="OWX70" s="425"/>
      <c r="OWY70" s="425"/>
      <c r="OWZ70" s="425"/>
      <c r="OXA70" s="425"/>
      <c r="OXB70" s="425"/>
      <c r="OXC70" s="425"/>
      <c r="OXD70" s="425"/>
      <c r="OXE70" s="425"/>
      <c r="OXF70" s="425"/>
      <c r="OXG70" s="425"/>
      <c r="OXH70" s="425"/>
      <c r="OXI70" s="425"/>
      <c r="OXJ70" s="425"/>
      <c r="OXK70" s="425"/>
      <c r="OXL70" s="425"/>
      <c r="OXM70" s="425"/>
      <c r="OXN70" s="425"/>
      <c r="OXO70" s="425"/>
      <c r="OXP70" s="425"/>
      <c r="OXQ70" s="425"/>
      <c r="OXR70" s="425"/>
      <c r="OXS70" s="425"/>
      <c r="OXT70" s="425"/>
      <c r="OXU70" s="425"/>
      <c r="OXV70" s="425"/>
      <c r="OXW70" s="425"/>
      <c r="OXX70" s="425"/>
      <c r="OXY70" s="425"/>
      <c r="OXZ70" s="425"/>
      <c r="OYA70" s="425"/>
      <c r="OYB70" s="425"/>
      <c r="OYC70" s="425"/>
      <c r="OYD70" s="425"/>
      <c r="OYE70" s="425"/>
      <c r="OYF70" s="425"/>
      <c r="OYG70" s="425"/>
      <c r="OYH70" s="425"/>
      <c r="OYI70" s="425"/>
      <c r="OYJ70" s="425"/>
      <c r="OYK70" s="425"/>
      <c r="OYL70" s="425"/>
      <c r="OYM70" s="425"/>
      <c r="OYN70" s="425"/>
      <c r="OYO70" s="425"/>
      <c r="OYP70" s="425"/>
      <c r="OYQ70" s="425"/>
      <c r="OYR70" s="425"/>
      <c r="OYS70" s="425"/>
      <c r="OYT70" s="425"/>
      <c r="OYU70" s="425"/>
      <c r="OYV70" s="425"/>
      <c r="OYW70" s="425"/>
      <c r="OYX70" s="425"/>
      <c r="OYY70" s="425"/>
      <c r="OYZ70" s="425"/>
      <c r="OZA70" s="425"/>
      <c r="OZB70" s="425"/>
      <c r="OZC70" s="425"/>
      <c r="OZD70" s="425"/>
      <c r="OZE70" s="425"/>
      <c r="OZF70" s="425"/>
      <c r="OZG70" s="425"/>
      <c r="OZH70" s="425"/>
      <c r="OZI70" s="425"/>
      <c r="OZJ70" s="425"/>
      <c r="OZK70" s="425"/>
      <c r="OZL70" s="425"/>
      <c r="OZM70" s="425"/>
      <c r="OZN70" s="425"/>
      <c r="OZO70" s="425"/>
      <c r="OZP70" s="425"/>
      <c r="OZQ70" s="425"/>
      <c r="OZR70" s="425"/>
      <c r="OZS70" s="425"/>
      <c r="OZT70" s="425"/>
      <c r="OZU70" s="425"/>
      <c r="OZV70" s="425"/>
      <c r="OZW70" s="425"/>
      <c r="OZX70" s="425"/>
      <c r="OZY70" s="425"/>
      <c r="OZZ70" s="425"/>
      <c r="PAA70" s="425"/>
      <c r="PAB70" s="425"/>
      <c r="PAC70" s="425"/>
      <c r="PAD70" s="425"/>
      <c r="PAE70" s="425"/>
      <c r="PAF70" s="425"/>
      <c r="PAG70" s="425"/>
      <c r="PAH70" s="425"/>
      <c r="PAI70" s="425"/>
      <c r="PAJ70" s="425"/>
      <c r="PAK70" s="425"/>
      <c r="PAL70" s="425"/>
      <c r="PAM70" s="425"/>
      <c r="PAN70" s="425"/>
      <c r="PAO70" s="425"/>
      <c r="PAP70" s="425"/>
      <c r="PAQ70" s="425"/>
      <c r="PAR70" s="425"/>
      <c r="PAS70" s="425"/>
      <c r="PAT70" s="425"/>
      <c r="PAU70" s="425"/>
      <c r="PAV70" s="425"/>
      <c r="PAW70" s="425"/>
      <c r="PAX70" s="425"/>
      <c r="PAY70" s="425"/>
      <c r="PAZ70" s="425"/>
      <c r="PBA70" s="425"/>
      <c r="PBB70" s="425"/>
      <c r="PBC70" s="425"/>
      <c r="PBD70" s="425"/>
      <c r="PBE70" s="425"/>
      <c r="PBF70" s="425"/>
      <c r="PBG70" s="425"/>
      <c r="PBH70" s="425"/>
      <c r="PBI70" s="425"/>
      <c r="PBJ70" s="425"/>
      <c r="PBK70" s="425"/>
      <c r="PBL70" s="425"/>
      <c r="PBM70" s="425"/>
      <c r="PBN70" s="425"/>
      <c r="PBO70" s="425"/>
      <c r="PBP70" s="425"/>
      <c r="PBQ70" s="425"/>
      <c r="PBR70" s="425"/>
      <c r="PBS70" s="425"/>
      <c r="PBT70" s="425"/>
      <c r="PBU70" s="425"/>
      <c r="PBV70" s="425"/>
      <c r="PBW70" s="425"/>
      <c r="PBX70" s="425"/>
      <c r="PBY70" s="425"/>
      <c r="PBZ70" s="425"/>
      <c r="PCA70" s="425"/>
      <c r="PCB70" s="425"/>
      <c r="PCC70" s="425"/>
      <c r="PCD70" s="425"/>
      <c r="PCE70" s="425"/>
      <c r="PCF70" s="425"/>
      <c r="PCG70" s="425"/>
      <c r="PCH70" s="425"/>
      <c r="PCI70" s="425"/>
      <c r="PCJ70" s="425"/>
      <c r="PCK70" s="425"/>
      <c r="PCL70" s="425"/>
      <c r="PCM70" s="425"/>
      <c r="PCN70" s="425"/>
      <c r="PCO70" s="425"/>
      <c r="PCP70" s="425"/>
      <c r="PCQ70" s="425"/>
      <c r="PCR70" s="425"/>
      <c r="PCS70" s="425"/>
      <c r="PCT70" s="425"/>
      <c r="PCU70" s="425"/>
      <c r="PCV70" s="425"/>
      <c r="PCW70" s="425"/>
      <c r="PCX70" s="425"/>
      <c r="PCY70" s="425"/>
      <c r="PCZ70" s="425"/>
      <c r="PDA70" s="425"/>
      <c r="PDB70" s="425"/>
      <c r="PDC70" s="425"/>
      <c r="PDD70" s="425"/>
      <c r="PDE70" s="425"/>
      <c r="PDF70" s="425"/>
      <c r="PDG70" s="425"/>
      <c r="PDH70" s="425"/>
      <c r="PDI70" s="425"/>
      <c r="PDJ70" s="425"/>
      <c r="PDK70" s="425"/>
      <c r="PDL70" s="425"/>
      <c r="PDM70" s="425"/>
      <c r="PDN70" s="425"/>
      <c r="PDO70" s="425"/>
      <c r="PDP70" s="425"/>
      <c r="PDQ70" s="425"/>
      <c r="PDR70" s="425"/>
      <c r="PDS70" s="425"/>
      <c r="PDT70" s="425"/>
      <c r="PDU70" s="425"/>
      <c r="PDV70" s="425"/>
      <c r="PDW70" s="425"/>
      <c r="PDX70" s="425"/>
      <c r="PDY70" s="425"/>
      <c r="PDZ70" s="425"/>
      <c r="PEA70" s="425"/>
      <c r="PEB70" s="425"/>
      <c r="PEC70" s="425"/>
      <c r="PED70" s="425"/>
      <c r="PEE70" s="425"/>
      <c r="PEF70" s="425"/>
      <c r="PEG70" s="425"/>
      <c r="PEH70" s="425"/>
      <c r="PEI70" s="425"/>
      <c r="PEJ70" s="425"/>
      <c r="PEK70" s="425"/>
      <c r="PEL70" s="425"/>
      <c r="PEM70" s="425"/>
      <c r="PEN70" s="425"/>
      <c r="PEO70" s="425"/>
      <c r="PEP70" s="425"/>
      <c r="PEQ70" s="425"/>
      <c r="PER70" s="425"/>
      <c r="PES70" s="425"/>
      <c r="PET70" s="425"/>
      <c r="PEU70" s="425"/>
      <c r="PEV70" s="425"/>
      <c r="PEW70" s="425"/>
      <c r="PEX70" s="425"/>
      <c r="PEY70" s="425"/>
      <c r="PEZ70" s="425"/>
      <c r="PFA70" s="425"/>
      <c r="PFB70" s="425"/>
      <c r="PFC70" s="425"/>
      <c r="PFD70" s="425"/>
      <c r="PFE70" s="425"/>
      <c r="PFF70" s="425"/>
      <c r="PFG70" s="425"/>
      <c r="PFH70" s="425"/>
      <c r="PFI70" s="425"/>
      <c r="PFJ70" s="425"/>
      <c r="PFK70" s="425"/>
      <c r="PFL70" s="425"/>
      <c r="PFM70" s="425"/>
      <c r="PFN70" s="425"/>
      <c r="PFO70" s="425"/>
      <c r="PFP70" s="425"/>
      <c r="PFQ70" s="425"/>
      <c r="PFR70" s="425"/>
      <c r="PFS70" s="425"/>
      <c r="PFT70" s="425"/>
      <c r="PFU70" s="425"/>
      <c r="PFV70" s="425"/>
      <c r="PFW70" s="425"/>
      <c r="PFX70" s="425"/>
      <c r="PFY70" s="425"/>
      <c r="PFZ70" s="425"/>
      <c r="PGA70" s="425"/>
      <c r="PGB70" s="425"/>
      <c r="PGC70" s="425"/>
      <c r="PGD70" s="425"/>
      <c r="PGE70" s="425"/>
      <c r="PGF70" s="425"/>
      <c r="PGG70" s="425"/>
      <c r="PGH70" s="425"/>
      <c r="PGI70" s="425"/>
      <c r="PGJ70" s="425"/>
      <c r="PGK70" s="425"/>
      <c r="PGL70" s="425"/>
      <c r="PGM70" s="425"/>
      <c r="PGN70" s="425"/>
      <c r="PGO70" s="425"/>
      <c r="PGP70" s="425"/>
      <c r="PGQ70" s="425"/>
      <c r="PGR70" s="425"/>
      <c r="PGS70" s="425"/>
      <c r="PGT70" s="425"/>
      <c r="PGU70" s="425"/>
      <c r="PGV70" s="425"/>
      <c r="PGW70" s="425"/>
      <c r="PGX70" s="425"/>
      <c r="PGY70" s="425"/>
      <c r="PGZ70" s="425"/>
      <c r="PHA70" s="425"/>
      <c r="PHB70" s="425"/>
      <c r="PHC70" s="425"/>
      <c r="PHD70" s="425"/>
      <c r="PHE70" s="425"/>
      <c r="PHF70" s="425"/>
      <c r="PHG70" s="425"/>
      <c r="PHH70" s="425"/>
      <c r="PHI70" s="425"/>
      <c r="PHJ70" s="425"/>
      <c r="PHK70" s="425"/>
      <c r="PHL70" s="425"/>
      <c r="PHM70" s="425"/>
      <c r="PHN70" s="425"/>
      <c r="PHO70" s="425"/>
      <c r="PHP70" s="425"/>
      <c r="PHQ70" s="425"/>
      <c r="PHR70" s="425"/>
      <c r="PHS70" s="425"/>
      <c r="PHT70" s="425"/>
      <c r="PHU70" s="425"/>
      <c r="PHV70" s="425"/>
      <c r="PHW70" s="425"/>
      <c r="PHX70" s="425"/>
      <c r="PHY70" s="425"/>
      <c r="PHZ70" s="425"/>
      <c r="PIA70" s="425"/>
      <c r="PIB70" s="425"/>
      <c r="PIC70" s="425"/>
      <c r="PID70" s="425"/>
      <c r="PIE70" s="425"/>
      <c r="PIF70" s="425"/>
      <c r="PIG70" s="425"/>
      <c r="PIH70" s="425"/>
      <c r="PII70" s="425"/>
      <c r="PIJ70" s="425"/>
      <c r="PIK70" s="425"/>
      <c r="PIL70" s="425"/>
      <c r="PIM70" s="425"/>
      <c r="PIN70" s="425"/>
      <c r="PIO70" s="425"/>
      <c r="PIP70" s="425"/>
      <c r="PIQ70" s="425"/>
      <c r="PIR70" s="425"/>
      <c r="PIS70" s="425"/>
      <c r="PIT70" s="425"/>
      <c r="PIU70" s="425"/>
      <c r="PIV70" s="425"/>
      <c r="PIW70" s="425"/>
      <c r="PIX70" s="425"/>
      <c r="PIY70" s="425"/>
      <c r="PIZ70" s="425"/>
      <c r="PJA70" s="425"/>
      <c r="PJB70" s="425"/>
      <c r="PJC70" s="425"/>
      <c r="PJD70" s="425"/>
      <c r="PJE70" s="425"/>
      <c r="PJF70" s="425"/>
      <c r="PJG70" s="425"/>
      <c r="PJH70" s="425"/>
      <c r="PJI70" s="425"/>
      <c r="PJJ70" s="425"/>
      <c r="PJK70" s="425"/>
      <c r="PJL70" s="425"/>
      <c r="PJM70" s="425"/>
      <c r="PJN70" s="425"/>
      <c r="PJO70" s="425"/>
      <c r="PJP70" s="425"/>
      <c r="PJQ70" s="425"/>
      <c r="PJR70" s="425"/>
      <c r="PJS70" s="425"/>
      <c r="PJT70" s="425"/>
      <c r="PJU70" s="425"/>
      <c r="PJV70" s="425"/>
      <c r="PJW70" s="425"/>
      <c r="PJX70" s="425"/>
      <c r="PJY70" s="425"/>
      <c r="PJZ70" s="425"/>
      <c r="PKA70" s="425"/>
      <c r="PKB70" s="425"/>
      <c r="PKC70" s="425"/>
      <c r="PKD70" s="425"/>
      <c r="PKE70" s="425"/>
      <c r="PKF70" s="425"/>
      <c r="PKG70" s="425"/>
      <c r="PKH70" s="425"/>
      <c r="PKI70" s="425"/>
      <c r="PKJ70" s="425"/>
      <c r="PKK70" s="425"/>
      <c r="PKL70" s="425"/>
      <c r="PKM70" s="425"/>
      <c r="PKN70" s="425"/>
      <c r="PKO70" s="425"/>
      <c r="PKP70" s="425"/>
      <c r="PKQ70" s="425"/>
      <c r="PKR70" s="425"/>
      <c r="PKS70" s="425"/>
      <c r="PKT70" s="425"/>
      <c r="PKU70" s="425"/>
      <c r="PKV70" s="425"/>
      <c r="PKW70" s="425"/>
      <c r="PKX70" s="425"/>
      <c r="PKY70" s="425"/>
      <c r="PKZ70" s="425"/>
      <c r="PLA70" s="425"/>
      <c r="PLB70" s="425"/>
      <c r="PLC70" s="425"/>
      <c r="PLD70" s="425"/>
      <c r="PLE70" s="425"/>
      <c r="PLF70" s="425"/>
      <c r="PLG70" s="425"/>
      <c r="PLH70" s="425"/>
      <c r="PLI70" s="425"/>
      <c r="PLJ70" s="425"/>
      <c r="PLK70" s="425"/>
      <c r="PLL70" s="425"/>
      <c r="PLM70" s="425"/>
      <c r="PLN70" s="425"/>
      <c r="PLO70" s="425"/>
      <c r="PLP70" s="425"/>
      <c r="PLQ70" s="425"/>
      <c r="PLR70" s="425"/>
      <c r="PLS70" s="425"/>
      <c r="PLT70" s="425"/>
      <c r="PLU70" s="425"/>
      <c r="PLV70" s="425"/>
      <c r="PLW70" s="425"/>
      <c r="PLX70" s="425"/>
      <c r="PLY70" s="425"/>
      <c r="PLZ70" s="425"/>
      <c r="PMA70" s="425"/>
      <c r="PMB70" s="425"/>
      <c r="PMC70" s="425"/>
      <c r="PMD70" s="425"/>
      <c r="PME70" s="425"/>
      <c r="PMF70" s="425"/>
      <c r="PMG70" s="425"/>
      <c r="PMH70" s="425"/>
      <c r="PMI70" s="425"/>
      <c r="PMJ70" s="425"/>
      <c r="PMK70" s="425"/>
      <c r="PML70" s="425"/>
      <c r="PMM70" s="425"/>
      <c r="PMN70" s="425"/>
      <c r="PMO70" s="425"/>
      <c r="PMP70" s="425"/>
      <c r="PMQ70" s="425"/>
      <c r="PMR70" s="425"/>
      <c r="PMS70" s="425"/>
      <c r="PMT70" s="425"/>
      <c r="PMU70" s="425"/>
      <c r="PMV70" s="425"/>
      <c r="PMW70" s="425"/>
      <c r="PMX70" s="425"/>
      <c r="PMY70" s="425"/>
      <c r="PMZ70" s="425"/>
      <c r="PNA70" s="425"/>
      <c r="PNB70" s="425"/>
      <c r="PNC70" s="425"/>
      <c r="PND70" s="425"/>
      <c r="PNE70" s="425"/>
      <c r="PNF70" s="425"/>
      <c r="PNG70" s="425"/>
      <c r="PNH70" s="425"/>
      <c r="PNI70" s="425"/>
      <c r="PNJ70" s="425"/>
      <c r="PNK70" s="425"/>
      <c r="PNL70" s="425"/>
      <c r="PNM70" s="425"/>
      <c r="PNN70" s="425"/>
      <c r="PNO70" s="425"/>
      <c r="PNP70" s="425"/>
      <c r="PNQ70" s="425"/>
      <c r="PNR70" s="425"/>
      <c r="PNS70" s="425"/>
      <c r="PNT70" s="425"/>
      <c r="PNU70" s="425"/>
      <c r="PNV70" s="425"/>
      <c r="PNW70" s="425"/>
      <c r="PNX70" s="425"/>
      <c r="PNY70" s="425"/>
      <c r="PNZ70" s="425"/>
      <c r="POA70" s="425"/>
      <c r="POB70" s="425"/>
      <c r="POC70" s="425"/>
      <c r="POD70" s="425"/>
      <c r="POE70" s="425"/>
      <c r="POF70" s="425"/>
      <c r="POG70" s="425"/>
      <c r="POH70" s="425"/>
      <c r="POI70" s="425"/>
      <c r="POJ70" s="425"/>
      <c r="POK70" s="425"/>
      <c r="POL70" s="425"/>
      <c r="POM70" s="425"/>
      <c r="PON70" s="425"/>
      <c r="POO70" s="425"/>
      <c r="POP70" s="425"/>
      <c r="POQ70" s="425"/>
      <c r="POR70" s="425"/>
      <c r="POS70" s="425"/>
      <c r="POT70" s="425"/>
      <c r="POU70" s="425"/>
      <c r="POV70" s="425"/>
      <c r="POW70" s="425"/>
      <c r="POX70" s="425"/>
      <c r="POY70" s="425"/>
      <c r="POZ70" s="425"/>
      <c r="PPA70" s="425"/>
      <c r="PPB70" s="425"/>
      <c r="PPC70" s="425"/>
      <c r="PPD70" s="425"/>
      <c r="PPE70" s="425"/>
      <c r="PPF70" s="425"/>
      <c r="PPG70" s="425"/>
      <c r="PPH70" s="425"/>
      <c r="PPI70" s="425"/>
      <c r="PPJ70" s="425"/>
      <c r="PPK70" s="425"/>
      <c r="PPL70" s="425"/>
      <c r="PPM70" s="425"/>
      <c r="PPN70" s="425"/>
      <c r="PPO70" s="425"/>
      <c r="PPP70" s="425"/>
      <c r="PPQ70" s="425"/>
      <c r="PPR70" s="425"/>
      <c r="PPS70" s="425"/>
      <c r="PPT70" s="425"/>
      <c r="PPU70" s="425"/>
      <c r="PPV70" s="425"/>
      <c r="PPW70" s="425"/>
      <c r="PPX70" s="425"/>
      <c r="PPY70" s="425"/>
      <c r="PPZ70" s="425"/>
      <c r="PQA70" s="425"/>
      <c r="PQB70" s="425"/>
      <c r="PQC70" s="425"/>
      <c r="PQD70" s="425"/>
      <c r="PQE70" s="425"/>
      <c r="PQF70" s="425"/>
      <c r="PQG70" s="425"/>
      <c r="PQH70" s="425"/>
      <c r="PQI70" s="425"/>
      <c r="PQJ70" s="425"/>
      <c r="PQK70" s="425"/>
      <c r="PQL70" s="425"/>
      <c r="PQM70" s="425"/>
      <c r="PQN70" s="425"/>
      <c r="PQO70" s="425"/>
      <c r="PQP70" s="425"/>
      <c r="PQQ70" s="425"/>
      <c r="PQR70" s="425"/>
      <c r="PQS70" s="425"/>
      <c r="PQT70" s="425"/>
      <c r="PQU70" s="425"/>
      <c r="PQV70" s="425"/>
      <c r="PQW70" s="425"/>
      <c r="PQX70" s="425"/>
      <c r="PQY70" s="425"/>
      <c r="PQZ70" s="425"/>
      <c r="PRA70" s="425"/>
      <c r="PRB70" s="425"/>
      <c r="PRC70" s="425"/>
      <c r="PRD70" s="425"/>
      <c r="PRE70" s="425"/>
      <c r="PRF70" s="425"/>
      <c r="PRG70" s="425"/>
      <c r="PRH70" s="425"/>
      <c r="PRI70" s="425"/>
      <c r="PRJ70" s="425"/>
      <c r="PRK70" s="425"/>
      <c r="PRL70" s="425"/>
      <c r="PRM70" s="425"/>
      <c r="PRN70" s="425"/>
      <c r="PRO70" s="425"/>
      <c r="PRP70" s="425"/>
      <c r="PRQ70" s="425"/>
      <c r="PRR70" s="425"/>
      <c r="PRS70" s="425"/>
      <c r="PRT70" s="425"/>
      <c r="PRU70" s="425"/>
      <c r="PRV70" s="425"/>
      <c r="PRW70" s="425"/>
      <c r="PRX70" s="425"/>
      <c r="PRY70" s="425"/>
      <c r="PRZ70" s="425"/>
      <c r="PSA70" s="425"/>
      <c r="PSB70" s="425"/>
      <c r="PSC70" s="425"/>
      <c r="PSD70" s="425"/>
      <c r="PSE70" s="425"/>
      <c r="PSF70" s="425"/>
      <c r="PSG70" s="425"/>
      <c r="PSH70" s="425"/>
      <c r="PSI70" s="425"/>
      <c r="PSJ70" s="425"/>
      <c r="PSK70" s="425"/>
      <c r="PSL70" s="425"/>
      <c r="PSM70" s="425"/>
      <c r="PSN70" s="425"/>
      <c r="PSO70" s="425"/>
      <c r="PSP70" s="425"/>
      <c r="PSQ70" s="425"/>
      <c r="PSR70" s="425"/>
      <c r="PSS70" s="425"/>
      <c r="PST70" s="425"/>
      <c r="PSU70" s="425"/>
      <c r="PSV70" s="425"/>
      <c r="PSW70" s="425"/>
      <c r="PSX70" s="425"/>
      <c r="PSY70" s="425"/>
      <c r="PSZ70" s="425"/>
      <c r="PTA70" s="425"/>
      <c r="PTB70" s="425"/>
      <c r="PTC70" s="425"/>
      <c r="PTD70" s="425"/>
      <c r="PTE70" s="425"/>
      <c r="PTF70" s="425"/>
      <c r="PTG70" s="425"/>
      <c r="PTH70" s="425"/>
      <c r="PTI70" s="425"/>
      <c r="PTJ70" s="425"/>
      <c r="PTK70" s="425"/>
      <c r="PTL70" s="425"/>
      <c r="PTM70" s="425"/>
      <c r="PTN70" s="425"/>
      <c r="PTO70" s="425"/>
      <c r="PTP70" s="425"/>
      <c r="PTQ70" s="425"/>
      <c r="PTR70" s="425"/>
      <c r="PTS70" s="425"/>
      <c r="PTT70" s="425"/>
      <c r="PTU70" s="425"/>
      <c r="PTV70" s="425"/>
      <c r="PTW70" s="425"/>
      <c r="PTX70" s="425"/>
      <c r="PTY70" s="425"/>
      <c r="PTZ70" s="425"/>
      <c r="PUA70" s="425"/>
      <c r="PUB70" s="425"/>
      <c r="PUC70" s="425"/>
      <c r="PUD70" s="425"/>
      <c r="PUE70" s="425"/>
      <c r="PUF70" s="425"/>
      <c r="PUG70" s="425"/>
      <c r="PUH70" s="425"/>
      <c r="PUI70" s="425"/>
      <c r="PUJ70" s="425"/>
      <c r="PUK70" s="425"/>
      <c r="PUL70" s="425"/>
      <c r="PUM70" s="425"/>
      <c r="PUN70" s="425"/>
      <c r="PUO70" s="425"/>
      <c r="PUP70" s="425"/>
      <c r="PUQ70" s="425"/>
      <c r="PUR70" s="425"/>
      <c r="PUS70" s="425"/>
      <c r="PUT70" s="425"/>
      <c r="PUU70" s="425"/>
      <c r="PUV70" s="425"/>
      <c r="PUW70" s="425"/>
      <c r="PUX70" s="425"/>
      <c r="PUY70" s="425"/>
      <c r="PUZ70" s="425"/>
      <c r="PVA70" s="425"/>
      <c r="PVB70" s="425"/>
      <c r="PVC70" s="425"/>
      <c r="PVD70" s="425"/>
      <c r="PVE70" s="425"/>
      <c r="PVF70" s="425"/>
      <c r="PVG70" s="425"/>
      <c r="PVH70" s="425"/>
      <c r="PVI70" s="425"/>
      <c r="PVJ70" s="425"/>
      <c r="PVK70" s="425"/>
      <c r="PVL70" s="425"/>
      <c r="PVM70" s="425"/>
      <c r="PVN70" s="425"/>
      <c r="PVO70" s="425"/>
      <c r="PVP70" s="425"/>
      <c r="PVQ70" s="425"/>
      <c r="PVR70" s="425"/>
      <c r="PVS70" s="425"/>
      <c r="PVT70" s="425"/>
      <c r="PVU70" s="425"/>
      <c r="PVV70" s="425"/>
      <c r="PVW70" s="425"/>
      <c r="PVX70" s="425"/>
      <c r="PVY70" s="425"/>
      <c r="PVZ70" s="425"/>
      <c r="PWA70" s="425"/>
      <c r="PWB70" s="425"/>
      <c r="PWC70" s="425"/>
      <c r="PWD70" s="425"/>
      <c r="PWE70" s="425"/>
      <c r="PWF70" s="425"/>
      <c r="PWG70" s="425"/>
      <c r="PWH70" s="425"/>
      <c r="PWI70" s="425"/>
      <c r="PWJ70" s="425"/>
      <c r="PWK70" s="425"/>
      <c r="PWL70" s="425"/>
      <c r="PWM70" s="425"/>
      <c r="PWN70" s="425"/>
      <c r="PWO70" s="425"/>
      <c r="PWP70" s="425"/>
      <c r="PWQ70" s="425"/>
      <c r="PWR70" s="425"/>
      <c r="PWS70" s="425"/>
      <c r="PWT70" s="425"/>
      <c r="PWU70" s="425"/>
      <c r="PWV70" s="425"/>
      <c r="PWW70" s="425"/>
      <c r="PWX70" s="425"/>
      <c r="PWY70" s="425"/>
      <c r="PWZ70" s="425"/>
      <c r="PXA70" s="425"/>
      <c r="PXB70" s="425"/>
      <c r="PXC70" s="425"/>
      <c r="PXD70" s="425"/>
      <c r="PXE70" s="425"/>
      <c r="PXF70" s="425"/>
      <c r="PXG70" s="425"/>
      <c r="PXH70" s="425"/>
      <c r="PXI70" s="425"/>
      <c r="PXJ70" s="425"/>
      <c r="PXK70" s="425"/>
      <c r="PXL70" s="425"/>
      <c r="PXM70" s="425"/>
      <c r="PXN70" s="425"/>
      <c r="PXO70" s="425"/>
      <c r="PXP70" s="425"/>
      <c r="PXQ70" s="425"/>
      <c r="PXR70" s="425"/>
      <c r="PXS70" s="425"/>
      <c r="PXT70" s="425"/>
      <c r="PXU70" s="425"/>
      <c r="PXV70" s="425"/>
      <c r="PXW70" s="425"/>
      <c r="PXX70" s="425"/>
      <c r="PXY70" s="425"/>
      <c r="PXZ70" s="425"/>
      <c r="PYA70" s="425"/>
      <c r="PYB70" s="425"/>
      <c r="PYC70" s="425"/>
      <c r="PYD70" s="425"/>
      <c r="PYE70" s="425"/>
      <c r="PYF70" s="425"/>
      <c r="PYG70" s="425"/>
      <c r="PYH70" s="425"/>
      <c r="PYI70" s="425"/>
      <c r="PYJ70" s="425"/>
      <c r="PYK70" s="425"/>
      <c r="PYL70" s="425"/>
      <c r="PYM70" s="425"/>
      <c r="PYN70" s="425"/>
      <c r="PYO70" s="425"/>
      <c r="PYP70" s="425"/>
      <c r="PYQ70" s="425"/>
      <c r="PYR70" s="425"/>
      <c r="PYS70" s="425"/>
      <c r="PYT70" s="425"/>
      <c r="PYU70" s="425"/>
      <c r="PYV70" s="425"/>
      <c r="PYW70" s="425"/>
      <c r="PYX70" s="425"/>
      <c r="PYY70" s="425"/>
      <c r="PYZ70" s="425"/>
      <c r="PZA70" s="425"/>
      <c r="PZB70" s="425"/>
      <c r="PZC70" s="425"/>
      <c r="PZD70" s="425"/>
      <c r="PZE70" s="425"/>
      <c r="PZF70" s="425"/>
      <c r="PZG70" s="425"/>
      <c r="PZH70" s="425"/>
      <c r="PZI70" s="425"/>
      <c r="PZJ70" s="425"/>
      <c r="PZK70" s="425"/>
      <c r="PZL70" s="425"/>
      <c r="PZM70" s="425"/>
      <c r="PZN70" s="425"/>
      <c r="PZO70" s="425"/>
      <c r="PZP70" s="425"/>
      <c r="PZQ70" s="425"/>
      <c r="PZR70" s="425"/>
      <c r="PZS70" s="425"/>
      <c r="PZT70" s="425"/>
      <c r="PZU70" s="425"/>
      <c r="PZV70" s="425"/>
      <c r="PZW70" s="425"/>
      <c r="PZX70" s="425"/>
      <c r="PZY70" s="425"/>
      <c r="PZZ70" s="425"/>
      <c r="QAA70" s="425"/>
      <c r="QAB70" s="425"/>
      <c r="QAC70" s="425"/>
      <c r="QAD70" s="425"/>
      <c r="QAE70" s="425"/>
      <c r="QAF70" s="425"/>
      <c r="QAG70" s="425"/>
      <c r="QAH70" s="425"/>
      <c r="QAI70" s="425"/>
      <c r="QAJ70" s="425"/>
      <c r="QAK70" s="425"/>
      <c r="QAL70" s="425"/>
      <c r="QAM70" s="425"/>
      <c r="QAN70" s="425"/>
      <c r="QAO70" s="425"/>
      <c r="QAP70" s="425"/>
      <c r="QAQ70" s="425"/>
      <c r="QAR70" s="425"/>
      <c r="QAS70" s="425"/>
      <c r="QAT70" s="425"/>
      <c r="QAU70" s="425"/>
      <c r="QAV70" s="425"/>
      <c r="QAW70" s="425"/>
      <c r="QAX70" s="425"/>
      <c r="QAY70" s="425"/>
      <c r="QAZ70" s="425"/>
      <c r="QBA70" s="425"/>
      <c r="QBB70" s="425"/>
      <c r="QBC70" s="425"/>
      <c r="QBD70" s="425"/>
      <c r="QBE70" s="425"/>
      <c r="QBF70" s="425"/>
      <c r="QBG70" s="425"/>
      <c r="QBH70" s="425"/>
      <c r="QBI70" s="425"/>
      <c r="QBJ70" s="425"/>
      <c r="QBK70" s="425"/>
      <c r="QBL70" s="425"/>
      <c r="QBM70" s="425"/>
      <c r="QBN70" s="425"/>
      <c r="QBO70" s="425"/>
      <c r="QBP70" s="425"/>
      <c r="QBQ70" s="425"/>
      <c r="QBR70" s="425"/>
      <c r="QBS70" s="425"/>
      <c r="QBT70" s="425"/>
      <c r="QBU70" s="425"/>
      <c r="QBV70" s="425"/>
      <c r="QBW70" s="425"/>
      <c r="QBX70" s="425"/>
      <c r="QBY70" s="425"/>
      <c r="QBZ70" s="425"/>
      <c r="QCA70" s="425"/>
      <c r="QCB70" s="425"/>
      <c r="QCC70" s="425"/>
      <c r="QCD70" s="425"/>
      <c r="QCE70" s="425"/>
      <c r="QCF70" s="425"/>
      <c r="QCG70" s="425"/>
      <c r="QCH70" s="425"/>
      <c r="QCI70" s="425"/>
      <c r="QCJ70" s="425"/>
      <c r="QCK70" s="425"/>
      <c r="QCL70" s="425"/>
      <c r="QCM70" s="425"/>
      <c r="QCN70" s="425"/>
      <c r="QCO70" s="425"/>
      <c r="QCP70" s="425"/>
      <c r="QCQ70" s="425"/>
      <c r="QCR70" s="425"/>
      <c r="QCS70" s="425"/>
      <c r="QCT70" s="425"/>
      <c r="QCU70" s="425"/>
      <c r="QCV70" s="425"/>
      <c r="QCW70" s="425"/>
      <c r="QCX70" s="425"/>
      <c r="QCY70" s="425"/>
      <c r="QCZ70" s="425"/>
      <c r="QDA70" s="425"/>
      <c r="QDB70" s="425"/>
      <c r="QDC70" s="425"/>
      <c r="QDD70" s="425"/>
      <c r="QDE70" s="425"/>
      <c r="QDF70" s="425"/>
      <c r="QDG70" s="425"/>
      <c r="QDH70" s="425"/>
      <c r="QDI70" s="425"/>
      <c r="QDJ70" s="425"/>
      <c r="QDK70" s="425"/>
      <c r="QDL70" s="425"/>
      <c r="QDM70" s="425"/>
      <c r="QDN70" s="425"/>
      <c r="QDO70" s="425"/>
      <c r="QDP70" s="425"/>
      <c r="QDQ70" s="425"/>
      <c r="QDR70" s="425"/>
      <c r="QDS70" s="425"/>
      <c r="QDT70" s="425"/>
      <c r="QDU70" s="425"/>
      <c r="QDV70" s="425"/>
      <c r="QDW70" s="425"/>
      <c r="QDX70" s="425"/>
      <c r="QDY70" s="425"/>
      <c r="QDZ70" s="425"/>
      <c r="QEA70" s="425"/>
      <c r="QEB70" s="425"/>
      <c r="QEC70" s="425"/>
      <c r="QED70" s="425"/>
      <c r="QEE70" s="425"/>
      <c r="QEF70" s="425"/>
      <c r="QEG70" s="425"/>
      <c r="QEH70" s="425"/>
      <c r="QEI70" s="425"/>
      <c r="QEJ70" s="425"/>
      <c r="QEK70" s="425"/>
      <c r="QEL70" s="425"/>
      <c r="QEM70" s="425"/>
      <c r="QEN70" s="425"/>
      <c r="QEO70" s="425"/>
      <c r="QEP70" s="425"/>
      <c r="QEQ70" s="425"/>
      <c r="QER70" s="425"/>
      <c r="QES70" s="425"/>
      <c r="QET70" s="425"/>
      <c r="QEU70" s="425"/>
      <c r="QEV70" s="425"/>
      <c r="QEW70" s="425"/>
      <c r="QEX70" s="425"/>
      <c r="QEY70" s="425"/>
      <c r="QEZ70" s="425"/>
      <c r="QFA70" s="425"/>
      <c r="QFB70" s="425"/>
      <c r="QFC70" s="425"/>
      <c r="QFD70" s="425"/>
      <c r="QFE70" s="425"/>
      <c r="QFF70" s="425"/>
      <c r="QFG70" s="425"/>
      <c r="QFH70" s="425"/>
      <c r="QFI70" s="425"/>
      <c r="QFJ70" s="425"/>
      <c r="QFK70" s="425"/>
      <c r="QFL70" s="425"/>
      <c r="QFM70" s="425"/>
      <c r="QFN70" s="425"/>
      <c r="QFO70" s="425"/>
      <c r="QFP70" s="425"/>
      <c r="QFQ70" s="425"/>
      <c r="QFR70" s="425"/>
      <c r="QFS70" s="425"/>
      <c r="QFT70" s="425"/>
      <c r="QFU70" s="425"/>
      <c r="QFV70" s="425"/>
      <c r="QFW70" s="425"/>
      <c r="QFX70" s="425"/>
      <c r="QFY70" s="425"/>
      <c r="QFZ70" s="425"/>
      <c r="QGA70" s="425"/>
      <c r="QGB70" s="425"/>
      <c r="QGC70" s="425"/>
      <c r="QGD70" s="425"/>
      <c r="QGE70" s="425"/>
      <c r="QGF70" s="425"/>
      <c r="QGG70" s="425"/>
      <c r="QGH70" s="425"/>
      <c r="QGI70" s="425"/>
      <c r="QGJ70" s="425"/>
      <c r="QGK70" s="425"/>
      <c r="QGL70" s="425"/>
      <c r="QGM70" s="425"/>
      <c r="QGN70" s="425"/>
      <c r="QGO70" s="425"/>
      <c r="QGP70" s="425"/>
      <c r="QGQ70" s="425"/>
      <c r="QGR70" s="425"/>
      <c r="QGS70" s="425"/>
      <c r="QGT70" s="425"/>
      <c r="QGU70" s="425"/>
      <c r="QGV70" s="425"/>
      <c r="QGW70" s="425"/>
      <c r="QGX70" s="425"/>
      <c r="QGY70" s="425"/>
      <c r="QGZ70" s="425"/>
      <c r="QHA70" s="425"/>
      <c r="QHB70" s="425"/>
      <c r="QHC70" s="425"/>
      <c r="QHD70" s="425"/>
      <c r="QHE70" s="425"/>
      <c r="QHF70" s="425"/>
      <c r="QHG70" s="425"/>
      <c r="QHH70" s="425"/>
      <c r="QHI70" s="425"/>
      <c r="QHJ70" s="425"/>
      <c r="QHK70" s="425"/>
      <c r="QHL70" s="425"/>
      <c r="QHM70" s="425"/>
      <c r="QHN70" s="425"/>
      <c r="QHO70" s="425"/>
      <c r="QHP70" s="425"/>
      <c r="QHQ70" s="425"/>
      <c r="QHR70" s="425"/>
      <c r="QHS70" s="425"/>
      <c r="QHT70" s="425"/>
      <c r="QHU70" s="425"/>
      <c r="QHV70" s="425"/>
      <c r="QHW70" s="425"/>
      <c r="QHX70" s="425"/>
      <c r="QHY70" s="425"/>
      <c r="QHZ70" s="425"/>
      <c r="QIA70" s="425"/>
      <c r="QIB70" s="425"/>
      <c r="QIC70" s="425"/>
      <c r="QID70" s="425"/>
      <c r="QIE70" s="425"/>
      <c r="QIF70" s="425"/>
      <c r="QIG70" s="425"/>
      <c r="QIH70" s="425"/>
      <c r="QII70" s="425"/>
      <c r="QIJ70" s="425"/>
      <c r="QIK70" s="425"/>
      <c r="QIL70" s="425"/>
      <c r="QIM70" s="425"/>
      <c r="QIN70" s="425"/>
      <c r="QIO70" s="425"/>
      <c r="QIP70" s="425"/>
      <c r="QIQ70" s="425"/>
      <c r="QIR70" s="425"/>
      <c r="QIS70" s="425"/>
      <c r="QIT70" s="425"/>
      <c r="QIU70" s="425"/>
      <c r="QIV70" s="425"/>
      <c r="QIW70" s="425"/>
      <c r="QIX70" s="425"/>
      <c r="QIY70" s="425"/>
      <c r="QIZ70" s="425"/>
      <c r="QJA70" s="425"/>
      <c r="QJB70" s="425"/>
      <c r="QJC70" s="425"/>
      <c r="QJD70" s="425"/>
      <c r="QJE70" s="425"/>
      <c r="QJF70" s="425"/>
      <c r="QJG70" s="425"/>
      <c r="QJH70" s="425"/>
      <c r="QJI70" s="425"/>
      <c r="QJJ70" s="425"/>
      <c r="QJK70" s="425"/>
      <c r="QJL70" s="425"/>
      <c r="QJM70" s="425"/>
      <c r="QJN70" s="425"/>
      <c r="QJO70" s="425"/>
      <c r="QJP70" s="425"/>
      <c r="QJQ70" s="425"/>
      <c r="QJR70" s="425"/>
      <c r="QJS70" s="425"/>
      <c r="QJT70" s="425"/>
      <c r="QJU70" s="425"/>
      <c r="QJV70" s="425"/>
      <c r="QJW70" s="425"/>
      <c r="QJX70" s="425"/>
      <c r="QJY70" s="425"/>
      <c r="QJZ70" s="425"/>
      <c r="QKA70" s="425"/>
      <c r="QKB70" s="425"/>
      <c r="QKC70" s="425"/>
      <c r="QKD70" s="425"/>
      <c r="QKE70" s="425"/>
      <c r="QKF70" s="425"/>
      <c r="QKG70" s="425"/>
      <c r="QKH70" s="425"/>
      <c r="QKI70" s="425"/>
      <c r="QKJ70" s="425"/>
      <c r="QKK70" s="425"/>
      <c r="QKL70" s="425"/>
      <c r="QKM70" s="425"/>
      <c r="QKN70" s="425"/>
      <c r="QKO70" s="425"/>
      <c r="QKP70" s="425"/>
      <c r="QKQ70" s="425"/>
      <c r="QKR70" s="425"/>
      <c r="QKS70" s="425"/>
      <c r="QKT70" s="425"/>
      <c r="QKU70" s="425"/>
      <c r="QKV70" s="425"/>
      <c r="QKW70" s="425"/>
      <c r="QKX70" s="425"/>
      <c r="QKY70" s="425"/>
      <c r="QKZ70" s="425"/>
      <c r="QLA70" s="425"/>
      <c r="QLB70" s="425"/>
      <c r="QLC70" s="425"/>
      <c r="QLD70" s="425"/>
      <c r="QLE70" s="425"/>
      <c r="QLF70" s="425"/>
      <c r="QLG70" s="425"/>
      <c r="QLH70" s="425"/>
      <c r="QLI70" s="425"/>
      <c r="QLJ70" s="425"/>
      <c r="QLK70" s="425"/>
      <c r="QLL70" s="425"/>
      <c r="QLM70" s="425"/>
      <c r="QLN70" s="425"/>
      <c r="QLO70" s="425"/>
      <c r="QLP70" s="425"/>
      <c r="QLQ70" s="425"/>
      <c r="QLR70" s="425"/>
      <c r="QLS70" s="425"/>
      <c r="QLT70" s="425"/>
      <c r="QLU70" s="425"/>
      <c r="QLV70" s="425"/>
      <c r="QLW70" s="425"/>
      <c r="QLX70" s="425"/>
      <c r="QLY70" s="425"/>
      <c r="QLZ70" s="425"/>
      <c r="QMA70" s="425"/>
      <c r="QMB70" s="425"/>
      <c r="QMC70" s="425"/>
      <c r="QMD70" s="425"/>
      <c r="QME70" s="425"/>
      <c r="QMF70" s="425"/>
      <c r="QMG70" s="425"/>
      <c r="QMH70" s="425"/>
      <c r="QMI70" s="425"/>
      <c r="QMJ70" s="425"/>
      <c r="QMK70" s="425"/>
      <c r="QML70" s="425"/>
      <c r="QMM70" s="425"/>
      <c r="QMN70" s="425"/>
      <c r="QMO70" s="425"/>
      <c r="QMP70" s="425"/>
      <c r="QMQ70" s="425"/>
      <c r="QMR70" s="425"/>
      <c r="QMS70" s="425"/>
      <c r="QMT70" s="425"/>
      <c r="QMU70" s="425"/>
      <c r="QMV70" s="425"/>
      <c r="QMW70" s="425"/>
      <c r="QMX70" s="425"/>
      <c r="QMY70" s="425"/>
      <c r="QMZ70" s="425"/>
      <c r="QNA70" s="425"/>
      <c r="QNB70" s="425"/>
      <c r="QNC70" s="425"/>
      <c r="QND70" s="425"/>
      <c r="QNE70" s="425"/>
      <c r="QNF70" s="425"/>
      <c r="QNG70" s="425"/>
      <c r="QNH70" s="425"/>
      <c r="QNI70" s="425"/>
      <c r="QNJ70" s="425"/>
      <c r="QNK70" s="425"/>
      <c r="QNL70" s="425"/>
      <c r="QNM70" s="425"/>
      <c r="QNN70" s="425"/>
      <c r="QNO70" s="425"/>
      <c r="QNP70" s="425"/>
      <c r="QNQ70" s="425"/>
      <c r="QNR70" s="425"/>
      <c r="QNS70" s="425"/>
      <c r="QNT70" s="425"/>
      <c r="QNU70" s="425"/>
      <c r="QNV70" s="425"/>
      <c r="QNW70" s="425"/>
      <c r="QNX70" s="425"/>
      <c r="QNY70" s="425"/>
      <c r="QNZ70" s="425"/>
      <c r="QOA70" s="425"/>
      <c r="QOB70" s="425"/>
      <c r="QOC70" s="425"/>
      <c r="QOD70" s="425"/>
      <c r="QOE70" s="425"/>
      <c r="QOF70" s="425"/>
      <c r="QOG70" s="425"/>
      <c r="QOH70" s="425"/>
      <c r="QOI70" s="425"/>
      <c r="QOJ70" s="425"/>
      <c r="QOK70" s="425"/>
      <c r="QOL70" s="425"/>
      <c r="QOM70" s="425"/>
      <c r="QON70" s="425"/>
      <c r="QOO70" s="425"/>
      <c r="QOP70" s="425"/>
      <c r="QOQ70" s="425"/>
      <c r="QOR70" s="425"/>
      <c r="QOS70" s="425"/>
      <c r="QOT70" s="425"/>
      <c r="QOU70" s="425"/>
      <c r="QOV70" s="425"/>
      <c r="QOW70" s="425"/>
      <c r="QOX70" s="425"/>
      <c r="QOY70" s="425"/>
      <c r="QOZ70" s="425"/>
      <c r="QPA70" s="425"/>
      <c r="QPB70" s="425"/>
      <c r="QPC70" s="425"/>
      <c r="QPD70" s="425"/>
      <c r="QPE70" s="425"/>
      <c r="QPF70" s="425"/>
      <c r="QPG70" s="425"/>
      <c r="QPH70" s="425"/>
      <c r="QPI70" s="425"/>
      <c r="QPJ70" s="425"/>
      <c r="QPK70" s="425"/>
      <c r="QPL70" s="425"/>
      <c r="QPM70" s="425"/>
      <c r="QPN70" s="425"/>
      <c r="QPO70" s="425"/>
      <c r="QPP70" s="425"/>
      <c r="QPQ70" s="425"/>
      <c r="QPR70" s="425"/>
      <c r="QPS70" s="425"/>
      <c r="QPT70" s="425"/>
      <c r="QPU70" s="425"/>
      <c r="QPV70" s="425"/>
      <c r="QPW70" s="425"/>
      <c r="QPX70" s="425"/>
      <c r="QPY70" s="425"/>
      <c r="QPZ70" s="425"/>
      <c r="QQA70" s="425"/>
      <c r="QQB70" s="425"/>
      <c r="QQC70" s="425"/>
      <c r="QQD70" s="425"/>
      <c r="QQE70" s="425"/>
      <c r="QQF70" s="425"/>
      <c r="QQG70" s="425"/>
      <c r="QQH70" s="425"/>
      <c r="QQI70" s="425"/>
      <c r="QQJ70" s="425"/>
      <c r="QQK70" s="425"/>
      <c r="QQL70" s="425"/>
      <c r="QQM70" s="425"/>
      <c r="QQN70" s="425"/>
      <c r="QQO70" s="425"/>
      <c r="QQP70" s="425"/>
      <c r="QQQ70" s="425"/>
      <c r="QQR70" s="425"/>
      <c r="QQS70" s="425"/>
      <c r="QQT70" s="425"/>
      <c r="QQU70" s="425"/>
      <c r="QQV70" s="425"/>
      <c r="QQW70" s="425"/>
      <c r="QQX70" s="425"/>
      <c r="QQY70" s="425"/>
      <c r="QQZ70" s="425"/>
      <c r="QRA70" s="425"/>
      <c r="QRB70" s="425"/>
      <c r="QRC70" s="425"/>
      <c r="QRD70" s="425"/>
      <c r="QRE70" s="425"/>
      <c r="QRF70" s="425"/>
      <c r="QRG70" s="425"/>
      <c r="QRH70" s="425"/>
      <c r="QRI70" s="425"/>
      <c r="QRJ70" s="425"/>
      <c r="QRK70" s="425"/>
      <c r="QRL70" s="425"/>
      <c r="QRM70" s="425"/>
      <c r="QRN70" s="425"/>
      <c r="QRO70" s="425"/>
      <c r="QRP70" s="425"/>
      <c r="QRQ70" s="425"/>
      <c r="QRR70" s="425"/>
      <c r="QRS70" s="425"/>
      <c r="QRT70" s="425"/>
      <c r="QRU70" s="425"/>
      <c r="QRV70" s="425"/>
      <c r="QRW70" s="425"/>
      <c r="QRX70" s="425"/>
      <c r="QRY70" s="425"/>
      <c r="QRZ70" s="425"/>
      <c r="QSA70" s="425"/>
      <c r="QSB70" s="425"/>
      <c r="QSC70" s="425"/>
      <c r="QSD70" s="425"/>
      <c r="QSE70" s="425"/>
      <c r="QSF70" s="425"/>
      <c r="QSG70" s="425"/>
      <c r="QSH70" s="425"/>
      <c r="QSI70" s="425"/>
      <c r="QSJ70" s="425"/>
      <c r="QSK70" s="425"/>
      <c r="QSL70" s="425"/>
      <c r="QSM70" s="425"/>
      <c r="QSN70" s="425"/>
      <c r="QSO70" s="425"/>
      <c r="QSP70" s="425"/>
      <c r="QSQ70" s="425"/>
      <c r="QSR70" s="425"/>
      <c r="QSS70" s="425"/>
      <c r="QST70" s="425"/>
      <c r="QSU70" s="425"/>
      <c r="QSV70" s="425"/>
      <c r="QSW70" s="425"/>
      <c r="QSX70" s="425"/>
      <c r="QSY70" s="425"/>
      <c r="QSZ70" s="425"/>
      <c r="QTA70" s="425"/>
      <c r="QTB70" s="425"/>
      <c r="QTC70" s="425"/>
      <c r="QTD70" s="425"/>
      <c r="QTE70" s="425"/>
      <c r="QTF70" s="425"/>
      <c r="QTG70" s="425"/>
      <c r="QTH70" s="425"/>
      <c r="QTI70" s="425"/>
      <c r="QTJ70" s="425"/>
      <c r="QTK70" s="425"/>
      <c r="QTL70" s="425"/>
      <c r="QTM70" s="425"/>
      <c r="QTN70" s="425"/>
      <c r="QTO70" s="425"/>
      <c r="QTP70" s="425"/>
      <c r="QTQ70" s="425"/>
      <c r="QTR70" s="425"/>
      <c r="QTS70" s="425"/>
      <c r="QTT70" s="425"/>
      <c r="QTU70" s="425"/>
      <c r="QTV70" s="425"/>
      <c r="QTW70" s="425"/>
      <c r="QTX70" s="425"/>
      <c r="QTY70" s="425"/>
      <c r="QTZ70" s="425"/>
      <c r="QUA70" s="425"/>
      <c r="QUB70" s="425"/>
      <c r="QUC70" s="425"/>
      <c r="QUD70" s="425"/>
      <c r="QUE70" s="425"/>
      <c r="QUF70" s="425"/>
      <c r="QUG70" s="425"/>
      <c r="QUH70" s="425"/>
      <c r="QUI70" s="425"/>
      <c r="QUJ70" s="425"/>
      <c r="QUK70" s="425"/>
      <c r="QUL70" s="425"/>
      <c r="QUM70" s="425"/>
      <c r="QUN70" s="425"/>
      <c r="QUO70" s="425"/>
      <c r="QUP70" s="425"/>
      <c r="QUQ70" s="425"/>
      <c r="QUR70" s="425"/>
      <c r="QUS70" s="425"/>
      <c r="QUT70" s="425"/>
      <c r="QUU70" s="425"/>
      <c r="QUV70" s="425"/>
      <c r="QUW70" s="425"/>
      <c r="QUX70" s="425"/>
      <c r="QUY70" s="425"/>
      <c r="QUZ70" s="425"/>
      <c r="QVA70" s="425"/>
      <c r="QVB70" s="425"/>
      <c r="QVC70" s="425"/>
      <c r="QVD70" s="425"/>
      <c r="QVE70" s="425"/>
      <c r="QVF70" s="425"/>
      <c r="QVG70" s="425"/>
      <c r="QVH70" s="425"/>
      <c r="QVI70" s="425"/>
      <c r="QVJ70" s="425"/>
      <c r="QVK70" s="425"/>
      <c r="QVL70" s="425"/>
      <c r="QVM70" s="425"/>
      <c r="QVN70" s="425"/>
      <c r="QVO70" s="425"/>
      <c r="QVP70" s="425"/>
      <c r="QVQ70" s="425"/>
      <c r="QVR70" s="425"/>
      <c r="QVS70" s="425"/>
      <c r="QVT70" s="425"/>
      <c r="QVU70" s="425"/>
      <c r="QVV70" s="425"/>
      <c r="QVW70" s="425"/>
      <c r="QVX70" s="425"/>
      <c r="QVY70" s="425"/>
      <c r="QVZ70" s="425"/>
      <c r="QWA70" s="425"/>
      <c r="QWB70" s="425"/>
      <c r="QWC70" s="425"/>
      <c r="QWD70" s="425"/>
      <c r="QWE70" s="425"/>
      <c r="QWF70" s="425"/>
      <c r="QWG70" s="425"/>
      <c r="QWH70" s="425"/>
      <c r="QWI70" s="425"/>
      <c r="QWJ70" s="425"/>
      <c r="QWK70" s="425"/>
      <c r="QWL70" s="425"/>
      <c r="QWM70" s="425"/>
      <c r="QWN70" s="425"/>
      <c r="QWO70" s="425"/>
      <c r="QWP70" s="425"/>
      <c r="QWQ70" s="425"/>
      <c r="QWR70" s="425"/>
      <c r="QWS70" s="425"/>
      <c r="QWT70" s="425"/>
      <c r="QWU70" s="425"/>
      <c r="QWV70" s="425"/>
      <c r="QWW70" s="425"/>
      <c r="QWX70" s="425"/>
      <c r="QWY70" s="425"/>
      <c r="QWZ70" s="425"/>
      <c r="QXA70" s="425"/>
      <c r="QXB70" s="425"/>
      <c r="QXC70" s="425"/>
      <c r="QXD70" s="425"/>
      <c r="QXE70" s="425"/>
      <c r="QXF70" s="425"/>
      <c r="QXG70" s="425"/>
      <c r="QXH70" s="425"/>
      <c r="QXI70" s="425"/>
      <c r="QXJ70" s="425"/>
      <c r="QXK70" s="425"/>
      <c r="QXL70" s="425"/>
      <c r="QXM70" s="425"/>
      <c r="QXN70" s="425"/>
      <c r="QXO70" s="425"/>
      <c r="QXP70" s="425"/>
      <c r="QXQ70" s="425"/>
      <c r="QXR70" s="425"/>
      <c r="QXS70" s="425"/>
      <c r="QXT70" s="425"/>
      <c r="QXU70" s="425"/>
      <c r="QXV70" s="425"/>
      <c r="QXW70" s="425"/>
      <c r="QXX70" s="425"/>
      <c r="QXY70" s="425"/>
      <c r="QXZ70" s="425"/>
      <c r="QYA70" s="425"/>
      <c r="QYB70" s="425"/>
      <c r="QYC70" s="425"/>
      <c r="QYD70" s="425"/>
      <c r="QYE70" s="425"/>
      <c r="QYF70" s="425"/>
      <c r="QYG70" s="425"/>
      <c r="QYH70" s="425"/>
      <c r="QYI70" s="425"/>
      <c r="QYJ70" s="425"/>
      <c r="QYK70" s="425"/>
      <c r="QYL70" s="425"/>
      <c r="QYM70" s="425"/>
      <c r="QYN70" s="425"/>
      <c r="QYO70" s="425"/>
      <c r="QYP70" s="425"/>
      <c r="QYQ70" s="425"/>
      <c r="QYR70" s="425"/>
      <c r="QYS70" s="425"/>
      <c r="QYT70" s="425"/>
      <c r="QYU70" s="425"/>
      <c r="QYV70" s="425"/>
      <c r="QYW70" s="425"/>
      <c r="QYX70" s="425"/>
      <c r="QYY70" s="425"/>
      <c r="QYZ70" s="425"/>
      <c r="QZA70" s="425"/>
      <c r="QZB70" s="425"/>
      <c r="QZC70" s="425"/>
      <c r="QZD70" s="425"/>
      <c r="QZE70" s="425"/>
      <c r="QZF70" s="425"/>
      <c r="QZG70" s="425"/>
      <c r="QZH70" s="425"/>
      <c r="QZI70" s="425"/>
      <c r="QZJ70" s="425"/>
      <c r="QZK70" s="425"/>
      <c r="QZL70" s="425"/>
      <c r="QZM70" s="425"/>
      <c r="QZN70" s="425"/>
      <c r="QZO70" s="425"/>
      <c r="QZP70" s="425"/>
      <c r="QZQ70" s="425"/>
      <c r="QZR70" s="425"/>
      <c r="QZS70" s="425"/>
      <c r="QZT70" s="425"/>
      <c r="QZU70" s="425"/>
      <c r="QZV70" s="425"/>
      <c r="QZW70" s="425"/>
      <c r="QZX70" s="425"/>
      <c r="QZY70" s="425"/>
      <c r="QZZ70" s="425"/>
      <c r="RAA70" s="425"/>
      <c r="RAB70" s="425"/>
      <c r="RAC70" s="425"/>
      <c r="RAD70" s="425"/>
      <c r="RAE70" s="425"/>
      <c r="RAF70" s="425"/>
      <c r="RAG70" s="425"/>
      <c r="RAH70" s="425"/>
      <c r="RAI70" s="425"/>
      <c r="RAJ70" s="425"/>
      <c r="RAK70" s="425"/>
      <c r="RAL70" s="425"/>
      <c r="RAM70" s="425"/>
      <c r="RAN70" s="425"/>
      <c r="RAO70" s="425"/>
      <c r="RAP70" s="425"/>
      <c r="RAQ70" s="425"/>
      <c r="RAR70" s="425"/>
      <c r="RAS70" s="425"/>
      <c r="RAT70" s="425"/>
      <c r="RAU70" s="425"/>
      <c r="RAV70" s="425"/>
      <c r="RAW70" s="425"/>
      <c r="RAX70" s="425"/>
      <c r="RAY70" s="425"/>
      <c r="RAZ70" s="425"/>
      <c r="RBA70" s="425"/>
      <c r="RBB70" s="425"/>
      <c r="RBC70" s="425"/>
      <c r="RBD70" s="425"/>
      <c r="RBE70" s="425"/>
      <c r="RBF70" s="425"/>
      <c r="RBG70" s="425"/>
      <c r="RBH70" s="425"/>
      <c r="RBI70" s="425"/>
      <c r="RBJ70" s="425"/>
      <c r="RBK70" s="425"/>
      <c r="RBL70" s="425"/>
      <c r="RBM70" s="425"/>
      <c r="RBN70" s="425"/>
      <c r="RBO70" s="425"/>
      <c r="RBP70" s="425"/>
      <c r="RBQ70" s="425"/>
      <c r="RBR70" s="425"/>
      <c r="RBS70" s="425"/>
      <c r="RBT70" s="425"/>
      <c r="RBU70" s="425"/>
      <c r="RBV70" s="425"/>
      <c r="RBW70" s="425"/>
      <c r="RBX70" s="425"/>
      <c r="RBY70" s="425"/>
      <c r="RBZ70" s="425"/>
      <c r="RCA70" s="425"/>
      <c r="RCB70" s="425"/>
      <c r="RCC70" s="425"/>
      <c r="RCD70" s="425"/>
      <c r="RCE70" s="425"/>
      <c r="RCF70" s="425"/>
      <c r="RCG70" s="425"/>
      <c r="RCH70" s="425"/>
      <c r="RCI70" s="425"/>
      <c r="RCJ70" s="425"/>
      <c r="RCK70" s="425"/>
      <c r="RCL70" s="425"/>
      <c r="RCM70" s="425"/>
      <c r="RCN70" s="425"/>
      <c r="RCO70" s="425"/>
      <c r="RCP70" s="425"/>
      <c r="RCQ70" s="425"/>
      <c r="RCR70" s="425"/>
      <c r="RCS70" s="425"/>
      <c r="RCT70" s="425"/>
      <c r="RCU70" s="425"/>
      <c r="RCV70" s="425"/>
      <c r="RCW70" s="425"/>
      <c r="RCX70" s="425"/>
      <c r="RCY70" s="425"/>
      <c r="RCZ70" s="425"/>
      <c r="RDA70" s="425"/>
      <c r="RDB70" s="425"/>
      <c r="RDC70" s="425"/>
      <c r="RDD70" s="425"/>
      <c r="RDE70" s="425"/>
      <c r="RDF70" s="425"/>
      <c r="RDG70" s="425"/>
      <c r="RDH70" s="425"/>
      <c r="RDI70" s="425"/>
      <c r="RDJ70" s="425"/>
      <c r="RDK70" s="425"/>
      <c r="RDL70" s="425"/>
      <c r="RDM70" s="425"/>
      <c r="RDN70" s="425"/>
      <c r="RDO70" s="425"/>
      <c r="RDP70" s="425"/>
      <c r="RDQ70" s="425"/>
      <c r="RDR70" s="425"/>
      <c r="RDS70" s="425"/>
      <c r="RDT70" s="425"/>
      <c r="RDU70" s="425"/>
      <c r="RDV70" s="425"/>
      <c r="RDW70" s="425"/>
      <c r="RDX70" s="425"/>
      <c r="RDY70" s="425"/>
      <c r="RDZ70" s="425"/>
      <c r="REA70" s="425"/>
      <c r="REB70" s="425"/>
      <c r="REC70" s="425"/>
      <c r="RED70" s="425"/>
      <c r="REE70" s="425"/>
      <c r="REF70" s="425"/>
      <c r="REG70" s="425"/>
      <c r="REH70" s="425"/>
      <c r="REI70" s="425"/>
      <c r="REJ70" s="425"/>
      <c r="REK70" s="425"/>
      <c r="REL70" s="425"/>
      <c r="REM70" s="425"/>
      <c r="REN70" s="425"/>
      <c r="REO70" s="425"/>
      <c r="REP70" s="425"/>
      <c r="REQ70" s="425"/>
      <c r="RER70" s="425"/>
      <c r="RES70" s="425"/>
      <c r="RET70" s="425"/>
      <c r="REU70" s="425"/>
      <c r="REV70" s="425"/>
      <c r="REW70" s="425"/>
      <c r="REX70" s="425"/>
      <c r="REY70" s="425"/>
      <c r="REZ70" s="425"/>
      <c r="RFA70" s="425"/>
      <c r="RFB70" s="425"/>
      <c r="RFC70" s="425"/>
      <c r="RFD70" s="425"/>
      <c r="RFE70" s="425"/>
      <c r="RFF70" s="425"/>
      <c r="RFG70" s="425"/>
      <c r="RFH70" s="425"/>
      <c r="RFI70" s="425"/>
      <c r="RFJ70" s="425"/>
      <c r="RFK70" s="425"/>
      <c r="RFL70" s="425"/>
      <c r="RFM70" s="425"/>
      <c r="RFN70" s="425"/>
      <c r="RFO70" s="425"/>
      <c r="RFP70" s="425"/>
      <c r="RFQ70" s="425"/>
      <c r="RFR70" s="425"/>
      <c r="RFS70" s="425"/>
      <c r="RFT70" s="425"/>
      <c r="RFU70" s="425"/>
      <c r="RFV70" s="425"/>
      <c r="RFW70" s="425"/>
      <c r="RFX70" s="425"/>
      <c r="RFY70" s="425"/>
      <c r="RFZ70" s="425"/>
      <c r="RGA70" s="425"/>
      <c r="RGB70" s="425"/>
      <c r="RGC70" s="425"/>
      <c r="RGD70" s="425"/>
      <c r="RGE70" s="425"/>
      <c r="RGF70" s="425"/>
      <c r="RGG70" s="425"/>
      <c r="RGH70" s="425"/>
      <c r="RGI70" s="425"/>
      <c r="RGJ70" s="425"/>
      <c r="RGK70" s="425"/>
      <c r="RGL70" s="425"/>
      <c r="RGM70" s="425"/>
      <c r="RGN70" s="425"/>
      <c r="RGO70" s="425"/>
      <c r="RGP70" s="425"/>
      <c r="RGQ70" s="425"/>
      <c r="RGR70" s="425"/>
      <c r="RGS70" s="425"/>
      <c r="RGT70" s="425"/>
      <c r="RGU70" s="425"/>
      <c r="RGV70" s="425"/>
      <c r="RGW70" s="425"/>
      <c r="RGX70" s="425"/>
      <c r="RGY70" s="425"/>
      <c r="RGZ70" s="425"/>
      <c r="RHA70" s="425"/>
      <c r="RHB70" s="425"/>
      <c r="RHC70" s="425"/>
      <c r="RHD70" s="425"/>
      <c r="RHE70" s="425"/>
      <c r="RHF70" s="425"/>
      <c r="RHG70" s="425"/>
      <c r="RHH70" s="425"/>
      <c r="RHI70" s="425"/>
      <c r="RHJ70" s="425"/>
      <c r="RHK70" s="425"/>
      <c r="RHL70" s="425"/>
      <c r="RHM70" s="425"/>
      <c r="RHN70" s="425"/>
      <c r="RHO70" s="425"/>
      <c r="RHP70" s="425"/>
      <c r="RHQ70" s="425"/>
      <c r="RHR70" s="425"/>
      <c r="RHS70" s="425"/>
      <c r="RHT70" s="425"/>
      <c r="RHU70" s="425"/>
      <c r="RHV70" s="425"/>
      <c r="RHW70" s="425"/>
      <c r="RHX70" s="425"/>
      <c r="RHY70" s="425"/>
      <c r="RHZ70" s="425"/>
      <c r="RIA70" s="425"/>
      <c r="RIB70" s="425"/>
      <c r="RIC70" s="425"/>
      <c r="RID70" s="425"/>
      <c r="RIE70" s="425"/>
      <c r="RIF70" s="425"/>
      <c r="RIG70" s="425"/>
      <c r="RIH70" s="425"/>
      <c r="RII70" s="425"/>
      <c r="RIJ70" s="425"/>
      <c r="RIK70" s="425"/>
      <c r="RIL70" s="425"/>
      <c r="RIM70" s="425"/>
      <c r="RIN70" s="425"/>
      <c r="RIO70" s="425"/>
      <c r="RIP70" s="425"/>
      <c r="RIQ70" s="425"/>
      <c r="RIR70" s="425"/>
      <c r="RIS70" s="425"/>
      <c r="RIT70" s="425"/>
      <c r="RIU70" s="425"/>
      <c r="RIV70" s="425"/>
      <c r="RIW70" s="425"/>
      <c r="RIX70" s="425"/>
      <c r="RIY70" s="425"/>
      <c r="RIZ70" s="425"/>
      <c r="RJA70" s="425"/>
      <c r="RJB70" s="425"/>
      <c r="RJC70" s="425"/>
      <c r="RJD70" s="425"/>
      <c r="RJE70" s="425"/>
      <c r="RJF70" s="425"/>
      <c r="RJG70" s="425"/>
      <c r="RJH70" s="425"/>
      <c r="RJI70" s="425"/>
      <c r="RJJ70" s="425"/>
      <c r="RJK70" s="425"/>
      <c r="RJL70" s="425"/>
      <c r="RJM70" s="425"/>
      <c r="RJN70" s="425"/>
      <c r="RJO70" s="425"/>
      <c r="RJP70" s="425"/>
      <c r="RJQ70" s="425"/>
      <c r="RJR70" s="425"/>
      <c r="RJS70" s="425"/>
      <c r="RJT70" s="425"/>
      <c r="RJU70" s="425"/>
      <c r="RJV70" s="425"/>
      <c r="RJW70" s="425"/>
      <c r="RJX70" s="425"/>
      <c r="RJY70" s="425"/>
      <c r="RJZ70" s="425"/>
      <c r="RKA70" s="425"/>
      <c r="RKB70" s="425"/>
      <c r="RKC70" s="425"/>
      <c r="RKD70" s="425"/>
      <c r="RKE70" s="425"/>
      <c r="RKF70" s="425"/>
      <c r="RKG70" s="425"/>
      <c r="RKH70" s="425"/>
      <c r="RKI70" s="425"/>
      <c r="RKJ70" s="425"/>
      <c r="RKK70" s="425"/>
      <c r="RKL70" s="425"/>
      <c r="RKM70" s="425"/>
      <c r="RKN70" s="425"/>
      <c r="RKO70" s="425"/>
      <c r="RKP70" s="425"/>
      <c r="RKQ70" s="425"/>
      <c r="RKR70" s="425"/>
      <c r="RKS70" s="425"/>
      <c r="RKT70" s="425"/>
      <c r="RKU70" s="425"/>
      <c r="RKV70" s="425"/>
      <c r="RKW70" s="425"/>
      <c r="RKX70" s="425"/>
      <c r="RKY70" s="425"/>
      <c r="RKZ70" s="425"/>
      <c r="RLA70" s="425"/>
      <c r="RLB70" s="425"/>
      <c r="RLC70" s="425"/>
      <c r="RLD70" s="425"/>
      <c r="RLE70" s="425"/>
      <c r="RLF70" s="425"/>
      <c r="RLG70" s="425"/>
      <c r="RLH70" s="425"/>
      <c r="RLI70" s="425"/>
      <c r="RLJ70" s="425"/>
      <c r="RLK70" s="425"/>
      <c r="RLL70" s="425"/>
      <c r="RLM70" s="425"/>
      <c r="RLN70" s="425"/>
      <c r="RLO70" s="425"/>
      <c r="RLP70" s="425"/>
      <c r="RLQ70" s="425"/>
      <c r="RLR70" s="425"/>
      <c r="RLS70" s="425"/>
      <c r="RLT70" s="425"/>
      <c r="RLU70" s="425"/>
      <c r="RLV70" s="425"/>
      <c r="RLW70" s="425"/>
      <c r="RLX70" s="425"/>
      <c r="RLY70" s="425"/>
      <c r="RLZ70" s="425"/>
      <c r="RMA70" s="425"/>
      <c r="RMB70" s="425"/>
      <c r="RMC70" s="425"/>
      <c r="RMD70" s="425"/>
      <c r="RME70" s="425"/>
      <c r="RMF70" s="425"/>
      <c r="RMG70" s="425"/>
      <c r="RMH70" s="425"/>
      <c r="RMI70" s="425"/>
      <c r="RMJ70" s="425"/>
      <c r="RMK70" s="425"/>
      <c r="RML70" s="425"/>
      <c r="RMM70" s="425"/>
      <c r="RMN70" s="425"/>
      <c r="RMO70" s="425"/>
      <c r="RMP70" s="425"/>
      <c r="RMQ70" s="425"/>
      <c r="RMR70" s="425"/>
      <c r="RMS70" s="425"/>
      <c r="RMT70" s="425"/>
      <c r="RMU70" s="425"/>
      <c r="RMV70" s="425"/>
      <c r="RMW70" s="425"/>
      <c r="RMX70" s="425"/>
      <c r="RMY70" s="425"/>
      <c r="RMZ70" s="425"/>
      <c r="RNA70" s="425"/>
      <c r="RNB70" s="425"/>
      <c r="RNC70" s="425"/>
      <c r="RND70" s="425"/>
      <c r="RNE70" s="425"/>
      <c r="RNF70" s="425"/>
      <c r="RNG70" s="425"/>
      <c r="RNH70" s="425"/>
      <c r="RNI70" s="425"/>
      <c r="RNJ70" s="425"/>
      <c r="RNK70" s="425"/>
      <c r="RNL70" s="425"/>
      <c r="RNM70" s="425"/>
      <c r="RNN70" s="425"/>
      <c r="RNO70" s="425"/>
      <c r="RNP70" s="425"/>
      <c r="RNQ70" s="425"/>
      <c r="RNR70" s="425"/>
      <c r="RNS70" s="425"/>
      <c r="RNT70" s="425"/>
      <c r="RNU70" s="425"/>
      <c r="RNV70" s="425"/>
      <c r="RNW70" s="425"/>
      <c r="RNX70" s="425"/>
      <c r="RNY70" s="425"/>
      <c r="RNZ70" s="425"/>
      <c r="ROA70" s="425"/>
      <c r="ROB70" s="425"/>
      <c r="ROC70" s="425"/>
      <c r="ROD70" s="425"/>
      <c r="ROE70" s="425"/>
      <c r="ROF70" s="425"/>
      <c r="ROG70" s="425"/>
      <c r="ROH70" s="425"/>
      <c r="ROI70" s="425"/>
      <c r="ROJ70" s="425"/>
      <c r="ROK70" s="425"/>
      <c r="ROL70" s="425"/>
      <c r="ROM70" s="425"/>
      <c r="RON70" s="425"/>
      <c r="ROO70" s="425"/>
      <c r="ROP70" s="425"/>
      <c r="ROQ70" s="425"/>
      <c r="ROR70" s="425"/>
      <c r="ROS70" s="425"/>
      <c r="ROT70" s="425"/>
      <c r="ROU70" s="425"/>
      <c r="ROV70" s="425"/>
      <c r="ROW70" s="425"/>
      <c r="ROX70" s="425"/>
      <c r="ROY70" s="425"/>
      <c r="ROZ70" s="425"/>
      <c r="RPA70" s="425"/>
      <c r="RPB70" s="425"/>
      <c r="RPC70" s="425"/>
      <c r="RPD70" s="425"/>
      <c r="RPE70" s="425"/>
      <c r="RPF70" s="425"/>
      <c r="RPG70" s="425"/>
      <c r="RPH70" s="425"/>
      <c r="RPI70" s="425"/>
      <c r="RPJ70" s="425"/>
      <c r="RPK70" s="425"/>
      <c r="RPL70" s="425"/>
      <c r="RPM70" s="425"/>
      <c r="RPN70" s="425"/>
      <c r="RPO70" s="425"/>
      <c r="RPP70" s="425"/>
      <c r="RPQ70" s="425"/>
      <c r="RPR70" s="425"/>
      <c r="RPS70" s="425"/>
      <c r="RPT70" s="425"/>
      <c r="RPU70" s="425"/>
      <c r="RPV70" s="425"/>
      <c r="RPW70" s="425"/>
      <c r="RPX70" s="425"/>
      <c r="RPY70" s="425"/>
      <c r="RPZ70" s="425"/>
      <c r="RQA70" s="425"/>
      <c r="RQB70" s="425"/>
      <c r="RQC70" s="425"/>
      <c r="RQD70" s="425"/>
      <c r="RQE70" s="425"/>
      <c r="RQF70" s="425"/>
      <c r="RQG70" s="425"/>
      <c r="RQH70" s="425"/>
      <c r="RQI70" s="425"/>
      <c r="RQJ70" s="425"/>
      <c r="RQK70" s="425"/>
      <c r="RQL70" s="425"/>
      <c r="RQM70" s="425"/>
      <c r="RQN70" s="425"/>
      <c r="RQO70" s="425"/>
      <c r="RQP70" s="425"/>
      <c r="RQQ70" s="425"/>
      <c r="RQR70" s="425"/>
      <c r="RQS70" s="425"/>
      <c r="RQT70" s="425"/>
      <c r="RQU70" s="425"/>
      <c r="RQV70" s="425"/>
      <c r="RQW70" s="425"/>
      <c r="RQX70" s="425"/>
      <c r="RQY70" s="425"/>
      <c r="RQZ70" s="425"/>
      <c r="RRA70" s="425"/>
      <c r="RRB70" s="425"/>
      <c r="RRC70" s="425"/>
      <c r="RRD70" s="425"/>
      <c r="RRE70" s="425"/>
      <c r="RRF70" s="425"/>
      <c r="RRG70" s="425"/>
      <c r="RRH70" s="425"/>
      <c r="RRI70" s="425"/>
      <c r="RRJ70" s="425"/>
      <c r="RRK70" s="425"/>
      <c r="RRL70" s="425"/>
      <c r="RRM70" s="425"/>
      <c r="RRN70" s="425"/>
      <c r="RRO70" s="425"/>
      <c r="RRP70" s="425"/>
      <c r="RRQ70" s="425"/>
      <c r="RRR70" s="425"/>
      <c r="RRS70" s="425"/>
      <c r="RRT70" s="425"/>
      <c r="RRU70" s="425"/>
      <c r="RRV70" s="425"/>
      <c r="RRW70" s="425"/>
      <c r="RRX70" s="425"/>
      <c r="RRY70" s="425"/>
      <c r="RRZ70" s="425"/>
      <c r="RSA70" s="425"/>
      <c r="RSB70" s="425"/>
      <c r="RSC70" s="425"/>
      <c r="RSD70" s="425"/>
      <c r="RSE70" s="425"/>
      <c r="RSF70" s="425"/>
      <c r="RSG70" s="425"/>
      <c r="RSH70" s="425"/>
      <c r="RSI70" s="425"/>
      <c r="RSJ70" s="425"/>
      <c r="RSK70" s="425"/>
      <c r="RSL70" s="425"/>
      <c r="RSM70" s="425"/>
      <c r="RSN70" s="425"/>
      <c r="RSO70" s="425"/>
      <c r="RSP70" s="425"/>
      <c r="RSQ70" s="425"/>
      <c r="RSR70" s="425"/>
      <c r="RSS70" s="425"/>
      <c r="RST70" s="425"/>
      <c r="RSU70" s="425"/>
      <c r="RSV70" s="425"/>
      <c r="RSW70" s="425"/>
      <c r="RSX70" s="425"/>
      <c r="RSY70" s="425"/>
      <c r="RSZ70" s="425"/>
      <c r="RTA70" s="425"/>
      <c r="RTB70" s="425"/>
      <c r="RTC70" s="425"/>
      <c r="RTD70" s="425"/>
      <c r="RTE70" s="425"/>
      <c r="RTF70" s="425"/>
      <c r="RTG70" s="425"/>
      <c r="RTH70" s="425"/>
      <c r="RTI70" s="425"/>
      <c r="RTJ70" s="425"/>
      <c r="RTK70" s="425"/>
      <c r="RTL70" s="425"/>
      <c r="RTM70" s="425"/>
      <c r="RTN70" s="425"/>
      <c r="RTO70" s="425"/>
      <c r="RTP70" s="425"/>
      <c r="RTQ70" s="425"/>
      <c r="RTR70" s="425"/>
      <c r="RTS70" s="425"/>
      <c r="RTT70" s="425"/>
      <c r="RTU70" s="425"/>
      <c r="RTV70" s="425"/>
      <c r="RTW70" s="425"/>
      <c r="RTX70" s="425"/>
      <c r="RTY70" s="425"/>
      <c r="RTZ70" s="425"/>
      <c r="RUA70" s="425"/>
      <c r="RUB70" s="425"/>
      <c r="RUC70" s="425"/>
      <c r="RUD70" s="425"/>
      <c r="RUE70" s="425"/>
      <c r="RUF70" s="425"/>
      <c r="RUG70" s="425"/>
      <c r="RUH70" s="425"/>
      <c r="RUI70" s="425"/>
      <c r="RUJ70" s="425"/>
      <c r="RUK70" s="425"/>
      <c r="RUL70" s="425"/>
      <c r="RUM70" s="425"/>
      <c r="RUN70" s="425"/>
      <c r="RUO70" s="425"/>
      <c r="RUP70" s="425"/>
      <c r="RUQ70" s="425"/>
      <c r="RUR70" s="425"/>
      <c r="RUS70" s="425"/>
      <c r="RUT70" s="425"/>
      <c r="RUU70" s="425"/>
      <c r="RUV70" s="425"/>
      <c r="RUW70" s="425"/>
      <c r="RUX70" s="425"/>
      <c r="RUY70" s="425"/>
      <c r="RUZ70" s="425"/>
      <c r="RVA70" s="425"/>
      <c r="RVB70" s="425"/>
      <c r="RVC70" s="425"/>
      <c r="RVD70" s="425"/>
      <c r="RVE70" s="425"/>
      <c r="RVF70" s="425"/>
      <c r="RVG70" s="425"/>
      <c r="RVH70" s="425"/>
      <c r="RVI70" s="425"/>
      <c r="RVJ70" s="425"/>
      <c r="RVK70" s="425"/>
      <c r="RVL70" s="425"/>
      <c r="RVM70" s="425"/>
      <c r="RVN70" s="425"/>
      <c r="RVO70" s="425"/>
      <c r="RVP70" s="425"/>
      <c r="RVQ70" s="425"/>
      <c r="RVR70" s="425"/>
      <c r="RVS70" s="425"/>
      <c r="RVT70" s="425"/>
      <c r="RVU70" s="425"/>
      <c r="RVV70" s="425"/>
      <c r="RVW70" s="425"/>
      <c r="RVX70" s="425"/>
      <c r="RVY70" s="425"/>
      <c r="RVZ70" s="425"/>
      <c r="RWA70" s="425"/>
      <c r="RWB70" s="425"/>
      <c r="RWC70" s="425"/>
      <c r="RWD70" s="425"/>
      <c r="RWE70" s="425"/>
      <c r="RWF70" s="425"/>
      <c r="RWG70" s="425"/>
      <c r="RWH70" s="425"/>
      <c r="RWI70" s="425"/>
      <c r="RWJ70" s="425"/>
      <c r="RWK70" s="425"/>
      <c r="RWL70" s="425"/>
      <c r="RWM70" s="425"/>
      <c r="RWN70" s="425"/>
      <c r="RWO70" s="425"/>
      <c r="RWP70" s="425"/>
      <c r="RWQ70" s="425"/>
      <c r="RWR70" s="425"/>
      <c r="RWS70" s="425"/>
      <c r="RWT70" s="425"/>
      <c r="RWU70" s="425"/>
      <c r="RWV70" s="425"/>
      <c r="RWW70" s="425"/>
      <c r="RWX70" s="425"/>
      <c r="RWY70" s="425"/>
      <c r="RWZ70" s="425"/>
      <c r="RXA70" s="425"/>
      <c r="RXB70" s="425"/>
      <c r="RXC70" s="425"/>
      <c r="RXD70" s="425"/>
      <c r="RXE70" s="425"/>
      <c r="RXF70" s="425"/>
      <c r="RXG70" s="425"/>
      <c r="RXH70" s="425"/>
      <c r="RXI70" s="425"/>
      <c r="RXJ70" s="425"/>
      <c r="RXK70" s="425"/>
      <c r="RXL70" s="425"/>
      <c r="RXM70" s="425"/>
      <c r="RXN70" s="425"/>
      <c r="RXO70" s="425"/>
      <c r="RXP70" s="425"/>
      <c r="RXQ70" s="425"/>
      <c r="RXR70" s="425"/>
      <c r="RXS70" s="425"/>
      <c r="RXT70" s="425"/>
      <c r="RXU70" s="425"/>
      <c r="RXV70" s="425"/>
      <c r="RXW70" s="425"/>
      <c r="RXX70" s="425"/>
      <c r="RXY70" s="425"/>
      <c r="RXZ70" s="425"/>
      <c r="RYA70" s="425"/>
      <c r="RYB70" s="425"/>
      <c r="RYC70" s="425"/>
      <c r="RYD70" s="425"/>
      <c r="RYE70" s="425"/>
      <c r="RYF70" s="425"/>
      <c r="RYG70" s="425"/>
      <c r="RYH70" s="425"/>
      <c r="RYI70" s="425"/>
      <c r="RYJ70" s="425"/>
      <c r="RYK70" s="425"/>
      <c r="RYL70" s="425"/>
      <c r="RYM70" s="425"/>
      <c r="RYN70" s="425"/>
      <c r="RYO70" s="425"/>
      <c r="RYP70" s="425"/>
      <c r="RYQ70" s="425"/>
      <c r="RYR70" s="425"/>
      <c r="RYS70" s="425"/>
      <c r="RYT70" s="425"/>
      <c r="RYU70" s="425"/>
      <c r="RYV70" s="425"/>
      <c r="RYW70" s="425"/>
      <c r="RYX70" s="425"/>
      <c r="RYY70" s="425"/>
      <c r="RYZ70" s="425"/>
      <c r="RZA70" s="425"/>
      <c r="RZB70" s="425"/>
      <c r="RZC70" s="425"/>
      <c r="RZD70" s="425"/>
      <c r="RZE70" s="425"/>
      <c r="RZF70" s="425"/>
      <c r="RZG70" s="425"/>
      <c r="RZH70" s="425"/>
      <c r="RZI70" s="425"/>
      <c r="RZJ70" s="425"/>
      <c r="RZK70" s="425"/>
      <c r="RZL70" s="425"/>
      <c r="RZM70" s="425"/>
      <c r="RZN70" s="425"/>
      <c r="RZO70" s="425"/>
      <c r="RZP70" s="425"/>
      <c r="RZQ70" s="425"/>
      <c r="RZR70" s="425"/>
      <c r="RZS70" s="425"/>
      <c r="RZT70" s="425"/>
      <c r="RZU70" s="425"/>
      <c r="RZV70" s="425"/>
      <c r="RZW70" s="425"/>
      <c r="RZX70" s="425"/>
      <c r="RZY70" s="425"/>
      <c r="RZZ70" s="425"/>
      <c r="SAA70" s="425"/>
      <c r="SAB70" s="425"/>
      <c r="SAC70" s="425"/>
      <c r="SAD70" s="425"/>
      <c r="SAE70" s="425"/>
      <c r="SAF70" s="425"/>
      <c r="SAG70" s="425"/>
      <c r="SAH70" s="425"/>
      <c r="SAI70" s="425"/>
      <c r="SAJ70" s="425"/>
      <c r="SAK70" s="425"/>
      <c r="SAL70" s="425"/>
      <c r="SAM70" s="425"/>
      <c r="SAN70" s="425"/>
      <c r="SAO70" s="425"/>
      <c r="SAP70" s="425"/>
      <c r="SAQ70" s="425"/>
      <c r="SAR70" s="425"/>
      <c r="SAS70" s="425"/>
      <c r="SAT70" s="425"/>
      <c r="SAU70" s="425"/>
      <c r="SAV70" s="425"/>
      <c r="SAW70" s="425"/>
      <c r="SAX70" s="425"/>
      <c r="SAY70" s="425"/>
      <c r="SAZ70" s="425"/>
      <c r="SBA70" s="425"/>
      <c r="SBB70" s="425"/>
      <c r="SBC70" s="425"/>
      <c r="SBD70" s="425"/>
      <c r="SBE70" s="425"/>
      <c r="SBF70" s="425"/>
      <c r="SBG70" s="425"/>
      <c r="SBH70" s="425"/>
      <c r="SBI70" s="425"/>
      <c r="SBJ70" s="425"/>
      <c r="SBK70" s="425"/>
      <c r="SBL70" s="425"/>
      <c r="SBM70" s="425"/>
      <c r="SBN70" s="425"/>
      <c r="SBO70" s="425"/>
      <c r="SBP70" s="425"/>
      <c r="SBQ70" s="425"/>
      <c r="SBR70" s="425"/>
      <c r="SBS70" s="425"/>
      <c r="SBT70" s="425"/>
      <c r="SBU70" s="425"/>
      <c r="SBV70" s="425"/>
      <c r="SBW70" s="425"/>
      <c r="SBX70" s="425"/>
      <c r="SBY70" s="425"/>
      <c r="SBZ70" s="425"/>
      <c r="SCA70" s="425"/>
      <c r="SCB70" s="425"/>
      <c r="SCC70" s="425"/>
      <c r="SCD70" s="425"/>
      <c r="SCE70" s="425"/>
      <c r="SCF70" s="425"/>
      <c r="SCG70" s="425"/>
      <c r="SCH70" s="425"/>
      <c r="SCI70" s="425"/>
      <c r="SCJ70" s="425"/>
      <c r="SCK70" s="425"/>
      <c r="SCL70" s="425"/>
      <c r="SCM70" s="425"/>
      <c r="SCN70" s="425"/>
      <c r="SCO70" s="425"/>
      <c r="SCP70" s="425"/>
      <c r="SCQ70" s="425"/>
      <c r="SCR70" s="425"/>
      <c r="SCS70" s="425"/>
      <c r="SCT70" s="425"/>
      <c r="SCU70" s="425"/>
      <c r="SCV70" s="425"/>
      <c r="SCW70" s="425"/>
      <c r="SCX70" s="425"/>
      <c r="SCY70" s="425"/>
      <c r="SCZ70" s="425"/>
      <c r="SDA70" s="425"/>
      <c r="SDB70" s="425"/>
      <c r="SDC70" s="425"/>
      <c r="SDD70" s="425"/>
      <c r="SDE70" s="425"/>
      <c r="SDF70" s="425"/>
      <c r="SDG70" s="425"/>
      <c r="SDH70" s="425"/>
      <c r="SDI70" s="425"/>
      <c r="SDJ70" s="425"/>
      <c r="SDK70" s="425"/>
      <c r="SDL70" s="425"/>
      <c r="SDM70" s="425"/>
      <c r="SDN70" s="425"/>
      <c r="SDO70" s="425"/>
      <c r="SDP70" s="425"/>
      <c r="SDQ70" s="425"/>
      <c r="SDR70" s="425"/>
      <c r="SDS70" s="425"/>
      <c r="SDT70" s="425"/>
      <c r="SDU70" s="425"/>
      <c r="SDV70" s="425"/>
      <c r="SDW70" s="425"/>
      <c r="SDX70" s="425"/>
      <c r="SDY70" s="425"/>
      <c r="SDZ70" s="425"/>
      <c r="SEA70" s="425"/>
      <c r="SEB70" s="425"/>
      <c r="SEC70" s="425"/>
      <c r="SED70" s="425"/>
      <c r="SEE70" s="425"/>
      <c r="SEF70" s="425"/>
      <c r="SEG70" s="425"/>
      <c r="SEH70" s="425"/>
      <c r="SEI70" s="425"/>
      <c r="SEJ70" s="425"/>
      <c r="SEK70" s="425"/>
      <c r="SEL70" s="425"/>
      <c r="SEM70" s="425"/>
      <c r="SEN70" s="425"/>
      <c r="SEO70" s="425"/>
      <c r="SEP70" s="425"/>
      <c r="SEQ70" s="425"/>
      <c r="SER70" s="425"/>
      <c r="SES70" s="425"/>
      <c r="SET70" s="425"/>
      <c r="SEU70" s="425"/>
      <c r="SEV70" s="425"/>
      <c r="SEW70" s="425"/>
      <c r="SEX70" s="425"/>
      <c r="SEY70" s="425"/>
      <c r="SEZ70" s="425"/>
      <c r="SFA70" s="425"/>
      <c r="SFB70" s="425"/>
      <c r="SFC70" s="425"/>
      <c r="SFD70" s="425"/>
      <c r="SFE70" s="425"/>
      <c r="SFF70" s="425"/>
      <c r="SFG70" s="425"/>
      <c r="SFH70" s="425"/>
      <c r="SFI70" s="425"/>
      <c r="SFJ70" s="425"/>
      <c r="SFK70" s="425"/>
      <c r="SFL70" s="425"/>
      <c r="SFM70" s="425"/>
      <c r="SFN70" s="425"/>
      <c r="SFO70" s="425"/>
      <c r="SFP70" s="425"/>
      <c r="SFQ70" s="425"/>
      <c r="SFR70" s="425"/>
      <c r="SFS70" s="425"/>
      <c r="SFT70" s="425"/>
      <c r="SFU70" s="425"/>
      <c r="SFV70" s="425"/>
      <c r="SFW70" s="425"/>
      <c r="SFX70" s="425"/>
      <c r="SFY70" s="425"/>
      <c r="SFZ70" s="425"/>
      <c r="SGA70" s="425"/>
      <c r="SGB70" s="425"/>
      <c r="SGC70" s="425"/>
      <c r="SGD70" s="425"/>
      <c r="SGE70" s="425"/>
      <c r="SGF70" s="425"/>
      <c r="SGG70" s="425"/>
      <c r="SGH70" s="425"/>
      <c r="SGI70" s="425"/>
      <c r="SGJ70" s="425"/>
      <c r="SGK70" s="425"/>
      <c r="SGL70" s="425"/>
      <c r="SGM70" s="425"/>
      <c r="SGN70" s="425"/>
      <c r="SGO70" s="425"/>
      <c r="SGP70" s="425"/>
      <c r="SGQ70" s="425"/>
      <c r="SGR70" s="425"/>
      <c r="SGS70" s="425"/>
      <c r="SGT70" s="425"/>
      <c r="SGU70" s="425"/>
      <c r="SGV70" s="425"/>
      <c r="SGW70" s="425"/>
      <c r="SGX70" s="425"/>
      <c r="SGY70" s="425"/>
      <c r="SGZ70" s="425"/>
      <c r="SHA70" s="425"/>
      <c r="SHB70" s="425"/>
      <c r="SHC70" s="425"/>
      <c r="SHD70" s="425"/>
      <c r="SHE70" s="425"/>
      <c r="SHF70" s="425"/>
      <c r="SHG70" s="425"/>
      <c r="SHH70" s="425"/>
      <c r="SHI70" s="425"/>
      <c r="SHJ70" s="425"/>
      <c r="SHK70" s="425"/>
      <c r="SHL70" s="425"/>
      <c r="SHM70" s="425"/>
      <c r="SHN70" s="425"/>
      <c r="SHO70" s="425"/>
      <c r="SHP70" s="425"/>
      <c r="SHQ70" s="425"/>
      <c r="SHR70" s="425"/>
      <c r="SHS70" s="425"/>
      <c r="SHT70" s="425"/>
      <c r="SHU70" s="425"/>
      <c r="SHV70" s="425"/>
      <c r="SHW70" s="425"/>
      <c r="SHX70" s="425"/>
      <c r="SHY70" s="425"/>
      <c r="SHZ70" s="425"/>
      <c r="SIA70" s="425"/>
      <c r="SIB70" s="425"/>
      <c r="SIC70" s="425"/>
      <c r="SID70" s="425"/>
      <c r="SIE70" s="425"/>
      <c r="SIF70" s="425"/>
      <c r="SIG70" s="425"/>
      <c r="SIH70" s="425"/>
      <c r="SII70" s="425"/>
      <c r="SIJ70" s="425"/>
      <c r="SIK70" s="425"/>
      <c r="SIL70" s="425"/>
      <c r="SIM70" s="425"/>
      <c r="SIN70" s="425"/>
      <c r="SIO70" s="425"/>
      <c r="SIP70" s="425"/>
      <c r="SIQ70" s="425"/>
      <c r="SIR70" s="425"/>
      <c r="SIS70" s="425"/>
      <c r="SIT70" s="425"/>
      <c r="SIU70" s="425"/>
      <c r="SIV70" s="425"/>
      <c r="SIW70" s="425"/>
      <c r="SIX70" s="425"/>
      <c r="SIY70" s="425"/>
      <c r="SIZ70" s="425"/>
      <c r="SJA70" s="425"/>
      <c r="SJB70" s="425"/>
      <c r="SJC70" s="425"/>
      <c r="SJD70" s="425"/>
      <c r="SJE70" s="425"/>
      <c r="SJF70" s="425"/>
      <c r="SJG70" s="425"/>
      <c r="SJH70" s="425"/>
      <c r="SJI70" s="425"/>
      <c r="SJJ70" s="425"/>
      <c r="SJK70" s="425"/>
      <c r="SJL70" s="425"/>
      <c r="SJM70" s="425"/>
      <c r="SJN70" s="425"/>
      <c r="SJO70" s="425"/>
      <c r="SJP70" s="425"/>
      <c r="SJQ70" s="425"/>
      <c r="SJR70" s="425"/>
      <c r="SJS70" s="425"/>
      <c r="SJT70" s="425"/>
      <c r="SJU70" s="425"/>
      <c r="SJV70" s="425"/>
      <c r="SJW70" s="425"/>
      <c r="SJX70" s="425"/>
      <c r="SJY70" s="425"/>
      <c r="SJZ70" s="425"/>
      <c r="SKA70" s="425"/>
      <c r="SKB70" s="425"/>
      <c r="SKC70" s="425"/>
      <c r="SKD70" s="425"/>
      <c r="SKE70" s="425"/>
      <c r="SKF70" s="425"/>
      <c r="SKG70" s="425"/>
      <c r="SKH70" s="425"/>
      <c r="SKI70" s="425"/>
      <c r="SKJ70" s="425"/>
      <c r="SKK70" s="425"/>
      <c r="SKL70" s="425"/>
      <c r="SKM70" s="425"/>
      <c r="SKN70" s="425"/>
      <c r="SKO70" s="425"/>
      <c r="SKP70" s="425"/>
      <c r="SKQ70" s="425"/>
      <c r="SKR70" s="425"/>
      <c r="SKS70" s="425"/>
      <c r="SKT70" s="425"/>
      <c r="SKU70" s="425"/>
      <c r="SKV70" s="425"/>
      <c r="SKW70" s="425"/>
      <c r="SKX70" s="425"/>
      <c r="SKY70" s="425"/>
      <c r="SKZ70" s="425"/>
      <c r="SLA70" s="425"/>
      <c r="SLB70" s="425"/>
      <c r="SLC70" s="425"/>
      <c r="SLD70" s="425"/>
      <c r="SLE70" s="425"/>
      <c r="SLF70" s="425"/>
      <c r="SLG70" s="425"/>
      <c r="SLH70" s="425"/>
      <c r="SLI70" s="425"/>
      <c r="SLJ70" s="425"/>
      <c r="SLK70" s="425"/>
      <c r="SLL70" s="425"/>
      <c r="SLM70" s="425"/>
      <c r="SLN70" s="425"/>
      <c r="SLO70" s="425"/>
      <c r="SLP70" s="425"/>
      <c r="SLQ70" s="425"/>
      <c r="SLR70" s="425"/>
      <c r="SLS70" s="425"/>
      <c r="SLT70" s="425"/>
      <c r="SLU70" s="425"/>
      <c r="SLV70" s="425"/>
      <c r="SLW70" s="425"/>
      <c r="SLX70" s="425"/>
      <c r="SLY70" s="425"/>
      <c r="SLZ70" s="425"/>
      <c r="SMA70" s="425"/>
      <c r="SMB70" s="425"/>
      <c r="SMC70" s="425"/>
      <c r="SMD70" s="425"/>
      <c r="SME70" s="425"/>
      <c r="SMF70" s="425"/>
      <c r="SMG70" s="425"/>
      <c r="SMH70" s="425"/>
      <c r="SMI70" s="425"/>
      <c r="SMJ70" s="425"/>
      <c r="SMK70" s="425"/>
      <c r="SML70" s="425"/>
      <c r="SMM70" s="425"/>
      <c r="SMN70" s="425"/>
      <c r="SMO70" s="425"/>
      <c r="SMP70" s="425"/>
      <c r="SMQ70" s="425"/>
      <c r="SMR70" s="425"/>
      <c r="SMS70" s="425"/>
      <c r="SMT70" s="425"/>
      <c r="SMU70" s="425"/>
      <c r="SMV70" s="425"/>
      <c r="SMW70" s="425"/>
      <c r="SMX70" s="425"/>
      <c r="SMY70" s="425"/>
      <c r="SMZ70" s="425"/>
      <c r="SNA70" s="425"/>
      <c r="SNB70" s="425"/>
      <c r="SNC70" s="425"/>
      <c r="SND70" s="425"/>
      <c r="SNE70" s="425"/>
      <c r="SNF70" s="425"/>
      <c r="SNG70" s="425"/>
      <c r="SNH70" s="425"/>
      <c r="SNI70" s="425"/>
      <c r="SNJ70" s="425"/>
      <c r="SNK70" s="425"/>
      <c r="SNL70" s="425"/>
      <c r="SNM70" s="425"/>
      <c r="SNN70" s="425"/>
      <c r="SNO70" s="425"/>
      <c r="SNP70" s="425"/>
      <c r="SNQ70" s="425"/>
      <c r="SNR70" s="425"/>
      <c r="SNS70" s="425"/>
      <c r="SNT70" s="425"/>
      <c r="SNU70" s="425"/>
      <c r="SNV70" s="425"/>
      <c r="SNW70" s="425"/>
      <c r="SNX70" s="425"/>
      <c r="SNY70" s="425"/>
      <c r="SNZ70" s="425"/>
      <c r="SOA70" s="425"/>
      <c r="SOB70" s="425"/>
      <c r="SOC70" s="425"/>
      <c r="SOD70" s="425"/>
      <c r="SOE70" s="425"/>
      <c r="SOF70" s="425"/>
      <c r="SOG70" s="425"/>
      <c r="SOH70" s="425"/>
      <c r="SOI70" s="425"/>
      <c r="SOJ70" s="425"/>
      <c r="SOK70" s="425"/>
      <c r="SOL70" s="425"/>
      <c r="SOM70" s="425"/>
      <c r="SON70" s="425"/>
      <c r="SOO70" s="425"/>
      <c r="SOP70" s="425"/>
      <c r="SOQ70" s="425"/>
      <c r="SOR70" s="425"/>
      <c r="SOS70" s="425"/>
      <c r="SOT70" s="425"/>
      <c r="SOU70" s="425"/>
      <c r="SOV70" s="425"/>
      <c r="SOW70" s="425"/>
      <c r="SOX70" s="425"/>
      <c r="SOY70" s="425"/>
      <c r="SOZ70" s="425"/>
      <c r="SPA70" s="425"/>
      <c r="SPB70" s="425"/>
      <c r="SPC70" s="425"/>
      <c r="SPD70" s="425"/>
      <c r="SPE70" s="425"/>
      <c r="SPF70" s="425"/>
      <c r="SPG70" s="425"/>
      <c r="SPH70" s="425"/>
      <c r="SPI70" s="425"/>
      <c r="SPJ70" s="425"/>
      <c r="SPK70" s="425"/>
      <c r="SPL70" s="425"/>
      <c r="SPM70" s="425"/>
      <c r="SPN70" s="425"/>
      <c r="SPO70" s="425"/>
      <c r="SPP70" s="425"/>
      <c r="SPQ70" s="425"/>
      <c r="SPR70" s="425"/>
      <c r="SPS70" s="425"/>
      <c r="SPT70" s="425"/>
      <c r="SPU70" s="425"/>
      <c r="SPV70" s="425"/>
      <c r="SPW70" s="425"/>
      <c r="SPX70" s="425"/>
      <c r="SPY70" s="425"/>
      <c r="SPZ70" s="425"/>
      <c r="SQA70" s="425"/>
      <c r="SQB70" s="425"/>
      <c r="SQC70" s="425"/>
      <c r="SQD70" s="425"/>
      <c r="SQE70" s="425"/>
      <c r="SQF70" s="425"/>
      <c r="SQG70" s="425"/>
      <c r="SQH70" s="425"/>
      <c r="SQI70" s="425"/>
      <c r="SQJ70" s="425"/>
      <c r="SQK70" s="425"/>
      <c r="SQL70" s="425"/>
      <c r="SQM70" s="425"/>
      <c r="SQN70" s="425"/>
      <c r="SQO70" s="425"/>
      <c r="SQP70" s="425"/>
      <c r="SQQ70" s="425"/>
      <c r="SQR70" s="425"/>
      <c r="SQS70" s="425"/>
      <c r="SQT70" s="425"/>
      <c r="SQU70" s="425"/>
      <c r="SQV70" s="425"/>
      <c r="SQW70" s="425"/>
      <c r="SQX70" s="425"/>
      <c r="SQY70" s="425"/>
      <c r="SQZ70" s="425"/>
      <c r="SRA70" s="425"/>
      <c r="SRB70" s="425"/>
      <c r="SRC70" s="425"/>
      <c r="SRD70" s="425"/>
      <c r="SRE70" s="425"/>
      <c r="SRF70" s="425"/>
      <c r="SRG70" s="425"/>
      <c r="SRH70" s="425"/>
      <c r="SRI70" s="425"/>
      <c r="SRJ70" s="425"/>
      <c r="SRK70" s="425"/>
      <c r="SRL70" s="425"/>
      <c r="SRM70" s="425"/>
      <c r="SRN70" s="425"/>
      <c r="SRO70" s="425"/>
      <c r="SRP70" s="425"/>
      <c r="SRQ70" s="425"/>
      <c r="SRR70" s="425"/>
      <c r="SRS70" s="425"/>
      <c r="SRT70" s="425"/>
      <c r="SRU70" s="425"/>
      <c r="SRV70" s="425"/>
      <c r="SRW70" s="425"/>
      <c r="SRX70" s="425"/>
      <c r="SRY70" s="425"/>
      <c r="SRZ70" s="425"/>
      <c r="SSA70" s="425"/>
      <c r="SSB70" s="425"/>
      <c r="SSC70" s="425"/>
      <c r="SSD70" s="425"/>
      <c r="SSE70" s="425"/>
      <c r="SSF70" s="425"/>
      <c r="SSG70" s="425"/>
      <c r="SSH70" s="425"/>
      <c r="SSI70" s="425"/>
      <c r="SSJ70" s="425"/>
      <c r="SSK70" s="425"/>
      <c r="SSL70" s="425"/>
      <c r="SSM70" s="425"/>
      <c r="SSN70" s="425"/>
      <c r="SSO70" s="425"/>
      <c r="SSP70" s="425"/>
      <c r="SSQ70" s="425"/>
      <c r="SSR70" s="425"/>
      <c r="SSS70" s="425"/>
      <c r="SST70" s="425"/>
      <c r="SSU70" s="425"/>
      <c r="SSV70" s="425"/>
      <c r="SSW70" s="425"/>
      <c r="SSX70" s="425"/>
      <c r="SSY70" s="425"/>
      <c r="SSZ70" s="425"/>
      <c r="STA70" s="425"/>
      <c r="STB70" s="425"/>
      <c r="STC70" s="425"/>
      <c r="STD70" s="425"/>
      <c r="STE70" s="425"/>
      <c r="STF70" s="425"/>
      <c r="STG70" s="425"/>
      <c r="STH70" s="425"/>
      <c r="STI70" s="425"/>
      <c r="STJ70" s="425"/>
      <c r="STK70" s="425"/>
      <c r="STL70" s="425"/>
      <c r="STM70" s="425"/>
      <c r="STN70" s="425"/>
      <c r="STO70" s="425"/>
      <c r="STP70" s="425"/>
      <c r="STQ70" s="425"/>
      <c r="STR70" s="425"/>
      <c r="STS70" s="425"/>
      <c r="STT70" s="425"/>
      <c r="STU70" s="425"/>
      <c r="STV70" s="425"/>
      <c r="STW70" s="425"/>
      <c r="STX70" s="425"/>
      <c r="STY70" s="425"/>
      <c r="STZ70" s="425"/>
      <c r="SUA70" s="425"/>
      <c r="SUB70" s="425"/>
      <c r="SUC70" s="425"/>
      <c r="SUD70" s="425"/>
      <c r="SUE70" s="425"/>
      <c r="SUF70" s="425"/>
      <c r="SUG70" s="425"/>
      <c r="SUH70" s="425"/>
      <c r="SUI70" s="425"/>
      <c r="SUJ70" s="425"/>
      <c r="SUK70" s="425"/>
      <c r="SUL70" s="425"/>
      <c r="SUM70" s="425"/>
      <c r="SUN70" s="425"/>
      <c r="SUO70" s="425"/>
      <c r="SUP70" s="425"/>
      <c r="SUQ70" s="425"/>
      <c r="SUR70" s="425"/>
      <c r="SUS70" s="425"/>
      <c r="SUT70" s="425"/>
      <c r="SUU70" s="425"/>
      <c r="SUV70" s="425"/>
      <c r="SUW70" s="425"/>
      <c r="SUX70" s="425"/>
      <c r="SUY70" s="425"/>
      <c r="SUZ70" s="425"/>
      <c r="SVA70" s="425"/>
      <c r="SVB70" s="425"/>
      <c r="SVC70" s="425"/>
      <c r="SVD70" s="425"/>
      <c r="SVE70" s="425"/>
      <c r="SVF70" s="425"/>
      <c r="SVG70" s="425"/>
      <c r="SVH70" s="425"/>
      <c r="SVI70" s="425"/>
      <c r="SVJ70" s="425"/>
      <c r="SVK70" s="425"/>
      <c r="SVL70" s="425"/>
      <c r="SVM70" s="425"/>
      <c r="SVN70" s="425"/>
      <c r="SVO70" s="425"/>
      <c r="SVP70" s="425"/>
      <c r="SVQ70" s="425"/>
      <c r="SVR70" s="425"/>
      <c r="SVS70" s="425"/>
      <c r="SVT70" s="425"/>
      <c r="SVU70" s="425"/>
      <c r="SVV70" s="425"/>
      <c r="SVW70" s="425"/>
      <c r="SVX70" s="425"/>
      <c r="SVY70" s="425"/>
      <c r="SVZ70" s="425"/>
      <c r="SWA70" s="425"/>
      <c r="SWB70" s="425"/>
      <c r="SWC70" s="425"/>
      <c r="SWD70" s="425"/>
      <c r="SWE70" s="425"/>
      <c r="SWF70" s="425"/>
      <c r="SWG70" s="425"/>
      <c r="SWH70" s="425"/>
      <c r="SWI70" s="425"/>
      <c r="SWJ70" s="425"/>
      <c r="SWK70" s="425"/>
      <c r="SWL70" s="425"/>
      <c r="SWM70" s="425"/>
      <c r="SWN70" s="425"/>
      <c r="SWO70" s="425"/>
      <c r="SWP70" s="425"/>
      <c r="SWQ70" s="425"/>
      <c r="SWR70" s="425"/>
      <c r="SWS70" s="425"/>
      <c r="SWT70" s="425"/>
      <c r="SWU70" s="425"/>
      <c r="SWV70" s="425"/>
      <c r="SWW70" s="425"/>
      <c r="SWX70" s="425"/>
      <c r="SWY70" s="425"/>
      <c r="SWZ70" s="425"/>
      <c r="SXA70" s="425"/>
      <c r="SXB70" s="425"/>
      <c r="SXC70" s="425"/>
      <c r="SXD70" s="425"/>
      <c r="SXE70" s="425"/>
      <c r="SXF70" s="425"/>
      <c r="SXG70" s="425"/>
      <c r="SXH70" s="425"/>
      <c r="SXI70" s="425"/>
      <c r="SXJ70" s="425"/>
      <c r="SXK70" s="425"/>
      <c r="SXL70" s="425"/>
      <c r="SXM70" s="425"/>
      <c r="SXN70" s="425"/>
      <c r="SXO70" s="425"/>
      <c r="SXP70" s="425"/>
      <c r="SXQ70" s="425"/>
      <c r="SXR70" s="425"/>
      <c r="SXS70" s="425"/>
      <c r="SXT70" s="425"/>
      <c r="SXU70" s="425"/>
      <c r="SXV70" s="425"/>
      <c r="SXW70" s="425"/>
      <c r="SXX70" s="425"/>
      <c r="SXY70" s="425"/>
      <c r="SXZ70" s="425"/>
      <c r="SYA70" s="425"/>
      <c r="SYB70" s="425"/>
      <c r="SYC70" s="425"/>
      <c r="SYD70" s="425"/>
      <c r="SYE70" s="425"/>
      <c r="SYF70" s="425"/>
      <c r="SYG70" s="425"/>
      <c r="SYH70" s="425"/>
      <c r="SYI70" s="425"/>
      <c r="SYJ70" s="425"/>
      <c r="SYK70" s="425"/>
      <c r="SYL70" s="425"/>
      <c r="SYM70" s="425"/>
      <c r="SYN70" s="425"/>
      <c r="SYO70" s="425"/>
      <c r="SYP70" s="425"/>
      <c r="SYQ70" s="425"/>
      <c r="SYR70" s="425"/>
      <c r="SYS70" s="425"/>
      <c r="SYT70" s="425"/>
      <c r="SYU70" s="425"/>
      <c r="SYV70" s="425"/>
      <c r="SYW70" s="425"/>
      <c r="SYX70" s="425"/>
      <c r="SYY70" s="425"/>
      <c r="SYZ70" s="425"/>
      <c r="SZA70" s="425"/>
      <c r="SZB70" s="425"/>
      <c r="SZC70" s="425"/>
      <c r="SZD70" s="425"/>
      <c r="SZE70" s="425"/>
      <c r="SZF70" s="425"/>
      <c r="SZG70" s="425"/>
      <c r="SZH70" s="425"/>
      <c r="SZI70" s="425"/>
      <c r="SZJ70" s="425"/>
      <c r="SZK70" s="425"/>
      <c r="SZL70" s="425"/>
      <c r="SZM70" s="425"/>
      <c r="SZN70" s="425"/>
      <c r="SZO70" s="425"/>
      <c r="SZP70" s="425"/>
      <c r="SZQ70" s="425"/>
      <c r="SZR70" s="425"/>
      <c r="SZS70" s="425"/>
      <c r="SZT70" s="425"/>
      <c r="SZU70" s="425"/>
      <c r="SZV70" s="425"/>
      <c r="SZW70" s="425"/>
      <c r="SZX70" s="425"/>
      <c r="SZY70" s="425"/>
      <c r="SZZ70" s="425"/>
      <c r="TAA70" s="425"/>
      <c r="TAB70" s="425"/>
      <c r="TAC70" s="425"/>
      <c r="TAD70" s="425"/>
      <c r="TAE70" s="425"/>
      <c r="TAF70" s="425"/>
      <c r="TAG70" s="425"/>
      <c r="TAH70" s="425"/>
      <c r="TAI70" s="425"/>
      <c r="TAJ70" s="425"/>
      <c r="TAK70" s="425"/>
      <c r="TAL70" s="425"/>
      <c r="TAM70" s="425"/>
      <c r="TAN70" s="425"/>
      <c r="TAO70" s="425"/>
      <c r="TAP70" s="425"/>
      <c r="TAQ70" s="425"/>
      <c r="TAR70" s="425"/>
      <c r="TAS70" s="425"/>
      <c r="TAT70" s="425"/>
      <c r="TAU70" s="425"/>
      <c r="TAV70" s="425"/>
      <c r="TAW70" s="425"/>
      <c r="TAX70" s="425"/>
      <c r="TAY70" s="425"/>
      <c r="TAZ70" s="425"/>
      <c r="TBA70" s="425"/>
      <c r="TBB70" s="425"/>
      <c r="TBC70" s="425"/>
      <c r="TBD70" s="425"/>
      <c r="TBE70" s="425"/>
      <c r="TBF70" s="425"/>
      <c r="TBG70" s="425"/>
      <c r="TBH70" s="425"/>
      <c r="TBI70" s="425"/>
      <c r="TBJ70" s="425"/>
      <c r="TBK70" s="425"/>
      <c r="TBL70" s="425"/>
      <c r="TBM70" s="425"/>
      <c r="TBN70" s="425"/>
      <c r="TBO70" s="425"/>
      <c r="TBP70" s="425"/>
      <c r="TBQ70" s="425"/>
      <c r="TBR70" s="425"/>
      <c r="TBS70" s="425"/>
      <c r="TBT70" s="425"/>
      <c r="TBU70" s="425"/>
      <c r="TBV70" s="425"/>
      <c r="TBW70" s="425"/>
      <c r="TBX70" s="425"/>
      <c r="TBY70" s="425"/>
      <c r="TBZ70" s="425"/>
      <c r="TCA70" s="425"/>
      <c r="TCB70" s="425"/>
      <c r="TCC70" s="425"/>
      <c r="TCD70" s="425"/>
      <c r="TCE70" s="425"/>
      <c r="TCF70" s="425"/>
      <c r="TCG70" s="425"/>
      <c r="TCH70" s="425"/>
      <c r="TCI70" s="425"/>
      <c r="TCJ70" s="425"/>
      <c r="TCK70" s="425"/>
      <c r="TCL70" s="425"/>
      <c r="TCM70" s="425"/>
      <c r="TCN70" s="425"/>
      <c r="TCO70" s="425"/>
      <c r="TCP70" s="425"/>
      <c r="TCQ70" s="425"/>
      <c r="TCR70" s="425"/>
      <c r="TCS70" s="425"/>
      <c r="TCT70" s="425"/>
      <c r="TCU70" s="425"/>
      <c r="TCV70" s="425"/>
      <c r="TCW70" s="425"/>
      <c r="TCX70" s="425"/>
      <c r="TCY70" s="425"/>
      <c r="TCZ70" s="425"/>
      <c r="TDA70" s="425"/>
      <c r="TDB70" s="425"/>
      <c r="TDC70" s="425"/>
      <c r="TDD70" s="425"/>
      <c r="TDE70" s="425"/>
      <c r="TDF70" s="425"/>
      <c r="TDG70" s="425"/>
      <c r="TDH70" s="425"/>
      <c r="TDI70" s="425"/>
      <c r="TDJ70" s="425"/>
      <c r="TDK70" s="425"/>
      <c r="TDL70" s="425"/>
      <c r="TDM70" s="425"/>
      <c r="TDN70" s="425"/>
      <c r="TDO70" s="425"/>
      <c r="TDP70" s="425"/>
      <c r="TDQ70" s="425"/>
      <c r="TDR70" s="425"/>
      <c r="TDS70" s="425"/>
      <c r="TDT70" s="425"/>
      <c r="TDU70" s="425"/>
      <c r="TDV70" s="425"/>
      <c r="TDW70" s="425"/>
      <c r="TDX70" s="425"/>
      <c r="TDY70" s="425"/>
      <c r="TDZ70" s="425"/>
      <c r="TEA70" s="425"/>
      <c r="TEB70" s="425"/>
      <c r="TEC70" s="425"/>
      <c r="TED70" s="425"/>
      <c r="TEE70" s="425"/>
      <c r="TEF70" s="425"/>
      <c r="TEG70" s="425"/>
      <c r="TEH70" s="425"/>
      <c r="TEI70" s="425"/>
      <c r="TEJ70" s="425"/>
      <c r="TEK70" s="425"/>
      <c r="TEL70" s="425"/>
      <c r="TEM70" s="425"/>
      <c r="TEN70" s="425"/>
      <c r="TEO70" s="425"/>
      <c r="TEP70" s="425"/>
      <c r="TEQ70" s="425"/>
      <c r="TER70" s="425"/>
      <c r="TES70" s="425"/>
      <c r="TET70" s="425"/>
      <c r="TEU70" s="425"/>
      <c r="TEV70" s="425"/>
      <c r="TEW70" s="425"/>
      <c r="TEX70" s="425"/>
      <c r="TEY70" s="425"/>
      <c r="TEZ70" s="425"/>
      <c r="TFA70" s="425"/>
      <c r="TFB70" s="425"/>
      <c r="TFC70" s="425"/>
      <c r="TFD70" s="425"/>
      <c r="TFE70" s="425"/>
      <c r="TFF70" s="425"/>
      <c r="TFG70" s="425"/>
      <c r="TFH70" s="425"/>
      <c r="TFI70" s="425"/>
      <c r="TFJ70" s="425"/>
      <c r="TFK70" s="425"/>
      <c r="TFL70" s="425"/>
      <c r="TFM70" s="425"/>
      <c r="TFN70" s="425"/>
      <c r="TFO70" s="425"/>
      <c r="TFP70" s="425"/>
      <c r="TFQ70" s="425"/>
      <c r="TFR70" s="425"/>
      <c r="TFS70" s="425"/>
      <c r="TFT70" s="425"/>
      <c r="TFU70" s="425"/>
      <c r="TFV70" s="425"/>
      <c r="TFW70" s="425"/>
      <c r="TFX70" s="425"/>
      <c r="TFY70" s="425"/>
      <c r="TFZ70" s="425"/>
      <c r="TGA70" s="425"/>
      <c r="TGB70" s="425"/>
      <c r="TGC70" s="425"/>
      <c r="TGD70" s="425"/>
      <c r="TGE70" s="425"/>
      <c r="TGF70" s="425"/>
      <c r="TGG70" s="425"/>
      <c r="TGH70" s="425"/>
      <c r="TGI70" s="425"/>
      <c r="TGJ70" s="425"/>
      <c r="TGK70" s="425"/>
      <c r="TGL70" s="425"/>
      <c r="TGM70" s="425"/>
      <c r="TGN70" s="425"/>
      <c r="TGO70" s="425"/>
      <c r="TGP70" s="425"/>
      <c r="TGQ70" s="425"/>
      <c r="TGR70" s="425"/>
      <c r="TGS70" s="425"/>
      <c r="TGT70" s="425"/>
      <c r="TGU70" s="425"/>
      <c r="TGV70" s="425"/>
      <c r="TGW70" s="425"/>
      <c r="TGX70" s="425"/>
      <c r="TGY70" s="425"/>
      <c r="TGZ70" s="425"/>
      <c r="THA70" s="425"/>
      <c r="THB70" s="425"/>
      <c r="THC70" s="425"/>
      <c r="THD70" s="425"/>
      <c r="THE70" s="425"/>
      <c r="THF70" s="425"/>
      <c r="THG70" s="425"/>
      <c r="THH70" s="425"/>
      <c r="THI70" s="425"/>
      <c r="THJ70" s="425"/>
      <c r="THK70" s="425"/>
      <c r="THL70" s="425"/>
      <c r="THM70" s="425"/>
      <c r="THN70" s="425"/>
      <c r="THO70" s="425"/>
      <c r="THP70" s="425"/>
      <c r="THQ70" s="425"/>
      <c r="THR70" s="425"/>
      <c r="THS70" s="425"/>
      <c r="THT70" s="425"/>
      <c r="THU70" s="425"/>
      <c r="THV70" s="425"/>
      <c r="THW70" s="425"/>
      <c r="THX70" s="425"/>
      <c r="THY70" s="425"/>
      <c r="THZ70" s="425"/>
      <c r="TIA70" s="425"/>
      <c r="TIB70" s="425"/>
      <c r="TIC70" s="425"/>
      <c r="TID70" s="425"/>
      <c r="TIE70" s="425"/>
      <c r="TIF70" s="425"/>
      <c r="TIG70" s="425"/>
      <c r="TIH70" s="425"/>
      <c r="TII70" s="425"/>
      <c r="TIJ70" s="425"/>
      <c r="TIK70" s="425"/>
      <c r="TIL70" s="425"/>
      <c r="TIM70" s="425"/>
      <c r="TIN70" s="425"/>
      <c r="TIO70" s="425"/>
      <c r="TIP70" s="425"/>
      <c r="TIQ70" s="425"/>
      <c r="TIR70" s="425"/>
      <c r="TIS70" s="425"/>
      <c r="TIT70" s="425"/>
      <c r="TIU70" s="425"/>
      <c r="TIV70" s="425"/>
      <c r="TIW70" s="425"/>
      <c r="TIX70" s="425"/>
      <c r="TIY70" s="425"/>
      <c r="TIZ70" s="425"/>
      <c r="TJA70" s="425"/>
      <c r="TJB70" s="425"/>
      <c r="TJC70" s="425"/>
      <c r="TJD70" s="425"/>
      <c r="TJE70" s="425"/>
      <c r="TJF70" s="425"/>
      <c r="TJG70" s="425"/>
      <c r="TJH70" s="425"/>
      <c r="TJI70" s="425"/>
      <c r="TJJ70" s="425"/>
      <c r="TJK70" s="425"/>
      <c r="TJL70" s="425"/>
      <c r="TJM70" s="425"/>
      <c r="TJN70" s="425"/>
      <c r="TJO70" s="425"/>
      <c r="TJP70" s="425"/>
      <c r="TJQ70" s="425"/>
      <c r="TJR70" s="425"/>
      <c r="TJS70" s="425"/>
      <c r="TJT70" s="425"/>
      <c r="TJU70" s="425"/>
      <c r="TJV70" s="425"/>
      <c r="TJW70" s="425"/>
      <c r="TJX70" s="425"/>
      <c r="TJY70" s="425"/>
      <c r="TJZ70" s="425"/>
      <c r="TKA70" s="425"/>
      <c r="TKB70" s="425"/>
      <c r="TKC70" s="425"/>
      <c r="TKD70" s="425"/>
      <c r="TKE70" s="425"/>
      <c r="TKF70" s="425"/>
      <c r="TKG70" s="425"/>
      <c r="TKH70" s="425"/>
      <c r="TKI70" s="425"/>
      <c r="TKJ70" s="425"/>
      <c r="TKK70" s="425"/>
      <c r="TKL70" s="425"/>
      <c r="TKM70" s="425"/>
      <c r="TKN70" s="425"/>
      <c r="TKO70" s="425"/>
      <c r="TKP70" s="425"/>
      <c r="TKQ70" s="425"/>
      <c r="TKR70" s="425"/>
      <c r="TKS70" s="425"/>
      <c r="TKT70" s="425"/>
      <c r="TKU70" s="425"/>
      <c r="TKV70" s="425"/>
      <c r="TKW70" s="425"/>
      <c r="TKX70" s="425"/>
      <c r="TKY70" s="425"/>
      <c r="TKZ70" s="425"/>
      <c r="TLA70" s="425"/>
      <c r="TLB70" s="425"/>
      <c r="TLC70" s="425"/>
      <c r="TLD70" s="425"/>
      <c r="TLE70" s="425"/>
      <c r="TLF70" s="425"/>
      <c r="TLG70" s="425"/>
      <c r="TLH70" s="425"/>
      <c r="TLI70" s="425"/>
      <c r="TLJ70" s="425"/>
      <c r="TLK70" s="425"/>
      <c r="TLL70" s="425"/>
      <c r="TLM70" s="425"/>
      <c r="TLN70" s="425"/>
      <c r="TLO70" s="425"/>
      <c r="TLP70" s="425"/>
      <c r="TLQ70" s="425"/>
      <c r="TLR70" s="425"/>
      <c r="TLS70" s="425"/>
      <c r="TLT70" s="425"/>
      <c r="TLU70" s="425"/>
      <c r="TLV70" s="425"/>
      <c r="TLW70" s="425"/>
      <c r="TLX70" s="425"/>
      <c r="TLY70" s="425"/>
      <c r="TLZ70" s="425"/>
      <c r="TMA70" s="425"/>
      <c r="TMB70" s="425"/>
      <c r="TMC70" s="425"/>
      <c r="TMD70" s="425"/>
      <c r="TME70" s="425"/>
      <c r="TMF70" s="425"/>
      <c r="TMG70" s="425"/>
      <c r="TMH70" s="425"/>
      <c r="TMI70" s="425"/>
      <c r="TMJ70" s="425"/>
      <c r="TMK70" s="425"/>
      <c r="TML70" s="425"/>
      <c r="TMM70" s="425"/>
      <c r="TMN70" s="425"/>
      <c r="TMO70" s="425"/>
      <c r="TMP70" s="425"/>
      <c r="TMQ70" s="425"/>
      <c r="TMR70" s="425"/>
      <c r="TMS70" s="425"/>
      <c r="TMT70" s="425"/>
      <c r="TMU70" s="425"/>
      <c r="TMV70" s="425"/>
      <c r="TMW70" s="425"/>
      <c r="TMX70" s="425"/>
      <c r="TMY70" s="425"/>
      <c r="TMZ70" s="425"/>
      <c r="TNA70" s="425"/>
      <c r="TNB70" s="425"/>
      <c r="TNC70" s="425"/>
      <c r="TND70" s="425"/>
      <c r="TNE70" s="425"/>
      <c r="TNF70" s="425"/>
      <c r="TNG70" s="425"/>
      <c r="TNH70" s="425"/>
      <c r="TNI70" s="425"/>
      <c r="TNJ70" s="425"/>
      <c r="TNK70" s="425"/>
      <c r="TNL70" s="425"/>
      <c r="TNM70" s="425"/>
      <c r="TNN70" s="425"/>
      <c r="TNO70" s="425"/>
      <c r="TNP70" s="425"/>
      <c r="TNQ70" s="425"/>
      <c r="TNR70" s="425"/>
      <c r="TNS70" s="425"/>
      <c r="TNT70" s="425"/>
      <c r="TNU70" s="425"/>
      <c r="TNV70" s="425"/>
      <c r="TNW70" s="425"/>
      <c r="TNX70" s="425"/>
      <c r="TNY70" s="425"/>
      <c r="TNZ70" s="425"/>
      <c r="TOA70" s="425"/>
      <c r="TOB70" s="425"/>
      <c r="TOC70" s="425"/>
      <c r="TOD70" s="425"/>
      <c r="TOE70" s="425"/>
      <c r="TOF70" s="425"/>
      <c r="TOG70" s="425"/>
      <c r="TOH70" s="425"/>
      <c r="TOI70" s="425"/>
      <c r="TOJ70" s="425"/>
      <c r="TOK70" s="425"/>
      <c r="TOL70" s="425"/>
      <c r="TOM70" s="425"/>
      <c r="TON70" s="425"/>
      <c r="TOO70" s="425"/>
      <c r="TOP70" s="425"/>
      <c r="TOQ70" s="425"/>
      <c r="TOR70" s="425"/>
      <c r="TOS70" s="425"/>
      <c r="TOT70" s="425"/>
      <c r="TOU70" s="425"/>
      <c r="TOV70" s="425"/>
      <c r="TOW70" s="425"/>
      <c r="TOX70" s="425"/>
      <c r="TOY70" s="425"/>
      <c r="TOZ70" s="425"/>
      <c r="TPA70" s="425"/>
      <c r="TPB70" s="425"/>
      <c r="TPC70" s="425"/>
      <c r="TPD70" s="425"/>
      <c r="TPE70" s="425"/>
      <c r="TPF70" s="425"/>
      <c r="TPG70" s="425"/>
      <c r="TPH70" s="425"/>
      <c r="TPI70" s="425"/>
      <c r="TPJ70" s="425"/>
      <c r="TPK70" s="425"/>
      <c r="TPL70" s="425"/>
      <c r="TPM70" s="425"/>
      <c r="TPN70" s="425"/>
      <c r="TPO70" s="425"/>
      <c r="TPP70" s="425"/>
      <c r="TPQ70" s="425"/>
      <c r="TPR70" s="425"/>
      <c r="TPS70" s="425"/>
      <c r="TPT70" s="425"/>
      <c r="TPU70" s="425"/>
      <c r="TPV70" s="425"/>
      <c r="TPW70" s="425"/>
      <c r="TPX70" s="425"/>
      <c r="TPY70" s="425"/>
      <c r="TPZ70" s="425"/>
      <c r="TQA70" s="425"/>
      <c r="TQB70" s="425"/>
      <c r="TQC70" s="425"/>
      <c r="TQD70" s="425"/>
      <c r="TQE70" s="425"/>
      <c r="TQF70" s="425"/>
      <c r="TQG70" s="425"/>
      <c r="TQH70" s="425"/>
      <c r="TQI70" s="425"/>
      <c r="TQJ70" s="425"/>
      <c r="TQK70" s="425"/>
      <c r="TQL70" s="425"/>
      <c r="TQM70" s="425"/>
      <c r="TQN70" s="425"/>
      <c r="TQO70" s="425"/>
      <c r="TQP70" s="425"/>
      <c r="TQQ70" s="425"/>
      <c r="TQR70" s="425"/>
      <c r="TQS70" s="425"/>
      <c r="TQT70" s="425"/>
      <c r="TQU70" s="425"/>
      <c r="TQV70" s="425"/>
      <c r="TQW70" s="425"/>
      <c r="TQX70" s="425"/>
      <c r="TQY70" s="425"/>
      <c r="TQZ70" s="425"/>
      <c r="TRA70" s="425"/>
      <c r="TRB70" s="425"/>
      <c r="TRC70" s="425"/>
      <c r="TRD70" s="425"/>
      <c r="TRE70" s="425"/>
      <c r="TRF70" s="425"/>
      <c r="TRG70" s="425"/>
      <c r="TRH70" s="425"/>
      <c r="TRI70" s="425"/>
      <c r="TRJ70" s="425"/>
      <c r="TRK70" s="425"/>
      <c r="TRL70" s="425"/>
      <c r="TRM70" s="425"/>
      <c r="TRN70" s="425"/>
      <c r="TRO70" s="425"/>
      <c r="TRP70" s="425"/>
      <c r="TRQ70" s="425"/>
      <c r="TRR70" s="425"/>
      <c r="TRS70" s="425"/>
      <c r="TRT70" s="425"/>
      <c r="TRU70" s="425"/>
      <c r="TRV70" s="425"/>
      <c r="TRW70" s="425"/>
      <c r="TRX70" s="425"/>
      <c r="TRY70" s="425"/>
      <c r="TRZ70" s="425"/>
      <c r="TSA70" s="425"/>
      <c r="TSB70" s="425"/>
      <c r="TSC70" s="425"/>
      <c r="TSD70" s="425"/>
      <c r="TSE70" s="425"/>
      <c r="TSF70" s="425"/>
      <c r="TSG70" s="425"/>
      <c r="TSH70" s="425"/>
      <c r="TSI70" s="425"/>
      <c r="TSJ70" s="425"/>
      <c r="TSK70" s="425"/>
      <c r="TSL70" s="425"/>
      <c r="TSM70" s="425"/>
      <c r="TSN70" s="425"/>
      <c r="TSO70" s="425"/>
      <c r="TSP70" s="425"/>
      <c r="TSQ70" s="425"/>
      <c r="TSR70" s="425"/>
      <c r="TSS70" s="425"/>
      <c r="TST70" s="425"/>
      <c r="TSU70" s="425"/>
      <c r="TSV70" s="425"/>
      <c r="TSW70" s="425"/>
      <c r="TSX70" s="425"/>
      <c r="TSY70" s="425"/>
      <c r="TSZ70" s="425"/>
      <c r="TTA70" s="425"/>
      <c r="TTB70" s="425"/>
      <c r="TTC70" s="425"/>
      <c r="TTD70" s="425"/>
      <c r="TTE70" s="425"/>
      <c r="TTF70" s="425"/>
      <c r="TTG70" s="425"/>
      <c r="TTH70" s="425"/>
      <c r="TTI70" s="425"/>
      <c r="TTJ70" s="425"/>
      <c r="TTK70" s="425"/>
      <c r="TTL70" s="425"/>
      <c r="TTM70" s="425"/>
      <c r="TTN70" s="425"/>
      <c r="TTO70" s="425"/>
      <c r="TTP70" s="425"/>
      <c r="TTQ70" s="425"/>
      <c r="TTR70" s="425"/>
      <c r="TTS70" s="425"/>
      <c r="TTT70" s="425"/>
      <c r="TTU70" s="425"/>
      <c r="TTV70" s="425"/>
      <c r="TTW70" s="425"/>
      <c r="TTX70" s="425"/>
      <c r="TTY70" s="425"/>
      <c r="TTZ70" s="425"/>
      <c r="TUA70" s="425"/>
      <c r="TUB70" s="425"/>
      <c r="TUC70" s="425"/>
      <c r="TUD70" s="425"/>
      <c r="TUE70" s="425"/>
      <c r="TUF70" s="425"/>
      <c r="TUG70" s="425"/>
      <c r="TUH70" s="425"/>
      <c r="TUI70" s="425"/>
      <c r="TUJ70" s="425"/>
      <c r="TUK70" s="425"/>
      <c r="TUL70" s="425"/>
      <c r="TUM70" s="425"/>
      <c r="TUN70" s="425"/>
      <c r="TUO70" s="425"/>
      <c r="TUP70" s="425"/>
      <c r="TUQ70" s="425"/>
      <c r="TUR70" s="425"/>
      <c r="TUS70" s="425"/>
      <c r="TUT70" s="425"/>
      <c r="TUU70" s="425"/>
      <c r="TUV70" s="425"/>
      <c r="TUW70" s="425"/>
      <c r="TUX70" s="425"/>
      <c r="TUY70" s="425"/>
      <c r="TUZ70" s="425"/>
      <c r="TVA70" s="425"/>
      <c r="TVB70" s="425"/>
      <c r="TVC70" s="425"/>
      <c r="TVD70" s="425"/>
      <c r="TVE70" s="425"/>
      <c r="TVF70" s="425"/>
      <c r="TVG70" s="425"/>
      <c r="TVH70" s="425"/>
      <c r="TVI70" s="425"/>
      <c r="TVJ70" s="425"/>
      <c r="TVK70" s="425"/>
      <c r="TVL70" s="425"/>
      <c r="TVM70" s="425"/>
      <c r="TVN70" s="425"/>
      <c r="TVO70" s="425"/>
      <c r="TVP70" s="425"/>
      <c r="TVQ70" s="425"/>
      <c r="TVR70" s="425"/>
      <c r="TVS70" s="425"/>
      <c r="TVT70" s="425"/>
      <c r="TVU70" s="425"/>
      <c r="TVV70" s="425"/>
      <c r="TVW70" s="425"/>
      <c r="TVX70" s="425"/>
      <c r="TVY70" s="425"/>
      <c r="TVZ70" s="425"/>
      <c r="TWA70" s="425"/>
      <c r="TWB70" s="425"/>
      <c r="TWC70" s="425"/>
      <c r="TWD70" s="425"/>
      <c r="TWE70" s="425"/>
      <c r="TWF70" s="425"/>
      <c r="TWG70" s="425"/>
      <c r="TWH70" s="425"/>
      <c r="TWI70" s="425"/>
      <c r="TWJ70" s="425"/>
      <c r="TWK70" s="425"/>
      <c r="TWL70" s="425"/>
      <c r="TWM70" s="425"/>
      <c r="TWN70" s="425"/>
      <c r="TWO70" s="425"/>
      <c r="TWP70" s="425"/>
      <c r="TWQ70" s="425"/>
      <c r="TWR70" s="425"/>
      <c r="TWS70" s="425"/>
      <c r="TWT70" s="425"/>
      <c r="TWU70" s="425"/>
      <c r="TWV70" s="425"/>
      <c r="TWW70" s="425"/>
      <c r="TWX70" s="425"/>
      <c r="TWY70" s="425"/>
      <c r="TWZ70" s="425"/>
      <c r="TXA70" s="425"/>
      <c r="TXB70" s="425"/>
      <c r="TXC70" s="425"/>
      <c r="TXD70" s="425"/>
      <c r="TXE70" s="425"/>
      <c r="TXF70" s="425"/>
      <c r="TXG70" s="425"/>
      <c r="TXH70" s="425"/>
      <c r="TXI70" s="425"/>
      <c r="TXJ70" s="425"/>
      <c r="TXK70" s="425"/>
      <c r="TXL70" s="425"/>
      <c r="TXM70" s="425"/>
      <c r="TXN70" s="425"/>
      <c r="TXO70" s="425"/>
      <c r="TXP70" s="425"/>
      <c r="TXQ70" s="425"/>
      <c r="TXR70" s="425"/>
      <c r="TXS70" s="425"/>
      <c r="TXT70" s="425"/>
      <c r="TXU70" s="425"/>
      <c r="TXV70" s="425"/>
      <c r="TXW70" s="425"/>
      <c r="TXX70" s="425"/>
      <c r="TXY70" s="425"/>
      <c r="TXZ70" s="425"/>
      <c r="TYA70" s="425"/>
      <c r="TYB70" s="425"/>
      <c r="TYC70" s="425"/>
      <c r="TYD70" s="425"/>
      <c r="TYE70" s="425"/>
      <c r="TYF70" s="425"/>
      <c r="TYG70" s="425"/>
      <c r="TYH70" s="425"/>
      <c r="TYI70" s="425"/>
      <c r="TYJ70" s="425"/>
      <c r="TYK70" s="425"/>
      <c r="TYL70" s="425"/>
      <c r="TYM70" s="425"/>
      <c r="TYN70" s="425"/>
      <c r="TYO70" s="425"/>
      <c r="TYP70" s="425"/>
      <c r="TYQ70" s="425"/>
      <c r="TYR70" s="425"/>
      <c r="TYS70" s="425"/>
      <c r="TYT70" s="425"/>
      <c r="TYU70" s="425"/>
      <c r="TYV70" s="425"/>
      <c r="TYW70" s="425"/>
      <c r="TYX70" s="425"/>
      <c r="TYY70" s="425"/>
      <c r="TYZ70" s="425"/>
      <c r="TZA70" s="425"/>
      <c r="TZB70" s="425"/>
      <c r="TZC70" s="425"/>
      <c r="TZD70" s="425"/>
      <c r="TZE70" s="425"/>
      <c r="TZF70" s="425"/>
      <c r="TZG70" s="425"/>
      <c r="TZH70" s="425"/>
      <c r="TZI70" s="425"/>
      <c r="TZJ70" s="425"/>
      <c r="TZK70" s="425"/>
      <c r="TZL70" s="425"/>
      <c r="TZM70" s="425"/>
      <c r="TZN70" s="425"/>
      <c r="TZO70" s="425"/>
      <c r="TZP70" s="425"/>
      <c r="TZQ70" s="425"/>
      <c r="TZR70" s="425"/>
      <c r="TZS70" s="425"/>
      <c r="TZT70" s="425"/>
      <c r="TZU70" s="425"/>
      <c r="TZV70" s="425"/>
      <c r="TZW70" s="425"/>
      <c r="TZX70" s="425"/>
      <c r="TZY70" s="425"/>
      <c r="TZZ70" s="425"/>
      <c r="UAA70" s="425"/>
      <c r="UAB70" s="425"/>
      <c r="UAC70" s="425"/>
      <c r="UAD70" s="425"/>
      <c r="UAE70" s="425"/>
      <c r="UAF70" s="425"/>
      <c r="UAG70" s="425"/>
      <c r="UAH70" s="425"/>
      <c r="UAI70" s="425"/>
      <c r="UAJ70" s="425"/>
      <c r="UAK70" s="425"/>
      <c r="UAL70" s="425"/>
      <c r="UAM70" s="425"/>
      <c r="UAN70" s="425"/>
      <c r="UAO70" s="425"/>
      <c r="UAP70" s="425"/>
      <c r="UAQ70" s="425"/>
      <c r="UAR70" s="425"/>
      <c r="UAS70" s="425"/>
      <c r="UAT70" s="425"/>
      <c r="UAU70" s="425"/>
      <c r="UAV70" s="425"/>
      <c r="UAW70" s="425"/>
      <c r="UAX70" s="425"/>
      <c r="UAY70" s="425"/>
      <c r="UAZ70" s="425"/>
      <c r="UBA70" s="425"/>
      <c r="UBB70" s="425"/>
      <c r="UBC70" s="425"/>
      <c r="UBD70" s="425"/>
      <c r="UBE70" s="425"/>
      <c r="UBF70" s="425"/>
      <c r="UBG70" s="425"/>
      <c r="UBH70" s="425"/>
      <c r="UBI70" s="425"/>
      <c r="UBJ70" s="425"/>
      <c r="UBK70" s="425"/>
      <c r="UBL70" s="425"/>
      <c r="UBM70" s="425"/>
      <c r="UBN70" s="425"/>
      <c r="UBO70" s="425"/>
      <c r="UBP70" s="425"/>
      <c r="UBQ70" s="425"/>
      <c r="UBR70" s="425"/>
      <c r="UBS70" s="425"/>
      <c r="UBT70" s="425"/>
      <c r="UBU70" s="425"/>
      <c r="UBV70" s="425"/>
      <c r="UBW70" s="425"/>
      <c r="UBX70" s="425"/>
      <c r="UBY70" s="425"/>
      <c r="UBZ70" s="425"/>
      <c r="UCA70" s="425"/>
      <c r="UCB70" s="425"/>
      <c r="UCC70" s="425"/>
      <c r="UCD70" s="425"/>
      <c r="UCE70" s="425"/>
      <c r="UCF70" s="425"/>
      <c r="UCG70" s="425"/>
      <c r="UCH70" s="425"/>
      <c r="UCI70" s="425"/>
      <c r="UCJ70" s="425"/>
      <c r="UCK70" s="425"/>
      <c r="UCL70" s="425"/>
      <c r="UCM70" s="425"/>
      <c r="UCN70" s="425"/>
      <c r="UCO70" s="425"/>
      <c r="UCP70" s="425"/>
      <c r="UCQ70" s="425"/>
      <c r="UCR70" s="425"/>
      <c r="UCS70" s="425"/>
      <c r="UCT70" s="425"/>
      <c r="UCU70" s="425"/>
      <c r="UCV70" s="425"/>
      <c r="UCW70" s="425"/>
      <c r="UCX70" s="425"/>
      <c r="UCY70" s="425"/>
      <c r="UCZ70" s="425"/>
      <c r="UDA70" s="425"/>
      <c r="UDB70" s="425"/>
      <c r="UDC70" s="425"/>
      <c r="UDD70" s="425"/>
      <c r="UDE70" s="425"/>
      <c r="UDF70" s="425"/>
      <c r="UDG70" s="425"/>
      <c r="UDH70" s="425"/>
      <c r="UDI70" s="425"/>
      <c r="UDJ70" s="425"/>
      <c r="UDK70" s="425"/>
      <c r="UDL70" s="425"/>
      <c r="UDM70" s="425"/>
      <c r="UDN70" s="425"/>
      <c r="UDO70" s="425"/>
      <c r="UDP70" s="425"/>
      <c r="UDQ70" s="425"/>
      <c r="UDR70" s="425"/>
      <c r="UDS70" s="425"/>
      <c r="UDT70" s="425"/>
      <c r="UDU70" s="425"/>
      <c r="UDV70" s="425"/>
      <c r="UDW70" s="425"/>
      <c r="UDX70" s="425"/>
      <c r="UDY70" s="425"/>
      <c r="UDZ70" s="425"/>
      <c r="UEA70" s="425"/>
      <c r="UEB70" s="425"/>
      <c r="UEC70" s="425"/>
      <c r="UED70" s="425"/>
      <c r="UEE70" s="425"/>
      <c r="UEF70" s="425"/>
      <c r="UEG70" s="425"/>
      <c r="UEH70" s="425"/>
      <c r="UEI70" s="425"/>
      <c r="UEJ70" s="425"/>
      <c r="UEK70" s="425"/>
      <c r="UEL70" s="425"/>
      <c r="UEM70" s="425"/>
      <c r="UEN70" s="425"/>
      <c r="UEO70" s="425"/>
      <c r="UEP70" s="425"/>
      <c r="UEQ70" s="425"/>
      <c r="UER70" s="425"/>
      <c r="UES70" s="425"/>
      <c r="UET70" s="425"/>
      <c r="UEU70" s="425"/>
      <c r="UEV70" s="425"/>
      <c r="UEW70" s="425"/>
      <c r="UEX70" s="425"/>
      <c r="UEY70" s="425"/>
      <c r="UEZ70" s="425"/>
      <c r="UFA70" s="425"/>
      <c r="UFB70" s="425"/>
      <c r="UFC70" s="425"/>
      <c r="UFD70" s="425"/>
      <c r="UFE70" s="425"/>
      <c r="UFF70" s="425"/>
      <c r="UFG70" s="425"/>
      <c r="UFH70" s="425"/>
      <c r="UFI70" s="425"/>
      <c r="UFJ70" s="425"/>
      <c r="UFK70" s="425"/>
      <c r="UFL70" s="425"/>
      <c r="UFM70" s="425"/>
      <c r="UFN70" s="425"/>
      <c r="UFO70" s="425"/>
      <c r="UFP70" s="425"/>
      <c r="UFQ70" s="425"/>
      <c r="UFR70" s="425"/>
      <c r="UFS70" s="425"/>
      <c r="UFT70" s="425"/>
      <c r="UFU70" s="425"/>
      <c r="UFV70" s="425"/>
      <c r="UFW70" s="425"/>
      <c r="UFX70" s="425"/>
      <c r="UFY70" s="425"/>
      <c r="UFZ70" s="425"/>
      <c r="UGA70" s="425"/>
      <c r="UGB70" s="425"/>
      <c r="UGC70" s="425"/>
      <c r="UGD70" s="425"/>
      <c r="UGE70" s="425"/>
      <c r="UGF70" s="425"/>
      <c r="UGG70" s="425"/>
      <c r="UGH70" s="425"/>
      <c r="UGI70" s="425"/>
      <c r="UGJ70" s="425"/>
      <c r="UGK70" s="425"/>
      <c r="UGL70" s="425"/>
      <c r="UGM70" s="425"/>
      <c r="UGN70" s="425"/>
      <c r="UGO70" s="425"/>
      <c r="UGP70" s="425"/>
      <c r="UGQ70" s="425"/>
      <c r="UGR70" s="425"/>
      <c r="UGS70" s="425"/>
      <c r="UGT70" s="425"/>
      <c r="UGU70" s="425"/>
      <c r="UGV70" s="425"/>
      <c r="UGW70" s="425"/>
      <c r="UGX70" s="425"/>
      <c r="UGY70" s="425"/>
      <c r="UGZ70" s="425"/>
      <c r="UHA70" s="425"/>
      <c r="UHB70" s="425"/>
      <c r="UHC70" s="425"/>
      <c r="UHD70" s="425"/>
      <c r="UHE70" s="425"/>
      <c r="UHF70" s="425"/>
      <c r="UHG70" s="425"/>
      <c r="UHH70" s="425"/>
      <c r="UHI70" s="425"/>
      <c r="UHJ70" s="425"/>
      <c r="UHK70" s="425"/>
      <c r="UHL70" s="425"/>
      <c r="UHM70" s="425"/>
      <c r="UHN70" s="425"/>
      <c r="UHO70" s="425"/>
      <c r="UHP70" s="425"/>
      <c r="UHQ70" s="425"/>
      <c r="UHR70" s="425"/>
      <c r="UHS70" s="425"/>
      <c r="UHT70" s="425"/>
      <c r="UHU70" s="425"/>
      <c r="UHV70" s="425"/>
      <c r="UHW70" s="425"/>
      <c r="UHX70" s="425"/>
      <c r="UHY70" s="425"/>
      <c r="UHZ70" s="425"/>
      <c r="UIA70" s="425"/>
      <c r="UIB70" s="425"/>
      <c r="UIC70" s="425"/>
      <c r="UID70" s="425"/>
      <c r="UIE70" s="425"/>
      <c r="UIF70" s="425"/>
      <c r="UIG70" s="425"/>
      <c r="UIH70" s="425"/>
      <c r="UII70" s="425"/>
      <c r="UIJ70" s="425"/>
      <c r="UIK70" s="425"/>
      <c r="UIL70" s="425"/>
      <c r="UIM70" s="425"/>
      <c r="UIN70" s="425"/>
      <c r="UIO70" s="425"/>
      <c r="UIP70" s="425"/>
      <c r="UIQ70" s="425"/>
      <c r="UIR70" s="425"/>
      <c r="UIS70" s="425"/>
      <c r="UIT70" s="425"/>
      <c r="UIU70" s="425"/>
      <c r="UIV70" s="425"/>
      <c r="UIW70" s="425"/>
      <c r="UIX70" s="425"/>
      <c r="UIY70" s="425"/>
      <c r="UIZ70" s="425"/>
      <c r="UJA70" s="425"/>
      <c r="UJB70" s="425"/>
      <c r="UJC70" s="425"/>
      <c r="UJD70" s="425"/>
      <c r="UJE70" s="425"/>
      <c r="UJF70" s="425"/>
      <c r="UJG70" s="425"/>
      <c r="UJH70" s="425"/>
      <c r="UJI70" s="425"/>
      <c r="UJJ70" s="425"/>
      <c r="UJK70" s="425"/>
      <c r="UJL70" s="425"/>
      <c r="UJM70" s="425"/>
      <c r="UJN70" s="425"/>
      <c r="UJO70" s="425"/>
      <c r="UJP70" s="425"/>
      <c r="UJQ70" s="425"/>
      <c r="UJR70" s="425"/>
      <c r="UJS70" s="425"/>
      <c r="UJT70" s="425"/>
      <c r="UJU70" s="425"/>
      <c r="UJV70" s="425"/>
      <c r="UJW70" s="425"/>
      <c r="UJX70" s="425"/>
      <c r="UJY70" s="425"/>
      <c r="UJZ70" s="425"/>
      <c r="UKA70" s="425"/>
      <c r="UKB70" s="425"/>
      <c r="UKC70" s="425"/>
      <c r="UKD70" s="425"/>
      <c r="UKE70" s="425"/>
      <c r="UKF70" s="425"/>
      <c r="UKG70" s="425"/>
      <c r="UKH70" s="425"/>
      <c r="UKI70" s="425"/>
      <c r="UKJ70" s="425"/>
      <c r="UKK70" s="425"/>
      <c r="UKL70" s="425"/>
      <c r="UKM70" s="425"/>
      <c r="UKN70" s="425"/>
      <c r="UKO70" s="425"/>
      <c r="UKP70" s="425"/>
      <c r="UKQ70" s="425"/>
      <c r="UKR70" s="425"/>
      <c r="UKS70" s="425"/>
      <c r="UKT70" s="425"/>
      <c r="UKU70" s="425"/>
      <c r="UKV70" s="425"/>
      <c r="UKW70" s="425"/>
      <c r="UKX70" s="425"/>
      <c r="UKY70" s="425"/>
      <c r="UKZ70" s="425"/>
      <c r="ULA70" s="425"/>
      <c r="ULB70" s="425"/>
      <c r="ULC70" s="425"/>
      <c r="ULD70" s="425"/>
      <c r="ULE70" s="425"/>
      <c r="ULF70" s="425"/>
      <c r="ULG70" s="425"/>
      <c r="ULH70" s="425"/>
      <c r="ULI70" s="425"/>
      <c r="ULJ70" s="425"/>
      <c r="ULK70" s="425"/>
      <c r="ULL70" s="425"/>
      <c r="ULM70" s="425"/>
      <c r="ULN70" s="425"/>
      <c r="ULO70" s="425"/>
      <c r="ULP70" s="425"/>
      <c r="ULQ70" s="425"/>
      <c r="ULR70" s="425"/>
      <c r="ULS70" s="425"/>
      <c r="ULT70" s="425"/>
      <c r="ULU70" s="425"/>
      <c r="ULV70" s="425"/>
      <c r="ULW70" s="425"/>
      <c r="ULX70" s="425"/>
      <c r="ULY70" s="425"/>
      <c r="ULZ70" s="425"/>
      <c r="UMA70" s="425"/>
      <c r="UMB70" s="425"/>
      <c r="UMC70" s="425"/>
      <c r="UMD70" s="425"/>
      <c r="UME70" s="425"/>
      <c r="UMF70" s="425"/>
      <c r="UMG70" s="425"/>
      <c r="UMH70" s="425"/>
      <c r="UMI70" s="425"/>
      <c r="UMJ70" s="425"/>
      <c r="UMK70" s="425"/>
      <c r="UML70" s="425"/>
      <c r="UMM70" s="425"/>
      <c r="UMN70" s="425"/>
      <c r="UMO70" s="425"/>
      <c r="UMP70" s="425"/>
      <c r="UMQ70" s="425"/>
      <c r="UMR70" s="425"/>
      <c r="UMS70" s="425"/>
      <c r="UMT70" s="425"/>
      <c r="UMU70" s="425"/>
      <c r="UMV70" s="425"/>
      <c r="UMW70" s="425"/>
      <c r="UMX70" s="425"/>
      <c r="UMY70" s="425"/>
      <c r="UMZ70" s="425"/>
      <c r="UNA70" s="425"/>
      <c r="UNB70" s="425"/>
      <c r="UNC70" s="425"/>
      <c r="UND70" s="425"/>
      <c r="UNE70" s="425"/>
      <c r="UNF70" s="425"/>
      <c r="UNG70" s="425"/>
      <c r="UNH70" s="425"/>
      <c r="UNI70" s="425"/>
      <c r="UNJ70" s="425"/>
      <c r="UNK70" s="425"/>
      <c r="UNL70" s="425"/>
      <c r="UNM70" s="425"/>
      <c r="UNN70" s="425"/>
      <c r="UNO70" s="425"/>
      <c r="UNP70" s="425"/>
      <c r="UNQ70" s="425"/>
      <c r="UNR70" s="425"/>
      <c r="UNS70" s="425"/>
      <c r="UNT70" s="425"/>
      <c r="UNU70" s="425"/>
      <c r="UNV70" s="425"/>
      <c r="UNW70" s="425"/>
      <c r="UNX70" s="425"/>
      <c r="UNY70" s="425"/>
      <c r="UNZ70" s="425"/>
      <c r="UOA70" s="425"/>
      <c r="UOB70" s="425"/>
      <c r="UOC70" s="425"/>
      <c r="UOD70" s="425"/>
      <c r="UOE70" s="425"/>
      <c r="UOF70" s="425"/>
      <c r="UOG70" s="425"/>
      <c r="UOH70" s="425"/>
      <c r="UOI70" s="425"/>
      <c r="UOJ70" s="425"/>
      <c r="UOK70" s="425"/>
      <c r="UOL70" s="425"/>
      <c r="UOM70" s="425"/>
      <c r="UON70" s="425"/>
      <c r="UOO70" s="425"/>
      <c r="UOP70" s="425"/>
      <c r="UOQ70" s="425"/>
      <c r="UOR70" s="425"/>
      <c r="UOS70" s="425"/>
      <c r="UOT70" s="425"/>
      <c r="UOU70" s="425"/>
      <c r="UOV70" s="425"/>
      <c r="UOW70" s="425"/>
      <c r="UOX70" s="425"/>
      <c r="UOY70" s="425"/>
      <c r="UOZ70" s="425"/>
      <c r="UPA70" s="425"/>
      <c r="UPB70" s="425"/>
      <c r="UPC70" s="425"/>
      <c r="UPD70" s="425"/>
      <c r="UPE70" s="425"/>
      <c r="UPF70" s="425"/>
      <c r="UPG70" s="425"/>
      <c r="UPH70" s="425"/>
      <c r="UPI70" s="425"/>
      <c r="UPJ70" s="425"/>
      <c r="UPK70" s="425"/>
      <c r="UPL70" s="425"/>
      <c r="UPM70" s="425"/>
      <c r="UPN70" s="425"/>
      <c r="UPO70" s="425"/>
      <c r="UPP70" s="425"/>
      <c r="UPQ70" s="425"/>
      <c r="UPR70" s="425"/>
      <c r="UPS70" s="425"/>
      <c r="UPT70" s="425"/>
      <c r="UPU70" s="425"/>
      <c r="UPV70" s="425"/>
      <c r="UPW70" s="425"/>
      <c r="UPX70" s="425"/>
      <c r="UPY70" s="425"/>
      <c r="UPZ70" s="425"/>
      <c r="UQA70" s="425"/>
      <c r="UQB70" s="425"/>
      <c r="UQC70" s="425"/>
      <c r="UQD70" s="425"/>
      <c r="UQE70" s="425"/>
      <c r="UQF70" s="425"/>
      <c r="UQG70" s="425"/>
      <c r="UQH70" s="425"/>
      <c r="UQI70" s="425"/>
      <c r="UQJ70" s="425"/>
      <c r="UQK70" s="425"/>
      <c r="UQL70" s="425"/>
      <c r="UQM70" s="425"/>
      <c r="UQN70" s="425"/>
      <c r="UQO70" s="425"/>
      <c r="UQP70" s="425"/>
      <c r="UQQ70" s="425"/>
      <c r="UQR70" s="425"/>
      <c r="UQS70" s="425"/>
      <c r="UQT70" s="425"/>
      <c r="UQU70" s="425"/>
      <c r="UQV70" s="425"/>
      <c r="UQW70" s="425"/>
      <c r="UQX70" s="425"/>
      <c r="UQY70" s="425"/>
      <c r="UQZ70" s="425"/>
      <c r="URA70" s="425"/>
      <c r="URB70" s="425"/>
      <c r="URC70" s="425"/>
      <c r="URD70" s="425"/>
      <c r="URE70" s="425"/>
      <c r="URF70" s="425"/>
      <c r="URG70" s="425"/>
      <c r="URH70" s="425"/>
      <c r="URI70" s="425"/>
      <c r="URJ70" s="425"/>
      <c r="URK70" s="425"/>
      <c r="URL70" s="425"/>
      <c r="URM70" s="425"/>
      <c r="URN70" s="425"/>
      <c r="URO70" s="425"/>
      <c r="URP70" s="425"/>
      <c r="URQ70" s="425"/>
      <c r="URR70" s="425"/>
      <c r="URS70" s="425"/>
      <c r="URT70" s="425"/>
      <c r="URU70" s="425"/>
      <c r="URV70" s="425"/>
      <c r="URW70" s="425"/>
      <c r="URX70" s="425"/>
      <c r="URY70" s="425"/>
      <c r="URZ70" s="425"/>
      <c r="USA70" s="425"/>
      <c r="USB70" s="425"/>
      <c r="USC70" s="425"/>
      <c r="USD70" s="425"/>
      <c r="USE70" s="425"/>
      <c r="USF70" s="425"/>
      <c r="USG70" s="425"/>
      <c r="USH70" s="425"/>
      <c r="USI70" s="425"/>
      <c r="USJ70" s="425"/>
      <c r="USK70" s="425"/>
      <c r="USL70" s="425"/>
      <c r="USM70" s="425"/>
      <c r="USN70" s="425"/>
      <c r="USO70" s="425"/>
      <c r="USP70" s="425"/>
      <c r="USQ70" s="425"/>
      <c r="USR70" s="425"/>
      <c r="USS70" s="425"/>
      <c r="UST70" s="425"/>
      <c r="USU70" s="425"/>
      <c r="USV70" s="425"/>
      <c r="USW70" s="425"/>
      <c r="USX70" s="425"/>
      <c r="USY70" s="425"/>
      <c r="USZ70" s="425"/>
      <c r="UTA70" s="425"/>
      <c r="UTB70" s="425"/>
      <c r="UTC70" s="425"/>
      <c r="UTD70" s="425"/>
      <c r="UTE70" s="425"/>
      <c r="UTF70" s="425"/>
      <c r="UTG70" s="425"/>
      <c r="UTH70" s="425"/>
      <c r="UTI70" s="425"/>
      <c r="UTJ70" s="425"/>
      <c r="UTK70" s="425"/>
      <c r="UTL70" s="425"/>
      <c r="UTM70" s="425"/>
      <c r="UTN70" s="425"/>
      <c r="UTO70" s="425"/>
      <c r="UTP70" s="425"/>
      <c r="UTQ70" s="425"/>
      <c r="UTR70" s="425"/>
      <c r="UTS70" s="425"/>
      <c r="UTT70" s="425"/>
      <c r="UTU70" s="425"/>
      <c r="UTV70" s="425"/>
      <c r="UTW70" s="425"/>
      <c r="UTX70" s="425"/>
      <c r="UTY70" s="425"/>
      <c r="UTZ70" s="425"/>
      <c r="UUA70" s="425"/>
      <c r="UUB70" s="425"/>
      <c r="UUC70" s="425"/>
      <c r="UUD70" s="425"/>
      <c r="UUE70" s="425"/>
      <c r="UUF70" s="425"/>
      <c r="UUG70" s="425"/>
      <c r="UUH70" s="425"/>
      <c r="UUI70" s="425"/>
      <c r="UUJ70" s="425"/>
      <c r="UUK70" s="425"/>
      <c r="UUL70" s="425"/>
      <c r="UUM70" s="425"/>
      <c r="UUN70" s="425"/>
      <c r="UUO70" s="425"/>
      <c r="UUP70" s="425"/>
      <c r="UUQ70" s="425"/>
      <c r="UUR70" s="425"/>
      <c r="UUS70" s="425"/>
      <c r="UUT70" s="425"/>
      <c r="UUU70" s="425"/>
      <c r="UUV70" s="425"/>
      <c r="UUW70" s="425"/>
      <c r="UUX70" s="425"/>
      <c r="UUY70" s="425"/>
      <c r="UUZ70" s="425"/>
      <c r="UVA70" s="425"/>
      <c r="UVB70" s="425"/>
      <c r="UVC70" s="425"/>
      <c r="UVD70" s="425"/>
      <c r="UVE70" s="425"/>
      <c r="UVF70" s="425"/>
      <c r="UVG70" s="425"/>
      <c r="UVH70" s="425"/>
      <c r="UVI70" s="425"/>
      <c r="UVJ70" s="425"/>
      <c r="UVK70" s="425"/>
      <c r="UVL70" s="425"/>
      <c r="UVM70" s="425"/>
      <c r="UVN70" s="425"/>
      <c r="UVO70" s="425"/>
      <c r="UVP70" s="425"/>
      <c r="UVQ70" s="425"/>
      <c r="UVR70" s="425"/>
      <c r="UVS70" s="425"/>
      <c r="UVT70" s="425"/>
      <c r="UVU70" s="425"/>
      <c r="UVV70" s="425"/>
      <c r="UVW70" s="425"/>
      <c r="UVX70" s="425"/>
      <c r="UVY70" s="425"/>
      <c r="UVZ70" s="425"/>
      <c r="UWA70" s="425"/>
      <c r="UWB70" s="425"/>
      <c r="UWC70" s="425"/>
      <c r="UWD70" s="425"/>
      <c r="UWE70" s="425"/>
      <c r="UWF70" s="425"/>
      <c r="UWG70" s="425"/>
      <c r="UWH70" s="425"/>
      <c r="UWI70" s="425"/>
      <c r="UWJ70" s="425"/>
      <c r="UWK70" s="425"/>
      <c r="UWL70" s="425"/>
      <c r="UWM70" s="425"/>
      <c r="UWN70" s="425"/>
      <c r="UWO70" s="425"/>
      <c r="UWP70" s="425"/>
      <c r="UWQ70" s="425"/>
      <c r="UWR70" s="425"/>
      <c r="UWS70" s="425"/>
      <c r="UWT70" s="425"/>
      <c r="UWU70" s="425"/>
      <c r="UWV70" s="425"/>
      <c r="UWW70" s="425"/>
      <c r="UWX70" s="425"/>
      <c r="UWY70" s="425"/>
      <c r="UWZ70" s="425"/>
      <c r="UXA70" s="425"/>
      <c r="UXB70" s="425"/>
      <c r="UXC70" s="425"/>
      <c r="UXD70" s="425"/>
      <c r="UXE70" s="425"/>
      <c r="UXF70" s="425"/>
      <c r="UXG70" s="425"/>
      <c r="UXH70" s="425"/>
      <c r="UXI70" s="425"/>
      <c r="UXJ70" s="425"/>
      <c r="UXK70" s="425"/>
      <c r="UXL70" s="425"/>
      <c r="UXM70" s="425"/>
      <c r="UXN70" s="425"/>
      <c r="UXO70" s="425"/>
      <c r="UXP70" s="425"/>
      <c r="UXQ70" s="425"/>
      <c r="UXR70" s="425"/>
      <c r="UXS70" s="425"/>
      <c r="UXT70" s="425"/>
      <c r="UXU70" s="425"/>
      <c r="UXV70" s="425"/>
      <c r="UXW70" s="425"/>
      <c r="UXX70" s="425"/>
      <c r="UXY70" s="425"/>
      <c r="UXZ70" s="425"/>
      <c r="UYA70" s="425"/>
      <c r="UYB70" s="425"/>
      <c r="UYC70" s="425"/>
      <c r="UYD70" s="425"/>
      <c r="UYE70" s="425"/>
      <c r="UYF70" s="425"/>
      <c r="UYG70" s="425"/>
      <c r="UYH70" s="425"/>
      <c r="UYI70" s="425"/>
      <c r="UYJ70" s="425"/>
      <c r="UYK70" s="425"/>
      <c r="UYL70" s="425"/>
      <c r="UYM70" s="425"/>
      <c r="UYN70" s="425"/>
      <c r="UYO70" s="425"/>
      <c r="UYP70" s="425"/>
      <c r="UYQ70" s="425"/>
      <c r="UYR70" s="425"/>
      <c r="UYS70" s="425"/>
      <c r="UYT70" s="425"/>
      <c r="UYU70" s="425"/>
      <c r="UYV70" s="425"/>
      <c r="UYW70" s="425"/>
      <c r="UYX70" s="425"/>
      <c r="UYY70" s="425"/>
      <c r="UYZ70" s="425"/>
      <c r="UZA70" s="425"/>
      <c r="UZB70" s="425"/>
      <c r="UZC70" s="425"/>
      <c r="UZD70" s="425"/>
      <c r="UZE70" s="425"/>
      <c r="UZF70" s="425"/>
      <c r="UZG70" s="425"/>
      <c r="UZH70" s="425"/>
      <c r="UZI70" s="425"/>
      <c r="UZJ70" s="425"/>
      <c r="UZK70" s="425"/>
      <c r="UZL70" s="425"/>
      <c r="UZM70" s="425"/>
      <c r="UZN70" s="425"/>
      <c r="UZO70" s="425"/>
      <c r="UZP70" s="425"/>
      <c r="UZQ70" s="425"/>
      <c r="UZR70" s="425"/>
      <c r="UZS70" s="425"/>
      <c r="UZT70" s="425"/>
      <c r="UZU70" s="425"/>
      <c r="UZV70" s="425"/>
      <c r="UZW70" s="425"/>
      <c r="UZX70" s="425"/>
      <c r="UZY70" s="425"/>
      <c r="UZZ70" s="425"/>
      <c r="VAA70" s="425"/>
      <c r="VAB70" s="425"/>
      <c r="VAC70" s="425"/>
      <c r="VAD70" s="425"/>
      <c r="VAE70" s="425"/>
      <c r="VAF70" s="425"/>
      <c r="VAG70" s="425"/>
      <c r="VAH70" s="425"/>
      <c r="VAI70" s="425"/>
      <c r="VAJ70" s="425"/>
      <c r="VAK70" s="425"/>
      <c r="VAL70" s="425"/>
      <c r="VAM70" s="425"/>
      <c r="VAN70" s="425"/>
      <c r="VAO70" s="425"/>
      <c r="VAP70" s="425"/>
      <c r="VAQ70" s="425"/>
      <c r="VAR70" s="425"/>
      <c r="VAS70" s="425"/>
      <c r="VAT70" s="425"/>
      <c r="VAU70" s="425"/>
      <c r="VAV70" s="425"/>
      <c r="VAW70" s="425"/>
      <c r="VAX70" s="425"/>
      <c r="VAY70" s="425"/>
      <c r="VAZ70" s="425"/>
      <c r="VBA70" s="425"/>
      <c r="VBB70" s="425"/>
      <c r="VBC70" s="425"/>
      <c r="VBD70" s="425"/>
      <c r="VBE70" s="425"/>
      <c r="VBF70" s="425"/>
      <c r="VBG70" s="425"/>
      <c r="VBH70" s="425"/>
      <c r="VBI70" s="425"/>
      <c r="VBJ70" s="425"/>
      <c r="VBK70" s="425"/>
      <c r="VBL70" s="425"/>
      <c r="VBM70" s="425"/>
      <c r="VBN70" s="425"/>
      <c r="VBO70" s="425"/>
      <c r="VBP70" s="425"/>
      <c r="VBQ70" s="425"/>
      <c r="VBR70" s="425"/>
      <c r="VBS70" s="425"/>
      <c r="VBT70" s="425"/>
      <c r="VBU70" s="425"/>
      <c r="VBV70" s="425"/>
      <c r="VBW70" s="425"/>
      <c r="VBX70" s="425"/>
      <c r="VBY70" s="425"/>
      <c r="VBZ70" s="425"/>
      <c r="VCA70" s="425"/>
      <c r="VCB70" s="425"/>
      <c r="VCC70" s="425"/>
      <c r="VCD70" s="425"/>
      <c r="VCE70" s="425"/>
      <c r="VCF70" s="425"/>
      <c r="VCG70" s="425"/>
      <c r="VCH70" s="425"/>
      <c r="VCI70" s="425"/>
      <c r="VCJ70" s="425"/>
      <c r="VCK70" s="425"/>
      <c r="VCL70" s="425"/>
      <c r="VCM70" s="425"/>
      <c r="VCN70" s="425"/>
      <c r="VCO70" s="425"/>
      <c r="VCP70" s="425"/>
      <c r="VCQ70" s="425"/>
      <c r="VCR70" s="425"/>
      <c r="VCS70" s="425"/>
      <c r="VCT70" s="425"/>
      <c r="VCU70" s="425"/>
      <c r="VCV70" s="425"/>
      <c r="VCW70" s="425"/>
      <c r="VCX70" s="425"/>
      <c r="VCY70" s="425"/>
      <c r="VCZ70" s="425"/>
      <c r="VDA70" s="425"/>
      <c r="VDB70" s="425"/>
      <c r="VDC70" s="425"/>
      <c r="VDD70" s="425"/>
      <c r="VDE70" s="425"/>
      <c r="VDF70" s="425"/>
      <c r="VDG70" s="425"/>
      <c r="VDH70" s="425"/>
      <c r="VDI70" s="425"/>
      <c r="VDJ70" s="425"/>
      <c r="VDK70" s="425"/>
      <c r="VDL70" s="425"/>
      <c r="VDM70" s="425"/>
      <c r="VDN70" s="425"/>
      <c r="VDO70" s="425"/>
      <c r="VDP70" s="425"/>
      <c r="VDQ70" s="425"/>
      <c r="VDR70" s="425"/>
      <c r="VDS70" s="425"/>
      <c r="VDT70" s="425"/>
      <c r="VDU70" s="425"/>
      <c r="VDV70" s="425"/>
      <c r="VDW70" s="425"/>
      <c r="VDX70" s="425"/>
      <c r="VDY70" s="425"/>
      <c r="VDZ70" s="425"/>
      <c r="VEA70" s="425"/>
      <c r="VEB70" s="425"/>
      <c r="VEC70" s="425"/>
      <c r="VED70" s="425"/>
      <c r="VEE70" s="425"/>
      <c r="VEF70" s="425"/>
      <c r="VEG70" s="425"/>
      <c r="VEH70" s="425"/>
      <c r="VEI70" s="425"/>
      <c r="VEJ70" s="425"/>
      <c r="VEK70" s="425"/>
      <c r="VEL70" s="425"/>
      <c r="VEM70" s="425"/>
      <c r="VEN70" s="425"/>
      <c r="VEO70" s="425"/>
      <c r="VEP70" s="425"/>
      <c r="VEQ70" s="425"/>
      <c r="VER70" s="425"/>
      <c r="VES70" s="425"/>
      <c r="VET70" s="425"/>
      <c r="VEU70" s="425"/>
      <c r="VEV70" s="425"/>
      <c r="VEW70" s="425"/>
      <c r="VEX70" s="425"/>
      <c r="VEY70" s="425"/>
      <c r="VEZ70" s="425"/>
      <c r="VFA70" s="425"/>
      <c r="VFB70" s="425"/>
      <c r="VFC70" s="425"/>
      <c r="VFD70" s="425"/>
      <c r="VFE70" s="425"/>
      <c r="VFF70" s="425"/>
      <c r="VFG70" s="425"/>
      <c r="VFH70" s="425"/>
      <c r="VFI70" s="425"/>
      <c r="VFJ70" s="425"/>
      <c r="VFK70" s="425"/>
      <c r="VFL70" s="425"/>
      <c r="VFM70" s="425"/>
      <c r="VFN70" s="425"/>
      <c r="VFO70" s="425"/>
      <c r="VFP70" s="425"/>
      <c r="VFQ70" s="425"/>
      <c r="VFR70" s="425"/>
      <c r="VFS70" s="425"/>
      <c r="VFT70" s="425"/>
      <c r="VFU70" s="425"/>
      <c r="VFV70" s="425"/>
      <c r="VFW70" s="425"/>
      <c r="VFX70" s="425"/>
      <c r="VFY70" s="425"/>
      <c r="VFZ70" s="425"/>
      <c r="VGA70" s="425"/>
      <c r="VGB70" s="425"/>
      <c r="VGC70" s="425"/>
      <c r="VGD70" s="425"/>
      <c r="VGE70" s="425"/>
      <c r="VGF70" s="425"/>
      <c r="VGG70" s="425"/>
      <c r="VGH70" s="425"/>
      <c r="VGI70" s="425"/>
      <c r="VGJ70" s="425"/>
      <c r="VGK70" s="425"/>
      <c r="VGL70" s="425"/>
      <c r="VGM70" s="425"/>
      <c r="VGN70" s="425"/>
      <c r="VGO70" s="425"/>
      <c r="VGP70" s="425"/>
      <c r="VGQ70" s="425"/>
      <c r="VGR70" s="425"/>
      <c r="VGS70" s="425"/>
      <c r="VGT70" s="425"/>
      <c r="VGU70" s="425"/>
      <c r="VGV70" s="425"/>
      <c r="VGW70" s="425"/>
      <c r="VGX70" s="425"/>
      <c r="VGY70" s="425"/>
      <c r="VGZ70" s="425"/>
      <c r="VHA70" s="425"/>
      <c r="VHB70" s="425"/>
      <c r="VHC70" s="425"/>
      <c r="VHD70" s="425"/>
      <c r="VHE70" s="425"/>
      <c r="VHF70" s="425"/>
      <c r="VHG70" s="425"/>
      <c r="VHH70" s="425"/>
      <c r="VHI70" s="425"/>
      <c r="VHJ70" s="425"/>
      <c r="VHK70" s="425"/>
      <c r="VHL70" s="425"/>
      <c r="VHM70" s="425"/>
      <c r="VHN70" s="425"/>
      <c r="VHO70" s="425"/>
      <c r="VHP70" s="425"/>
      <c r="VHQ70" s="425"/>
      <c r="VHR70" s="425"/>
      <c r="VHS70" s="425"/>
      <c r="VHT70" s="425"/>
      <c r="VHU70" s="425"/>
      <c r="VHV70" s="425"/>
      <c r="VHW70" s="425"/>
      <c r="VHX70" s="425"/>
      <c r="VHY70" s="425"/>
      <c r="VHZ70" s="425"/>
      <c r="VIA70" s="425"/>
      <c r="VIB70" s="425"/>
      <c r="VIC70" s="425"/>
      <c r="VID70" s="425"/>
      <c r="VIE70" s="425"/>
      <c r="VIF70" s="425"/>
      <c r="VIG70" s="425"/>
      <c r="VIH70" s="425"/>
      <c r="VII70" s="425"/>
      <c r="VIJ70" s="425"/>
      <c r="VIK70" s="425"/>
      <c r="VIL70" s="425"/>
      <c r="VIM70" s="425"/>
      <c r="VIN70" s="425"/>
      <c r="VIO70" s="425"/>
      <c r="VIP70" s="425"/>
      <c r="VIQ70" s="425"/>
      <c r="VIR70" s="425"/>
      <c r="VIS70" s="425"/>
      <c r="VIT70" s="425"/>
      <c r="VIU70" s="425"/>
      <c r="VIV70" s="425"/>
      <c r="VIW70" s="425"/>
      <c r="VIX70" s="425"/>
      <c r="VIY70" s="425"/>
      <c r="VIZ70" s="425"/>
      <c r="VJA70" s="425"/>
      <c r="VJB70" s="425"/>
      <c r="VJC70" s="425"/>
      <c r="VJD70" s="425"/>
      <c r="VJE70" s="425"/>
      <c r="VJF70" s="425"/>
      <c r="VJG70" s="425"/>
      <c r="VJH70" s="425"/>
      <c r="VJI70" s="425"/>
      <c r="VJJ70" s="425"/>
      <c r="VJK70" s="425"/>
      <c r="VJL70" s="425"/>
      <c r="VJM70" s="425"/>
      <c r="VJN70" s="425"/>
      <c r="VJO70" s="425"/>
      <c r="VJP70" s="425"/>
      <c r="VJQ70" s="425"/>
      <c r="VJR70" s="425"/>
      <c r="VJS70" s="425"/>
      <c r="VJT70" s="425"/>
      <c r="VJU70" s="425"/>
      <c r="VJV70" s="425"/>
      <c r="VJW70" s="425"/>
      <c r="VJX70" s="425"/>
      <c r="VJY70" s="425"/>
      <c r="VJZ70" s="425"/>
      <c r="VKA70" s="425"/>
      <c r="VKB70" s="425"/>
      <c r="VKC70" s="425"/>
      <c r="VKD70" s="425"/>
      <c r="VKE70" s="425"/>
      <c r="VKF70" s="425"/>
      <c r="VKG70" s="425"/>
      <c r="VKH70" s="425"/>
      <c r="VKI70" s="425"/>
      <c r="VKJ70" s="425"/>
      <c r="VKK70" s="425"/>
      <c r="VKL70" s="425"/>
      <c r="VKM70" s="425"/>
      <c r="VKN70" s="425"/>
      <c r="VKO70" s="425"/>
      <c r="VKP70" s="425"/>
      <c r="VKQ70" s="425"/>
      <c r="VKR70" s="425"/>
      <c r="VKS70" s="425"/>
      <c r="VKT70" s="425"/>
      <c r="VKU70" s="425"/>
      <c r="VKV70" s="425"/>
      <c r="VKW70" s="425"/>
      <c r="VKX70" s="425"/>
      <c r="VKY70" s="425"/>
      <c r="VKZ70" s="425"/>
      <c r="VLA70" s="425"/>
      <c r="VLB70" s="425"/>
      <c r="VLC70" s="425"/>
      <c r="VLD70" s="425"/>
      <c r="VLE70" s="425"/>
      <c r="VLF70" s="425"/>
      <c r="VLG70" s="425"/>
      <c r="VLH70" s="425"/>
      <c r="VLI70" s="425"/>
      <c r="VLJ70" s="425"/>
      <c r="VLK70" s="425"/>
      <c r="VLL70" s="425"/>
      <c r="VLM70" s="425"/>
      <c r="VLN70" s="425"/>
      <c r="VLO70" s="425"/>
      <c r="VLP70" s="425"/>
      <c r="VLQ70" s="425"/>
      <c r="VLR70" s="425"/>
      <c r="VLS70" s="425"/>
      <c r="VLT70" s="425"/>
      <c r="VLU70" s="425"/>
      <c r="VLV70" s="425"/>
      <c r="VLW70" s="425"/>
      <c r="VLX70" s="425"/>
      <c r="VLY70" s="425"/>
      <c r="VLZ70" s="425"/>
      <c r="VMA70" s="425"/>
      <c r="VMB70" s="425"/>
      <c r="VMC70" s="425"/>
      <c r="VMD70" s="425"/>
      <c r="VME70" s="425"/>
      <c r="VMF70" s="425"/>
      <c r="VMG70" s="425"/>
      <c r="VMH70" s="425"/>
      <c r="VMI70" s="425"/>
      <c r="VMJ70" s="425"/>
      <c r="VMK70" s="425"/>
      <c r="VML70" s="425"/>
      <c r="VMM70" s="425"/>
      <c r="VMN70" s="425"/>
      <c r="VMO70" s="425"/>
      <c r="VMP70" s="425"/>
      <c r="VMQ70" s="425"/>
      <c r="VMR70" s="425"/>
      <c r="VMS70" s="425"/>
      <c r="VMT70" s="425"/>
      <c r="VMU70" s="425"/>
      <c r="VMV70" s="425"/>
      <c r="VMW70" s="425"/>
      <c r="VMX70" s="425"/>
      <c r="VMY70" s="425"/>
      <c r="VMZ70" s="425"/>
      <c r="VNA70" s="425"/>
      <c r="VNB70" s="425"/>
      <c r="VNC70" s="425"/>
      <c r="VND70" s="425"/>
      <c r="VNE70" s="425"/>
      <c r="VNF70" s="425"/>
      <c r="VNG70" s="425"/>
      <c r="VNH70" s="425"/>
      <c r="VNI70" s="425"/>
      <c r="VNJ70" s="425"/>
      <c r="VNK70" s="425"/>
      <c r="VNL70" s="425"/>
      <c r="VNM70" s="425"/>
      <c r="VNN70" s="425"/>
      <c r="VNO70" s="425"/>
      <c r="VNP70" s="425"/>
      <c r="VNQ70" s="425"/>
      <c r="VNR70" s="425"/>
      <c r="VNS70" s="425"/>
      <c r="VNT70" s="425"/>
      <c r="VNU70" s="425"/>
      <c r="VNV70" s="425"/>
      <c r="VNW70" s="425"/>
      <c r="VNX70" s="425"/>
      <c r="VNY70" s="425"/>
      <c r="VNZ70" s="425"/>
      <c r="VOA70" s="425"/>
      <c r="VOB70" s="425"/>
      <c r="VOC70" s="425"/>
      <c r="VOD70" s="425"/>
      <c r="VOE70" s="425"/>
      <c r="VOF70" s="425"/>
      <c r="VOG70" s="425"/>
      <c r="VOH70" s="425"/>
      <c r="VOI70" s="425"/>
      <c r="VOJ70" s="425"/>
      <c r="VOK70" s="425"/>
      <c r="VOL70" s="425"/>
      <c r="VOM70" s="425"/>
      <c r="VON70" s="425"/>
      <c r="VOO70" s="425"/>
      <c r="VOP70" s="425"/>
      <c r="VOQ70" s="425"/>
      <c r="VOR70" s="425"/>
      <c r="VOS70" s="425"/>
      <c r="VOT70" s="425"/>
      <c r="VOU70" s="425"/>
      <c r="VOV70" s="425"/>
      <c r="VOW70" s="425"/>
      <c r="VOX70" s="425"/>
      <c r="VOY70" s="425"/>
      <c r="VOZ70" s="425"/>
      <c r="VPA70" s="425"/>
      <c r="VPB70" s="425"/>
      <c r="VPC70" s="425"/>
      <c r="VPD70" s="425"/>
      <c r="VPE70" s="425"/>
      <c r="VPF70" s="425"/>
      <c r="VPG70" s="425"/>
      <c r="VPH70" s="425"/>
      <c r="VPI70" s="425"/>
      <c r="VPJ70" s="425"/>
      <c r="VPK70" s="425"/>
      <c r="VPL70" s="425"/>
      <c r="VPM70" s="425"/>
      <c r="VPN70" s="425"/>
      <c r="VPO70" s="425"/>
      <c r="VPP70" s="425"/>
      <c r="VPQ70" s="425"/>
      <c r="VPR70" s="425"/>
      <c r="VPS70" s="425"/>
      <c r="VPT70" s="425"/>
      <c r="VPU70" s="425"/>
      <c r="VPV70" s="425"/>
      <c r="VPW70" s="425"/>
      <c r="VPX70" s="425"/>
      <c r="VPY70" s="425"/>
      <c r="VPZ70" s="425"/>
      <c r="VQA70" s="425"/>
      <c r="VQB70" s="425"/>
      <c r="VQC70" s="425"/>
      <c r="VQD70" s="425"/>
      <c r="VQE70" s="425"/>
      <c r="VQF70" s="425"/>
      <c r="VQG70" s="425"/>
      <c r="VQH70" s="425"/>
      <c r="VQI70" s="425"/>
      <c r="VQJ70" s="425"/>
      <c r="VQK70" s="425"/>
      <c r="VQL70" s="425"/>
      <c r="VQM70" s="425"/>
      <c r="VQN70" s="425"/>
      <c r="VQO70" s="425"/>
      <c r="VQP70" s="425"/>
      <c r="VQQ70" s="425"/>
      <c r="VQR70" s="425"/>
      <c r="VQS70" s="425"/>
      <c r="VQT70" s="425"/>
      <c r="VQU70" s="425"/>
      <c r="VQV70" s="425"/>
      <c r="VQW70" s="425"/>
      <c r="VQX70" s="425"/>
      <c r="VQY70" s="425"/>
      <c r="VQZ70" s="425"/>
      <c r="VRA70" s="425"/>
      <c r="VRB70" s="425"/>
      <c r="VRC70" s="425"/>
      <c r="VRD70" s="425"/>
      <c r="VRE70" s="425"/>
      <c r="VRF70" s="425"/>
      <c r="VRG70" s="425"/>
      <c r="VRH70" s="425"/>
      <c r="VRI70" s="425"/>
      <c r="VRJ70" s="425"/>
      <c r="VRK70" s="425"/>
      <c r="VRL70" s="425"/>
      <c r="VRM70" s="425"/>
      <c r="VRN70" s="425"/>
      <c r="VRO70" s="425"/>
      <c r="VRP70" s="425"/>
      <c r="VRQ70" s="425"/>
      <c r="VRR70" s="425"/>
      <c r="VRS70" s="425"/>
      <c r="VRT70" s="425"/>
      <c r="VRU70" s="425"/>
      <c r="VRV70" s="425"/>
      <c r="VRW70" s="425"/>
      <c r="VRX70" s="425"/>
      <c r="VRY70" s="425"/>
      <c r="VRZ70" s="425"/>
      <c r="VSA70" s="425"/>
      <c r="VSB70" s="425"/>
      <c r="VSC70" s="425"/>
      <c r="VSD70" s="425"/>
      <c r="VSE70" s="425"/>
      <c r="VSF70" s="425"/>
      <c r="VSG70" s="425"/>
      <c r="VSH70" s="425"/>
      <c r="VSI70" s="425"/>
      <c r="VSJ70" s="425"/>
      <c r="VSK70" s="425"/>
      <c r="VSL70" s="425"/>
      <c r="VSM70" s="425"/>
      <c r="VSN70" s="425"/>
      <c r="VSO70" s="425"/>
      <c r="VSP70" s="425"/>
      <c r="VSQ70" s="425"/>
      <c r="VSR70" s="425"/>
      <c r="VSS70" s="425"/>
      <c r="VST70" s="425"/>
      <c r="VSU70" s="425"/>
      <c r="VSV70" s="425"/>
      <c r="VSW70" s="425"/>
      <c r="VSX70" s="425"/>
      <c r="VSY70" s="425"/>
      <c r="VSZ70" s="425"/>
      <c r="VTA70" s="425"/>
      <c r="VTB70" s="425"/>
      <c r="VTC70" s="425"/>
      <c r="VTD70" s="425"/>
      <c r="VTE70" s="425"/>
      <c r="VTF70" s="425"/>
      <c r="VTG70" s="425"/>
      <c r="VTH70" s="425"/>
      <c r="VTI70" s="425"/>
      <c r="VTJ70" s="425"/>
      <c r="VTK70" s="425"/>
      <c r="VTL70" s="425"/>
      <c r="VTM70" s="425"/>
      <c r="VTN70" s="425"/>
      <c r="VTO70" s="425"/>
      <c r="VTP70" s="425"/>
      <c r="VTQ70" s="425"/>
      <c r="VTR70" s="425"/>
      <c r="VTS70" s="425"/>
      <c r="VTT70" s="425"/>
      <c r="VTU70" s="425"/>
      <c r="VTV70" s="425"/>
      <c r="VTW70" s="425"/>
      <c r="VTX70" s="425"/>
      <c r="VTY70" s="425"/>
      <c r="VTZ70" s="425"/>
      <c r="VUA70" s="425"/>
      <c r="VUB70" s="425"/>
      <c r="VUC70" s="425"/>
      <c r="VUD70" s="425"/>
      <c r="VUE70" s="425"/>
      <c r="VUF70" s="425"/>
      <c r="VUG70" s="425"/>
      <c r="VUH70" s="425"/>
      <c r="VUI70" s="425"/>
      <c r="VUJ70" s="425"/>
      <c r="VUK70" s="425"/>
      <c r="VUL70" s="425"/>
      <c r="VUM70" s="425"/>
      <c r="VUN70" s="425"/>
      <c r="VUO70" s="425"/>
      <c r="VUP70" s="425"/>
      <c r="VUQ70" s="425"/>
      <c r="VUR70" s="425"/>
      <c r="VUS70" s="425"/>
      <c r="VUT70" s="425"/>
      <c r="VUU70" s="425"/>
      <c r="VUV70" s="425"/>
      <c r="VUW70" s="425"/>
      <c r="VUX70" s="425"/>
      <c r="VUY70" s="425"/>
      <c r="VUZ70" s="425"/>
      <c r="VVA70" s="425"/>
      <c r="VVB70" s="425"/>
      <c r="VVC70" s="425"/>
      <c r="VVD70" s="425"/>
      <c r="VVE70" s="425"/>
      <c r="VVF70" s="425"/>
      <c r="VVG70" s="425"/>
      <c r="VVH70" s="425"/>
      <c r="VVI70" s="425"/>
      <c r="VVJ70" s="425"/>
      <c r="VVK70" s="425"/>
      <c r="VVL70" s="425"/>
      <c r="VVM70" s="425"/>
      <c r="VVN70" s="425"/>
      <c r="VVO70" s="425"/>
      <c r="VVP70" s="425"/>
      <c r="VVQ70" s="425"/>
      <c r="VVR70" s="425"/>
      <c r="VVS70" s="425"/>
      <c r="VVT70" s="425"/>
      <c r="VVU70" s="425"/>
      <c r="VVV70" s="425"/>
      <c r="VVW70" s="425"/>
      <c r="VVX70" s="425"/>
      <c r="VVY70" s="425"/>
      <c r="VVZ70" s="425"/>
      <c r="VWA70" s="425"/>
      <c r="VWB70" s="425"/>
      <c r="VWC70" s="425"/>
      <c r="VWD70" s="425"/>
      <c r="VWE70" s="425"/>
      <c r="VWF70" s="425"/>
      <c r="VWG70" s="425"/>
      <c r="VWH70" s="425"/>
      <c r="VWI70" s="425"/>
      <c r="VWJ70" s="425"/>
      <c r="VWK70" s="425"/>
      <c r="VWL70" s="425"/>
      <c r="VWM70" s="425"/>
      <c r="VWN70" s="425"/>
      <c r="VWO70" s="425"/>
      <c r="VWP70" s="425"/>
      <c r="VWQ70" s="425"/>
      <c r="VWR70" s="425"/>
      <c r="VWS70" s="425"/>
      <c r="VWT70" s="425"/>
      <c r="VWU70" s="425"/>
      <c r="VWV70" s="425"/>
      <c r="VWW70" s="425"/>
      <c r="VWX70" s="425"/>
      <c r="VWY70" s="425"/>
      <c r="VWZ70" s="425"/>
      <c r="VXA70" s="425"/>
      <c r="VXB70" s="425"/>
      <c r="VXC70" s="425"/>
      <c r="VXD70" s="425"/>
      <c r="VXE70" s="425"/>
      <c r="VXF70" s="425"/>
      <c r="VXG70" s="425"/>
      <c r="VXH70" s="425"/>
      <c r="VXI70" s="425"/>
      <c r="VXJ70" s="425"/>
      <c r="VXK70" s="425"/>
      <c r="VXL70" s="425"/>
      <c r="VXM70" s="425"/>
      <c r="VXN70" s="425"/>
      <c r="VXO70" s="425"/>
      <c r="VXP70" s="425"/>
      <c r="VXQ70" s="425"/>
      <c r="VXR70" s="425"/>
      <c r="VXS70" s="425"/>
      <c r="VXT70" s="425"/>
      <c r="VXU70" s="425"/>
      <c r="VXV70" s="425"/>
      <c r="VXW70" s="425"/>
      <c r="VXX70" s="425"/>
      <c r="VXY70" s="425"/>
      <c r="VXZ70" s="425"/>
      <c r="VYA70" s="425"/>
      <c r="VYB70" s="425"/>
      <c r="VYC70" s="425"/>
      <c r="VYD70" s="425"/>
      <c r="VYE70" s="425"/>
      <c r="VYF70" s="425"/>
      <c r="VYG70" s="425"/>
      <c r="VYH70" s="425"/>
      <c r="VYI70" s="425"/>
      <c r="VYJ70" s="425"/>
      <c r="VYK70" s="425"/>
      <c r="VYL70" s="425"/>
      <c r="VYM70" s="425"/>
      <c r="VYN70" s="425"/>
      <c r="VYO70" s="425"/>
      <c r="VYP70" s="425"/>
      <c r="VYQ70" s="425"/>
      <c r="VYR70" s="425"/>
      <c r="VYS70" s="425"/>
      <c r="VYT70" s="425"/>
      <c r="VYU70" s="425"/>
      <c r="VYV70" s="425"/>
      <c r="VYW70" s="425"/>
      <c r="VYX70" s="425"/>
      <c r="VYY70" s="425"/>
      <c r="VYZ70" s="425"/>
      <c r="VZA70" s="425"/>
      <c r="VZB70" s="425"/>
      <c r="VZC70" s="425"/>
      <c r="VZD70" s="425"/>
      <c r="VZE70" s="425"/>
      <c r="VZF70" s="425"/>
      <c r="VZG70" s="425"/>
      <c r="VZH70" s="425"/>
      <c r="VZI70" s="425"/>
      <c r="VZJ70" s="425"/>
      <c r="VZK70" s="425"/>
      <c r="VZL70" s="425"/>
      <c r="VZM70" s="425"/>
      <c r="VZN70" s="425"/>
      <c r="VZO70" s="425"/>
      <c r="VZP70" s="425"/>
      <c r="VZQ70" s="425"/>
      <c r="VZR70" s="425"/>
      <c r="VZS70" s="425"/>
      <c r="VZT70" s="425"/>
      <c r="VZU70" s="425"/>
      <c r="VZV70" s="425"/>
      <c r="VZW70" s="425"/>
      <c r="VZX70" s="425"/>
      <c r="VZY70" s="425"/>
      <c r="VZZ70" s="425"/>
      <c r="WAA70" s="425"/>
      <c r="WAB70" s="425"/>
      <c r="WAC70" s="425"/>
      <c r="WAD70" s="425"/>
      <c r="WAE70" s="425"/>
      <c r="WAF70" s="425"/>
      <c r="WAG70" s="425"/>
      <c r="WAH70" s="425"/>
      <c r="WAI70" s="425"/>
      <c r="WAJ70" s="425"/>
      <c r="WAK70" s="425"/>
      <c r="WAL70" s="425"/>
      <c r="WAM70" s="425"/>
      <c r="WAN70" s="425"/>
      <c r="WAO70" s="425"/>
      <c r="WAP70" s="425"/>
      <c r="WAQ70" s="425"/>
      <c r="WAR70" s="425"/>
      <c r="WAS70" s="425"/>
      <c r="WAT70" s="425"/>
      <c r="WAU70" s="425"/>
      <c r="WAV70" s="425"/>
      <c r="WAW70" s="425"/>
      <c r="WAX70" s="425"/>
      <c r="WAY70" s="425"/>
      <c r="WAZ70" s="425"/>
      <c r="WBA70" s="425"/>
      <c r="WBB70" s="425"/>
      <c r="WBC70" s="425"/>
      <c r="WBD70" s="425"/>
      <c r="WBE70" s="425"/>
      <c r="WBF70" s="425"/>
      <c r="WBG70" s="425"/>
      <c r="WBH70" s="425"/>
      <c r="WBI70" s="425"/>
      <c r="WBJ70" s="425"/>
      <c r="WBK70" s="425"/>
      <c r="WBL70" s="425"/>
      <c r="WBM70" s="425"/>
      <c r="WBN70" s="425"/>
      <c r="WBO70" s="425"/>
      <c r="WBP70" s="425"/>
      <c r="WBQ70" s="425"/>
      <c r="WBR70" s="425"/>
      <c r="WBS70" s="425"/>
      <c r="WBT70" s="425"/>
      <c r="WBU70" s="425"/>
      <c r="WBV70" s="425"/>
      <c r="WBW70" s="425"/>
      <c r="WBX70" s="425"/>
      <c r="WBY70" s="425"/>
      <c r="WBZ70" s="425"/>
      <c r="WCA70" s="425"/>
      <c r="WCB70" s="425"/>
      <c r="WCC70" s="425"/>
      <c r="WCD70" s="425"/>
      <c r="WCE70" s="425"/>
      <c r="WCF70" s="425"/>
      <c r="WCG70" s="425"/>
      <c r="WCH70" s="425"/>
      <c r="WCI70" s="425"/>
      <c r="WCJ70" s="425"/>
      <c r="WCK70" s="425"/>
      <c r="WCL70" s="425"/>
      <c r="WCM70" s="425"/>
      <c r="WCN70" s="425"/>
      <c r="WCO70" s="425"/>
      <c r="WCP70" s="425"/>
      <c r="WCQ70" s="425"/>
      <c r="WCR70" s="425"/>
      <c r="WCS70" s="425"/>
      <c r="WCT70" s="425"/>
      <c r="WCU70" s="425"/>
      <c r="WCV70" s="425"/>
      <c r="WCW70" s="425"/>
      <c r="WCX70" s="425"/>
      <c r="WCY70" s="425"/>
      <c r="WCZ70" s="425"/>
      <c r="WDA70" s="425"/>
      <c r="WDB70" s="425"/>
      <c r="WDC70" s="425"/>
      <c r="WDD70" s="425"/>
      <c r="WDE70" s="425"/>
      <c r="WDF70" s="425"/>
      <c r="WDG70" s="425"/>
      <c r="WDH70" s="425"/>
      <c r="WDI70" s="425"/>
      <c r="WDJ70" s="425"/>
      <c r="WDK70" s="425"/>
      <c r="WDL70" s="425"/>
      <c r="WDM70" s="425"/>
      <c r="WDN70" s="425"/>
      <c r="WDO70" s="425"/>
      <c r="WDP70" s="425"/>
      <c r="WDQ70" s="425"/>
      <c r="WDR70" s="425"/>
      <c r="WDS70" s="425"/>
      <c r="WDT70" s="425"/>
      <c r="WDU70" s="425"/>
      <c r="WDV70" s="425"/>
      <c r="WDW70" s="425"/>
      <c r="WDX70" s="425"/>
      <c r="WDY70" s="425"/>
      <c r="WDZ70" s="425"/>
      <c r="WEA70" s="425"/>
      <c r="WEB70" s="425"/>
      <c r="WEC70" s="425"/>
      <c r="WED70" s="425"/>
      <c r="WEE70" s="425"/>
      <c r="WEF70" s="425"/>
      <c r="WEG70" s="425"/>
      <c r="WEH70" s="425"/>
      <c r="WEI70" s="425"/>
      <c r="WEJ70" s="425"/>
      <c r="WEK70" s="425"/>
      <c r="WEL70" s="425"/>
      <c r="WEM70" s="425"/>
      <c r="WEN70" s="425"/>
      <c r="WEO70" s="425"/>
      <c r="WEP70" s="425"/>
      <c r="WEQ70" s="425"/>
      <c r="WER70" s="425"/>
      <c r="WES70" s="425"/>
      <c r="WET70" s="425"/>
      <c r="WEU70" s="425"/>
      <c r="WEV70" s="425"/>
      <c r="WEW70" s="425"/>
      <c r="WEX70" s="425"/>
      <c r="WEY70" s="425"/>
      <c r="WEZ70" s="425"/>
      <c r="WFA70" s="425"/>
      <c r="WFB70" s="425"/>
      <c r="WFC70" s="425"/>
      <c r="WFD70" s="425"/>
      <c r="WFE70" s="425"/>
      <c r="WFF70" s="425"/>
      <c r="WFG70" s="425"/>
      <c r="WFH70" s="425"/>
      <c r="WFI70" s="425"/>
      <c r="WFJ70" s="425"/>
      <c r="WFK70" s="425"/>
      <c r="WFL70" s="425"/>
      <c r="WFM70" s="425"/>
      <c r="WFN70" s="425"/>
      <c r="WFO70" s="425"/>
      <c r="WFP70" s="425"/>
      <c r="WFQ70" s="425"/>
      <c r="WFR70" s="425"/>
      <c r="WFS70" s="425"/>
      <c r="WFT70" s="425"/>
      <c r="WFU70" s="425"/>
      <c r="WFV70" s="425"/>
      <c r="WFW70" s="425"/>
      <c r="WFX70" s="425"/>
      <c r="WFY70" s="425"/>
      <c r="WFZ70" s="425"/>
      <c r="WGA70" s="425"/>
      <c r="WGB70" s="425"/>
      <c r="WGC70" s="425"/>
      <c r="WGD70" s="425"/>
      <c r="WGE70" s="425"/>
      <c r="WGF70" s="425"/>
      <c r="WGG70" s="425"/>
      <c r="WGH70" s="425"/>
      <c r="WGI70" s="425"/>
      <c r="WGJ70" s="425"/>
      <c r="WGK70" s="425"/>
      <c r="WGL70" s="425"/>
      <c r="WGM70" s="425"/>
      <c r="WGN70" s="425"/>
      <c r="WGO70" s="425"/>
      <c r="WGP70" s="425"/>
      <c r="WGQ70" s="425"/>
      <c r="WGR70" s="425"/>
      <c r="WGS70" s="425"/>
      <c r="WGT70" s="425"/>
      <c r="WGU70" s="425"/>
      <c r="WGV70" s="425"/>
      <c r="WGW70" s="425"/>
      <c r="WGX70" s="425"/>
      <c r="WGY70" s="425"/>
      <c r="WGZ70" s="425"/>
      <c r="WHA70" s="425"/>
      <c r="WHB70" s="425"/>
      <c r="WHC70" s="425"/>
      <c r="WHD70" s="425"/>
      <c r="WHE70" s="425"/>
      <c r="WHF70" s="425"/>
      <c r="WHG70" s="425"/>
      <c r="WHH70" s="425"/>
      <c r="WHI70" s="425"/>
      <c r="WHJ70" s="425"/>
      <c r="WHK70" s="425"/>
      <c r="WHL70" s="425"/>
      <c r="WHM70" s="425"/>
      <c r="WHN70" s="425"/>
      <c r="WHO70" s="425"/>
      <c r="WHP70" s="425"/>
      <c r="WHQ70" s="425"/>
      <c r="WHR70" s="425"/>
      <c r="WHS70" s="425"/>
      <c r="WHT70" s="425"/>
      <c r="WHU70" s="425"/>
      <c r="WHV70" s="425"/>
      <c r="WHW70" s="425"/>
      <c r="WHX70" s="425"/>
      <c r="WHY70" s="425"/>
      <c r="WHZ70" s="425"/>
      <c r="WIA70" s="425"/>
      <c r="WIB70" s="425"/>
      <c r="WIC70" s="425"/>
      <c r="WID70" s="425"/>
      <c r="WIE70" s="425"/>
      <c r="WIF70" s="425"/>
      <c r="WIG70" s="425"/>
      <c r="WIH70" s="425"/>
      <c r="WII70" s="425"/>
      <c r="WIJ70" s="425"/>
      <c r="WIK70" s="425"/>
      <c r="WIL70" s="425"/>
      <c r="WIM70" s="425"/>
      <c r="WIN70" s="425"/>
      <c r="WIO70" s="425"/>
      <c r="WIP70" s="425"/>
      <c r="WIQ70" s="425"/>
      <c r="WIR70" s="425"/>
      <c r="WIS70" s="425"/>
      <c r="WIT70" s="425"/>
      <c r="WIU70" s="425"/>
      <c r="WIV70" s="425"/>
      <c r="WIW70" s="425"/>
      <c r="WIX70" s="425"/>
      <c r="WIY70" s="425"/>
      <c r="WIZ70" s="425"/>
      <c r="WJA70" s="425"/>
      <c r="WJB70" s="425"/>
      <c r="WJC70" s="425"/>
      <c r="WJD70" s="425"/>
      <c r="WJE70" s="425"/>
      <c r="WJF70" s="425"/>
      <c r="WJG70" s="425"/>
      <c r="WJH70" s="425"/>
      <c r="WJI70" s="425"/>
      <c r="WJJ70" s="425"/>
      <c r="WJK70" s="425"/>
      <c r="WJL70" s="425"/>
      <c r="WJM70" s="425"/>
      <c r="WJN70" s="425"/>
      <c r="WJO70" s="425"/>
      <c r="WJP70" s="425"/>
      <c r="WJQ70" s="425"/>
      <c r="WJR70" s="425"/>
      <c r="WJS70" s="425"/>
      <c r="WJT70" s="425"/>
      <c r="WJU70" s="425"/>
      <c r="WJV70" s="425"/>
      <c r="WJW70" s="425"/>
      <c r="WJX70" s="425"/>
      <c r="WJY70" s="425"/>
      <c r="WJZ70" s="425"/>
      <c r="WKA70" s="425"/>
      <c r="WKB70" s="425"/>
      <c r="WKC70" s="425"/>
      <c r="WKD70" s="425"/>
      <c r="WKE70" s="425"/>
      <c r="WKF70" s="425"/>
      <c r="WKG70" s="425"/>
      <c r="WKH70" s="425"/>
      <c r="WKI70" s="425"/>
      <c r="WKJ70" s="425"/>
      <c r="WKK70" s="425"/>
      <c r="WKL70" s="425"/>
      <c r="WKM70" s="425"/>
      <c r="WKN70" s="425"/>
      <c r="WKO70" s="425"/>
      <c r="WKP70" s="425"/>
      <c r="WKQ70" s="425"/>
      <c r="WKR70" s="425"/>
      <c r="WKS70" s="425"/>
      <c r="WKT70" s="425"/>
      <c r="WKU70" s="425"/>
      <c r="WKV70" s="425"/>
      <c r="WKW70" s="425"/>
      <c r="WKX70" s="425"/>
      <c r="WKY70" s="425"/>
      <c r="WKZ70" s="425"/>
      <c r="WLA70" s="425"/>
      <c r="WLB70" s="425"/>
      <c r="WLC70" s="425"/>
      <c r="WLD70" s="425"/>
      <c r="WLE70" s="425"/>
      <c r="WLF70" s="425"/>
      <c r="WLG70" s="425"/>
      <c r="WLH70" s="425"/>
      <c r="WLI70" s="425"/>
      <c r="WLJ70" s="425"/>
      <c r="WLK70" s="425"/>
      <c r="WLL70" s="425"/>
      <c r="WLM70" s="425"/>
      <c r="WLN70" s="425"/>
      <c r="WLO70" s="425"/>
      <c r="WLP70" s="425"/>
      <c r="WLQ70" s="425"/>
      <c r="WLR70" s="425"/>
      <c r="WLS70" s="425"/>
      <c r="WLT70" s="425"/>
      <c r="WLU70" s="425"/>
      <c r="WLV70" s="425"/>
      <c r="WLW70" s="425"/>
      <c r="WLX70" s="425"/>
      <c r="WLY70" s="425"/>
      <c r="WLZ70" s="425"/>
      <c r="WMA70" s="425"/>
      <c r="WMB70" s="425"/>
      <c r="WMC70" s="425"/>
      <c r="WMD70" s="425"/>
      <c r="WME70" s="425"/>
      <c r="WMF70" s="425"/>
      <c r="WMG70" s="425"/>
      <c r="WMH70" s="425"/>
      <c r="WMI70" s="425"/>
      <c r="WMJ70" s="425"/>
      <c r="WMK70" s="425"/>
      <c r="WML70" s="425"/>
      <c r="WMM70" s="425"/>
      <c r="WMN70" s="425"/>
      <c r="WMO70" s="425"/>
      <c r="WMP70" s="425"/>
      <c r="WMQ70" s="425"/>
      <c r="WMR70" s="425"/>
      <c r="WMS70" s="425"/>
      <c r="WMT70" s="425"/>
      <c r="WMU70" s="425"/>
      <c r="WMV70" s="425"/>
      <c r="WMW70" s="425"/>
      <c r="WMX70" s="425"/>
      <c r="WMY70" s="425"/>
      <c r="WMZ70" s="425"/>
      <c r="WNA70" s="425"/>
      <c r="WNB70" s="425"/>
      <c r="WNC70" s="425"/>
      <c r="WND70" s="425"/>
      <c r="WNE70" s="425"/>
      <c r="WNF70" s="425"/>
      <c r="WNG70" s="425"/>
      <c r="WNH70" s="425"/>
      <c r="WNI70" s="425"/>
      <c r="WNJ70" s="425"/>
      <c r="WNK70" s="425"/>
      <c r="WNL70" s="425"/>
      <c r="WNM70" s="425"/>
      <c r="WNN70" s="425"/>
      <c r="WNO70" s="425"/>
      <c r="WNP70" s="425"/>
      <c r="WNQ70" s="425"/>
      <c r="WNR70" s="425"/>
      <c r="WNS70" s="425"/>
      <c r="WNT70" s="425"/>
      <c r="WNU70" s="425"/>
      <c r="WNV70" s="425"/>
      <c r="WNW70" s="425"/>
      <c r="WNX70" s="425"/>
      <c r="WNY70" s="425"/>
      <c r="WNZ70" s="425"/>
      <c r="WOA70" s="425"/>
      <c r="WOB70" s="425"/>
      <c r="WOC70" s="425"/>
      <c r="WOD70" s="425"/>
      <c r="WOE70" s="425"/>
      <c r="WOF70" s="425"/>
      <c r="WOG70" s="425"/>
      <c r="WOH70" s="425"/>
      <c r="WOI70" s="425"/>
      <c r="WOJ70" s="425"/>
      <c r="WOK70" s="425"/>
      <c r="WOL70" s="425"/>
      <c r="WOM70" s="425"/>
      <c r="WON70" s="425"/>
      <c r="WOO70" s="425"/>
      <c r="WOP70" s="425"/>
      <c r="WOQ70" s="425"/>
      <c r="WOR70" s="425"/>
      <c r="WOS70" s="425"/>
      <c r="WOT70" s="425"/>
      <c r="WOU70" s="425"/>
      <c r="WOV70" s="425"/>
      <c r="WOW70" s="425"/>
      <c r="WOX70" s="425"/>
      <c r="WOY70" s="425"/>
      <c r="WOZ70" s="425"/>
      <c r="WPA70" s="425"/>
      <c r="WPB70" s="425"/>
      <c r="WPC70" s="425"/>
      <c r="WPD70" s="425"/>
      <c r="WPE70" s="425"/>
      <c r="WPF70" s="425"/>
      <c r="WPG70" s="425"/>
      <c r="WPH70" s="425"/>
      <c r="WPI70" s="425"/>
      <c r="WPJ70" s="425"/>
      <c r="WPK70" s="425"/>
      <c r="WPL70" s="425"/>
      <c r="WPM70" s="425"/>
      <c r="WPN70" s="425"/>
      <c r="WPO70" s="425"/>
      <c r="WPP70" s="425"/>
      <c r="WPQ70" s="425"/>
      <c r="WPR70" s="425"/>
      <c r="WPS70" s="425"/>
      <c r="WPT70" s="425"/>
      <c r="WPU70" s="425"/>
      <c r="WPV70" s="425"/>
      <c r="WPW70" s="425"/>
      <c r="WPX70" s="425"/>
      <c r="WPY70" s="425"/>
      <c r="WPZ70" s="425"/>
      <c r="WQA70" s="425"/>
      <c r="WQB70" s="425"/>
      <c r="WQC70" s="425"/>
      <c r="WQD70" s="425"/>
      <c r="WQE70" s="425"/>
      <c r="WQF70" s="425"/>
      <c r="WQG70" s="425"/>
      <c r="WQH70" s="425"/>
      <c r="WQI70" s="425"/>
      <c r="WQJ70" s="425"/>
      <c r="WQK70" s="425"/>
      <c r="WQL70" s="425"/>
      <c r="WQM70" s="425"/>
      <c r="WQN70" s="425"/>
      <c r="WQO70" s="425"/>
      <c r="WQP70" s="425"/>
      <c r="WQQ70" s="425"/>
      <c r="WQR70" s="425"/>
      <c r="WQS70" s="425"/>
      <c r="WQT70" s="425"/>
      <c r="WQU70" s="425"/>
      <c r="WQV70" s="425"/>
      <c r="WQW70" s="425"/>
      <c r="WQX70" s="425"/>
      <c r="WQY70" s="425"/>
      <c r="WQZ70" s="425"/>
      <c r="WRA70" s="425"/>
      <c r="WRB70" s="425"/>
      <c r="WRC70" s="425"/>
      <c r="WRD70" s="425"/>
      <c r="WRE70" s="425"/>
      <c r="WRF70" s="425"/>
      <c r="WRG70" s="425"/>
      <c r="WRH70" s="425"/>
      <c r="WRI70" s="425"/>
      <c r="WRJ70" s="425"/>
      <c r="WRK70" s="425"/>
      <c r="WRL70" s="425"/>
      <c r="WRM70" s="425"/>
      <c r="WRN70" s="425"/>
      <c r="WRO70" s="425"/>
      <c r="WRP70" s="425"/>
      <c r="WRQ70" s="425"/>
      <c r="WRR70" s="425"/>
      <c r="WRS70" s="425"/>
      <c r="WRT70" s="425"/>
      <c r="WRU70" s="425"/>
      <c r="WRV70" s="425"/>
      <c r="WRW70" s="425"/>
      <c r="WRX70" s="425"/>
      <c r="WRY70" s="425"/>
      <c r="WRZ70" s="425"/>
      <c r="WSA70" s="425"/>
      <c r="WSB70" s="425"/>
      <c r="WSC70" s="425"/>
      <c r="WSD70" s="425"/>
      <c r="WSE70" s="425"/>
      <c r="WSF70" s="425"/>
      <c r="WSG70" s="425"/>
      <c r="WSH70" s="425"/>
      <c r="WSI70" s="425"/>
      <c r="WSJ70" s="425"/>
      <c r="WSK70" s="425"/>
      <c r="WSL70" s="425"/>
      <c r="WSM70" s="425"/>
      <c r="WSN70" s="425"/>
      <c r="WSO70" s="425"/>
      <c r="WSP70" s="425"/>
      <c r="WSQ70" s="425"/>
      <c r="WSR70" s="425"/>
      <c r="WSS70" s="425"/>
      <c r="WST70" s="425"/>
      <c r="WSU70" s="425"/>
      <c r="WSV70" s="425"/>
      <c r="WSW70" s="425"/>
      <c r="WSX70" s="425"/>
      <c r="WSY70" s="425"/>
      <c r="WSZ70" s="425"/>
      <c r="WTA70" s="425"/>
      <c r="WTB70" s="425"/>
      <c r="WTC70" s="425"/>
      <c r="WTD70" s="425"/>
      <c r="WTE70" s="425"/>
      <c r="WTF70" s="425"/>
      <c r="WTG70" s="425"/>
      <c r="WTH70" s="425"/>
      <c r="WTI70" s="425"/>
      <c r="WTJ70" s="425"/>
      <c r="WTK70" s="425"/>
      <c r="WTL70" s="425"/>
      <c r="WTM70" s="425"/>
      <c r="WTN70" s="425"/>
      <c r="WTO70" s="425"/>
      <c r="WTP70" s="425"/>
      <c r="WTQ70" s="425"/>
      <c r="WTR70" s="425"/>
      <c r="WTS70" s="425"/>
      <c r="WTT70" s="425"/>
      <c r="WTU70" s="425"/>
      <c r="WTV70" s="425"/>
      <c r="WTW70" s="425"/>
      <c r="WTX70" s="425"/>
      <c r="WTY70" s="425"/>
      <c r="WTZ70" s="425"/>
      <c r="WUA70" s="425"/>
      <c r="WUB70" s="425"/>
      <c r="WUC70" s="425"/>
      <c r="WUD70" s="425"/>
      <c r="WUE70" s="425"/>
      <c r="WUF70" s="425"/>
      <c r="WUG70" s="425"/>
      <c r="WUH70" s="425"/>
      <c r="WUI70" s="425"/>
      <c r="WUJ70" s="425"/>
      <c r="WUK70" s="425"/>
      <c r="WUL70" s="425"/>
      <c r="WUM70" s="425"/>
      <c r="WUN70" s="425"/>
      <c r="WUO70" s="425"/>
      <c r="WUP70" s="425"/>
      <c r="WUQ70" s="425"/>
      <c r="WUR70" s="425"/>
      <c r="WUS70" s="425"/>
      <c r="WUT70" s="425"/>
      <c r="WUU70" s="425"/>
      <c r="WUV70" s="425"/>
      <c r="WUW70" s="425"/>
      <c r="WUX70" s="425"/>
      <c r="WUY70" s="425"/>
      <c r="WUZ70" s="425"/>
      <c r="WVA70" s="425"/>
      <c r="WVB70" s="425"/>
      <c r="WVC70" s="425"/>
      <c r="WVD70" s="425"/>
      <c r="WVE70" s="425"/>
      <c r="WVF70" s="425"/>
      <c r="WVG70" s="425"/>
      <c r="WVH70" s="425"/>
      <c r="WVI70" s="425"/>
      <c r="WVJ70" s="425"/>
      <c r="WVK70" s="425"/>
      <c r="WVL70" s="425"/>
      <c r="WVM70" s="425"/>
      <c r="WVN70" s="425"/>
      <c r="WVO70" s="425"/>
      <c r="WVP70" s="425"/>
      <c r="WVQ70" s="425"/>
      <c r="WVR70" s="425"/>
      <c r="WVS70" s="425"/>
      <c r="WVT70" s="425"/>
      <c r="WVU70" s="425"/>
      <c r="WVV70" s="425"/>
      <c r="WVW70" s="425"/>
      <c r="WVX70" s="425"/>
      <c r="WVY70" s="425"/>
      <c r="WVZ70" s="425"/>
      <c r="WWA70" s="425"/>
      <c r="WWB70" s="425"/>
      <c r="WWC70" s="425"/>
      <c r="WWD70" s="425"/>
      <c r="WWE70" s="425"/>
      <c r="WWF70" s="425"/>
      <c r="WWG70" s="425"/>
      <c r="WWH70" s="425"/>
      <c r="WWI70" s="425"/>
      <c r="WWJ70" s="425"/>
      <c r="WWK70" s="425"/>
      <c r="WWL70" s="425"/>
      <c r="WWM70" s="425"/>
      <c r="WWN70" s="425"/>
      <c r="WWO70" s="425"/>
      <c r="WWP70" s="425"/>
      <c r="WWQ70" s="425"/>
      <c r="WWR70" s="425"/>
      <c r="WWS70" s="425"/>
      <c r="WWT70" s="425"/>
      <c r="WWU70" s="425"/>
      <c r="WWV70" s="425"/>
      <c r="WWW70" s="425"/>
      <c r="WWX70" s="425"/>
      <c r="WWY70" s="425"/>
      <c r="WWZ70" s="425"/>
      <c r="WXA70" s="425"/>
      <c r="WXB70" s="425"/>
      <c r="WXC70" s="425"/>
      <c r="WXD70" s="425"/>
      <c r="WXE70" s="425"/>
      <c r="WXF70" s="425"/>
      <c r="WXG70" s="425"/>
      <c r="WXH70" s="425"/>
      <c r="WXI70" s="425"/>
      <c r="WXJ70" s="425"/>
      <c r="WXK70" s="425"/>
      <c r="WXL70" s="425"/>
      <c r="WXM70" s="425"/>
      <c r="WXN70" s="425"/>
      <c r="WXO70" s="425"/>
      <c r="WXP70" s="425"/>
      <c r="WXQ70" s="425"/>
      <c r="WXR70" s="425"/>
      <c r="WXS70" s="425"/>
      <c r="WXT70" s="425"/>
      <c r="WXU70" s="425"/>
      <c r="WXV70" s="425"/>
      <c r="WXW70" s="425"/>
      <c r="WXX70" s="425"/>
      <c r="WXY70" s="425"/>
      <c r="WXZ70" s="425"/>
      <c r="WYA70" s="425"/>
      <c r="WYB70" s="425"/>
      <c r="WYC70" s="425"/>
      <c r="WYD70" s="425"/>
      <c r="WYE70" s="425"/>
      <c r="WYF70" s="425"/>
      <c r="WYG70" s="425"/>
      <c r="WYH70" s="425"/>
      <c r="WYI70" s="425"/>
      <c r="WYJ70" s="425"/>
      <c r="WYK70" s="425"/>
      <c r="WYL70" s="425"/>
      <c r="WYM70" s="425"/>
      <c r="WYN70" s="425"/>
      <c r="WYO70" s="425"/>
      <c r="WYP70" s="425"/>
      <c r="WYQ70" s="425"/>
      <c r="WYR70" s="425"/>
      <c r="WYS70" s="425"/>
      <c r="WYT70" s="425"/>
      <c r="WYU70" s="425"/>
      <c r="WYV70" s="425"/>
      <c r="WYW70" s="425"/>
      <c r="WYX70" s="425"/>
      <c r="WYY70" s="425"/>
      <c r="WYZ70" s="425"/>
      <c r="WZA70" s="425"/>
      <c r="WZB70" s="425"/>
      <c r="WZC70" s="425"/>
      <c r="WZD70" s="425"/>
      <c r="WZE70" s="425"/>
      <c r="WZF70" s="425"/>
      <c r="WZG70" s="425"/>
      <c r="WZH70" s="425"/>
      <c r="WZI70" s="425"/>
      <c r="WZJ70" s="425"/>
      <c r="WZK70" s="425"/>
      <c r="WZL70" s="425"/>
      <c r="WZM70" s="425"/>
      <c r="WZN70" s="425"/>
      <c r="WZO70" s="425"/>
      <c r="WZP70" s="425"/>
      <c r="WZQ70" s="425"/>
      <c r="WZR70" s="425"/>
      <c r="WZS70" s="425"/>
      <c r="WZT70" s="425"/>
      <c r="WZU70" s="425"/>
      <c r="WZV70" s="425"/>
      <c r="WZW70" s="425"/>
      <c r="WZX70" s="425"/>
      <c r="WZY70" s="425"/>
      <c r="WZZ70" s="425"/>
      <c r="XAA70" s="425"/>
      <c r="XAB70" s="425"/>
      <c r="XAC70" s="425"/>
      <c r="XAD70" s="425"/>
      <c r="XAE70" s="425"/>
      <c r="XAF70" s="425"/>
      <c r="XAG70" s="425"/>
      <c r="XAH70" s="425"/>
      <c r="XAI70" s="425"/>
      <c r="XAJ70" s="425"/>
      <c r="XAK70" s="425"/>
      <c r="XAL70" s="425"/>
      <c r="XAM70" s="425"/>
      <c r="XAN70" s="425"/>
      <c r="XAO70" s="425"/>
      <c r="XAP70" s="425"/>
      <c r="XAQ70" s="425"/>
      <c r="XAR70" s="425"/>
      <c r="XAS70" s="425"/>
      <c r="XAT70" s="425"/>
      <c r="XAU70" s="425"/>
      <c r="XAV70" s="425"/>
      <c r="XAW70" s="425"/>
      <c r="XAX70" s="425"/>
      <c r="XAY70" s="425"/>
      <c r="XAZ70" s="425"/>
      <c r="XBA70" s="425"/>
      <c r="XBB70" s="425"/>
      <c r="XBC70" s="425"/>
      <c r="XBD70" s="425"/>
      <c r="XBE70" s="425"/>
      <c r="XBF70" s="425"/>
      <c r="XBG70" s="425"/>
      <c r="XBH70" s="425"/>
      <c r="XBI70" s="425"/>
      <c r="XBJ70" s="425"/>
      <c r="XBK70" s="425"/>
      <c r="XBL70" s="425"/>
      <c r="XBM70" s="425"/>
      <c r="XBN70" s="425"/>
      <c r="XBO70" s="425"/>
      <c r="XBP70" s="425"/>
      <c r="XBQ70" s="425"/>
      <c r="XBR70" s="425"/>
      <c r="XBS70" s="425"/>
      <c r="XBT70" s="425"/>
      <c r="XBU70" s="425"/>
      <c r="XBV70" s="425"/>
      <c r="XBW70" s="425"/>
      <c r="XBX70" s="425"/>
      <c r="XBY70" s="425"/>
      <c r="XBZ70" s="425"/>
      <c r="XCA70" s="425"/>
      <c r="XCB70" s="425"/>
      <c r="XCC70" s="425"/>
      <c r="XCD70" s="425"/>
      <c r="XCE70" s="425"/>
      <c r="XCF70" s="425"/>
      <c r="XCG70" s="425"/>
      <c r="XCH70" s="425"/>
      <c r="XCI70" s="425"/>
      <c r="XCJ70" s="425"/>
      <c r="XCK70" s="425"/>
      <c r="XCL70" s="425"/>
      <c r="XCM70" s="425"/>
      <c r="XCN70" s="425"/>
      <c r="XCO70" s="425"/>
      <c r="XCP70" s="425"/>
      <c r="XCQ70" s="425"/>
      <c r="XCR70" s="425"/>
      <c r="XCS70" s="425"/>
      <c r="XCT70" s="425"/>
      <c r="XCU70" s="425"/>
      <c r="XCV70" s="425"/>
      <c r="XCW70" s="425"/>
      <c r="XCX70" s="425"/>
      <c r="XCY70" s="425"/>
      <c r="XCZ70" s="425"/>
      <c r="XDA70" s="425"/>
      <c r="XDB70" s="425"/>
      <c r="XDC70" s="425"/>
      <c r="XDD70" s="425"/>
      <c r="XDE70" s="425"/>
      <c r="XDF70" s="425"/>
      <c r="XDG70" s="425"/>
      <c r="XDH70" s="425"/>
      <c r="XDI70" s="425"/>
      <c r="XDJ70" s="425"/>
      <c r="XDK70" s="425"/>
      <c r="XDL70" s="425"/>
      <c r="XDM70" s="425"/>
      <c r="XDN70" s="425"/>
      <c r="XDO70" s="425"/>
      <c r="XDP70" s="425"/>
      <c r="XDQ70" s="425"/>
      <c r="XDR70" s="425"/>
      <c r="XDS70" s="425"/>
      <c r="XDT70" s="425"/>
      <c r="XDU70" s="425"/>
      <c r="XDV70" s="425"/>
      <c r="XDW70" s="425"/>
      <c r="XDX70" s="425"/>
      <c r="XDY70" s="425"/>
      <c r="XDZ70" s="425"/>
      <c r="XEA70" s="425"/>
      <c r="XEB70" s="425"/>
      <c r="XEC70" s="425"/>
      <c r="XED70" s="425"/>
      <c r="XEE70" s="425"/>
      <c r="XEF70" s="425"/>
      <c r="XEG70" s="425"/>
      <c r="XEH70" s="425"/>
      <c r="XEI70" s="425"/>
      <c r="XEJ70" s="425"/>
      <c r="XEK70" s="425"/>
      <c r="XEL70" s="425"/>
      <c r="XEM70" s="425"/>
      <c r="XEN70" s="425"/>
      <c r="XEO70" s="425"/>
      <c r="XEP70" s="425"/>
      <c r="XEQ70" s="425"/>
      <c r="XER70" s="425"/>
      <c r="XES70" s="425"/>
      <c r="XET70" s="425"/>
      <c r="XEU70" s="425"/>
      <c r="XEV70" s="425"/>
      <c r="XEW70" s="425"/>
      <c r="XEX70" s="425"/>
      <c r="XEY70" s="425"/>
      <c r="XEZ70" s="425"/>
      <c r="XFA70" s="425"/>
    </row>
    <row r="71" spans="1:16381" ht="16.5" customHeight="1"/>
    <row r="72" spans="1:16381">
      <c r="B72" s="607" t="s">
        <v>843</v>
      </c>
      <c r="C72" s="608">
        <v>1022</v>
      </c>
      <c r="D72" s="900" t="s">
        <v>844</v>
      </c>
      <c r="E72" s="901"/>
      <c r="F72" s="901"/>
      <c r="G72" s="901"/>
      <c r="H72" s="901"/>
      <c r="I72" s="918"/>
    </row>
    <row r="73" spans="1:16381" ht="14.25" customHeight="1">
      <c r="B73" s="607" t="s">
        <v>845</v>
      </c>
      <c r="C73" s="608">
        <v>12005</v>
      </c>
      <c r="D73" s="904" t="s">
        <v>846</v>
      </c>
      <c r="E73" s="904" t="s">
        <v>847</v>
      </c>
      <c r="F73" s="904" t="s">
        <v>848</v>
      </c>
      <c r="G73" s="904" t="s">
        <v>849</v>
      </c>
      <c r="H73" s="904" t="s">
        <v>850</v>
      </c>
      <c r="I73" s="904" t="s">
        <v>851</v>
      </c>
    </row>
    <row r="74" spans="1:16381" ht="72.75" customHeight="1">
      <c r="B74" s="607" t="s">
        <v>852</v>
      </c>
      <c r="C74" s="608" t="s">
        <v>883</v>
      </c>
      <c r="D74" s="905"/>
      <c r="E74" s="905"/>
      <c r="F74" s="905"/>
      <c r="G74" s="905"/>
      <c r="H74" s="905"/>
      <c r="I74" s="905"/>
    </row>
    <row r="75" spans="1:16381" ht="60" customHeight="1">
      <c r="B75" s="607" t="s">
        <v>854</v>
      </c>
      <c r="C75" s="608" t="s">
        <v>884</v>
      </c>
      <c r="D75" s="905"/>
      <c r="E75" s="905"/>
      <c r="F75" s="905"/>
      <c r="G75" s="905"/>
      <c r="H75" s="905"/>
      <c r="I75" s="905"/>
    </row>
    <row r="76" spans="1:16381">
      <c r="B76" s="607" t="s">
        <v>856</v>
      </c>
      <c r="C76" s="608" t="s">
        <v>869</v>
      </c>
      <c r="D76" s="905"/>
      <c r="E76" s="905"/>
      <c r="F76" s="905"/>
      <c r="G76" s="905"/>
      <c r="H76" s="905"/>
      <c r="I76" s="905"/>
    </row>
    <row r="77" spans="1:16381">
      <c r="B77" s="612" t="s">
        <v>857</v>
      </c>
      <c r="C77" s="613" t="s">
        <v>870</v>
      </c>
      <c r="D77" s="906"/>
      <c r="E77" s="906"/>
      <c r="F77" s="906"/>
      <c r="G77" s="906"/>
      <c r="H77" s="906"/>
      <c r="I77" s="906"/>
    </row>
    <row r="78" spans="1:16381">
      <c r="B78" s="617" t="s">
        <v>859</v>
      </c>
      <c r="C78" s="618"/>
      <c r="D78" s="619"/>
      <c r="E78" s="619"/>
      <c r="F78" s="619"/>
      <c r="G78" s="619"/>
      <c r="H78" s="619"/>
      <c r="I78" s="620"/>
    </row>
    <row r="79" spans="1:16381">
      <c r="B79" s="621" t="s">
        <v>860</v>
      </c>
      <c r="C79" s="622" t="s">
        <v>861</v>
      </c>
      <c r="D79" s="623"/>
      <c r="E79" s="623"/>
      <c r="F79" s="623"/>
      <c r="G79" s="623"/>
      <c r="H79" s="623"/>
      <c r="I79" s="624"/>
    </row>
    <row r="80" spans="1:16381" ht="23.25" customHeight="1">
      <c r="B80" s="634"/>
      <c r="C80" s="458" t="s">
        <v>885</v>
      </c>
      <c r="D80" s="641">
        <v>11662</v>
      </c>
      <c r="E80" s="641">
        <v>15000</v>
      </c>
      <c r="F80" s="641">
        <v>19500</v>
      </c>
      <c r="G80" s="641">
        <v>25000</v>
      </c>
      <c r="H80" s="641">
        <v>33000</v>
      </c>
      <c r="I80" s="642">
        <v>2027</v>
      </c>
    </row>
    <row r="81" spans="1:16381" ht="23.25" customHeight="1">
      <c r="B81" s="457"/>
      <c r="C81" s="458"/>
      <c r="D81" s="641"/>
      <c r="E81" s="643"/>
      <c r="F81" s="643"/>
      <c r="G81" s="643"/>
      <c r="H81" s="643"/>
      <c r="I81" s="643"/>
    </row>
    <row r="82" spans="1:16381" ht="27.75" customHeight="1">
      <c r="B82" s="936" t="s">
        <v>842</v>
      </c>
      <c r="C82" s="937"/>
      <c r="D82" s="644">
        <v>1099844.8999999999</v>
      </c>
      <c r="E82" s="644">
        <v>1521688.2</v>
      </c>
      <c r="F82" s="644">
        <v>1978194.6</v>
      </c>
      <c r="G82" s="644">
        <v>2571653.06</v>
      </c>
      <c r="H82" s="644">
        <v>3343148.98</v>
      </c>
      <c r="I82" s="645"/>
    </row>
    <row r="83" spans="1:16381" s="628" customFormat="1" ht="16.5" customHeight="1">
      <c r="A83" s="425"/>
      <c r="B83" s="425"/>
      <c r="C83" s="425"/>
      <c r="D83" s="425"/>
      <c r="E83" s="425"/>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c r="AR83" s="425"/>
      <c r="AS83" s="425"/>
      <c r="AT83" s="425"/>
      <c r="AU83" s="425"/>
      <c r="AV83" s="425"/>
      <c r="AW83" s="425"/>
      <c r="AX83" s="425"/>
      <c r="AY83" s="425"/>
      <c r="AZ83" s="425"/>
      <c r="BA83" s="425"/>
      <c r="BB83" s="425"/>
      <c r="BC83" s="425"/>
      <c r="BD83" s="425"/>
      <c r="BE83" s="425"/>
      <c r="BF83" s="425"/>
      <c r="BG83" s="425"/>
      <c r="BH83" s="425"/>
      <c r="BI83" s="425"/>
      <c r="BJ83" s="425"/>
      <c r="BK83" s="425"/>
      <c r="BL83" s="425"/>
      <c r="BM83" s="425"/>
      <c r="BN83" s="425"/>
      <c r="BO83" s="425"/>
      <c r="BP83" s="425"/>
      <c r="BQ83" s="425"/>
      <c r="BR83" s="425"/>
      <c r="BS83" s="425"/>
      <c r="BT83" s="425"/>
      <c r="BU83" s="425"/>
      <c r="BV83" s="425"/>
      <c r="BW83" s="425"/>
      <c r="BX83" s="425"/>
      <c r="BY83" s="425"/>
      <c r="BZ83" s="425"/>
      <c r="CA83" s="425"/>
      <c r="CB83" s="425"/>
      <c r="CC83" s="425"/>
      <c r="CD83" s="425"/>
      <c r="CE83" s="425"/>
      <c r="CF83" s="425"/>
      <c r="CG83" s="425"/>
      <c r="CH83" s="425"/>
      <c r="CI83" s="425"/>
      <c r="CJ83" s="425"/>
      <c r="CK83" s="425"/>
      <c r="CL83" s="425"/>
      <c r="CM83" s="425"/>
      <c r="CN83" s="425"/>
      <c r="CO83" s="425"/>
      <c r="CP83" s="425"/>
      <c r="CQ83" s="425"/>
      <c r="CR83" s="425"/>
      <c r="CS83" s="425"/>
      <c r="CT83" s="425"/>
      <c r="CU83" s="425"/>
      <c r="CV83" s="425"/>
      <c r="CW83" s="425"/>
      <c r="CX83" s="425"/>
      <c r="CY83" s="425"/>
      <c r="CZ83" s="425"/>
      <c r="DA83" s="425"/>
      <c r="DB83" s="425"/>
      <c r="DC83" s="425"/>
      <c r="DD83" s="425"/>
      <c r="DE83" s="425"/>
      <c r="DF83" s="425"/>
      <c r="DG83" s="425"/>
      <c r="DH83" s="425"/>
      <c r="DI83" s="425"/>
      <c r="DJ83" s="425"/>
      <c r="DK83" s="425"/>
      <c r="DL83" s="425"/>
      <c r="DM83" s="425"/>
      <c r="DN83" s="425"/>
      <c r="DO83" s="425"/>
      <c r="DP83" s="425"/>
      <c r="DQ83" s="425"/>
      <c r="DR83" s="425"/>
      <c r="DS83" s="425"/>
      <c r="DT83" s="425"/>
      <c r="DU83" s="425"/>
      <c r="DV83" s="425"/>
      <c r="DW83" s="425"/>
      <c r="DX83" s="425"/>
      <c r="DY83" s="425"/>
      <c r="DZ83" s="425"/>
      <c r="EA83" s="425"/>
      <c r="EB83" s="425"/>
      <c r="EC83" s="425"/>
      <c r="ED83" s="425"/>
      <c r="EE83" s="425"/>
      <c r="EF83" s="425"/>
      <c r="EG83" s="425"/>
      <c r="EH83" s="425"/>
      <c r="EI83" s="425"/>
      <c r="EJ83" s="425"/>
      <c r="EK83" s="425"/>
      <c r="EL83" s="425"/>
      <c r="EM83" s="425"/>
      <c r="EN83" s="425"/>
      <c r="EO83" s="425"/>
      <c r="EP83" s="425"/>
      <c r="EQ83" s="425"/>
      <c r="ER83" s="425"/>
      <c r="ES83" s="425"/>
      <c r="ET83" s="425"/>
      <c r="EU83" s="425"/>
      <c r="EV83" s="425"/>
      <c r="EW83" s="425"/>
      <c r="EX83" s="425"/>
      <c r="EY83" s="425"/>
      <c r="EZ83" s="425"/>
      <c r="FA83" s="425"/>
      <c r="FB83" s="425"/>
      <c r="FC83" s="425"/>
      <c r="FD83" s="425"/>
      <c r="FE83" s="425"/>
      <c r="FF83" s="425"/>
      <c r="FG83" s="425"/>
      <c r="FH83" s="425"/>
      <c r="FI83" s="425"/>
      <c r="FJ83" s="425"/>
      <c r="FK83" s="425"/>
      <c r="FL83" s="425"/>
      <c r="FM83" s="425"/>
      <c r="FN83" s="425"/>
      <c r="FO83" s="425"/>
      <c r="FP83" s="425"/>
      <c r="FQ83" s="425"/>
      <c r="FR83" s="425"/>
      <c r="FS83" s="425"/>
      <c r="FT83" s="425"/>
      <c r="FU83" s="425"/>
      <c r="FV83" s="425"/>
      <c r="FW83" s="425"/>
      <c r="FX83" s="425"/>
      <c r="FY83" s="425"/>
      <c r="FZ83" s="425"/>
      <c r="GA83" s="425"/>
      <c r="GB83" s="425"/>
      <c r="GC83" s="425"/>
      <c r="GD83" s="425"/>
      <c r="GE83" s="425"/>
      <c r="GF83" s="425"/>
      <c r="GG83" s="425"/>
      <c r="GH83" s="425"/>
      <c r="GI83" s="425"/>
      <c r="GJ83" s="425"/>
      <c r="GK83" s="425"/>
      <c r="GL83" s="425"/>
      <c r="GM83" s="425"/>
      <c r="GN83" s="425"/>
      <c r="GO83" s="425"/>
      <c r="GP83" s="425"/>
      <c r="GQ83" s="425"/>
      <c r="GR83" s="425"/>
      <c r="GS83" s="425"/>
      <c r="GT83" s="425"/>
      <c r="GU83" s="425"/>
      <c r="GV83" s="425"/>
      <c r="GW83" s="425"/>
      <c r="GX83" s="425"/>
      <c r="GY83" s="425"/>
      <c r="GZ83" s="425"/>
      <c r="HA83" s="425"/>
      <c r="HB83" s="425"/>
      <c r="HC83" s="425"/>
      <c r="HD83" s="425"/>
      <c r="HE83" s="425"/>
      <c r="HF83" s="425"/>
      <c r="HG83" s="425"/>
      <c r="HH83" s="425"/>
      <c r="HI83" s="425"/>
      <c r="HJ83" s="425"/>
      <c r="HK83" s="425"/>
      <c r="HL83" s="425"/>
      <c r="HM83" s="425"/>
      <c r="HN83" s="425"/>
      <c r="HO83" s="425"/>
      <c r="HP83" s="425"/>
      <c r="HQ83" s="425"/>
      <c r="HR83" s="425"/>
      <c r="HS83" s="425"/>
      <c r="HT83" s="425"/>
      <c r="HU83" s="425"/>
      <c r="HV83" s="425"/>
      <c r="HW83" s="425"/>
      <c r="HX83" s="425"/>
      <c r="HY83" s="425"/>
      <c r="HZ83" s="425"/>
      <c r="IA83" s="425"/>
      <c r="IB83" s="425"/>
      <c r="IC83" s="425"/>
      <c r="ID83" s="425"/>
      <c r="IE83" s="425"/>
      <c r="IF83" s="425"/>
      <c r="IG83" s="425"/>
      <c r="IH83" s="425"/>
      <c r="II83" s="425"/>
      <c r="IJ83" s="425"/>
      <c r="IK83" s="425"/>
      <c r="IL83" s="425"/>
      <c r="IM83" s="425"/>
      <c r="IN83" s="425"/>
      <c r="IO83" s="425"/>
      <c r="IP83" s="425"/>
      <c r="IQ83" s="425"/>
      <c r="IR83" s="425"/>
      <c r="IS83" s="425"/>
      <c r="IT83" s="425"/>
      <c r="IU83" s="425"/>
      <c r="IV83" s="425"/>
      <c r="IW83" s="425"/>
      <c r="IX83" s="425"/>
      <c r="IY83" s="425"/>
      <c r="IZ83" s="425"/>
      <c r="JA83" s="425"/>
      <c r="JB83" s="425"/>
      <c r="JC83" s="425"/>
      <c r="JD83" s="425"/>
      <c r="JE83" s="425"/>
      <c r="JF83" s="425"/>
      <c r="JG83" s="425"/>
      <c r="JH83" s="425"/>
      <c r="JI83" s="425"/>
      <c r="JJ83" s="425"/>
      <c r="JK83" s="425"/>
      <c r="JL83" s="425"/>
      <c r="JM83" s="425"/>
      <c r="JN83" s="425"/>
      <c r="JO83" s="425"/>
      <c r="JP83" s="425"/>
      <c r="JQ83" s="425"/>
      <c r="JR83" s="425"/>
      <c r="JS83" s="425"/>
      <c r="JT83" s="425"/>
      <c r="JU83" s="425"/>
      <c r="JV83" s="425"/>
      <c r="JW83" s="425"/>
      <c r="JX83" s="425"/>
      <c r="JY83" s="425"/>
      <c r="JZ83" s="425"/>
      <c r="KA83" s="425"/>
      <c r="KB83" s="425"/>
      <c r="KC83" s="425"/>
      <c r="KD83" s="425"/>
      <c r="KE83" s="425"/>
      <c r="KF83" s="425"/>
      <c r="KG83" s="425"/>
      <c r="KH83" s="425"/>
      <c r="KI83" s="425"/>
      <c r="KJ83" s="425"/>
      <c r="KK83" s="425"/>
      <c r="KL83" s="425"/>
      <c r="KM83" s="425"/>
      <c r="KN83" s="425"/>
      <c r="KO83" s="425"/>
      <c r="KP83" s="425"/>
      <c r="KQ83" s="425"/>
      <c r="KR83" s="425"/>
      <c r="KS83" s="425"/>
      <c r="KT83" s="425"/>
      <c r="KU83" s="425"/>
      <c r="KV83" s="425"/>
      <c r="KW83" s="425"/>
      <c r="KX83" s="425"/>
      <c r="KY83" s="425"/>
      <c r="KZ83" s="425"/>
      <c r="LA83" s="425"/>
      <c r="LB83" s="425"/>
      <c r="LC83" s="425"/>
      <c r="LD83" s="425"/>
      <c r="LE83" s="425"/>
      <c r="LF83" s="425"/>
      <c r="LG83" s="425"/>
      <c r="LH83" s="425"/>
      <c r="LI83" s="425"/>
      <c r="LJ83" s="425"/>
      <c r="LK83" s="425"/>
      <c r="LL83" s="425"/>
      <c r="LM83" s="425"/>
      <c r="LN83" s="425"/>
      <c r="LO83" s="425"/>
      <c r="LP83" s="425"/>
      <c r="LQ83" s="425"/>
      <c r="LR83" s="425"/>
      <c r="LS83" s="425"/>
      <c r="LT83" s="425"/>
      <c r="LU83" s="425"/>
      <c r="LV83" s="425"/>
      <c r="LW83" s="425"/>
      <c r="LX83" s="425"/>
      <c r="LY83" s="425"/>
      <c r="LZ83" s="425"/>
      <c r="MA83" s="425"/>
      <c r="MB83" s="425"/>
      <c r="MC83" s="425"/>
      <c r="MD83" s="425"/>
      <c r="ME83" s="425"/>
      <c r="MF83" s="425"/>
      <c r="MG83" s="425"/>
      <c r="MH83" s="425"/>
      <c r="MI83" s="425"/>
      <c r="MJ83" s="425"/>
      <c r="MK83" s="425"/>
      <c r="ML83" s="425"/>
      <c r="MM83" s="425"/>
      <c r="MN83" s="425"/>
      <c r="MO83" s="425"/>
      <c r="MP83" s="425"/>
      <c r="MQ83" s="425"/>
      <c r="MR83" s="425"/>
      <c r="MS83" s="425"/>
      <c r="MT83" s="425"/>
      <c r="MU83" s="425"/>
      <c r="MV83" s="425"/>
      <c r="MW83" s="425"/>
      <c r="MX83" s="425"/>
      <c r="MY83" s="425"/>
      <c r="MZ83" s="425"/>
      <c r="NA83" s="425"/>
      <c r="NB83" s="425"/>
      <c r="NC83" s="425"/>
      <c r="ND83" s="425"/>
      <c r="NE83" s="425"/>
      <c r="NF83" s="425"/>
      <c r="NG83" s="425"/>
      <c r="NH83" s="425"/>
      <c r="NI83" s="425"/>
      <c r="NJ83" s="425"/>
      <c r="NK83" s="425"/>
      <c r="NL83" s="425"/>
      <c r="NM83" s="425"/>
      <c r="NN83" s="425"/>
      <c r="NO83" s="425"/>
      <c r="NP83" s="425"/>
      <c r="NQ83" s="425"/>
      <c r="NR83" s="425"/>
      <c r="NS83" s="425"/>
      <c r="NT83" s="425"/>
      <c r="NU83" s="425"/>
      <c r="NV83" s="425"/>
      <c r="NW83" s="425"/>
      <c r="NX83" s="425"/>
      <c r="NY83" s="425"/>
      <c r="NZ83" s="425"/>
      <c r="OA83" s="425"/>
      <c r="OB83" s="425"/>
      <c r="OC83" s="425"/>
      <c r="OD83" s="425"/>
      <c r="OE83" s="425"/>
      <c r="OF83" s="425"/>
      <c r="OG83" s="425"/>
      <c r="OH83" s="425"/>
      <c r="OI83" s="425"/>
      <c r="OJ83" s="425"/>
      <c r="OK83" s="425"/>
      <c r="OL83" s="425"/>
      <c r="OM83" s="425"/>
      <c r="ON83" s="425"/>
      <c r="OO83" s="425"/>
      <c r="OP83" s="425"/>
      <c r="OQ83" s="425"/>
      <c r="OR83" s="425"/>
      <c r="OS83" s="425"/>
      <c r="OT83" s="425"/>
      <c r="OU83" s="425"/>
      <c r="OV83" s="425"/>
      <c r="OW83" s="425"/>
      <c r="OX83" s="425"/>
      <c r="OY83" s="425"/>
      <c r="OZ83" s="425"/>
      <c r="PA83" s="425"/>
      <c r="PB83" s="425"/>
      <c r="PC83" s="425"/>
      <c r="PD83" s="425"/>
      <c r="PE83" s="425"/>
      <c r="PF83" s="425"/>
      <c r="PG83" s="425"/>
      <c r="PH83" s="425"/>
      <c r="PI83" s="425"/>
      <c r="PJ83" s="425"/>
      <c r="PK83" s="425"/>
      <c r="PL83" s="425"/>
      <c r="PM83" s="425"/>
      <c r="PN83" s="425"/>
      <c r="PO83" s="425"/>
      <c r="PP83" s="425"/>
      <c r="PQ83" s="425"/>
      <c r="PR83" s="425"/>
      <c r="PS83" s="425"/>
      <c r="PT83" s="425"/>
      <c r="PU83" s="425"/>
      <c r="PV83" s="425"/>
      <c r="PW83" s="425"/>
      <c r="PX83" s="425"/>
      <c r="PY83" s="425"/>
      <c r="PZ83" s="425"/>
      <c r="QA83" s="425"/>
      <c r="QB83" s="425"/>
      <c r="QC83" s="425"/>
      <c r="QD83" s="425"/>
      <c r="QE83" s="425"/>
      <c r="QF83" s="425"/>
      <c r="QG83" s="425"/>
      <c r="QH83" s="425"/>
      <c r="QI83" s="425"/>
      <c r="QJ83" s="425"/>
      <c r="QK83" s="425"/>
      <c r="QL83" s="425"/>
      <c r="QM83" s="425"/>
      <c r="QN83" s="425"/>
      <c r="QO83" s="425"/>
      <c r="QP83" s="425"/>
      <c r="QQ83" s="425"/>
      <c r="QR83" s="425"/>
      <c r="QS83" s="425"/>
      <c r="QT83" s="425"/>
      <c r="QU83" s="425"/>
      <c r="QV83" s="425"/>
      <c r="QW83" s="425"/>
      <c r="QX83" s="425"/>
      <c r="QY83" s="425"/>
      <c r="QZ83" s="425"/>
      <c r="RA83" s="425"/>
      <c r="RB83" s="425"/>
      <c r="RC83" s="425"/>
      <c r="RD83" s="425"/>
      <c r="RE83" s="425"/>
      <c r="RF83" s="425"/>
      <c r="RG83" s="425"/>
      <c r="RH83" s="425"/>
      <c r="RI83" s="425"/>
      <c r="RJ83" s="425"/>
      <c r="RK83" s="425"/>
      <c r="RL83" s="425"/>
      <c r="RM83" s="425"/>
      <c r="RN83" s="425"/>
      <c r="RO83" s="425"/>
      <c r="RP83" s="425"/>
      <c r="RQ83" s="425"/>
      <c r="RR83" s="425"/>
      <c r="RS83" s="425"/>
      <c r="RT83" s="425"/>
      <c r="RU83" s="425"/>
      <c r="RV83" s="425"/>
      <c r="RW83" s="425"/>
      <c r="RX83" s="425"/>
      <c r="RY83" s="425"/>
      <c r="RZ83" s="425"/>
      <c r="SA83" s="425"/>
      <c r="SB83" s="425"/>
      <c r="SC83" s="425"/>
      <c r="SD83" s="425"/>
      <c r="SE83" s="425"/>
      <c r="SF83" s="425"/>
      <c r="SG83" s="425"/>
      <c r="SH83" s="425"/>
      <c r="SI83" s="425"/>
      <c r="SJ83" s="425"/>
      <c r="SK83" s="425"/>
      <c r="SL83" s="425"/>
      <c r="SM83" s="425"/>
      <c r="SN83" s="425"/>
      <c r="SO83" s="425"/>
      <c r="SP83" s="425"/>
      <c r="SQ83" s="425"/>
      <c r="SR83" s="425"/>
      <c r="SS83" s="425"/>
      <c r="ST83" s="425"/>
      <c r="SU83" s="425"/>
      <c r="SV83" s="425"/>
      <c r="SW83" s="425"/>
      <c r="SX83" s="425"/>
      <c r="SY83" s="425"/>
      <c r="SZ83" s="425"/>
      <c r="TA83" s="425"/>
      <c r="TB83" s="425"/>
      <c r="TC83" s="425"/>
      <c r="TD83" s="425"/>
      <c r="TE83" s="425"/>
      <c r="TF83" s="425"/>
      <c r="TG83" s="425"/>
      <c r="TH83" s="425"/>
      <c r="TI83" s="425"/>
      <c r="TJ83" s="425"/>
      <c r="TK83" s="425"/>
      <c r="TL83" s="425"/>
      <c r="TM83" s="425"/>
      <c r="TN83" s="425"/>
      <c r="TO83" s="425"/>
      <c r="TP83" s="425"/>
      <c r="TQ83" s="425"/>
      <c r="TR83" s="425"/>
      <c r="TS83" s="425"/>
      <c r="TT83" s="425"/>
      <c r="TU83" s="425"/>
      <c r="TV83" s="425"/>
      <c r="TW83" s="425"/>
      <c r="TX83" s="425"/>
      <c r="TY83" s="425"/>
      <c r="TZ83" s="425"/>
      <c r="UA83" s="425"/>
      <c r="UB83" s="425"/>
      <c r="UC83" s="425"/>
      <c r="UD83" s="425"/>
      <c r="UE83" s="425"/>
      <c r="UF83" s="425"/>
      <c r="UG83" s="425"/>
      <c r="UH83" s="425"/>
      <c r="UI83" s="425"/>
      <c r="UJ83" s="425"/>
      <c r="UK83" s="425"/>
      <c r="UL83" s="425"/>
      <c r="UM83" s="425"/>
      <c r="UN83" s="425"/>
      <c r="UO83" s="425"/>
      <c r="UP83" s="425"/>
      <c r="UQ83" s="425"/>
      <c r="UR83" s="425"/>
      <c r="US83" s="425"/>
      <c r="UT83" s="425"/>
      <c r="UU83" s="425"/>
      <c r="UV83" s="425"/>
      <c r="UW83" s="425"/>
      <c r="UX83" s="425"/>
      <c r="UY83" s="425"/>
      <c r="UZ83" s="425"/>
      <c r="VA83" s="425"/>
      <c r="VB83" s="425"/>
      <c r="VC83" s="425"/>
      <c r="VD83" s="425"/>
      <c r="VE83" s="425"/>
      <c r="VF83" s="425"/>
      <c r="VG83" s="425"/>
      <c r="VH83" s="425"/>
      <c r="VI83" s="425"/>
      <c r="VJ83" s="425"/>
      <c r="VK83" s="425"/>
      <c r="VL83" s="425"/>
      <c r="VM83" s="425"/>
      <c r="VN83" s="425"/>
      <c r="VO83" s="425"/>
      <c r="VP83" s="425"/>
      <c r="VQ83" s="425"/>
      <c r="VR83" s="425"/>
      <c r="VS83" s="425"/>
      <c r="VT83" s="425"/>
      <c r="VU83" s="425"/>
      <c r="VV83" s="425"/>
      <c r="VW83" s="425"/>
      <c r="VX83" s="425"/>
      <c r="VY83" s="425"/>
      <c r="VZ83" s="425"/>
      <c r="WA83" s="425"/>
      <c r="WB83" s="425"/>
      <c r="WC83" s="425"/>
      <c r="WD83" s="425"/>
      <c r="WE83" s="425"/>
      <c r="WF83" s="425"/>
      <c r="WG83" s="425"/>
      <c r="WH83" s="425"/>
      <c r="WI83" s="425"/>
      <c r="WJ83" s="425"/>
      <c r="WK83" s="425"/>
      <c r="WL83" s="425"/>
      <c r="WM83" s="425"/>
      <c r="WN83" s="425"/>
      <c r="WO83" s="425"/>
      <c r="WP83" s="425"/>
      <c r="WQ83" s="425"/>
      <c r="WR83" s="425"/>
      <c r="WS83" s="425"/>
      <c r="WT83" s="425"/>
      <c r="WU83" s="425"/>
      <c r="WV83" s="425"/>
      <c r="WW83" s="425"/>
      <c r="WX83" s="425"/>
      <c r="WY83" s="425"/>
      <c r="WZ83" s="425"/>
      <c r="XA83" s="425"/>
      <c r="XB83" s="425"/>
      <c r="XC83" s="425"/>
      <c r="XD83" s="425"/>
      <c r="XE83" s="425"/>
      <c r="XF83" s="425"/>
      <c r="XG83" s="425"/>
      <c r="XH83" s="425"/>
      <c r="XI83" s="425"/>
      <c r="XJ83" s="425"/>
      <c r="XK83" s="425"/>
      <c r="XL83" s="425"/>
      <c r="XM83" s="425"/>
      <c r="XN83" s="425"/>
      <c r="XO83" s="425"/>
      <c r="XP83" s="425"/>
      <c r="XQ83" s="425"/>
      <c r="XR83" s="425"/>
      <c r="XS83" s="425"/>
      <c r="XT83" s="425"/>
      <c r="XU83" s="425"/>
      <c r="XV83" s="425"/>
      <c r="XW83" s="425"/>
      <c r="XX83" s="425"/>
      <c r="XY83" s="425"/>
      <c r="XZ83" s="425"/>
      <c r="YA83" s="425"/>
      <c r="YB83" s="425"/>
      <c r="YC83" s="425"/>
      <c r="YD83" s="425"/>
      <c r="YE83" s="425"/>
      <c r="YF83" s="425"/>
      <c r="YG83" s="425"/>
      <c r="YH83" s="425"/>
      <c r="YI83" s="425"/>
      <c r="YJ83" s="425"/>
      <c r="YK83" s="425"/>
      <c r="YL83" s="425"/>
      <c r="YM83" s="425"/>
      <c r="YN83" s="425"/>
      <c r="YO83" s="425"/>
      <c r="YP83" s="425"/>
      <c r="YQ83" s="425"/>
      <c r="YR83" s="425"/>
      <c r="YS83" s="425"/>
      <c r="YT83" s="425"/>
      <c r="YU83" s="425"/>
      <c r="YV83" s="425"/>
      <c r="YW83" s="425"/>
      <c r="YX83" s="425"/>
      <c r="YY83" s="425"/>
      <c r="YZ83" s="425"/>
      <c r="ZA83" s="425"/>
      <c r="ZB83" s="425"/>
      <c r="ZC83" s="425"/>
      <c r="ZD83" s="425"/>
      <c r="ZE83" s="425"/>
      <c r="ZF83" s="425"/>
      <c r="ZG83" s="425"/>
      <c r="ZH83" s="425"/>
      <c r="ZI83" s="425"/>
      <c r="ZJ83" s="425"/>
      <c r="ZK83" s="425"/>
      <c r="ZL83" s="425"/>
      <c r="ZM83" s="425"/>
      <c r="ZN83" s="425"/>
      <c r="ZO83" s="425"/>
      <c r="ZP83" s="425"/>
      <c r="ZQ83" s="425"/>
      <c r="ZR83" s="425"/>
      <c r="ZS83" s="425"/>
      <c r="ZT83" s="425"/>
      <c r="ZU83" s="425"/>
      <c r="ZV83" s="425"/>
      <c r="ZW83" s="425"/>
      <c r="ZX83" s="425"/>
      <c r="ZY83" s="425"/>
      <c r="ZZ83" s="425"/>
      <c r="AAA83" s="425"/>
      <c r="AAB83" s="425"/>
      <c r="AAC83" s="425"/>
      <c r="AAD83" s="425"/>
      <c r="AAE83" s="425"/>
      <c r="AAF83" s="425"/>
      <c r="AAG83" s="425"/>
      <c r="AAH83" s="425"/>
      <c r="AAI83" s="425"/>
      <c r="AAJ83" s="425"/>
      <c r="AAK83" s="425"/>
      <c r="AAL83" s="425"/>
      <c r="AAM83" s="425"/>
      <c r="AAN83" s="425"/>
      <c r="AAO83" s="425"/>
      <c r="AAP83" s="425"/>
      <c r="AAQ83" s="425"/>
      <c r="AAR83" s="425"/>
      <c r="AAS83" s="425"/>
      <c r="AAT83" s="425"/>
      <c r="AAU83" s="425"/>
      <c r="AAV83" s="425"/>
      <c r="AAW83" s="425"/>
      <c r="AAX83" s="425"/>
      <c r="AAY83" s="425"/>
      <c r="AAZ83" s="425"/>
      <c r="ABA83" s="425"/>
      <c r="ABB83" s="425"/>
      <c r="ABC83" s="425"/>
      <c r="ABD83" s="425"/>
      <c r="ABE83" s="425"/>
      <c r="ABF83" s="425"/>
      <c r="ABG83" s="425"/>
      <c r="ABH83" s="425"/>
      <c r="ABI83" s="425"/>
      <c r="ABJ83" s="425"/>
      <c r="ABK83" s="425"/>
      <c r="ABL83" s="425"/>
      <c r="ABM83" s="425"/>
      <c r="ABN83" s="425"/>
      <c r="ABO83" s="425"/>
      <c r="ABP83" s="425"/>
      <c r="ABQ83" s="425"/>
      <c r="ABR83" s="425"/>
      <c r="ABS83" s="425"/>
      <c r="ABT83" s="425"/>
      <c r="ABU83" s="425"/>
      <c r="ABV83" s="425"/>
      <c r="ABW83" s="425"/>
      <c r="ABX83" s="425"/>
      <c r="ABY83" s="425"/>
      <c r="ABZ83" s="425"/>
      <c r="ACA83" s="425"/>
      <c r="ACB83" s="425"/>
      <c r="ACC83" s="425"/>
      <c r="ACD83" s="425"/>
      <c r="ACE83" s="425"/>
      <c r="ACF83" s="425"/>
      <c r="ACG83" s="425"/>
      <c r="ACH83" s="425"/>
      <c r="ACI83" s="425"/>
      <c r="ACJ83" s="425"/>
      <c r="ACK83" s="425"/>
      <c r="ACL83" s="425"/>
      <c r="ACM83" s="425"/>
      <c r="ACN83" s="425"/>
      <c r="ACO83" s="425"/>
      <c r="ACP83" s="425"/>
      <c r="ACQ83" s="425"/>
      <c r="ACR83" s="425"/>
      <c r="ACS83" s="425"/>
      <c r="ACT83" s="425"/>
      <c r="ACU83" s="425"/>
      <c r="ACV83" s="425"/>
      <c r="ACW83" s="425"/>
      <c r="ACX83" s="425"/>
      <c r="ACY83" s="425"/>
      <c r="ACZ83" s="425"/>
      <c r="ADA83" s="425"/>
      <c r="ADB83" s="425"/>
      <c r="ADC83" s="425"/>
      <c r="ADD83" s="425"/>
      <c r="ADE83" s="425"/>
      <c r="ADF83" s="425"/>
      <c r="ADG83" s="425"/>
      <c r="ADH83" s="425"/>
      <c r="ADI83" s="425"/>
      <c r="ADJ83" s="425"/>
      <c r="ADK83" s="425"/>
      <c r="ADL83" s="425"/>
      <c r="ADM83" s="425"/>
      <c r="ADN83" s="425"/>
      <c r="ADO83" s="425"/>
      <c r="ADP83" s="425"/>
      <c r="ADQ83" s="425"/>
      <c r="ADR83" s="425"/>
      <c r="ADS83" s="425"/>
      <c r="ADT83" s="425"/>
      <c r="ADU83" s="425"/>
      <c r="ADV83" s="425"/>
      <c r="ADW83" s="425"/>
      <c r="ADX83" s="425"/>
      <c r="ADY83" s="425"/>
      <c r="ADZ83" s="425"/>
      <c r="AEA83" s="425"/>
      <c r="AEB83" s="425"/>
      <c r="AEC83" s="425"/>
      <c r="AED83" s="425"/>
      <c r="AEE83" s="425"/>
      <c r="AEF83" s="425"/>
      <c r="AEG83" s="425"/>
      <c r="AEH83" s="425"/>
      <c r="AEI83" s="425"/>
      <c r="AEJ83" s="425"/>
      <c r="AEK83" s="425"/>
      <c r="AEL83" s="425"/>
      <c r="AEM83" s="425"/>
      <c r="AEN83" s="425"/>
      <c r="AEO83" s="425"/>
      <c r="AEP83" s="425"/>
      <c r="AEQ83" s="425"/>
      <c r="AER83" s="425"/>
      <c r="AES83" s="425"/>
      <c r="AET83" s="425"/>
      <c r="AEU83" s="425"/>
      <c r="AEV83" s="425"/>
      <c r="AEW83" s="425"/>
      <c r="AEX83" s="425"/>
      <c r="AEY83" s="425"/>
      <c r="AEZ83" s="425"/>
      <c r="AFA83" s="425"/>
      <c r="AFB83" s="425"/>
      <c r="AFC83" s="425"/>
      <c r="AFD83" s="425"/>
      <c r="AFE83" s="425"/>
      <c r="AFF83" s="425"/>
      <c r="AFG83" s="425"/>
      <c r="AFH83" s="425"/>
      <c r="AFI83" s="425"/>
      <c r="AFJ83" s="425"/>
      <c r="AFK83" s="425"/>
      <c r="AFL83" s="425"/>
      <c r="AFM83" s="425"/>
      <c r="AFN83" s="425"/>
      <c r="AFO83" s="425"/>
      <c r="AFP83" s="425"/>
      <c r="AFQ83" s="425"/>
      <c r="AFR83" s="425"/>
      <c r="AFS83" s="425"/>
      <c r="AFT83" s="425"/>
      <c r="AFU83" s="425"/>
      <c r="AFV83" s="425"/>
      <c r="AFW83" s="425"/>
      <c r="AFX83" s="425"/>
      <c r="AFY83" s="425"/>
      <c r="AFZ83" s="425"/>
      <c r="AGA83" s="425"/>
      <c r="AGB83" s="425"/>
      <c r="AGC83" s="425"/>
      <c r="AGD83" s="425"/>
      <c r="AGE83" s="425"/>
      <c r="AGF83" s="425"/>
      <c r="AGG83" s="425"/>
      <c r="AGH83" s="425"/>
      <c r="AGI83" s="425"/>
      <c r="AGJ83" s="425"/>
      <c r="AGK83" s="425"/>
      <c r="AGL83" s="425"/>
      <c r="AGM83" s="425"/>
      <c r="AGN83" s="425"/>
      <c r="AGO83" s="425"/>
      <c r="AGP83" s="425"/>
      <c r="AGQ83" s="425"/>
      <c r="AGR83" s="425"/>
      <c r="AGS83" s="425"/>
      <c r="AGT83" s="425"/>
      <c r="AGU83" s="425"/>
      <c r="AGV83" s="425"/>
      <c r="AGW83" s="425"/>
      <c r="AGX83" s="425"/>
      <c r="AGY83" s="425"/>
      <c r="AGZ83" s="425"/>
      <c r="AHA83" s="425"/>
      <c r="AHB83" s="425"/>
      <c r="AHC83" s="425"/>
      <c r="AHD83" s="425"/>
      <c r="AHE83" s="425"/>
      <c r="AHF83" s="425"/>
      <c r="AHG83" s="425"/>
      <c r="AHH83" s="425"/>
      <c r="AHI83" s="425"/>
      <c r="AHJ83" s="425"/>
      <c r="AHK83" s="425"/>
      <c r="AHL83" s="425"/>
      <c r="AHM83" s="425"/>
      <c r="AHN83" s="425"/>
      <c r="AHO83" s="425"/>
      <c r="AHP83" s="425"/>
      <c r="AHQ83" s="425"/>
      <c r="AHR83" s="425"/>
      <c r="AHS83" s="425"/>
      <c r="AHT83" s="425"/>
      <c r="AHU83" s="425"/>
      <c r="AHV83" s="425"/>
      <c r="AHW83" s="425"/>
      <c r="AHX83" s="425"/>
      <c r="AHY83" s="425"/>
      <c r="AHZ83" s="425"/>
      <c r="AIA83" s="425"/>
      <c r="AIB83" s="425"/>
      <c r="AIC83" s="425"/>
      <c r="AID83" s="425"/>
      <c r="AIE83" s="425"/>
      <c r="AIF83" s="425"/>
      <c r="AIG83" s="425"/>
      <c r="AIH83" s="425"/>
      <c r="AII83" s="425"/>
      <c r="AIJ83" s="425"/>
      <c r="AIK83" s="425"/>
      <c r="AIL83" s="425"/>
      <c r="AIM83" s="425"/>
      <c r="AIN83" s="425"/>
      <c r="AIO83" s="425"/>
      <c r="AIP83" s="425"/>
      <c r="AIQ83" s="425"/>
      <c r="AIR83" s="425"/>
      <c r="AIS83" s="425"/>
      <c r="AIT83" s="425"/>
      <c r="AIU83" s="425"/>
      <c r="AIV83" s="425"/>
      <c r="AIW83" s="425"/>
      <c r="AIX83" s="425"/>
      <c r="AIY83" s="425"/>
      <c r="AIZ83" s="425"/>
      <c r="AJA83" s="425"/>
      <c r="AJB83" s="425"/>
      <c r="AJC83" s="425"/>
      <c r="AJD83" s="425"/>
      <c r="AJE83" s="425"/>
      <c r="AJF83" s="425"/>
      <c r="AJG83" s="425"/>
      <c r="AJH83" s="425"/>
      <c r="AJI83" s="425"/>
      <c r="AJJ83" s="425"/>
      <c r="AJK83" s="425"/>
      <c r="AJL83" s="425"/>
      <c r="AJM83" s="425"/>
      <c r="AJN83" s="425"/>
      <c r="AJO83" s="425"/>
      <c r="AJP83" s="425"/>
      <c r="AJQ83" s="425"/>
      <c r="AJR83" s="425"/>
      <c r="AJS83" s="425"/>
      <c r="AJT83" s="425"/>
      <c r="AJU83" s="425"/>
      <c r="AJV83" s="425"/>
      <c r="AJW83" s="425"/>
      <c r="AJX83" s="425"/>
      <c r="AJY83" s="425"/>
      <c r="AJZ83" s="425"/>
      <c r="AKA83" s="425"/>
      <c r="AKB83" s="425"/>
      <c r="AKC83" s="425"/>
      <c r="AKD83" s="425"/>
      <c r="AKE83" s="425"/>
      <c r="AKF83" s="425"/>
      <c r="AKG83" s="425"/>
      <c r="AKH83" s="425"/>
      <c r="AKI83" s="425"/>
      <c r="AKJ83" s="425"/>
      <c r="AKK83" s="425"/>
      <c r="AKL83" s="425"/>
      <c r="AKM83" s="425"/>
      <c r="AKN83" s="425"/>
      <c r="AKO83" s="425"/>
      <c r="AKP83" s="425"/>
      <c r="AKQ83" s="425"/>
      <c r="AKR83" s="425"/>
      <c r="AKS83" s="425"/>
      <c r="AKT83" s="425"/>
      <c r="AKU83" s="425"/>
      <c r="AKV83" s="425"/>
      <c r="AKW83" s="425"/>
      <c r="AKX83" s="425"/>
      <c r="AKY83" s="425"/>
      <c r="AKZ83" s="425"/>
      <c r="ALA83" s="425"/>
      <c r="ALB83" s="425"/>
      <c r="ALC83" s="425"/>
      <c r="ALD83" s="425"/>
      <c r="ALE83" s="425"/>
      <c r="ALF83" s="425"/>
      <c r="ALG83" s="425"/>
      <c r="ALH83" s="425"/>
      <c r="ALI83" s="425"/>
      <c r="ALJ83" s="425"/>
      <c r="ALK83" s="425"/>
      <c r="ALL83" s="425"/>
      <c r="ALM83" s="425"/>
      <c r="ALN83" s="425"/>
      <c r="ALO83" s="425"/>
      <c r="ALP83" s="425"/>
      <c r="ALQ83" s="425"/>
      <c r="ALR83" s="425"/>
      <c r="ALS83" s="425"/>
      <c r="ALT83" s="425"/>
      <c r="ALU83" s="425"/>
      <c r="ALV83" s="425"/>
      <c r="ALW83" s="425"/>
      <c r="ALX83" s="425"/>
      <c r="ALY83" s="425"/>
      <c r="ALZ83" s="425"/>
      <c r="AMA83" s="425"/>
      <c r="AMB83" s="425"/>
      <c r="AMC83" s="425"/>
      <c r="AMD83" s="425"/>
      <c r="AME83" s="425"/>
      <c r="AMF83" s="425"/>
      <c r="AMG83" s="425"/>
      <c r="AMH83" s="425"/>
      <c r="AMI83" s="425"/>
      <c r="AMJ83" s="425"/>
      <c r="AMK83" s="425"/>
      <c r="AML83" s="425"/>
      <c r="AMM83" s="425"/>
      <c r="AMN83" s="425"/>
      <c r="AMO83" s="425"/>
      <c r="AMP83" s="425"/>
      <c r="AMQ83" s="425"/>
      <c r="AMR83" s="425"/>
      <c r="AMS83" s="425"/>
      <c r="AMT83" s="425"/>
      <c r="AMU83" s="425"/>
      <c r="AMV83" s="425"/>
      <c r="AMW83" s="425"/>
      <c r="AMX83" s="425"/>
      <c r="AMY83" s="425"/>
      <c r="AMZ83" s="425"/>
      <c r="ANA83" s="425"/>
      <c r="ANB83" s="425"/>
      <c r="ANC83" s="425"/>
      <c r="AND83" s="425"/>
      <c r="ANE83" s="425"/>
      <c r="ANF83" s="425"/>
      <c r="ANG83" s="425"/>
      <c r="ANH83" s="425"/>
      <c r="ANI83" s="425"/>
      <c r="ANJ83" s="425"/>
      <c r="ANK83" s="425"/>
      <c r="ANL83" s="425"/>
      <c r="ANM83" s="425"/>
      <c r="ANN83" s="425"/>
      <c r="ANO83" s="425"/>
      <c r="ANP83" s="425"/>
      <c r="ANQ83" s="425"/>
      <c r="ANR83" s="425"/>
      <c r="ANS83" s="425"/>
      <c r="ANT83" s="425"/>
      <c r="ANU83" s="425"/>
      <c r="ANV83" s="425"/>
      <c r="ANW83" s="425"/>
      <c r="ANX83" s="425"/>
      <c r="ANY83" s="425"/>
      <c r="ANZ83" s="425"/>
      <c r="AOA83" s="425"/>
      <c r="AOB83" s="425"/>
      <c r="AOC83" s="425"/>
      <c r="AOD83" s="425"/>
      <c r="AOE83" s="425"/>
      <c r="AOF83" s="425"/>
      <c r="AOG83" s="425"/>
      <c r="AOH83" s="425"/>
      <c r="AOI83" s="425"/>
      <c r="AOJ83" s="425"/>
      <c r="AOK83" s="425"/>
      <c r="AOL83" s="425"/>
      <c r="AOM83" s="425"/>
      <c r="AON83" s="425"/>
      <c r="AOO83" s="425"/>
      <c r="AOP83" s="425"/>
      <c r="AOQ83" s="425"/>
      <c r="AOR83" s="425"/>
      <c r="AOS83" s="425"/>
      <c r="AOT83" s="425"/>
      <c r="AOU83" s="425"/>
      <c r="AOV83" s="425"/>
      <c r="AOW83" s="425"/>
      <c r="AOX83" s="425"/>
      <c r="AOY83" s="425"/>
      <c r="AOZ83" s="425"/>
      <c r="APA83" s="425"/>
      <c r="APB83" s="425"/>
      <c r="APC83" s="425"/>
      <c r="APD83" s="425"/>
      <c r="APE83" s="425"/>
      <c r="APF83" s="425"/>
      <c r="APG83" s="425"/>
      <c r="APH83" s="425"/>
      <c r="API83" s="425"/>
      <c r="APJ83" s="425"/>
      <c r="APK83" s="425"/>
      <c r="APL83" s="425"/>
      <c r="APM83" s="425"/>
      <c r="APN83" s="425"/>
      <c r="APO83" s="425"/>
      <c r="APP83" s="425"/>
      <c r="APQ83" s="425"/>
      <c r="APR83" s="425"/>
      <c r="APS83" s="425"/>
      <c r="APT83" s="425"/>
      <c r="APU83" s="425"/>
      <c r="APV83" s="425"/>
      <c r="APW83" s="425"/>
      <c r="APX83" s="425"/>
      <c r="APY83" s="425"/>
      <c r="APZ83" s="425"/>
      <c r="AQA83" s="425"/>
      <c r="AQB83" s="425"/>
      <c r="AQC83" s="425"/>
      <c r="AQD83" s="425"/>
      <c r="AQE83" s="425"/>
      <c r="AQF83" s="425"/>
      <c r="AQG83" s="425"/>
      <c r="AQH83" s="425"/>
      <c r="AQI83" s="425"/>
      <c r="AQJ83" s="425"/>
      <c r="AQK83" s="425"/>
      <c r="AQL83" s="425"/>
      <c r="AQM83" s="425"/>
      <c r="AQN83" s="425"/>
      <c r="AQO83" s="425"/>
      <c r="AQP83" s="425"/>
      <c r="AQQ83" s="425"/>
      <c r="AQR83" s="425"/>
      <c r="AQS83" s="425"/>
      <c r="AQT83" s="425"/>
      <c r="AQU83" s="425"/>
      <c r="AQV83" s="425"/>
      <c r="AQW83" s="425"/>
      <c r="AQX83" s="425"/>
      <c r="AQY83" s="425"/>
      <c r="AQZ83" s="425"/>
      <c r="ARA83" s="425"/>
      <c r="ARB83" s="425"/>
      <c r="ARC83" s="425"/>
      <c r="ARD83" s="425"/>
      <c r="ARE83" s="425"/>
      <c r="ARF83" s="425"/>
      <c r="ARG83" s="425"/>
      <c r="ARH83" s="425"/>
      <c r="ARI83" s="425"/>
      <c r="ARJ83" s="425"/>
      <c r="ARK83" s="425"/>
      <c r="ARL83" s="425"/>
      <c r="ARM83" s="425"/>
      <c r="ARN83" s="425"/>
      <c r="ARO83" s="425"/>
      <c r="ARP83" s="425"/>
      <c r="ARQ83" s="425"/>
      <c r="ARR83" s="425"/>
      <c r="ARS83" s="425"/>
      <c r="ART83" s="425"/>
      <c r="ARU83" s="425"/>
      <c r="ARV83" s="425"/>
      <c r="ARW83" s="425"/>
      <c r="ARX83" s="425"/>
      <c r="ARY83" s="425"/>
      <c r="ARZ83" s="425"/>
      <c r="ASA83" s="425"/>
      <c r="ASB83" s="425"/>
      <c r="ASC83" s="425"/>
      <c r="ASD83" s="425"/>
      <c r="ASE83" s="425"/>
      <c r="ASF83" s="425"/>
      <c r="ASG83" s="425"/>
      <c r="ASH83" s="425"/>
      <c r="ASI83" s="425"/>
      <c r="ASJ83" s="425"/>
      <c r="ASK83" s="425"/>
      <c r="ASL83" s="425"/>
      <c r="ASM83" s="425"/>
      <c r="ASN83" s="425"/>
      <c r="ASO83" s="425"/>
      <c r="ASP83" s="425"/>
      <c r="ASQ83" s="425"/>
      <c r="ASR83" s="425"/>
      <c r="ASS83" s="425"/>
      <c r="AST83" s="425"/>
      <c r="ASU83" s="425"/>
      <c r="ASV83" s="425"/>
      <c r="ASW83" s="425"/>
      <c r="ASX83" s="425"/>
      <c r="ASY83" s="425"/>
      <c r="ASZ83" s="425"/>
      <c r="ATA83" s="425"/>
      <c r="ATB83" s="425"/>
      <c r="ATC83" s="425"/>
      <c r="ATD83" s="425"/>
      <c r="ATE83" s="425"/>
      <c r="ATF83" s="425"/>
      <c r="ATG83" s="425"/>
      <c r="ATH83" s="425"/>
      <c r="ATI83" s="425"/>
      <c r="ATJ83" s="425"/>
      <c r="ATK83" s="425"/>
      <c r="ATL83" s="425"/>
      <c r="ATM83" s="425"/>
      <c r="ATN83" s="425"/>
      <c r="ATO83" s="425"/>
      <c r="ATP83" s="425"/>
      <c r="ATQ83" s="425"/>
      <c r="ATR83" s="425"/>
      <c r="ATS83" s="425"/>
      <c r="ATT83" s="425"/>
      <c r="ATU83" s="425"/>
      <c r="ATV83" s="425"/>
      <c r="ATW83" s="425"/>
      <c r="ATX83" s="425"/>
      <c r="ATY83" s="425"/>
      <c r="ATZ83" s="425"/>
      <c r="AUA83" s="425"/>
      <c r="AUB83" s="425"/>
      <c r="AUC83" s="425"/>
      <c r="AUD83" s="425"/>
      <c r="AUE83" s="425"/>
      <c r="AUF83" s="425"/>
      <c r="AUG83" s="425"/>
      <c r="AUH83" s="425"/>
      <c r="AUI83" s="425"/>
      <c r="AUJ83" s="425"/>
      <c r="AUK83" s="425"/>
      <c r="AUL83" s="425"/>
      <c r="AUM83" s="425"/>
      <c r="AUN83" s="425"/>
      <c r="AUO83" s="425"/>
      <c r="AUP83" s="425"/>
      <c r="AUQ83" s="425"/>
      <c r="AUR83" s="425"/>
      <c r="AUS83" s="425"/>
      <c r="AUT83" s="425"/>
      <c r="AUU83" s="425"/>
      <c r="AUV83" s="425"/>
      <c r="AUW83" s="425"/>
      <c r="AUX83" s="425"/>
      <c r="AUY83" s="425"/>
      <c r="AUZ83" s="425"/>
      <c r="AVA83" s="425"/>
      <c r="AVB83" s="425"/>
      <c r="AVC83" s="425"/>
      <c r="AVD83" s="425"/>
      <c r="AVE83" s="425"/>
      <c r="AVF83" s="425"/>
      <c r="AVG83" s="425"/>
      <c r="AVH83" s="425"/>
      <c r="AVI83" s="425"/>
      <c r="AVJ83" s="425"/>
      <c r="AVK83" s="425"/>
      <c r="AVL83" s="425"/>
      <c r="AVM83" s="425"/>
      <c r="AVN83" s="425"/>
      <c r="AVO83" s="425"/>
      <c r="AVP83" s="425"/>
      <c r="AVQ83" s="425"/>
      <c r="AVR83" s="425"/>
      <c r="AVS83" s="425"/>
      <c r="AVT83" s="425"/>
      <c r="AVU83" s="425"/>
      <c r="AVV83" s="425"/>
      <c r="AVW83" s="425"/>
      <c r="AVX83" s="425"/>
      <c r="AVY83" s="425"/>
      <c r="AVZ83" s="425"/>
      <c r="AWA83" s="425"/>
      <c r="AWB83" s="425"/>
      <c r="AWC83" s="425"/>
      <c r="AWD83" s="425"/>
      <c r="AWE83" s="425"/>
      <c r="AWF83" s="425"/>
      <c r="AWG83" s="425"/>
      <c r="AWH83" s="425"/>
      <c r="AWI83" s="425"/>
      <c r="AWJ83" s="425"/>
      <c r="AWK83" s="425"/>
      <c r="AWL83" s="425"/>
      <c r="AWM83" s="425"/>
      <c r="AWN83" s="425"/>
      <c r="AWO83" s="425"/>
      <c r="AWP83" s="425"/>
      <c r="AWQ83" s="425"/>
      <c r="AWR83" s="425"/>
      <c r="AWS83" s="425"/>
      <c r="AWT83" s="425"/>
      <c r="AWU83" s="425"/>
      <c r="AWV83" s="425"/>
      <c r="AWW83" s="425"/>
      <c r="AWX83" s="425"/>
      <c r="AWY83" s="425"/>
      <c r="AWZ83" s="425"/>
      <c r="AXA83" s="425"/>
      <c r="AXB83" s="425"/>
      <c r="AXC83" s="425"/>
      <c r="AXD83" s="425"/>
      <c r="AXE83" s="425"/>
      <c r="AXF83" s="425"/>
      <c r="AXG83" s="425"/>
      <c r="AXH83" s="425"/>
      <c r="AXI83" s="425"/>
      <c r="AXJ83" s="425"/>
      <c r="AXK83" s="425"/>
      <c r="AXL83" s="425"/>
      <c r="AXM83" s="425"/>
      <c r="AXN83" s="425"/>
      <c r="AXO83" s="425"/>
      <c r="AXP83" s="425"/>
      <c r="AXQ83" s="425"/>
      <c r="AXR83" s="425"/>
      <c r="AXS83" s="425"/>
      <c r="AXT83" s="425"/>
      <c r="AXU83" s="425"/>
      <c r="AXV83" s="425"/>
      <c r="AXW83" s="425"/>
      <c r="AXX83" s="425"/>
      <c r="AXY83" s="425"/>
      <c r="AXZ83" s="425"/>
      <c r="AYA83" s="425"/>
      <c r="AYB83" s="425"/>
      <c r="AYC83" s="425"/>
      <c r="AYD83" s="425"/>
      <c r="AYE83" s="425"/>
      <c r="AYF83" s="425"/>
      <c r="AYG83" s="425"/>
      <c r="AYH83" s="425"/>
      <c r="AYI83" s="425"/>
      <c r="AYJ83" s="425"/>
      <c r="AYK83" s="425"/>
      <c r="AYL83" s="425"/>
      <c r="AYM83" s="425"/>
      <c r="AYN83" s="425"/>
      <c r="AYO83" s="425"/>
      <c r="AYP83" s="425"/>
      <c r="AYQ83" s="425"/>
      <c r="AYR83" s="425"/>
      <c r="AYS83" s="425"/>
      <c r="AYT83" s="425"/>
      <c r="AYU83" s="425"/>
      <c r="AYV83" s="425"/>
      <c r="AYW83" s="425"/>
      <c r="AYX83" s="425"/>
      <c r="AYY83" s="425"/>
      <c r="AYZ83" s="425"/>
      <c r="AZA83" s="425"/>
      <c r="AZB83" s="425"/>
      <c r="AZC83" s="425"/>
      <c r="AZD83" s="425"/>
      <c r="AZE83" s="425"/>
      <c r="AZF83" s="425"/>
      <c r="AZG83" s="425"/>
      <c r="AZH83" s="425"/>
      <c r="AZI83" s="425"/>
      <c r="AZJ83" s="425"/>
      <c r="AZK83" s="425"/>
      <c r="AZL83" s="425"/>
      <c r="AZM83" s="425"/>
      <c r="AZN83" s="425"/>
      <c r="AZO83" s="425"/>
      <c r="AZP83" s="425"/>
      <c r="AZQ83" s="425"/>
      <c r="AZR83" s="425"/>
      <c r="AZS83" s="425"/>
      <c r="AZT83" s="425"/>
      <c r="AZU83" s="425"/>
      <c r="AZV83" s="425"/>
      <c r="AZW83" s="425"/>
      <c r="AZX83" s="425"/>
      <c r="AZY83" s="425"/>
      <c r="AZZ83" s="425"/>
      <c r="BAA83" s="425"/>
      <c r="BAB83" s="425"/>
      <c r="BAC83" s="425"/>
      <c r="BAD83" s="425"/>
      <c r="BAE83" s="425"/>
      <c r="BAF83" s="425"/>
      <c r="BAG83" s="425"/>
      <c r="BAH83" s="425"/>
      <c r="BAI83" s="425"/>
      <c r="BAJ83" s="425"/>
      <c r="BAK83" s="425"/>
      <c r="BAL83" s="425"/>
      <c r="BAM83" s="425"/>
      <c r="BAN83" s="425"/>
      <c r="BAO83" s="425"/>
      <c r="BAP83" s="425"/>
      <c r="BAQ83" s="425"/>
      <c r="BAR83" s="425"/>
      <c r="BAS83" s="425"/>
      <c r="BAT83" s="425"/>
      <c r="BAU83" s="425"/>
      <c r="BAV83" s="425"/>
      <c r="BAW83" s="425"/>
      <c r="BAX83" s="425"/>
      <c r="BAY83" s="425"/>
      <c r="BAZ83" s="425"/>
      <c r="BBA83" s="425"/>
      <c r="BBB83" s="425"/>
      <c r="BBC83" s="425"/>
      <c r="BBD83" s="425"/>
      <c r="BBE83" s="425"/>
      <c r="BBF83" s="425"/>
      <c r="BBG83" s="425"/>
      <c r="BBH83" s="425"/>
      <c r="BBI83" s="425"/>
      <c r="BBJ83" s="425"/>
      <c r="BBK83" s="425"/>
      <c r="BBL83" s="425"/>
      <c r="BBM83" s="425"/>
      <c r="BBN83" s="425"/>
      <c r="BBO83" s="425"/>
      <c r="BBP83" s="425"/>
      <c r="BBQ83" s="425"/>
      <c r="BBR83" s="425"/>
      <c r="BBS83" s="425"/>
      <c r="BBT83" s="425"/>
      <c r="BBU83" s="425"/>
      <c r="BBV83" s="425"/>
      <c r="BBW83" s="425"/>
      <c r="BBX83" s="425"/>
      <c r="BBY83" s="425"/>
      <c r="BBZ83" s="425"/>
      <c r="BCA83" s="425"/>
      <c r="BCB83" s="425"/>
      <c r="BCC83" s="425"/>
      <c r="BCD83" s="425"/>
      <c r="BCE83" s="425"/>
      <c r="BCF83" s="425"/>
      <c r="BCG83" s="425"/>
      <c r="BCH83" s="425"/>
      <c r="BCI83" s="425"/>
      <c r="BCJ83" s="425"/>
      <c r="BCK83" s="425"/>
      <c r="BCL83" s="425"/>
      <c r="BCM83" s="425"/>
      <c r="BCN83" s="425"/>
      <c r="BCO83" s="425"/>
      <c r="BCP83" s="425"/>
      <c r="BCQ83" s="425"/>
      <c r="BCR83" s="425"/>
      <c r="BCS83" s="425"/>
      <c r="BCT83" s="425"/>
      <c r="BCU83" s="425"/>
      <c r="BCV83" s="425"/>
      <c r="BCW83" s="425"/>
      <c r="BCX83" s="425"/>
      <c r="BCY83" s="425"/>
      <c r="BCZ83" s="425"/>
      <c r="BDA83" s="425"/>
      <c r="BDB83" s="425"/>
      <c r="BDC83" s="425"/>
      <c r="BDD83" s="425"/>
      <c r="BDE83" s="425"/>
      <c r="BDF83" s="425"/>
      <c r="BDG83" s="425"/>
      <c r="BDH83" s="425"/>
      <c r="BDI83" s="425"/>
      <c r="BDJ83" s="425"/>
      <c r="BDK83" s="425"/>
      <c r="BDL83" s="425"/>
      <c r="BDM83" s="425"/>
      <c r="BDN83" s="425"/>
      <c r="BDO83" s="425"/>
      <c r="BDP83" s="425"/>
      <c r="BDQ83" s="425"/>
      <c r="BDR83" s="425"/>
      <c r="BDS83" s="425"/>
      <c r="BDT83" s="425"/>
      <c r="BDU83" s="425"/>
      <c r="BDV83" s="425"/>
      <c r="BDW83" s="425"/>
      <c r="BDX83" s="425"/>
      <c r="BDY83" s="425"/>
      <c r="BDZ83" s="425"/>
      <c r="BEA83" s="425"/>
      <c r="BEB83" s="425"/>
      <c r="BEC83" s="425"/>
      <c r="BED83" s="425"/>
      <c r="BEE83" s="425"/>
      <c r="BEF83" s="425"/>
      <c r="BEG83" s="425"/>
      <c r="BEH83" s="425"/>
      <c r="BEI83" s="425"/>
      <c r="BEJ83" s="425"/>
      <c r="BEK83" s="425"/>
      <c r="BEL83" s="425"/>
      <c r="BEM83" s="425"/>
      <c r="BEN83" s="425"/>
      <c r="BEO83" s="425"/>
      <c r="BEP83" s="425"/>
      <c r="BEQ83" s="425"/>
      <c r="BER83" s="425"/>
      <c r="BES83" s="425"/>
      <c r="BET83" s="425"/>
      <c r="BEU83" s="425"/>
      <c r="BEV83" s="425"/>
      <c r="BEW83" s="425"/>
      <c r="BEX83" s="425"/>
      <c r="BEY83" s="425"/>
      <c r="BEZ83" s="425"/>
      <c r="BFA83" s="425"/>
      <c r="BFB83" s="425"/>
      <c r="BFC83" s="425"/>
      <c r="BFD83" s="425"/>
      <c r="BFE83" s="425"/>
      <c r="BFF83" s="425"/>
      <c r="BFG83" s="425"/>
      <c r="BFH83" s="425"/>
      <c r="BFI83" s="425"/>
      <c r="BFJ83" s="425"/>
      <c r="BFK83" s="425"/>
      <c r="BFL83" s="425"/>
      <c r="BFM83" s="425"/>
      <c r="BFN83" s="425"/>
      <c r="BFO83" s="425"/>
      <c r="BFP83" s="425"/>
      <c r="BFQ83" s="425"/>
      <c r="BFR83" s="425"/>
      <c r="BFS83" s="425"/>
      <c r="BFT83" s="425"/>
      <c r="BFU83" s="425"/>
      <c r="BFV83" s="425"/>
      <c r="BFW83" s="425"/>
      <c r="BFX83" s="425"/>
      <c r="BFY83" s="425"/>
      <c r="BFZ83" s="425"/>
      <c r="BGA83" s="425"/>
      <c r="BGB83" s="425"/>
      <c r="BGC83" s="425"/>
      <c r="BGD83" s="425"/>
      <c r="BGE83" s="425"/>
      <c r="BGF83" s="425"/>
      <c r="BGG83" s="425"/>
      <c r="BGH83" s="425"/>
      <c r="BGI83" s="425"/>
      <c r="BGJ83" s="425"/>
      <c r="BGK83" s="425"/>
      <c r="BGL83" s="425"/>
      <c r="BGM83" s="425"/>
      <c r="BGN83" s="425"/>
      <c r="BGO83" s="425"/>
      <c r="BGP83" s="425"/>
      <c r="BGQ83" s="425"/>
      <c r="BGR83" s="425"/>
      <c r="BGS83" s="425"/>
      <c r="BGT83" s="425"/>
      <c r="BGU83" s="425"/>
      <c r="BGV83" s="425"/>
      <c r="BGW83" s="425"/>
      <c r="BGX83" s="425"/>
      <c r="BGY83" s="425"/>
      <c r="BGZ83" s="425"/>
      <c r="BHA83" s="425"/>
      <c r="BHB83" s="425"/>
      <c r="BHC83" s="425"/>
      <c r="BHD83" s="425"/>
      <c r="BHE83" s="425"/>
      <c r="BHF83" s="425"/>
      <c r="BHG83" s="425"/>
      <c r="BHH83" s="425"/>
      <c r="BHI83" s="425"/>
      <c r="BHJ83" s="425"/>
      <c r="BHK83" s="425"/>
      <c r="BHL83" s="425"/>
      <c r="BHM83" s="425"/>
      <c r="BHN83" s="425"/>
      <c r="BHO83" s="425"/>
      <c r="BHP83" s="425"/>
      <c r="BHQ83" s="425"/>
      <c r="BHR83" s="425"/>
      <c r="BHS83" s="425"/>
      <c r="BHT83" s="425"/>
      <c r="BHU83" s="425"/>
      <c r="BHV83" s="425"/>
      <c r="BHW83" s="425"/>
      <c r="BHX83" s="425"/>
      <c r="BHY83" s="425"/>
      <c r="BHZ83" s="425"/>
      <c r="BIA83" s="425"/>
      <c r="BIB83" s="425"/>
      <c r="BIC83" s="425"/>
      <c r="BID83" s="425"/>
      <c r="BIE83" s="425"/>
      <c r="BIF83" s="425"/>
      <c r="BIG83" s="425"/>
      <c r="BIH83" s="425"/>
      <c r="BII83" s="425"/>
      <c r="BIJ83" s="425"/>
      <c r="BIK83" s="425"/>
      <c r="BIL83" s="425"/>
      <c r="BIM83" s="425"/>
      <c r="BIN83" s="425"/>
      <c r="BIO83" s="425"/>
      <c r="BIP83" s="425"/>
      <c r="BIQ83" s="425"/>
      <c r="BIR83" s="425"/>
      <c r="BIS83" s="425"/>
      <c r="BIT83" s="425"/>
      <c r="BIU83" s="425"/>
      <c r="BIV83" s="425"/>
      <c r="BIW83" s="425"/>
      <c r="BIX83" s="425"/>
      <c r="BIY83" s="425"/>
      <c r="BIZ83" s="425"/>
      <c r="BJA83" s="425"/>
      <c r="BJB83" s="425"/>
      <c r="BJC83" s="425"/>
      <c r="BJD83" s="425"/>
      <c r="BJE83" s="425"/>
      <c r="BJF83" s="425"/>
      <c r="BJG83" s="425"/>
      <c r="BJH83" s="425"/>
      <c r="BJI83" s="425"/>
      <c r="BJJ83" s="425"/>
      <c r="BJK83" s="425"/>
      <c r="BJL83" s="425"/>
      <c r="BJM83" s="425"/>
      <c r="BJN83" s="425"/>
      <c r="BJO83" s="425"/>
      <c r="BJP83" s="425"/>
      <c r="BJQ83" s="425"/>
      <c r="BJR83" s="425"/>
      <c r="BJS83" s="425"/>
      <c r="BJT83" s="425"/>
      <c r="BJU83" s="425"/>
      <c r="BJV83" s="425"/>
      <c r="BJW83" s="425"/>
      <c r="BJX83" s="425"/>
      <c r="BJY83" s="425"/>
      <c r="BJZ83" s="425"/>
      <c r="BKA83" s="425"/>
      <c r="BKB83" s="425"/>
      <c r="BKC83" s="425"/>
      <c r="BKD83" s="425"/>
      <c r="BKE83" s="425"/>
      <c r="BKF83" s="425"/>
      <c r="BKG83" s="425"/>
      <c r="BKH83" s="425"/>
      <c r="BKI83" s="425"/>
      <c r="BKJ83" s="425"/>
      <c r="BKK83" s="425"/>
      <c r="BKL83" s="425"/>
      <c r="BKM83" s="425"/>
      <c r="BKN83" s="425"/>
      <c r="BKO83" s="425"/>
      <c r="BKP83" s="425"/>
      <c r="BKQ83" s="425"/>
      <c r="BKR83" s="425"/>
      <c r="BKS83" s="425"/>
      <c r="BKT83" s="425"/>
      <c r="BKU83" s="425"/>
      <c r="BKV83" s="425"/>
      <c r="BKW83" s="425"/>
      <c r="BKX83" s="425"/>
      <c r="BKY83" s="425"/>
      <c r="BKZ83" s="425"/>
      <c r="BLA83" s="425"/>
      <c r="BLB83" s="425"/>
      <c r="BLC83" s="425"/>
      <c r="BLD83" s="425"/>
      <c r="BLE83" s="425"/>
      <c r="BLF83" s="425"/>
      <c r="BLG83" s="425"/>
      <c r="BLH83" s="425"/>
      <c r="BLI83" s="425"/>
      <c r="BLJ83" s="425"/>
      <c r="BLK83" s="425"/>
      <c r="BLL83" s="425"/>
      <c r="BLM83" s="425"/>
      <c r="BLN83" s="425"/>
      <c r="BLO83" s="425"/>
      <c r="BLP83" s="425"/>
      <c r="BLQ83" s="425"/>
      <c r="BLR83" s="425"/>
      <c r="BLS83" s="425"/>
      <c r="BLT83" s="425"/>
      <c r="BLU83" s="425"/>
      <c r="BLV83" s="425"/>
      <c r="BLW83" s="425"/>
      <c r="BLX83" s="425"/>
      <c r="BLY83" s="425"/>
      <c r="BLZ83" s="425"/>
      <c r="BMA83" s="425"/>
      <c r="BMB83" s="425"/>
      <c r="BMC83" s="425"/>
      <c r="BMD83" s="425"/>
      <c r="BME83" s="425"/>
      <c r="BMF83" s="425"/>
      <c r="BMG83" s="425"/>
      <c r="BMH83" s="425"/>
      <c r="BMI83" s="425"/>
      <c r="BMJ83" s="425"/>
      <c r="BMK83" s="425"/>
      <c r="BML83" s="425"/>
      <c r="BMM83" s="425"/>
      <c r="BMN83" s="425"/>
      <c r="BMO83" s="425"/>
      <c r="BMP83" s="425"/>
      <c r="BMQ83" s="425"/>
      <c r="BMR83" s="425"/>
      <c r="BMS83" s="425"/>
      <c r="BMT83" s="425"/>
      <c r="BMU83" s="425"/>
      <c r="BMV83" s="425"/>
      <c r="BMW83" s="425"/>
      <c r="BMX83" s="425"/>
      <c r="BMY83" s="425"/>
      <c r="BMZ83" s="425"/>
      <c r="BNA83" s="425"/>
      <c r="BNB83" s="425"/>
      <c r="BNC83" s="425"/>
      <c r="BND83" s="425"/>
      <c r="BNE83" s="425"/>
      <c r="BNF83" s="425"/>
      <c r="BNG83" s="425"/>
      <c r="BNH83" s="425"/>
      <c r="BNI83" s="425"/>
      <c r="BNJ83" s="425"/>
      <c r="BNK83" s="425"/>
      <c r="BNL83" s="425"/>
      <c r="BNM83" s="425"/>
      <c r="BNN83" s="425"/>
      <c r="BNO83" s="425"/>
      <c r="BNP83" s="425"/>
      <c r="BNQ83" s="425"/>
      <c r="BNR83" s="425"/>
      <c r="BNS83" s="425"/>
      <c r="BNT83" s="425"/>
      <c r="BNU83" s="425"/>
      <c r="BNV83" s="425"/>
      <c r="BNW83" s="425"/>
      <c r="BNX83" s="425"/>
      <c r="BNY83" s="425"/>
      <c r="BNZ83" s="425"/>
      <c r="BOA83" s="425"/>
      <c r="BOB83" s="425"/>
      <c r="BOC83" s="425"/>
      <c r="BOD83" s="425"/>
      <c r="BOE83" s="425"/>
      <c r="BOF83" s="425"/>
      <c r="BOG83" s="425"/>
      <c r="BOH83" s="425"/>
      <c r="BOI83" s="425"/>
      <c r="BOJ83" s="425"/>
      <c r="BOK83" s="425"/>
      <c r="BOL83" s="425"/>
      <c r="BOM83" s="425"/>
      <c r="BON83" s="425"/>
      <c r="BOO83" s="425"/>
      <c r="BOP83" s="425"/>
      <c r="BOQ83" s="425"/>
      <c r="BOR83" s="425"/>
      <c r="BOS83" s="425"/>
      <c r="BOT83" s="425"/>
      <c r="BOU83" s="425"/>
      <c r="BOV83" s="425"/>
      <c r="BOW83" s="425"/>
      <c r="BOX83" s="425"/>
      <c r="BOY83" s="425"/>
      <c r="BOZ83" s="425"/>
      <c r="BPA83" s="425"/>
      <c r="BPB83" s="425"/>
      <c r="BPC83" s="425"/>
      <c r="BPD83" s="425"/>
      <c r="BPE83" s="425"/>
      <c r="BPF83" s="425"/>
      <c r="BPG83" s="425"/>
      <c r="BPH83" s="425"/>
      <c r="BPI83" s="425"/>
      <c r="BPJ83" s="425"/>
      <c r="BPK83" s="425"/>
      <c r="BPL83" s="425"/>
      <c r="BPM83" s="425"/>
      <c r="BPN83" s="425"/>
      <c r="BPO83" s="425"/>
      <c r="BPP83" s="425"/>
      <c r="BPQ83" s="425"/>
      <c r="BPR83" s="425"/>
      <c r="BPS83" s="425"/>
      <c r="BPT83" s="425"/>
      <c r="BPU83" s="425"/>
      <c r="BPV83" s="425"/>
      <c r="BPW83" s="425"/>
      <c r="BPX83" s="425"/>
      <c r="BPY83" s="425"/>
      <c r="BPZ83" s="425"/>
      <c r="BQA83" s="425"/>
      <c r="BQB83" s="425"/>
      <c r="BQC83" s="425"/>
      <c r="BQD83" s="425"/>
      <c r="BQE83" s="425"/>
      <c r="BQF83" s="425"/>
      <c r="BQG83" s="425"/>
      <c r="BQH83" s="425"/>
      <c r="BQI83" s="425"/>
      <c r="BQJ83" s="425"/>
      <c r="BQK83" s="425"/>
      <c r="BQL83" s="425"/>
      <c r="BQM83" s="425"/>
      <c r="BQN83" s="425"/>
      <c r="BQO83" s="425"/>
      <c r="BQP83" s="425"/>
      <c r="BQQ83" s="425"/>
      <c r="BQR83" s="425"/>
      <c r="BQS83" s="425"/>
      <c r="BQT83" s="425"/>
      <c r="BQU83" s="425"/>
      <c r="BQV83" s="425"/>
      <c r="BQW83" s="425"/>
      <c r="BQX83" s="425"/>
      <c r="BQY83" s="425"/>
      <c r="BQZ83" s="425"/>
      <c r="BRA83" s="425"/>
      <c r="BRB83" s="425"/>
      <c r="BRC83" s="425"/>
      <c r="BRD83" s="425"/>
      <c r="BRE83" s="425"/>
      <c r="BRF83" s="425"/>
      <c r="BRG83" s="425"/>
      <c r="BRH83" s="425"/>
      <c r="BRI83" s="425"/>
      <c r="BRJ83" s="425"/>
      <c r="BRK83" s="425"/>
      <c r="BRL83" s="425"/>
      <c r="BRM83" s="425"/>
      <c r="BRN83" s="425"/>
      <c r="BRO83" s="425"/>
      <c r="BRP83" s="425"/>
      <c r="BRQ83" s="425"/>
      <c r="BRR83" s="425"/>
      <c r="BRS83" s="425"/>
      <c r="BRT83" s="425"/>
      <c r="BRU83" s="425"/>
      <c r="BRV83" s="425"/>
      <c r="BRW83" s="425"/>
      <c r="BRX83" s="425"/>
      <c r="BRY83" s="425"/>
      <c r="BRZ83" s="425"/>
      <c r="BSA83" s="425"/>
      <c r="BSB83" s="425"/>
      <c r="BSC83" s="425"/>
      <c r="BSD83" s="425"/>
      <c r="BSE83" s="425"/>
      <c r="BSF83" s="425"/>
      <c r="BSG83" s="425"/>
      <c r="BSH83" s="425"/>
      <c r="BSI83" s="425"/>
      <c r="BSJ83" s="425"/>
      <c r="BSK83" s="425"/>
      <c r="BSL83" s="425"/>
      <c r="BSM83" s="425"/>
      <c r="BSN83" s="425"/>
      <c r="BSO83" s="425"/>
      <c r="BSP83" s="425"/>
      <c r="BSQ83" s="425"/>
      <c r="BSR83" s="425"/>
      <c r="BSS83" s="425"/>
      <c r="BST83" s="425"/>
      <c r="BSU83" s="425"/>
      <c r="BSV83" s="425"/>
      <c r="BSW83" s="425"/>
      <c r="BSX83" s="425"/>
      <c r="BSY83" s="425"/>
      <c r="BSZ83" s="425"/>
      <c r="BTA83" s="425"/>
      <c r="BTB83" s="425"/>
      <c r="BTC83" s="425"/>
      <c r="BTD83" s="425"/>
      <c r="BTE83" s="425"/>
      <c r="BTF83" s="425"/>
      <c r="BTG83" s="425"/>
      <c r="BTH83" s="425"/>
      <c r="BTI83" s="425"/>
      <c r="BTJ83" s="425"/>
      <c r="BTK83" s="425"/>
      <c r="BTL83" s="425"/>
      <c r="BTM83" s="425"/>
      <c r="BTN83" s="425"/>
      <c r="BTO83" s="425"/>
      <c r="BTP83" s="425"/>
      <c r="BTQ83" s="425"/>
      <c r="BTR83" s="425"/>
      <c r="BTS83" s="425"/>
      <c r="BTT83" s="425"/>
      <c r="BTU83" s="425"/>
      <c r="BTV83" s="425"/>
      <c r="BTW83" s="425"/>
      <c r="BTX83" s="425"/>
      <c r="BTY83" s="425"/>
      <c r="BTZ83" s="425"/>
      <c r="BUA83" s="425"/>
      <c r="BUB83" s="425"/>
      <c r="BUC83" s="425"/>
      <c r="BUD83" s="425"/>
      <c r="BUE83" s="425"/>
      <c r="BUF83" s="425"/>
      <c r="BUG83" s="425"/>
      <c r="BUH83" s="425"/>
      <c r="BUI83" s="425"/>
      <c r="BUJ83" s="425"/>
      <c r="BUK83" s="425"/>
      <c r="BUL83" s="425"/>
      <c r="BUM83" s="425"/>
      <c r="BUN83" s="425"/>
      <c r="BUO83" s="425"/>
      <c r="BUP83" s="425"/>
      <c r="BUQ83" s="425"/>
      <c r="BUR83" s="425"/>
      <c r="BUS83" s="425"/>
      <c r="BUT83" s="425"/>
      <c r="BUU83" s="425"/>
      <c r="BUV83" s="425"/>
      <c r="BUW83" s="425"/>
      <c r="BUX83" s="425"/>
      <c r="BUY83" s="425"/>
      <c r="BUZ83" s="425"/>
      <c r="BVA83" s="425"/>
      <c r="BVB83" s="425"/>
      <c r="BVC83" s="425"/>
      <c r="BVD83" s="425"/>
      <c r="BVE83" s="425"/>
      <c r="BVF83" s="425"/>
      <c r="BVG83" s="425"/>
      <c r="BVH83" s="425"/>
      <c r="BVI83" s="425"/>
      <c r="BVJ83" s="425"/>
      <c r="BVK83" s="425"/>
      <c r="BVL83" s="425"/>
      <c r="BVM83" s="425"/>
      <c r="BVN83" s="425"/>
      <c r="BVO83" s="425"/>
      <c r="BVP83" s="425"/>
      <c r="BVQ83" s="425"/>
      <c r="BVR83" s="425"/>
      <c r="BVS83" s="425"/>
      <c r="BVT83" s="425"/>
      <c r="BVU83" s="425"/>
      <c r="BVV83" s="425"/>
      <c r="BVW83" s="425"/>
      <c r="BVX83" s="425"/>
      <c r="BVY83" s="425"/>
      <c r="BVZ83" s="425"/>
      <c r="BWA83" s="425"/>
      <c r="BWB83" s="425"/>
      <c r="BWC83" s="425"/>
      <c r="BWD83" s="425"/>
      <c r="BWE83" s="425"/>
      <c r="BWF83" s="425"/>
      <c r="BWG83" s="425"/>
      <c r="BWH83" s="425"/>
      <c r="BWI83" s="425"/>
      <c r="BWJ83" s="425"/>
      <c r="BWK83" s="425"/>
      <c r="BWL83" s="425"/>
      <c r="BWM83" s="425"/>
      <c r="BWN83" s="425"/>
      <c r="BWO83" s="425"/>
      <c r="BWP83" s="425"/>
      <c r="BWQ83" s="425"/>
      <c r="BWR83" s="425"/>
      <c r="BWS83" s="425"/>
      <c r="BWT83" s="425"/>
      <c r="BWU83" s="425"/>
      <c r="BWV83" s="425"/>
      <c r="BWW83" s="425"/>
      <c r="BWX83" s="425"/>
      <c r="BWY83" s="425"/>
      <c r="BWZ83" s="425"/>
      <c r="BXA83" s="425"/>
      <c r="BXB83" s="425"/>
      <c r="BXC83" s="425"/>
      <c r="BXD83" s="425"/>
      <c r="BXE83" s="425"/>
      <c r="BXF83" s="425"/>
      <c r="BXG83" s="425"/>
      <c r="BXH83" s="425"/>
      <c r="BXI83" s="425"/>
      <c r="BXJ83" s="425"/>
      <c r="BXK83" s="425"/>
      <c r="BXL83" s="425"/>
      <c r="BXM83" s="425"/>
      <c r="BXN83" s="425"/>
      <c r="BXO83" s="425"/>
      <c r="BXP83" s="425"/>
      <c r="BXQ83" s="425"/>
      <c r="BXR83" s="425"/>
      <c r="BXS83" s="425"/>
      <c r="BXT83" s="425"/>
      <c r="BXU83" s="425"/>
      <c r="BXV83" s="425"/>
      <c r="BXW83" s="425"/>
      <c r="BXX83" s="425"/>
      <c r="BXY83" s="425"/>
      <c r="BXZ83" s="425"/>
      <c r="BYA83" s="425"/>
      <c r="BYB83" s="425"/>
      <c r="BYC83" s="425"/>
      <c r="BYD83" s="425"/>
      <c r="BYE83" s="425"/>
      <c r="BYF83" s="425"/>
      <c r="BYG83" s="425"/>
      <c r="BYH83" s="425"/>
      <c r="BYI83" s="425"/>
      <c r="BYJ83" s="425"/>
      <c r="BYK83" s="425"/>
      <c r="BYL83" s="425"/>
      <c r="BYM83" s="425"/>
      <c r="BYN83" s="425"/>
      <c r="BYO83" s="425"/>
      <c r="BYP83" s="425"/>
      <c r="BYQ83" s="425"/>
      <c r="BYR83" s="425"/>
      <c r="BYS83" s="425"/>
      <c r="BYT83" s="425"/>
      <c r="BYU83" s="425"/>
      <c r="BYV83" s="425"/>
      <c r="BYW83" s="425"/>
      <c r="BYX83" s="425"/>
      <c r="BYY83" s="425"/>
      <c r="BYZ83" s="425"/>
      <c r="BZA83" s="425"/>
      <c r="BZB83" s="425"/>
      <c r="BZC83" s="425"/>
      <c r="BZD83" s="425"/>
      <c r="BZE83" s="425"/>
      <c r="BZF83" s="425"/>
      <c r="BZG83" s="425"/>
      <c r="BZH83" s="425"/>
      <c r="BZI83" s="425"/>
      <c r="BZJ83" s="425"/>
      <c r="BZK83" s="425"/>
      <c r="BZL83" s="425"/>
      <c r="BZM83" s="425"/>
      <c r="BZN83" s="425"/>
      <c r="BZO83" s="425"/>
      <c r="BZP83" s="425"/>
      <c r="BZQ83" s="425"/>
      <c r="BZR83" s="425"/>
      <c r="BZS83" s="425"/>
      <c r="BZT83" s="425"/>
      <c r="BZU83" s="425"/>
      <c r="BZV83" s="425"/>
      <c r="BZW83" s="425"/>
      <c r="BZX83" s="425"/>
      <c r="BZY83" s="425"/>
      <c r="BZZ83" s="425"/>
      <c r="CAA83" s="425"/>
      <c r="CAB83" s="425"/>
      <c r="CAC83" s="425"/>
      <c r="CAD83" s="425"/>
      <c r="CAE83" s="425"/>
      <c r="CAF83" s="425"/>
      <c r="CAG83" s="425"/>
      <c r="CAH83" s="425"/>
      <c r="CAI83" s="425"/>
      <c r="CAJ83" s="425"/>
      <c r="CAK83" s="425"/>
      <c r="CAL83" s="425"/>
      <c r="CAM83" s="425"/>
      <c r="CAN83" s="425"/>
      <c r="CAO83" s="425"/>
      <c r="CAP83" s="425"/>
      <c r="CAQ83" s="425"/>
      <c r="CAR83" s="425"/>
      <c r="CAS83" s="425"/>
      <c r="CAT83" s="425"/>
      <c r="CAU83" s="425"/>
      <c r="CAV83" s="425"/>
      <c r="CAW83" s="425"/>
      <c r="CAX83" s="425"/>
      <c r="CAY83" s="425"/>
      <c r="CAZ83" s="425"/>
      <c r="CBA83" s="425"/>
      <c r="CBB83" s="425"/>
      <c r="CBC83" s="425"/>
      <c r="CBD83" s="425"/>
      <c r="CBE83" s="425"/>
      <c r="CBF83" s="425"/>
      <c r="CBG83" s="425"/>
      <c r="CBH83" s="425"/>
      <c r="CBI83" s="425"/>
      <c r="CBJ83" s="425"/>
      <c r="CBK83" s="425"/>
      <c r="CBL83" s="425"/>
      <c r="CBM83" s="425"/>
      <c r="CBN83" s="425"/>
      <c r="CBO83" s="425"/>
      <c r="CBP83" s="425"/>
      <c r="CBQ83" s="425"/>
      <c r="CBR83" s="425"/>
      <c r="CBS83" s="425"/>
      <c r="CBT83" s="425"/>
      <c r="CBU83" s="425"/>
      <c r="CBV83" s="425"/>
      <c r="CBW83" s="425"/>
      <c r="CBX83" s="425"/>
      <c r="CBY83" s="425"/>
      <c r="CBZ83" s="425"/>
      <c r="CCA83" s="425"/>
      <c r="CCB83" s="425"/>
      <c r="CCC83" s="425"/>
      <c r="CCD83" s="425"/>
      <c r="CCE83" s="425"/>
      <c r="CCF83" s="425"/>
      <c r="CCG83" s="425"/>
      <c r="CCH83" s="425"/>
      <c r="CCI83" s="425"/>
      <c r="CCJ83" s="425"/>
      <c r="CCK83" s="425"/>
      <c r="CCL83" s="425"/>
      <c r="CCM83" s="425"/>
      <c r="CCN83" s="425"/>
      <c r="CCO83" s="425"/>
      <c r="CCP83" s="425"/>
      <c r="CCQ83" s="425"/>
      <c r="CCR83" s="425"/>
      <c r="CCS83" s="425"/>
      <c r="CCT83" s="425"/>
      <c r="CCU83" s="425"/>
      <c r="CCV83" s="425"/>
      <c r="CCW83" s="425"/>
      <c r="CCX83" s="425"/>
      <c r="CCY83" s="425"/>
      <c r="CCZ83" s="425"/>
      <c r="CDA83" s="425"/>
      <c r="CDB83" s="425"/>
      <c r="CDC83" s="425"/>
      <c r="CDD83" s="425"/>
      <c r="CDE83" s="425"/>
      <c r="CDF83" s="425"/>
      <c r="CDG83" s="425"/>
      <c r="CDH83" s="425"/>
      <c r="CDI83" s="425"/>
      <c r="CDJ83" s="425"/>
      <c r="CDK83" s="425"/>
      <c r="CDL83" s="425"/>
      <c r="CDM83" s="425"/>
      <c r="CDN83" s="425"/>
      <c r="CDO83" s="425"/>
      <c r="CDP83" s="425"/>
      <c r="CDQ83" s="425"/>
      <c r="CDR83" s="425"/>
      <c r="CDS83" s="425"/>
      <c r="CDT83" s="425"/>
      <c r="CDU83" s="425"/>
      <c r="CDV83" s="425"/>
      <c r="CDW83" s="425"/>
      <c r="CDX83" s="425"/>
      <c r="CDY83" s="425"/>
      <c r="CDZ83" s="425"/>
      <c r="CEA83" s="425"/>
      <c r="CEB83" s="425"/>
      <c r="CEC83" s="425"/>
      <c r="CED83" s="425"/>
      <c r="CEE83" s="425"/>
      <c r="CEF83" s="425"/>
      <c r="CEG83" s="425"/>
      <c r="CEH83" s="425"/>
      <c r="CEI83" s="425"/>
      <c r="CEJ83" s="425"/>
      <c r="CEK83" s="425"/>
      <c r="CEL83" s="425"/>
      <c r="CEM83" s="425"/>
      <c r="CEN83" s="425"/>
      <c r="CEO83" s="425"/>
      <c r="CEP83" s="425"/>
      <c r="CEQ83" s="425"/>
      <c r="CER83" s="425"/>
      <c r="CES83" s="425"/>
      <c r="CET83" s="425"/>
      <c r="CEU83" s="425"/>
      <c r="CEV83" s="425"/>
      <c r="CEW83" s="425"/>
      <c r="CEX83" s="425"/>
      <c r="CEY83" s="425"/>
      <c r="CEZ83" s="425"/>
      <c r="CFA83" s="425"/>
      <c r="CFB83" s="425"/>
      <c r="CFC83" s="425"/>
      <c r="CFD83" s="425"/>
      <c r="CFE83" s="425"/>
      <c r="CFF83" s="425"/>
      <c r="CFG83" s="425"/>
      <c r="CFH83" s="425"/>
      <c r="CFI83" s="425"/>
      <c r="CFJ83" s="425"/>
      <c r="CFK83" s="425"/>
      <c r="CFL83" s="425"/>
      <c r="CFM83" s="425"/>
      <c r="CFN83" s="425"/>
      <c r="CFO83" s="425"/>
      <c r="CFP83" s="425"/>
      <c r="CFQ83" s="425"/>
      <c r="CFR83" s="425"/>
      <c r="CFS83" s="425"/>
      <c r="CFT83" s="425"/>
      <c r="CFU83" s="425"/>
      <c r="CFV83" s="425"/>
      <c r="CFW83" s="425"/>
      <c r="CFX83" s="425"/>
      <c r="CFY83" s="425"/>
      <c r="CFZ83" s="425"/>
      <c r="CGA83" s="425"/>
      <c r="CGB83" s="425"/>
      <c r="CGC83" s="425"/>
      <c r="CGD83" s="425"/>
      <c r="CGE83" s="425"/>
      <c r="CGF83" s="425"/>
      <c r="CGG83" s="425"/>
      <c r="CGH83" s="425"/>
      <c r="CGI83" s="425"/>
      <c r="CGJ83" s="425"/>
      <c r="CGK83" s="425"/>
      <c r="CGL83" s="425"/>
      <c r="CGM83" s="425"/>
      <c r="CGN83" s="425"/>
      <c r="CGO83" s="425"/>
      <c r="CGP83" s="425"/>
      <c r="CGQ83" s="425"/>
      <c r="CGR83" s="425"/>
      <c r="CGS83" s="425"/>
      <c r="CGT83" s="425"/>
      <c r="CGU83" s="425"/>
      <c r="CGV83" s="425"/>
      <c r="CGW83" s="425"/>
      <c r="CGX83" s="425"/>
      <c r="CGY83" s="425"/>
      <c r="CGZ83" s="425"/>
      <c r="CHA83" s="425"/>
      <c r="CHB83" s="425"/>
      <c r="CHC83" s="425"/>
      <c r="CHD83" s="425"/>
      <c r="CHE83" s="425"/>
      <c r="CHF83" s="425"/>
      <c r="CHG83" s="425"/>
      <c r="CHH83" s="425"/>
      <c r="CHI83" s="425"/>
      <c r="CHJ83" s="425"/>
      <c r="CHK83" s="425"/>
      <c r="CHL83" s="425"/>
      <c r="CHM83" s="425"/>
      <c r="CHN83" s="425"/>
      <c r="CHO83" s="425"/>
      <c r="CHP83" s="425"/>
      <c r="CHQ83" s="425"/>
      <c r="CHR83" s="425"/>
      <c r="CHS83" s="425"/>
      <c r="CHT83" s="425"/>
      <c r="CHU83" s="425"/>
      <c r="CHV83" s="425"/>
      <c r="CHW83" s="425"/>
      <c r="CHX83" s="425"/>
      <c r="CHY83" s="425"/>
      <c r="CHZ83" s="425"/>
      <c r="CIA83" s="425"/>
      <c r="CIB83" s="425"/>
      <c r="CIC83" s="425"/>
      <c r="CID83" s="425"/>
      <c r="CIE83" s="425"/>
      <c r="CIF83" s="425"/>
      <c r="CIG83" s="425"/>
      <c r="CIH83" s="425"/>
      <c r="CII83" s="425"/>
      <c r="CIJ83" s="425"/>
      <c r="CIK83" s="425"/>
      <c r="CIL83" s="425"/>
      <c r="CIM83" s="425"/>
      <c r="CIN83" s="425"/>
      <c r="CIO83" s="425"/>
      <c r="CIP83" s="425"/>
      <c r="CIQ83" s="425"/>
      <c r="CIR83" s="425"/>
      <c r="CIS83" s="425"/>
      <c r="CIT83" s="425"/>
      <c r="CIU83" s="425"/>
      <c r="CIV83" s="425"/>
      <c r="CIW83" s="425"/>
      <c r="CIX83" s="425"/>
      <c r="CIY83" s="425"/>
      <c r="CIZ83" s="425"/>
      <c r="CJA83" s="425"/>
      <c r="CJB83" s="425"/>
      <c r="CJC83" s="425"/>
      <c r="CJD83" s="425"/>
      <c r="CJE83" s="425"/>
      <c r="CJF83" s="425"/>
      <c r="CJG83" s="425"/>
      <c r="CJH83" s="425"/>
      <c r="CJI83" s="425"/>
      <c r="CJJ83" s="425"/>
      <c r="CJK83" s="425"/>
      <c r="CJL83" s="425"/>
      <c r="CJM83" s="425"/>
      <c r="CJN83" s="425"/>
      <c r="CJO83" s="425"/>
      <c r="CJP83" s="425"/>
      <c r="CJQ83" s="425"/>
      <c r="CJR83" s="425"/>
      <c r="CJS83" s="425"/>
      <c r="CJT83" s="425"/>
      <c r="CJU83" s="425"/>
      <c r="CJV83" s="425"/>
      <c r="CJW83" s="425"/>
      <c r="CJX83" s="425"/>
      <c r="CJY83" s="425"/>
      <c r="CJZ83" s="425"/>
      <c r="CKA83" s="425"/>
      <c r="CKB83" s="425"/>
      <c r="CKC83" s="425"/>
      <c r="CKD83" s="425"/>
      <c r="CKE83" s="425"/>
      <c r="CKF83" s="425"/>
      <c r="CKG83" s="425"/>
      <c r="CKH83" s="425"/>
      <c r="CKI83" s="425"/>
      <c r="CKJ83" s="425"/>
      <c r="CKK83" s="425"/>
      <c r="CKL83" s="425"/>
      <c r="CKM83" s="425"/>
      <c r="CKN83" s="425"/>
      <c r="CKO83" s="425"/>
      <c r="CKP83" s="425"/>
      <c r="CKQ83" s="425"/>
      <c r="CKR83" s="425"/>
      <c r="CKS83" s="425"/>
      <c r="CKT83" s="425"/>
      <c r="CKU83" s="425"/>
      <c r="CKV83" s="425"/>
      <c r="CKW83" s="425"/>
      <c r="CKX83" s="425"/>
      <c r="CKY83" s="425"/>
      <c r="CKZ83" s="425"/>
      <c r="CLA83" s="425"/>
      <c r="CLB83" s="425"/>
      <c r="CLC83" s="425"/>
      <c r="CLD83" s="425"/>
      <c r="CLE83" s="425"/>
      <c r="CLF83" s="425"/>
      <c r="CLG83" s="425"/>
      <c r="CLH83" s="425"/>
      <c r="CLI83" s="425"/>
      <c r="CLJ83" s="425"/>
      <c r="CLK83" s="425"/>
      <c r="CLL83" s="425"/>
      <c r="CLM83" s="425"/>
      <c r="CLN83" s="425"/>
      <c r="CLO83" s="425"/>
      <c r="CLP83" s="425"/>
      <c r="CLQ83" s="425"/>
      <c r="CLR83" s="425"/>
      <c r="CLS83" s="425"/>
      <c r="CLT83" s="425"/>
      <c r="CLU83" s="425"/>
      <c r="CLV83" s="425"/>
      <c r="CLW83" s="425"/>
      <c r="CLX83" s="425"/>
      <c r="CLY83" s="425"/>
      <c r="CLZ83" s="425"/>
      <c r="CMA83" s="425"/>
      <c r="CMB83" s="425"/>
      <c r="CMC83" s="425"/>
      <c r="CMD83" s="425"/>
      <c r="CME83" s="425"/>
      <c r="CMF83" s="425"/>
      <c r="CMG83" s="425"/>
      <c r="CMH83" s="425"/>
      <c r="CMI83" s="425"/>
      <c r="CMJ83" s="425"/>
      <c r="CMK83" s="425"/>
      <c r="CML83" s="425"/>
      <c r="CMM83" s="425"/>
      <c r="CMN83" s="425"/>
      <c r="CMO83" s="425"/>
      <c r="CMP83" s="425"/>
      <c r="CMQ83" s="425"/>
      <c r="CMR83" s="425"/>
      <c r="CMS83" s="425"/>
      <c r="CMT83" s="425"/>
      <c r="CMU83" s="425"/>
      <c r="CMV83" s="425"/>
      <c r="CMW83" s="425"/>
      <c r="CMX83" s="425"/>
      <c r="CMY83" s="425"/>
      <c r="CMZ83" s="425"/>
      <c r="CNA83" s="425"/>
      <c r="CNB83" s="425"/>
      <c r="CNC83" s="425"/>
      <c r="CND83" s="425"/>
      <c r="CNE83" s="425"/>
      <c r="CNF83" s="425"/>
      <c r="CNG83" s="425"/>
      <c r="CNH83" s="425"/>
      <c r="CNI83" s="425"/>
      <c r="CNJ83" s="425"/>
      <c r="CNK83" s="425"/>
      <c r="CNL83" s="425"/>
      <c r="CNM83" s="425"/>
      <c r="CNN83" s="425"/>
      <c r="CNO83" s="425"/>
      <c r="CNP83" s="425"/>
      <c r="CNQ83" s="425"/>
      <c r="CNR83" s="425"/>
      <c r="CNS83" s="425"/>
      <c r="CNT83" s="425"/>
      <c r="CNU83" s="425"/>
      <c r="CNV83" s="425"/>
      <c r="CNW83" s="425"/>
      <c r="CNX83" s="425"/>
      <c r="CNY83" s="425"/>
      <c r="CNZ83" s="425"/>
      <c r="COA83" s="425"/>
      <c r="COB83" s="425"/>
      <c r="COC83" s="425"/>
      <c r="COD83" s="425"/>
      <c r="COE83" s="425"/>
      <c r="COF83" s="425"/>
      <c r="COG83" s="425"/>
      <c r="COH83" s="425"/>
      <c r="COI83" s="425"/>
      <c r="COJ83" s="425"/>
      <c r="COK83" s="425"/>
      <c r="COL83" s="425"/>
      <c r="COM83" s="425"/>
      <c r="CON83" s="425"/>
      <c r="COO83" s="425"/>
      <c r="COP83" s="425"/>
      <c r="COQ83" s="425"/>
      <c r="COR83" s="425"/>
      <c r="COS83" s="425"/>
      <c r="COT83" s="425"/>
      <c r="COU83" s="425"/>
      <c r="COV83" s="425"/>
      <c r="COW83" s="425"/>
      <c r="COX83" s="425"/>
      <c r="COY83" s="425"/>
      <c r="COZ83" s="425"/>
      <c r="CPA83" s="425"/>
      <c r="CPB83" s="425"/>
      <c r="CPC83" s="425"/>
      <c r="CPD83" s="425"/>
      <c r="CPE83" s="425"/>
      <c r="CPF83" s="425"/>
      <c r="CPG83" s="425"/>
      <c r="CPH83" s="425"/>
      <c r="CPI83" s="425"/>
      <c r="CPJ83" s="425"/>
      <c r="CPK83" s="425"/>
      <c r="CPL83" s="425"/>
      <c r="CPM83" s="425"/>
      <c r="CPN83" s="425"/>
      <c r="CPO83" s="425"/>
      <c r="CPP83" s="425"/>
      <c r="CPQ83" s="425"/>
      <c r="CPR83" s="425"/>
      <c r="CPS83" s="425"/>
      <c r="CPT83" s="425"/>
      <c r="CPU83" s="425"/>
      <c r="CPV83" s="425"/>
      <c r="CPW83" s="425"/>
      <c r="CPX83" s="425"/>
      <c r="CPY83" s="425"/>
      <c r="CPZ83" s="425"/>
      <c r="CQA83" s="425"/>
      <c r="CQB83" s="425"/>
      <c r="CQC83" s="425"/>
      <c r="CQD83" s="425"/>
      <c r="CQE83" s="425"/>
      <c r="CQF83" s="425"/>
      <c r="CQG83" s="425"/>
      <c r="CQH83" s="425"/>
      <c r="CQI83" s="425"/>
      <c r="CQJ83" s="425"/>
      <c r="CQK83" s="425"/>
      <c r="CQL83" s="425"/>
      <c r="CQM83" s="425"/>
      <c r="CQN83" s="425"/>
      <c r="CQO83" s="425"/>
      <c r="CQP83" s="425"/>
      <c r="CQQ83" s="425"/>
      <c r="CQR83" s="425"/>
      <c r="CQS83" s="425"/>
      <c r="CQT83" s="425"/>
      <c r="CQU83" s="425"/>
      <c r="CQV83" s="425"/>
      <c r="CQW83" s="425"/>
      <c r="CQX83" s="425"/>
      <c r="CQY83" s="425"/>
      <c r="CQZ83" s="425"/>
      <c r="CRA83" s="425"/>
      <c r="CRB83" s="425"/>
      <c r="CRC83" s="425"/>
      <c r="CRD83" s="425"/>
      <c r="CRE83" s="425"/>
      <c r="CRF83" s="425"/>
      <c r="CRG83" s="425"/>
      <c r="CRH83" s="425"/>
      <c r="CRI83" s="425"/>
      <c r="CRJ83" s="425"/>
      <c r="CRK83" s="425"/>
      <c r="CRL83" s="425"/>
      <c r="CRM83" s="425"/>
      <c r="CRN83" s="425"/>
      <c r="CRO83" s="425"/>
      <c r="CRP83" s="425"/>
      <c r="CRQ83" s="425"/>
      <c r="CRR83" s="425"/>
      <c r="CRS83" s="425"/>
      <c r="CRT83" s="425"/>
      <c r="CRU83" s="425"/>
      <c r="CRV83" s="425"/>
      <c r="CRW83" s="425"/>
      <c r="CRX83" s="425"/>
      <c r="CRY83" s="425"/>
      <c r="CRZ83" s="425"/>
      <c r="CSA83" s="425"/>
      <c r="CSB83" s="425"/>
      <c r="CSC83" s="425"/>
      <c r="CSD83" s="425"/>
      <c r="CSE83" s="425"/>
      <c r="CSF83" s="425"/>
      <c r="CSG83" s="425"/>
      <c r="CSH83" s="425"/>
      <c r="CSI83" s="425"/>
      <c r="CSJ83" s="425"/>
      <c r="CSK83" s="425"/>
      <c r="CSL83" s="425"/>
      <c r="CSM83" s="425"/>
      <c r="CSN83" s="425"/>
      <c r="CSO83" s="425"/>
      <c r="CSP83" s="425"/>
      <c r="CSQ83" s="425"/>
      <c r="CSR83" s="425"/>
      <c r="CSS83" s="425"/>
      <c r="CST83" s="425"/>
      <c r="CSU83" s="425"/>
      <c r="CSV83" s="425"/>
      <c r="CSW83" s="425"/>
      <c r="CSX83" s="425"/>
      <c r="CSY83" s="425"/>
      <c r="CSZ83" s="425"/>
      <c r="CTA83" s="425"/>
      <c r="CTB83" s="425"/>
      <c r="CTC83" s="425"/>
      <c r="CTD83" s="425"/>
      <c r="CTE83" s="425"/>
      <c r="CTF83" s="425"/>
      <c r="CTG83" s="425"/>
      <c r="CTH83" s="425"/>
      <c r="CTI83" s="425"/>
      <c r="CTJ83" s="425"/>
      <c r="CTK83" s="425"/>
      <c r="CTL83" s="425"/>
      <c r="CTM83" s="425"/>
      <c r="CTN83" s="425"/>
      <c r="CTO83" s="425"/>
      <c r="CTP83" s="425"/>
      <c r="CTQ83" s="425"/>
      <c r="CTR83" s="425"/>
      <c r="CTS83" s="425"/>
      <c r="CTT83" s="425"/>
      <c r="CTU83" s="425"/>
      <c r="CTV83" s="425"/>
      <c r="CTW83" s="425"/>
      <c r="CTX83" s="425"/>
      <c r="CTY83" s="425"/>
      <c r="CTZ83" s="425"/>
      <c r="CUA83" s="425"/>
      <c r="CUB83" s="425"/>
      <c r="CUC83" s="425"/>
      <c r="CUD83" s="425"/>
      <c r="CUE83" s="425"/>
      <c r="CUF83" s="425"/>
      <c r="CUG83" s="425"/>
      <c r="CUH83" s="425"/>
      <c r="CUI83" s="425"/>
      <c r="CUJ83" s="425"/>
      <c r="CUK83" s="425"/>
      <c r="CUL83" s="425"/>
      <c r="CUM83" s="425"/>
      <c r="CUN83" s="425"/>
      <c r="CUO83" s="425"/>
      <c r="CUP83" s="425"/>
      <c r="CUQ83" s="425"/>
      <c r="CUR83" s="425"/>
      <c r="CUS83" s="425"/>
      <c r="CUT83" s="425"/>
      <c r="CUU83" s="425"/>
      <c r="CUV83" s="425"/>
      <c r="CUW83" s="425"/>
      <c r="CUX83" s="425"/>
      <c r="CUY83" s="425"/>
      <c r="CUZ83" s="425"/>
      <c r="CVA83" s="425"/>
      <c r="CVB83" s="425"/>
      <c r="CVC83" s="425"/>
      <c r="CVD83" s="425"/>
      <c r="CVE83" s="425"/>
      <c r="CVF83" s="425"/>
      <c r="CVG83" s="425"/>
      <c r="CVH83" s="425"/>
      <c r="CVI83" s="425"/>
      <c r="CVJ83" s="425"/>
      <c r="CVK83" s="425"/>
      <c r="CVL83" s="425"/>
      <c r="CVM83" s="425"/>
      <c r="CVN83" s="425"/>
      <c r="CVO83" s="425"/>
      <c r="CVP83" s="425"/>
      <c r="CVQ83" s="425"/>
      <c r="CVR83" s="425"/>
      <c r="CVS83" s="425"/>
      <c r="CVT83" s="425"/>
      <c r="CVU83" s="425"/>
      <c r="CVV83" s="425"/>
      <c r="CVW83" s="425"/>
      <c r="CVX83" s="425"/>
      <c r="CVY83" s="425"/>
      <c r="CVZ83" s="425"/>
      <c r="CWA83" s="425"/>
      <c r="CWB83" s="425"/>
      <c r="CWC83" s="425"/>
      <c r="CWD83" s="425"/>
      <c r="CWE83" s="425"/>
      <c r="CWF83" s="425"/>
      <c r="CWG83" s="425"/>
      <c r="CWH83" s="425"/>
      <c r="CWI83" s="425"/>
      <c r="CWJ83" s="425"/>
      <c r="CWK83" s="425"/>
      <c r="CWL83" s="425"/>
      <c r="CWM83" s="425"/>
      <c r="CWN83" s="425"/>
      <c r="CWO83" s="425"/>
      <c r="CWP83" s="425"/>
      <c r="CWQ83" s="425"/>
      <c r="CWR83" s="425"/>
      <c r="CWS83" s="425"/>
      <c r="CWT83" s="425"/>
      <c r="CWU83" s="425"/>
      <c r="CWV83" s="425"/>
      <c r="CWW83" s="425"/>
      <c r="CWX83" s="425"/>
      <c r="CWY83" s="425"/>
      <c r="CWZ83" s="425"/>
      <c r="CXA83" s="425"/>
      <c r="CXB83" s="425"/>
      <c r="CXC83" s="425"/>
      <c r="CXD83" s="425"/>
      <c r="CXE83" s="425"/>
      <c r="CXF83" s="425"/>
      <c r="CXG83" s="425"/>
      <c r="CXH83" s="425"/>
      <c r="CXI83" s="425"/>
      <c r="CXJ83" s="425"/>
      <c r="CXK83" s="425"/>
      <c r="CXL83" s="425"/>
      <c r="CXM83" s="425"/>
      <c r="CXN83" s="425"/>
      <c r="CXO83" s="425"/>
      <c r="CXP83" s="425"/>
      <c r="CXQ83" s="425"/>
      <c r="CXR83" s="425"/>
      <c r="CXS83" s="425"/>
      <c r="CXT83" s="425"/>
      <c r="CXU83" s="425"/>
      <c r="CXV83" s="425"/>
      <c r="CXW83" s="425"/>
      <c r="CXX83" s="425"/>
      <c r="CXY83" s="425"/>
      <c r="CXZ83" s="425"/>
      <c r="CYA83" s="425"/>
      <c r="CYB83" s="425"/>
      <c r="CYC83" s="425"/>
      <c r="CYD83" s="425"/>
      <c r="CYE83" s="425"/>
      <c r="CYF83" s="425"/>
      <c r="CYG83" s="425"/>
      <c r="CYH83" s="425"/>
      <c r="CYI83" s="425"/>
      <c r="CYJ83" s="425"/>
      <c r="CYK83" s="425"/>
      <c r="CYL83" s="425"/>
      <c r="CYM83" s="425"/>
      <c r="CYN83" s="425"/>
      <c r="CYO83" s="425"/>
      <c r="CYP83" s="425"/>
      <c r="CYQ83" s="425"/>
      <c r="CYR83" s="425"/>
      <c r="CYS83" s="425"/>
      <c r="CYT83" s="425"/>
      <c r="CYU83" s="425"/>
      <c r="CYV83" s="425"/>
      <c r="CYW83" s="425"/>
      <c r="CYX83" s="425"/>
      <c r="CYY83" s="425"/>
      <c r="CYZ83" s="425"/>
      <c r="CZA83" s="425"/>
      <c r="CZB83" s="425"/>
      <c r="CZC83" s="425"/>
      <c r="CZD83" s="425"/>
      <c r="CZE83" s="425"/>
      <c r="CZF83" s="425"/>
      <c r="CZG83" s="425"/>
      <c r="CZH83" s="425"/>
      <c r="CZI83" s="425"/>
      <c r="CZJ83" s="425"/>
      <c r="CZK83" s="425"/>
      <c r="CZL83" s="425"/>
      <c r="CZM83" s="425"/>
      <c r="CZN83" s="425"/>
      <c r="CZO83" s="425"/>
      <c r="CZP83" s="425"/>
      <c r="CZQ83" s="425"/>
      <c r="CZR83" s="425"/>
      <c r="CZS83" s="425"/>
      <c r="CZT83" s="425"/>
      <c r="CZU83" s="425"/>
      <c r="CZV83" s="425"/>
      <c r="CZW83" s="425"/>
      <c r="CZX83" s="425"/>
      <c r="CZY83" s="425"/>
      <c r="CZZ83" s="425"/>
      <c r="DAA83" s="425"/>
      <c r="DAB83" s="425"/>
      <c r="DAC83" s="425"/>
      <c r="DAD83" s="425"/>
      <c r="DAE83" s="425"/>
      <c r="DAF83" s="425"/>
      <c r="DAG83" s="425"/>
      <c r="DAH83" s="425"/>
      <c r="DAI83" s="425"/>
      <c r="DAJ83" s="425"/>
      <c r="DAK83" s="425"/>
      <c r="DAL83" s="425"/>
      <c r="DAM83" s="425"/>
      <c r="DAN83" s="425"/>
      <c r="DAO83" s="425"/>
      <c r="DAP83" s="425"/>
      <c r="DAQ83" s="425"/>
      <c r="DAR83" s="425"/>
      <c r="DAS83" s="425"/>
      <c r="DAT83" s="425"/>
      <c r="DAU83" s="425"/>
      <c r="DAV83" s="425"/>
      <c r="DAW83" s="425"/>
      <c r="DAX83" s="425"/>
      <c r="DAY83" s="425"/>
      <c r="DAZ83" s="425"/>
      <c r="DBA83" s="425"/>
      <c r="DBB83" s="425"/>
      <c r="DBC83" s="425"/>
      <c r="DBD83" s="425"/>
      <c r="DBE83" s="425"/>
      <c r="DBF83" s="425"/>
      <c r="DBG83" s="425"/>
      <c r="DBH83" s="425"/>
      <c r="DBI83" s="425"/>
      <c r="DBJ83" s="425"/>
      <c r="DBK83" s="425"/>
      <c r="DBL83" s="425"/>
      <c r="DBM83" s="425"/>
      <c r="DBN83" s="425"/>
      <c r="DBO83" s="425"/>
      <c r="DBP83" s="425"/>
      <c r="DBQ83" s="425"/>
      <c r="DBR83" s="425"/>
      <c r="DBS83" s="425"/>
      <c r="DBT83" s="425"/>
      <c r="DBU83" s="425"/>
      <c r="DBV83" s="425"/>
      <c r="DBW83" s="425"/>
      <c r="DBX83" s="425"/>
      <c r="DBY83" s="425"/>
      <c r="DBZ83" s="425"/>
      <c r="DCA83" s="425"/>
      <c r="DCB83" s="425"/>
      <c r="DCC83" s="425"/>
      <c r="DCD83" s="425"/>
      <c r="DCE83" s="425"/>
      <c r="DCF83" s="425"/>
      <c r="DCG83" s="425"/>
      <c r="DCH83" s="425"/>
      <c r="DCI83" s="425"/>
      <c r="DCJ83" s="425"/>
      <c r="DCK83" s="425"/>
      <c r="DCL83" s="425"/>
      <c r="DCM83" s="425"/>
      <c r="DCN83" s="425"/>
      <c r="DCO83" s="425"/>
      <c r="DCP83" s="425"/>
      <c r="DCQ83" s="425"/>
      <c r="DCR83" s="425"/>
      <c r="DCS83" s="425"/>
      <c r="DCT83" s="425"/>
      <c r="DCU83" s="425"/>
      <c r="DCV83" s="425"/>
      <c r="DCW83" s="425"/>
      <c r="DCX83" s="425"/>
      <c r="DCY83" s="425"/>
      <c r="DCZ83" s="425"/>
      <c r="DDA83" s="425"/>
      <c r="DDB83" s="425"/>
      <c r="DDC83" s="425"/>
      <c r="DDD83" s="425"/>
      <c r="DDE83" s="425"/>
      <c r="DDF83" s="425"/>
      <c r="DDG83" s="425"/>
      <c r="DDH83" s="425"/>
      <c r="DDI83" s="425"/>
      <c r="DDJ83" s="425"/>
      <c r="DDK83" s="425"/>
      <c r="DDL83" s="425"/>
      <c r="DDM83" s="425"/>
      <c r="DDN83" s="425"/>
      <c r="DDO83" s="425"/>
      <c r="DDP83" s="425"/>
      <c r="DDQ83" s="425"/>
      <c r="DDR83" s="425"/>
      <c r="DDS83" s="425"/>
      <c r="DDT83" s="425"/>
      <c r="DDU83" s="425"/>
      <c r="DDV83" s="425"/>
      <c r="DDW83" s="425"/>
      <c r="DDX83" s="425"/>
      <c r="DDY83" s="425"/>
      <c r="DDZ83" s="425"/>
      <c r="DEA83" s="425"/>
      <c r="DEB83" s="425"/>
      <c r="DEC83" s="425"/>
      <c r="DED83" s="425"/>
      <c r="DEE83" s="425"/>
      <c r="DEF83" s="425"/>
      <c r="DEG83" s="425"/>
      <c r="DEH83" s="425"/>
      <c r="DEI83" s="425"/>
      <c r="DEJ83" s="425"/>
      <c r="DEK83" s="425"/>
      <c r="DEL83" s="425"/>
      <c r="DEM83" s="425"/>
      <c r="DEN83" s="425"/>
      <c r="DEO83" s="425"/>
      <c r="DEP83" s="425"/>
      <c r="DEQ83" s="425"/>
      <c r="DER83" s="425"/>
      <c r="DES83" s="425"/>
      <c r="DET83" s="425"/>
      <c r="DEU83" s="425"/>
      <c r="DEV83" s="425"/>
      <c r="DEW83" s="425"/>
      <c r="DEX83" s="425"/>
      <c r="DEY83" s="425"/>
      <c r="DEZ83" s="425"/>
      <c r="DFA83" s="425"/>
      <c r="DFB83" s="425"/>
      <c r="DFC83" s="425"/>
      <c r="DFD83" s="425"/>
      <c r="DFE83" s="425"/>
      <c r="DFF83" s="425"/>
      <c r="DFG83" s="425"/>
      <c r="DFH83" s="425"/>
      <c r="DFI83" s="425"/>
      <c r="DFJ83" s="425"/>
      <c r="DFK83" s="425"/>
      <c r="DFL83" s="425"/>
      <c r="DFM83" s="425"/>
      <c r="DFN83" s="425"/>
      <c r="DFO83" s="425"/>
      <c r="DFP83" s="425"/>
      <c r="DFQ83" s="425"/>
      <c r="DFR83" s="425"/>
      <c r="DFS83" s="425"/>
      <c r="DFT83" s="425"/>
      <c r="DFU83" s="425"/>
      <c r="DFV83" s="425"/>
      <c r="DFW83" s="425"/>
      <c r="DFX83" s="425"/>
      <c r="DFY83" s="425"/>
      <c r="DFZ83" s="425"/>
      <c r="DGA83" s="425"/>
      <c r="DGB83" s="425"/>
      <c r="DGC83" s="425"/>
      <c r="DGD83" s="425"/>
      <c r="DGE83" s="425"/>
      <c r="DGF83" s="425"/>
      <c r="DGG83" s="425"/>
      <c r="DGH83" s="425"/>
      <c r="DGI83" s="425"/>
      <c r="DGJ83" s="425"/>
      <c r="DGK83" s="425"/>
      <c r="DGL83" s="425"/>
      <c r="DGM83" s="425"/>
      <c r="DGN83" s="425"/>
      <c r="DGO83" s="425"/>
      <c r="DGP83" s="425"/>
      <c r="DGQ83" s="425"/>
      <c r="DGR83" s="425"/>
      <c r="DGS83" s="425"/>
      <c r="DGT83" s="425"/>
      <c r="DGU83" s="425"/>
      <c r="DGV83" s="425"/>
      <c r="DGW83" s="425"/>
      <c r="DGX83" s="425"/>
      <c r="DGY83" s="425"/>
      <c r="DGZ83" s="425"/>
      <c r="DHA83" s="425"/>
      <c r="DHB83" s="425"/>
      <c r="DHC83" s="425"/>
      <c r="DHD83" s="425"/>
      <c r="DHE83" s="425"/>
      <c r="DHF83" s="425"/>
      <c r="DHG83" s="425"/>
      <c r="DHH83" s="425"/>
      <c r="DHI83" s="425"/>
      <c r="DHJ83" s="425"/>
      <c r="DHK83" s="425"/>
      <c r="DHL83" s="425"/>
      <c r="DHM83" s="425"/>
      <c r="DHN83" s="425"/>
      <c r="DHO83" s="425"/>
      <c r="DHP83" s="425"/>
      <c r="DHQ83" s="425"/>
      <c r="DHR83" s="425"/>
      <c r="DHS83" s="425"/>
      <c r="DHT83" s="425"/>
      <c r="DHU83" s="425"/>
      <c r="DHV83" s="425"/>
      <c r="DHW83" s="425"/>
      <c r="DHX83" s="425"/>
      <c r="DHY83" s="425"/>
      <c r="DHZ83" s="425"/>
      <c r="DIA83" s="425"/>
      <c r="DIB83" s="425"/>
      <c r="DIC83" s="425"/>
      <c r="DID83" s="425"/>
      <c r="DIE83" s="425"/>
      <c r="DIF83" s="425"/>
      <c r="DIG83" s="425"/>
      <c r="DIH83" s="425"/>
      <c r="DII83" s="425"/>
      <c r="DIJ83" s="425"/>
      <c r="DIK83" s="425"/>
      <c r="DIL83" s="425"/>
      <c r="DIM83" s="425"/>
      <c r="DIN83" s="425"/>
      <c r="DIO83" s="425"/>
      <c r="DIP83" s="425"/>
      <c r="DIQ83" s="425"/>
      <c r="DIR83" s="425"/>
      <c r="DIS83" s="425"/>
      <c r="DIT83" s="425"/>
      <c r="DIU83" s="425"/>
      <c r="DIV83" s="425"/>
      <c r="DIW83" s="425"/>
      <c r="DIX83" s="425"/>
      <c r="DIY83" s="425"/>
      <c r="DIZ83" s="425"/>
      <c r="DJA83" s="425"/>
      <c r="DJB83" s="425"/>
      <c r="DJC83" s="425"/>
      <c r="DJD83" s="425"/>
      <c r="DJE83" s="425"/>
      <c r="DJF83" s="425"/>
      <c r="DJG83" s="425"/>
      <c r="DJH83" s="425"/>
      <c r="DJI83" s="425"/>
      <c r="DJJ83" s="425"/>
      <c r="DJK83" s="425"/>
      <c r="DJL83" s="425"/>
      <c r="DJM83" s="425"/>
      <c r="DJN83" s="425"/>
      <c r="DJO83" s="425"/>
      <c r="DJP83" s="425"/>
      <c r="DJQ83" s="425"/>
      <c r="DJR83" s="425"/>
      <c r="DJS83" s="425"/>
      <c r="DJT83" s="425"/>
      <c r="DJU83" s="425"/>
      <c r="DJV83" s="425"/>
      <c r="DJW83" s="425"/>
      <c r="DJX83" s="425"/>
      <c r="DJY83" s="425"/>
      <c r="DJZ83" s="425"/>
      <c r="DKA83" s="425"/>
      <c r="DKB83" s="425"/>
      <c r="DKC83" s="425"/>
      <c r="DKD83" s="425"/>
      <c r="DKE83" s="425"/>
      <c r="DKF83" s="425"/>
      <c r="DKG83" s="425"/>
      <c r="DKH83" s="425"/>
      <c r="DKI83" s="425"/>
      <c r="DKJ83" s="425"/>
      <c r="DKK83" s="425"/>
      <c r="DKL83" s="425"/>
      <c r="DKM83" s="425"/>
      <c r="DKN83" s="425"/>
      <c r="DKO83" s="425"/>
      <c r="DKP83" s="425"/>
      <c r="DKQ83" s="425"/>
      <c r="DKR83" s="425"/>
      <c r="DKS83" s="425"/>
      <c r="DKT83" s="425"/>
      <c r="DKU83" s="425"/>
      <c r="DKV83" s="425"/>
      <c r="DKW83" s="425"/>
      <c r="DKX83" s="425"/>
      <c r="DKY83" s="425"/>
      <c r="DKZ83" s="425"/>
      <c r="DLA83" s="425"/>
      <c r="DLB83" s="425"/>
      <c r="DLC83" s="425"/>
      <c r="DLD83" s="425"/>
      <c r="DLE83" s="425"/>
      <c r="DLF83" s="425"/>
      <c r="DLG83" s="425"/>
      <c r="DLH83" s="425"/>
      <c r="DLI83" s="425"/>
      <c r="DLJ83" s="425"/>
      <c r="DLK83" s="425"/>
      <c r="DLL83" s="425"/>
      <c r="DLM83" s="425"/>
      <c r="DLN83" s="425"/>
      <c r="DLO83" s="425"/>
      <c r="DLP83" s="425"/>
      <c r="DLQ83" s="425"/>
      <c r="DLR83" s="425"/>
      <c r="DLS83" s="425"/>
      <c r="DLT83" s="425"/>
      <c r="DLU83" s="425"/>
      <c r="DLV83" s="425"/>
      <c r="DLW83" s="425"/>
      <c r="DLX83" s="425"/>
      <c r="DLY83" s="425"/>
      <c r="DLZ83" s="425"/>
      <c r="DMA83" s="425"/>
      <c r="DMB83" s="425"/>
      <c r="DMC83" s="425"/>
      <c r="DMD83" s="425"/>
      <c r="DME83" s="425"/>
      <c r="DMF83" s="425"/>
      <c r="DMG83" s="425"/>
      <c r="DMH83" s="425"/>
      <c r="DMI83" s="425"/>
      <c r="DMJ83" s="425"/>
      <c r="DMK83" s="425"/>
      <c r="DML83" s="425"/>
      <c r="DMM83" s="425"/>
      <c r="DMN83" s="425"/>
      <c r="DMO83" s="425"/>
      <c r="DMP83" s="425"/>
      <c r="DMQ83" s="425"/>
      <c r="DMR83" s="425"/>
      <c r="DMS83" s="425"/>
      <c r="DMT83" s="425"/>
      <c r="DMU83" s="425"/>
      <c r="DMV83" s="425"/>
      <c r="DMW83" s="425"/>
      <c r="DMX83" s="425"/>
      <c r="DMY83" s="425"/>
      <c r="DMZ83" s="425"/>
      <c r="DNA83" s="425"/>
      <c r="DNB83" s="425"/>
      <c r="DNC83" s="425"/>
      <c r="DND83" s="425"/>
      <c r="DNE83" s="425"/>
      <c r="DNF83" s="425"/>
      <c r="DNG83" s="425"/>
      <c r="DNH83" s="425"/>
      <c r="DNI83" s="425"/>
      <c r="DNJ83" s="425"/>
      <c r="DNK83" s="425"/>
      <c r="DNL83" s="425"/>
      <c r="DNM83" s="425"/>
      <c r="DNN83" s="425"/>
      <c r="DNO83" s="425"/>
      <c r="DNP83" s="425"/>
      <c r="DNQ83" s="425"/>
      <c r="DNR83" s="425"/>
      <c r="DNS83" s="425"/>
      <c r="DNT83" s="425"/>
      <c r="DNU83" s="425"/>
      <c r="DNV83" s="425"/>
      <c r="DNW83" s="425"/>
      <c r="DNX83" s="425"/>
      <c r="DNY83" s="425"/>
      <c r="DNZ83" s="425"/>
      <c r="DOA83" s="425"/>
      <c r="DOB83" s="425"/>
      <c r="DOC83" s="425"/>
      <c r="DOD83" s="425"/>
      <c r="DOE83" s="425"/>
      <c r="DOF83" s="425"/>
      <c r="DOG83" s="425"/>
      <c r="DOH83" s="425"/>
      <c r="DOI83" s="425"/>
      <c r="DOJ83" s="425"/>
      <c r="DOK83" s="425"/>
      <c r="DOL83" s="425"/>
      <c r="DOM83" s="425"/>
      <c r="DON83" s="425"/>
      <c r="DOO83" s="425"/>
      <c r="DOP83" s="425"/>
      <c r="DOQ83" s="425"/>
      <c r="DOR83" s="425"/>
      <c r="DOS83" s="425"/>
      <c r="DOT83" s="425"/>
      <c r="DOU83" s="425"/>
      <c r="DOV83" s="425"/>
      <c r="DOW83" s="425"/>
      <c r="DOX83" s="425"/>
      <c r="DOY83" s="425"/>
      <c r="DOZ83" s="425"/>
      <c r="DPA83" s="425"/>
      <c r="DPB83" s="425"/>
      <c r="DPC83" s="425"/>
      <c r="DPD83" s="425"/>
      <c r="DPE83" s="425"/>
      <c r="DPF83" s="425"/>
      <c r="DPG83" s="425"/>
      <c r="DPH83" s="425"/>
      <c r="DPI83" s="425"/>
      <c r="DPJ83" s="425"/>
      <c r="DPK83" s="425"/>
      <c r="DPL83" s="425"/>
      <c r="DPM83" s="425"/>
      <c r="DPN83" s="425"/>
      <c r="DPO83" s="425"/>
      <c r="DPP83" s="425"/>
      <c r="DPQ83" s="425"/>
      <c r="DPR83" s="425"/>
      <c r="DPS83" s="425"/>
      <c r="DPT83" s="425"/>
      <c r="DPU83" s="425"/>
      <c r="DPV83" s="425"/>
      <c r="DPW83" s="425"/>
      <c r="DPX83" s="425"/>
      <c r="DPY83" s="425"/>
      <c r="DPZ83" s="425"/>
      <c r="DQA83" s="425"/>
      <c r="DQB83" s="425"/>
      <c r="DQC83" s="425"/>
      <c r="DQD83" s="425"/>
      <c r="DQE83" s="425"/>
      <c r="DQF83" s="425"/>
      <c r="DQG83" s="425"/>
      <c r="DQH83" s="425"/>
      <c r="DQI83" s="425"/>
      <c r="DQJ83" s="425"/>
      <c r="DQK83" s="425"/>
      <c r="DQL83" s="425"/>
      <c r="DQM83" s="425"/>
      <c r="DQN83" s="425"/>
      <c r="DQO83" s="425"/>
      <c r="DQP83" s="425"/>
      <c r="DQQ83" s="425"/>
      <c r="DQR83" s="425"/>
      <c r="DQS83" s="425"/>
      <c r="DQT83" s="425"/>
      <c r="DQU83" s="425"/>
      <c r="DQV83" s="425"/>
      <c r="DQW83" s="425"/>
      <c r="DQX83" s="425"/>
      <c r="DQY83" s="425"/>
      <c r="DQZ83" s="425"/>
      <c r="DRA83" s="425"/>
      <c r="DRB83" s="425"/>
      <c r="DRC83" s="425"/>
      <c r="DRD83" s="425"/>
      <c r="DRE83" s="425"/>
      <c r="DRF83" s="425"/>
      <c r="DRG83" s="425"/>
      <c r="DRH83" s="425"/>
      <c r="DRI83" s="425"/>
      <c r="DRJ83" s="425"/>
      <c r="DRK83" s="425"/>
      <c r="DRL83" s="425"/>
      <c r="DRM83" s="425"/>
      <c r="DRN83" s="425"/>
      <c r="DRO83" s="425"/>
      <c r="DRP83" s="425"/>
      <c r="DRQ83" s="425"/>
      <c r="DRR83" s="425"/>
      <c r="DRS83" s="425"/>
      <c r="DRT83" s="425"/>
      <c r="DRU83" s="425"/>
      <c r="DRV83" s="425"/>
      <c r="DRW83" s="425"/>
      <c r="DRX83" s="425"/>
      <c r="DRY83" s="425"/>
      <c r="DRZ83" s="425"/>
      <c r="DSA83" s="425"/>
      <c r="DSB83" s="425"/>
      <c r="DSC83" s="425"/>
      <c r="DSD83" s="425"/>
      <c r="DSE83" s="425"/>
      <c r="DSF83" s="425"/>
      <c r="DSG83" s="425"/>
      <c r="DSH83" s="425"/>
      <c r="DSI83" s="425"/>
      <c r="DSJ83" s="425"/>
      <c r="DSK83" s="425"/>
      <c r="DSL83" s="425"/>
      <c r="DSM83" s="425"/>
      <c r="DSN83" s="425"/>
      <c r="DSO83" s="425"/>
      <c r="DSP83" s="425"/>
      <c r="DSQ83" s="425"/>
      <c r="DSR83" s="425"/>
      <c r="DSS83" s="425"/>
      <c r="DST83" s="425"/>
      <c r="DSU83" s="425"/>
      <c r="DSV83" s="425"/>
      <c r="DSW83" s="425"/>
      <c r="DSX83" s="425"/>
      <c r="DSY83" s="425"/>
      <c r="DSZ83" s="425"/>
      <c r="DTA83" s="425"/>
      <c r="DTB83" s="425"/>
      <c r="DTC83" s="425"/>
      <c r="DTD83" s="425"/>
      <c r="DTE83" s="425"/>
      <c r="DTF83" s="425"/>
      <c r="DTG83" s="425"/>
      <c r="DTH83" s="425"/>
      <c r="DTI83" s="425"/>
      <c r="DTJ83" s="425"/>
      <c r="DTK83" s="425"/>
      <c r="DTL83" s="425"/>
      <c r="DTM83" s="425"/>
      <c r="DTN83" s="425"/>
      <c r="DTO83" s="425"/>
      <c r="DTP83" s="425"/>
      <c r="DTQ83" s="425"/>
      <c r="DTR83" s="425"/>
      <c r="DTS83" s="425"/>
      <c r="DTT83" s="425"/>
      <c r="DTU83" s="425"/>
      <c r="DTV83" s="425"/>
      <c r="DTW83" s="425"/>
      <c r="DTX83" s="425"/>
      <c r="DTY83" s="425"/>
      <c r="DTZ83" s="425"/>
      <c r="DUA83" s="425"/>
      <c r="DUB83" s="425"/>
      <c r="DUC83" s="425"/>
      <c r="DUD83" s="425"/>
      <c r="DUE83" s="425"/>
      <c r="DUF83" s="425"/>
      <c r="DUG83" s="425"/>
      <c r="DUH83" s="425"/>
      <c r="DUI83" s="425"/>
      <c r="DUJ83" s="425"/>
      <c r="DUK83" s="425"/>
      <c r="DUL83" s="425"/>
      <c r="DUM83" s="425"/>
      <c r="DUN83" s="425"/>
      <c r="DUO83" s="425"/>
      <c r="DUP83" s="425"/>
      <c r="DUQ83" s="425"/>
      <c r="DUR83" s="425"/>
      <c r="DUS83" s="425"/>
      <c r="DUT83" s="425"/>
      <c r="DUU83" s="425"/>
      <c r="DUV83" s="425"/>
      <c r="DUW83" s="425"/>
      <c r="DUX83" s="425"/>
      <c r="DUY83" s="425"/>
      <c r="DUZ83" s="425"/>
      <c r="DVA83" s="425"/>
      <c r="DVB83" s="425"/>
      <c r="DVC83" s="425"/>
      <c r="DVD83" s="425"/>
      <c r="DVE83" s="425"/>
      <c r="DVF83" s="425"/>
      <c r="DVG83" s="425"/>
      <c r="DVH83" s="425"/>
      <c r="DVI83" s="425"/>
      <c r="DVJ83" s="425"/>
      <c r="DVK83" s="425"/>
      <c r="DVL83" s="425"/>
      <c r="DVM83" s="425"/>
      <c r="DVN83" s="425"/>
      <c r="DVO83" s="425"/>
      <c r="DVP83" s="425"/>
      <c r="DVQ83" s="425"/>
      <c r="DVR83" s="425"/>
      <c r="DVS83" s="425"/>
      <c r="DVT83" s="425"/>
      <c r="DVU83" s="425"/>
      <c r="DVV83" s="425"/>
      <c r="DVW83" s="425"/>
      <c r="DVX83" s="425"/>
      <c r="DVY83" s="425"/>
      <c r="DVZ83" s="425"/>
      <c r="DWA83" s="425"/>
      <c r="DWB83" s="425"/>
      <c r="DWC83" s="425"/>
      <c r="DWD83" s="425"/>
      <c r="DWE83" s="425"/>
      <c r="DWF83" s="425"/>
      <c r="DWG83" s="425"/>
      <c r="DWH83" s="425"/>
      <c r="DWI83" s="425"/>
      <c r="DWJ83" s="425"/>
      <c r="DWK83" s="425"/>
      <c r="DWL83" s="425"/>
      <c r="DWM83" s="425"/>
      <c r="DWN83" s="425"/>
      <c r="DWO83" s="425"/>
      <c r="DWP83" s="425"/>
      <c r="DWQ83" s="425"/>
      <c r="DWR83" s="425"/>
      <c r="DWS83" s="425"/>
      <c r="DWT83" s="425"/>
      <c r="DWU83" s="425"/>
      <c r="DWV83" s="425"/>
      <c r="DWW83" s="425"/>
      <c r="DWX83" s="425"/>
      <c r="DWY83" s="425"/>
      <c r="DWZ83" s="425"/>
      <c r="DXA83" s="425"/>
      <c r="DXB83" s="425"/>
      <c r="DXC83" s="425"/>
      <c r="DXD83" s="425"/>
      <c r="DXE83" s="425"/>
      <c r="DXF83" s="425"/>
      <c r="DXG83" s="425"/>
      <c r="DXH83" s="425"/>
      <c r="DXI83" s="425"/>
      <c r="DXJ83" s="425"/>
      <c r="DXK83" s="425"/>
      <c r="DXL83" s="425"/>
      <c r="DXM83" s="425"/>
      <c r="DXN83" s="425"/>
      <c r="DXO83" s="425"/>
      <c r="DXP83" s="425"/>
      <c r="DXQ83" s="425"/>
      <c r="DXR83" s="425"/>
      <c r="DXS83" s="425"/>
      <c r="DXT83" s="425"/>
      <c r="DXU83" s="425"/>
      <c r="DXV83" s="425"/>
      <c r="DXW83" s="425"/>
      <c r="DXX83" s="425"/>
      <c r="DXY83" s="425"/>
      <c r="DXZ83" s="425"/>
      <c r="DYA83" s="425"/>
      <c r="DYB83" s="425"/>
      <c r="DYC83" s="425"/>
      <c r="DYD83" s="425"/>
      <c r="DYE83" s="425"/>
      <c r="DYF83" s="425"/>
      <c r="DYG83" s="425"/>
      <c r="DYH83" s="425"/>
      <c r="DYI83" s="425"/>
      <c r="DYJ83" s="425"/>
      <c r="DYK83" s="425"/>
      <c r="DYL83" s="425"/>
      <c r="DYM83" s="425"/>
      <c r="DYN83" s="425"/>
      <c r="DYO83" s="425"/>
      <c r="DYP83" s="425"/>
      <c r="DYQ83" s="425"/>
      <c r="DYR83" s="425"/>
      <c r="DYS83" s="425"/>
      <c r="DYT83" s="425"/>
      <c r="DYU83" s="425"/>
      <c r="DYV83" s="425"/>
      <c r="DYW83" s="425"/>
      <c r="DYX83" s="425"/>
      <c r="DYY83" s="425"/>
      <c r="DYZ83" s="425"/>
      <c r="DZA83" s="425"/>
      <c r="DZB83" s="425"/>
      <c r="DZC83" s="425"/>
      <c r="DZD83" s="425"/>
      <c r="DZE83" s="425"/>
      <c r="DZF83" s="425"/>
      <c r="DZG83" s="425"/>
      <c r="DZH83" s="425"/>
      <c r="DZI83" s="425"/>
      <c r="DZJ83" s="425"/>
      <c r="DZK83" s="425"/>
      <c r="DZL83" s="425"/>
      <c r="DZM83" s="425"/>
      <c r="DZN83" s="425"/>
      <c r="DZO83" s="425"/>
      <c r="DZP83" s="425"/>
      <c r="DZQ83" s="425"/>
      <c r="DZR83" s="425"/>
      <c r="DZS83" s="425"/>
      <c r="DZT83" s="425"/>
      <c r="DZU83" s="425"/>
      <c r="DZV83" s="425"/>
      <c r="DZW83" s="425"/>
      <c r="DZX83" s="425"/>
      <c r="DZY83" s="425"/>
      <c r="DZZ83" s="425"/>
      <c r="EAA83" s="425"/>
      <c r="EAB83" s="425"/>
      <c r="EAC83" s="425"/>
      <c r="EAD83" s="425"/>
      <c r="EAE83" s="425"/>
      <c r="EAF83" s="425"/>
      <c r="EAG83" s="425"/>
      <c r="EAH83" s="425"/>
      <c r="EAI83" s="425"/>
      <c r="EAJ83" s="425"/>
      <c r="EAK83" s="425"/>
      <c r="EAL83" s="425"/>
      <c r="EAM83" s="425"/>
      <c r="EAN83" s="425"/>
      <c r="EAO83" s="425"/>
      <c r="EAP83" s="425"/>
      <c r="EAQ83" s="425"/>
      <c r="EAR83" s="425"/>
      <c r="EAS83" s="425"/>
      <c r="EAT83" s="425"/>
      <c r="EAU83" s="425"/>
      <c r="EAV83" s="425"/>
      <c r="EAW83" s="425"/>
      <c r="EAX83" s="425"/>
      <c r="EAY83" s="425"/>
      <c r="EAZ83" s="425"/>
      <c r="EBA83" s="425"/>
      <c r="EBB83" s="425"/>
      <c r="EBC83" s="425"/>
      <c r="EBD83" s="425"/>
      <c r="EBE83" s="425"/>
      <c r="EBF83" s="425"/>
      <c r="EBG83" s="425"/>
      <c r="EBH83" s="425"/>
      <c r="EBI83" s="425"/>
      <c r="EBJ83" s="425"/>
      <c r="EBK83" s="425"/>
      <c r="EBL83" s="425"/>
      <c r="EBM83" s="425"/>
      <c r="EBN83" s="425"/>
      <c r="EBO83" s="425"/>
      <c r="EBP83" s="425"/>
      <c r="EBQ83" s="425"/>
      <c r="EBR83" s="425"/>
      <c r="EBS83" s="425"/>
      <c r="EBT83" s="425"/>
      <c r="EBU83" s="425"/>
      <c r="EBV83" s="425"/>
      <c r="EBW83" s="425"/>
      <c r="EBX83" s="425"/>
      <c r="EBY83" s="425"/>
      <c r="EBZ83" s="425"/>
      <c r="ECA83" s="425"/>
      <c r="ECB83" s="425"/>
      <c r="ECC83" s="425"/>
      <c r="ECD83" s="425"/>
      <c r="ECE83" s="425"/>
      <c r="ECF83" s="425"/>
      <c r="ECG83" s="425"/>
      <c r="ECH83" s="425"/>
      <c r="ECI83" s="425"/>
      <c r="ECJ83" s="425"/>
      <c r="ECK83" s="425"/>
      <c r="ECL83" s="425"/>
      <c r="ECM83" s="425"/>
      <c r="ECN83" s="425"/>
      <c r="ECO83" s="425"/>
      <c r="ECP83" s="425"/>
      <c r="ECQ83" s="425"/>
      <c r="ECR83" s="425"/>
      <c r="ECS83" s="425"/>
      <c r="ECT83" s="425"/>
      <c r="ECU83" s="425"/>
      <c r="ECV83" s="425"/>
      <c r="ECW83" s="425"/>
      <c r="ECX83" s="425"/>
      <c r="ECY83" s="425"/>
      <c r="ECZ83" s="425"/>
      <c r="EDA83" s="425"/>
      <c r="EDB83" s="425"/>
      <c r="EDC83" s="425"/>
      <c r="EDD83" s="425"/>
      <c r="EDE83" s="425"/>
      <c r="EDF83" s="425"/>
      <c r="EDG83" s="425"/>
      <c r="EDH83" s="425"/>
      <c r="EDI83" s="425"/>
      <c r="EDJ83" s="425"/>
      <c r="EDK83" s="425"/>
      <c r="EDL83" s="425"/>
      <c r="EDM83" s="425"/>
      <c r="EDN83" s="425"/>
      <c r="EDO83" s="425"/>
      <c r="EDP83" s="425"/>
      <c r="EDQ83" s="425"/>
      <c r="EDR83" s="425"/>
      <c r="EDS83" s="425"/>
      <c r="EDT83" s="425"/>
      <c r="EDU83" s="425"/>
      <c r="EDV83" s="425"/>
      <c r="EDW83" s="425"/>
      <c r="EDX83" s="425"/>
      <c r="EDY83" s="425"/>
      <c r="EDZ83" s="425"/>
      <c r="EEA83" s="425"/>
      <c r="EEB83" s="425"/>
      <c r="EEC83" s="425"/>
      <c r="EED83" s="425"/>
      <c r="EEE83" s="425"/>
      <c r="EEF83" s="425"/>
      <c r="EEG83" s="425"/>
      <c r="EEH83" s="425"/>
      <c r="EEI83" s="425"/>
      <c r="EEJ83" s="425"/>
      <c r="EEK83" s="425"/>
      <c r="EEL83" s="425"/>
      <c r="EEM83" s="425"/>
      <c r="EEN83" s="425"/>
      <c r="EEO83" s="425"/>
      <c r="EEP83" s="425"/>
      <c r="EEQ83" s="425"/>
      <c r="EER83" s="425"/>
      <c r="EES83" s="425"/>
      <c r="EET83" s="425"/>
      <c r="EEU83" s="425"/>
      <c r="EEV83" s="425"/>
      <c r="EEW83" s="425"/>
      <c r="EEX83" s="425"/>
      <c r="EEY83" s="425"/>
      <c r="EEZ83" s="425"/>
      <c r="EFA83" s="425"/>
      <c r="EFB83" s="425"/>
      <c r="EFC83" s="425"/>
      <c r="EFD83" s="425"/>
      <c r="EFE83" s="425"/>
      <c r="EFF83" s="425"/>
      <c r="EFG83" s="425"/>
      <c r="EFH83" s="425"/>
      <c r="EFI83" s="425"/>
      <c r="EFJ83" s="425"/>
      <c r="EFK83" s="425"/>
      <c r="EFL83" s="425"/>
      <c r="EFM83" s="425"/>
      <c r="EFN83" s="425"/>
      <c r="EFO83" s="425"/>
      <c r="EFP83" s="425"/>
      <c r="EFQ83" s="425"/>
      <c r="EFR83" s="425"/>
      <c r="EFS83" s="425"/>
      <c r="EFT83" s="425"/>
      <c r="EFU83" s="425"/>
      <c r="EFV83" s="425"/>
      <c r="EFW83" s="425"/>
      <c r="EFX83" s="425"/>
      <c r="EFY83" s="425"/>
      <c r="EFZ83" s="425"/>
      <c r="EGA83" s="425"/>
      <c r="EGB83" s="425"/>
      <c r="EGC83" s="425"/>
      <c r="EGD83" s="425"/>
      <c r="EGE83" s="425"/>
      <c r="EGF83" s="425"/>
      <c r="EGG83" s="425"/>
      <c r="EGH83" s="425"/>
      <c r="EGI83" s="425"/>
      <c r="EGJ83" s="425"/>
      <c r="EGK83" s="425"/>
      <c r="EGL83" s="425"/>
      <c r="EGM83" s="425"/>
      <c r="EGN83" s="425"/>
      <c r="EGO83" s="425"/>
      <c r="EGP83" s="425"/>
      <c r="EGQ83" s="425"/>
      <c r="EGR83" s="425"/>
      <c r="EGS83" s="425"/>
      <c r="EGT83" s="425"/>
      <c r="EGU83" s="425"/>
      <c r="EGV83" s="425"/>
      <c r="EGW83" s="425"/>
      <c r="EGX83" s="425"/>
      <c r="EGY83" s="425"/>
      <c r="EGZ83" s="425"/>
      <c r="EHA83" s="425"/>
      <c r="EHB83" s="425"/>
      <c r="EHC83" s="425"/>
      <c r="EHD83" s="425"/>
      <c r="EHE83" s="425"/>
      <c r="EHF83" s="425"/>
      <c r="EHG83" s="425"/>
      <c r="EHH83" s="425"/>
      <c r="EHI83" s="425"/>
      <c r="EHJ83" s="425"/>
      <c r="EHK83" s="425"/>
      <c r="EHL83" s="425"/>
      <c r="EHM83" s="425"/>
      <c r="EHN83" s="425"/>
      <c r="EHO83" s="425"/>
      <c r="EHP83" s="425"/>
      <c r="EHQ83" s="425"/>
      <c r="EHR83" s="425"/>
      <c r="EHS83" s="425"/>
      <c r="EHT83" s="425"/>
      <c r="EHU83" s="425"/>
      <c r="EHV83" s="425"/>
      <c r="EHW83" s="425"/>
      <c r="EHX83" s="425"/>
      <c r="EHY83" s="425"/>
      <c r="EHZ83" s="425"/>
      <c r="EIA83" s="425"/>
      <c r="EIB83" s="425"/>
      <c r="EIC83" s="425"/>
      <c r="EID83" s="425"/>
      <c r="EIE83" s="425"/>
      <c r="EIF83" s="425"/>
      <c r="EIG83" s="425"/>
      <c r="EIH83" s="425"/>
      <c r="EII83" s="425"/>
      <c r="EIJ83" s="425"/>
      <c r="EIK83" s="425"/>
      <c r="EIL83" s="425"/>
      <c r="EIM83" s="425"/>
      <c r="EIN83" s="425"/>
      <c r="EIO83" s="425"/>
      <c r="EIP83" s="425"/>
      <c r="EIQ83" s="425"/>
      <c r="EIR83" s="425"/>
      <c r="EIS83" s="425"/>
      <c r="EIT83" s="425"/>
      <c r="EIU83" s="425"/>
      <c r="EIV83" s="425"/>
      <c r="EIW83" s="425"/>
      <c r="EIX83" s="425"/>
      <c r="EIY83" s="425"/>
      <c r="EIZ83" s="425"/>
      <c r="EJA83" s="425"/>
      <c r="EJB83" s="425"/>
      <c r="EJC83" s="425"/>
      <c r="EJD83" s="425"/>
      <c r="EJE83" s="425"/>
      <c r="EJF83" s="425"/>
      <c r="EJG83" s="425"/>
      <c r="EJH83" s="425"/>
      <c r="EJI83" s="425"/>
      <c r="EJJ83" s="425"/>
      <c r="EJK83" s="425"/>
      <c r="EJL83" s="425"/>
      <c r="EJM83" s="425"/>
      <c r="EJN83" s="425"/>
      <c r="EJO83" s="425"/>
      <c r="EJP83" s="425"/>
      <c r="EJQ83" s="425"/>
      <c r="EJR83" s="425"/>
      <c r="EJS83" s="425"/>
      <c r="EJT83" s="425"/>
      <c r="EJU83" s="425"/>
      <c r="EJV83" s="425"/>
      <c r="EJW83" s="425"/>
      <c r="EJX83" s="425"/>
      <c r="EJY83" s="425"/>
      <c r="EJZ83" s="425"/>
      <c r="EKA83" s="425"/>
      <c r="EKB83" s="425"/>
      <c r="EKC83" s="425"/>
      <c r="EKD83" s="425"/>
      <c r="EKE83" s="425"/>
      <c r="EKF83" s="425"/>
      <c r="EKG83" s="425"/>
      <c r="EKH83" s="425"/>
      <c r="EKI83" s="425"/>
      <c r="EKJ83" s="425"/>
      <c r="EKK83" s="425"/>
      <c r="EKL83" s="425"/>
      <c r="EKM83" s="425"/>
      <c r="EKN83" s="425"/>
      <c r="EKO83" s="425"/>
      <c r="EKP83" s="425"/>
      <c r="EKQ83" s="425"/>
      <c r="EKR83" s="425"/>
      <c r="EKS83" s="425"/>
      <c r="EKT83" s="425"/>
      <c r="EKU83" s="425"/>
      <c r="EKV83" s="425"/>
      <c r="EKW83" s="425"/>
      <c r="EKX83" s="425"/>
      <c r="EKY83" s="425"/>
      <c r="EKZ83" s="425"/>
      <c r="ELA83" s="425"/>
      <c r="ELB83" s="425"/>
      <c r="ELC83" s="425"/>
      <c r="ELD83" s="425"/>
      <c r="ELE83" s="425"/>
      <c r="ELF83" s="425"/>
      <c r="ELG83" s="425"/>
      <c r="ELH83" s="425"/>
      <c r="ELI83" s="425"/>
      <c r="ELJ83" s="425"/>
      <c r="ELK83" s="425"/>
      <c r="ELL83" s="425"/>
      <c r="ELM83" s="425"/>
      <c r="ELN83" s="425"/>
      <c r="ELO83" s="425"/>
      <c r="ELP83" s="425"/>
      <c r="ELQ83" s="425"/>
      <c r="ELR83" s="425"/>
      <c r="ELS83" s="425"/>
      <c r="ELT83" s="425"/>
      <c r="ELU83" s="425"/>
      <c r="ELV83" s="425"/>
      <c r="ELW83" s="425"/>
      <c r="ELX83" s="425"/>
      <c r="ELY83" s="425"/>
      <c r="ELZ83" s="425"/>
      <c r="EMA83" s="425"/>
      <c r="EMB83" s="425"/>
      <c r="EMC83" s="425"/>
      <c r="EMD83" s="425"/>
      <c r="EME83" s="425"/>
      <c r="EMF83" s="425"/>
      <c r="EMG83" s="425"/>
      <c r="EMH83" s="425"/>
      <c r="EMI83" s="425"/>
      <c r="EMJ83" s="425"/>
      <c r="EMK83" s="425"/>
      <c r="EML83" s="425"/>
      <c r="EMM83" s="425"/>
      <c r="EMN83" s="425"/>
      <c r="EMO83" s="425"/>
      <c r="EMP83" s="425"/>
      <c r="EMQ83" s="425"/>
      <c r="EMR83" s="425"/>
      <c r="EMS83" s="425"/>
      <c r="EMT83" s="425"/>
      <c r="EMU83" s="425"/>
      <c r="EMV83" s="425"/>
      <c r="EMW83" s="425"/>
      <c r="EMX83" s="425"/>
      <c r="EMY83" s="425"/>
      <c r="EMZ83" s="425"/>
      <c r="ENA83" s="425"/>
      <c r="ENB83" s="425"/>
      <c r="ENC83" s="425"/>
      <c r="END83" s="425"/>
      <c r="ENE83" s="425"/>
      <c r="ENF83" s="425"/>
      <c r="ENG83" s="425"/>
      <c r="ENH83" s="425"/>
      <c r="ENI83" s="425"/>
      <c r="ENJ83" s="425"/>
      <c r="ENK83" s="425"/>
      <c r="ENL83" s="425"/>
      <c r="ENM83" s="425"/>
      <c r="ENN83" s="425"/>
      <c r="ENO83" s="425"/>
      <c r="ENP83" s="425"/>
      <c r="ENQ83" s="425"/>
      <c r="ENR83" s="425"/>
      <c r="ENS83" s="425"/>
      <c r="ENT83" s="425"/>
      <c r="ENU83" s="425"/>
      <c r="ENV83" s="425"/>
      <c r="ENW83" s="425"/>
      <c r="ENX83" s="425"/>
      <c r="ENY83" s="425"/>
      <c r="ENZ83" s="425"/>
      <c r="EOA83" s="425"/>
      <c r="EOB83" s="425"/>
      <c r="EOC83" s="425"/>
      <c r="EOD83" s="425"/>
      <c r="EOE83" s="425"/>
      <c r="EOF83" s="425"/>
      <c r="EOG83" s="425"/>
      <c r="EOH83" s="425"/>
      <c r="EOI83" s="425"/>
      <c r="EOJ83" s="425"/>
      <c r="EOK83" s="425"/>
      <c r="EOL83" s="425"/>
      <c r="EOM83" s="425"/>
      <c r="EON83" s="425"/>
      <c r="EOO83" s="425"/>
      <c r="EOP83" s="425"/>
      <c r="EOQ83" s="425"/>
      <c r="EOR83" s="425"/>
      <c r="EOS83" s="425"/>
      <c r="EOT83" s="425"/>
      <c r="EOU83" s="425"/>
      <c r="EOV83" s="425"/>
      <c r="EOW83" s="425"/>
      <c r="EOX83" s="425"/>
      <c r="EOY83" s="425"/>
      <c r="EOZ83" s="425"/>
      <c r="EPA83" s="425"/>
      <c r="EPB83" s="425"/>
      <c r="EPC83" s="425"/>
      <c r="EPD83" s="425"/>
      <c r="EPE83" s="425"/>
      <c r="EPF83" s="425"/>
      <c r="EPG83" s="425"/>
      <c r="EPH83" s="425"/>
      <c r="EPI83" s="425"/>
      <c r="EPJ83" s="425"/>
      <c r="EPK83" s="425"/>
      <c r="EPL83" s="425"/>
      <c r="EPM83" s="425"/>
      <c r="EPN83" s="425"/>
      <c r="EPO83" s="425"/>
      <c r="EPP83" s="425"/>
      <c r="EPQ83" s="425"/>
      <c r="EPR83" s="425"/>
      <c r="EPS83" s="425"/>
      <c r="EPT83" s="425"/>
      <c r="EPU83" s="425"/>
      <c r="EPV83" s="425"/>
      <c r="EPW83" s="425"/>
      <c r="EPX83" s="425"/>
      <c r="EPY83" s="425"/>
      <c r="EPZ83" s="425"/>
      <c r="EQA83" s="425"/>
      <c r="EQB83" s="425"/>
      <c r="EQC83" s="425"/>
      <c r="EQD83" s="425"/>
      <c r="EQE83" s="425"/>
      <c r="EQF83" s="425"/>
      <c r="EQG83" s="425"/>
      <c r="EQH83" s="425"/>
      <c r="EQI83" s="425"/>
      <c r="EQJ83" s="425"/>
      <c r="EQK83" s="425"/>
      <c r="EQL83" s="425"/>
      <c r="EQM83" s="425"/>
      <c r="EQN83" s="425"/>
      <c r="EQO83" s="425"/>
      <c r="EQP83" s="425"/>
      <c r="EQQ83" s="425"/>
      <c r="EQR83" s="425"/>
      <c r="EQS83" s="425"/>
      <c r="EQT83" s="425"/>
      <c r="EQU83" s="425"/>
      <c r="EQV83" s="425"/>
      <c r="EQW83" s="425"/>
      <c r="EQX83" s="425"/>
      <c r="EQY83" s="425"/>
      <c r="EQZ83" s="425"/>
      <c r="ERA83" s="425"/>
      <c r="ERB83" s="425"/>
      <c r="ERC83" s="425"/>
      <c r="ERD83" s="425"/>
      <c r="ERE83" s="425"/>
      <c r="ERF83" s="425"/>
      <c r="ERG83" s="425"/>
      <c r="ERH83" s="425"/>
      <c r="ERI83" s="425"/>
      <c r="ERJ83" s="425"/>
      <c r="ERK83" s="425"/>
      <c r="ERL83" s="425"/>
      <c r="ERM83" s="425"/>
      <c r="ERN83" s="425"/>
      <c r="ERO83" s="425"/>
      <c r="ERP83" s="425"/>
      <c r="ERQ83" s="425"/>
      <c r="ERR83" s="425"/>
      <c r="ERS83" s="425"/>
      <c r="ERT83" s="425"/>
      <c r="ERU83" s="425"/>
      <c r="ERV83" s="425"/>
      <c r="ERW83" s="425"/>
      <c r="ERX83" s="425"/>
      <c r="ERY83" s="425"/>
      <c r="ERZ83" s="425"/>
      <c r="ESA83" s="425"/>
      <c r="ESB83" s="425"/>
      <c r="ESC83" s="425"/>
      <c r="ESD83" s="425"/>
      <c r="ESE83" s="425"/>
      <c r="ESF83" s="425"/>
      <c r="ESG83" s="425"/>
      <c r="ESH83" s="425"/>
      <c r="ESI83" s="425"/>
      <c r="ESJ83" s="425"/>
      <c r="ESK83" s="425"/>
      <c r="ESL83" s="425"/>
      <c r="ESM83" s="425"/>
      <c r="ESN83" s="425"/>
      <c r="ESO83" s="425"/>
      <c r="ESP83" s="425"/>
      <c r="ESQ83" s="425"/>
      <c r="ESR83" s="425"/>
      <c r="ESS83" s="425"/>
      <c r="EST83" s="425"/>
      <c r="ESU83" s="425"/>
      <c r="ESV83" s="425"/>
      <c r="ESW83" s="425"/>
      <c r="ESX83" s="425"/>
      <c r="ESY83" s="425"/>
      <c r="ESZ83" s="425"/>
      <c r="ETA83" s="425"/>
      <c r="ETB83" s="425"/>
      <c r="ETC83" s="425"/>
      <c r="ETD83" s="425"/>
      <c r="ETE83" s="425"/>
      <c r="ETF83" s="425"/>
      <c r="ETG83" s="425"/>
      <c r="ETH83" s="425"/>
      <c r="ETI83" s="425"/>
      <c r="ETJ83" s="425"/>
      <c r="ETK83" s="425"/>
      <c r="ETL83" s="425"/>
      <c r="ETM83" s="425"/>
      <c r="ETN83" s="425"/>
      <c r="ETO83" s="425"/>
      <c r="ETP83" s="425"/>
      <c r="ETQ83" s="425"/>
      <c r="ETR83" s="425"/>
      <c r="ETS83" s="425"/>
      <c r="ETT83" s="425"/>
      <c r="ETU83" s="425"/>
      <c r="ETV83" s="425"/>
      <c r="ETW83" s="425"/>
      <c r="ETX83" s="425"/>
      <c r="ETY83" s="425"/>
      <c r="ETZ83" s="425"/>
      <c r="EUA83" s="425"/>
      <c r="EUB83" s="425"/>
      <c r="EUC83" s="425"/>
      <c r="EUD83" s="425"/>
      <c r="EUE83" s="425"/>
      <c r="EUF83" s="425"/>
      <c r="EUG83" s="425"/>
      <c r="EUH83" s="425"/>
      <c r="EUI83" s="425"/>
      <c r="EUJ83" s="425"/>
      <c r="EUK83" s="425"/>
      <c r="EUL83" s="425"/>
      <c r="EUM83" s="425"/>
      <c r="EUN83" s="425"/>
      <c r="EUO83" s="425"/>
      <c r="EUP83" s="425"/>
      <c r="EUQ83" s="425"/>
      <c r="EUR83" s="425"/>
      <c r="EUS83" s="425"/>
      <c r="EUT83" s="425"/>
      <c r="EUU83" s="425"/>
      <c r="EUV83" s="425"/>
      <c r="EUW83" s="425"/>
      <c r="EUX83" s="425"/>
      <c r="EUY83" s="425"/>
      <c r="EUZ83" s="425"/>
      <c r="EVA83" s="425"/>
      <c r="EVB83" s="425"/>
      <c r="EVC83" s="425"/>
      <c r="EVD83" s="425"/>
      <c r="EVE83" s="425"/>
      <c r="EVF83" s="425"/>
      <c r="EVG83" s="425"/>
      <c r="EVH83" s="425"/>
      <c r="EVI83" s="425"/>
      <c r="EVJ83" s="425"/>
      <c r="EVK83" s="425"/>
      <c r="EVL83" s="425"/>
      <c r="EVM83" s="425"/>
      <c r="EVN83" s="425"/>
      <c r="EVO83" s="425"/>
      <c r="EVP83" s="425"/>
      <c r="EVQ83" s="425"/>
      <c r="EVR83" s="425"/>
      <c r="EVS83" s="425"/>
      <c r="EVT83" s="425"/>
      <c r="EVU83" s="425"/>
      <c r="EVV83" s="425"/>
      <c r="EVW83" s="425"/>
      <c r="EVX83" s="425"/>
      <c r="EVY83" s="425"/>
      <c r="EVZ83" s="425"/>
      <c r="EWA83" s="425"/>
      <c r="EWB83" s="425"/>
      <c r="EWC83" s="425"/>
      <c r="EWD83" s="425"/>
      <c r="EWE83" s="425"/>
      <c r="EWF83" s="425"/>
      <c r="EWG83" s="425"/>
      <c r="EWH83" s="425"/>
      <c r="EWI83" s="425"/>
      <c r="EWJ83" s="425"/>
      <c r="EWK83" s="425"/>
      <c r="EWL83" s="425"/>
      <c r="EWM83" s="425"/>
      <c r="EWN83" s="425"/>
      <c r="EWO83" s="425"/>
      <c r="EWP83" s="425"/>
      <c r="EWQ83" s="425"/>
      <c r="EWR83" s="425"/>
      <c r="EWS83" s="425"/>
      <c r="EWT83" s="425"/>
      <c r="EWU83" s="425"/>
      <c r="EWV83" s="425"/>
      <c r="EWW83" s="425"/>
      <c r="EWX83" s="425"/>
      <c r="EWY83" s="425"/>
      <c r="EWZ83" s="425"/>
      <c r="EXA83" s="425"/>
      <c r="EXB83" s="425"/>
      <c r="EXC83" s="425"/>
      <c r="EXD83" s="425"/>
      <c r="EXE83" s="425"/>
      <c r="EXF83" s="425"/>
      <c r="EXG83" s="425"/>
      <c r="EXH83" s="425"/>
      <c r="EXI83" s="425"/>
      <c r="EXJ83" s="425"/>
      <c r="EXK83" s="425"/>
      <c r="EXL83" s="425"/>
      <c r="EXM83" s="425"/>
      <c r="EXN83" s="425"/>
      <c r="EXO83" s="425"/>
      <c r="EXP83" s="425"/>
      <c r="EXQ83" s="425"/>
      <c r="EXR83" s="425"/>
      <c r="EXS83" s="425"/>
      <c r="EXT83" s="425"/>
      <c r="EXU83" s="425"/>
      <c r="EXV83" s="425"/>
      <c r="EXW83" s="425"/>
      <c r="EXX83" s="425"/>
      <c r="EXY83" s="425"/>
      <c r="EXZ83" s="425"/>
      <c r="EYA83" s="425"/>
      <c r="EYB83" s="425"/>
      <c r="EYC83" s="425"/>
      <c r="EYD83" s="425"/>
      <c r="EYE83" s="425"/>
      <c r="EYF83" s="425"/>
      <c r="EYG83" s="425"/>
      <c r="EYH83" s="425"/>
      <c r="EYI83" s="425"/>
      <c r="EYJ83" s="425"/>
      <c r="EYK83" s="425"/>
      <c r="EYL83" s="425"/>
      <c r="EYM83" s="425"/>
      <c r="EYN83" s="425"/>
      <c r="EYO83" s="425"/>
      <c r="EYP83" s="425"/>
      <c r="EYQ83" s="425"/>
      <c r="EYR83" s="425"/>
      <c r="EYS83" s="425"/>
      <c r="EYT83" s="425"/>
      <c r="EYU83" s="425"/>
      <c r="EYV83" s="425"/>
      <c r="EYW83" s="425"/>
      <c r="EYX83" s="425"/>
      <c r="EYY83" s="425"/>
      <c r="EYZ83" s="425"/>
      <c r="EZA83" s="425"/>
      <c r="EZB83" s="425"/>
      <c r="EZC83" s="425"/>
      <c r="EZD83" s="425"/>
      <c r="EZE83" s="425"/>
      <c r="EZF83" s="425"/>
      <c r="EZG83" s="425"/>
      <c r="EZH83" s="425"/>
      <c r="EZI83" s="425"/>
      <c r="EZJ83" s="425"/>
      <c r="EZK83" s="425"/>
      <c r="EZL83" s="425"/>
      <c r="EZM83" s="425"/>
      <c r="EZN83" s="425"/>
      <c r="EZO83" s="425"/>
      <c r="EZP83" s="425"/>
      <c r="EZQ83" s="425"/>
      <c r="EZR83" s="425"/>
      <c r="EZS83" s="425"/>
      <c r="EZT83" s="425"/>
      <c r="EZU83" s="425"/>
      <c r="EZV83" s="425"/>
      <c r="EZW83" s="425"/>
      <c r="EZX83" s="425"/>
      <c r="EZY83" s="425"/>
      <c r="EZZ83" s="425"/>
      <c r="FAA83" s="425"/>
      <c r="FAB83" s="425"/>
      <c r="FAC83" s="425"/>
      <c r="FAD83" s="425"/>
      <c r="FAE83" s="425"/>
      <c r="FAF83" s="425"/>
      <c r="FAG83" s="425"/>
      <c r="FAH83" s="425"/>
      <c r="FAI83" s="425"/>
      <c r="FAJ83" s="425"/>
      <c r="FAK83" s="425"/>
      <c r="FAL83" s="425"/>
      <c r="FAM83" s="425"/>
      <c r="FAN83" s="425"/>
      <c r="FAO83" s="425"/>
      <c r="FAP83" s="425"/>
      <c r="FAQ83" s="425"/>
      <c r="FAR83" s="425"/>
      <c r="FAS83" s="425"/>
      <c r="FAT83" s="425"/>
      <c r="FAU83" s="425"/>
      <c r="FAV83" s="425"/>
      <c r="FAW83" s="425"/>
      <c r="FAX83" s="425"/>
      <c r="FAY83" s="425"/>
      <c r="FAZ83" s="425"/>
      <c r="FBA83" s="425"/>
      <c r="FBB83" s="425"/>
      <c r="FBC83" s="425"/>
      <c r="FBD83" s="425"/>
      <c r="FBE83" s="425"/>
      <c r="FBF83" s="425"/>
      <c r="FBG83" s="425"/>
      <c r="FBH83" s="425"/>
      <c r="FBI83" s="425"/>
      <c r="FBJ83" s="425"/>
      <c r="FBK83" s="425"/>
      <c r="FBL83" s="425"/>
      <c r="FBM83" s="425"/>
      <c r="FBN83" s="425"/>
      <c r="FBO83" s="425"/>
      <c r="FBP83" s="425"/>
      <c r="FBQ83" s="425"/>
      <c r="FBR83" s="425"/>
      <c r="FBS83" s="425"/>
      <c r="FBT83" s="425"/>
      <c r="FBU83" s="425"/>
      <c r="FBV83" s="425"/>
      <c r="FBW83" s="425"/>
      <c r="FBX83" s="425"/>
      <c r="FBY83" s="425"/>
      <c r="FBZ83" s="425"/>
      <c r="FCA83" s="425"/>
      <c r="FCB83" s="425"/>
      <c r="FCC83" s="425"/>
      <c r="FCD83" s="425"/>
      <c r="FCE83" s="425"/>
      <c r="FCF83" s="425"/>
      <c r="FCG83" s="425"/>
      <c r="FCH83" s="425"/>
      <c r="FCI83" s="425"/>
      <c r="FCJ83" s="425"/>
      <c r="FCK83" s="425"/>
      <c r="FCL83" s="425"/>
      <c r="FCM83" s="425"/>
      <c r="FCN83" s="425"/>
      <c r="FCO83" s="425"/>
      <c r="FCP83" s="425"/>
      <c r="FCQ83" s="425"/>
      <c r="FCR83" s="425"/>
      <c r="FCS83" s="425"/>
      <c r="FCT83" s="425"/>
      <c r="FCU83" s="425"/>
      <c r="FCV83" s="425"/>
      <c r="FCW83" s="425"/>
      <c r="FCX83" s="425"/>
      <c r="FCY83" s="425"/>
      <c r="FCZ83" s="425"/>
      <c r="FDA83" s="425"/>
      <c r="FDB83" s="425"/>
      <c r="FDC83" s="425"/>
      <c r="FDD83" s="425"/>
      <c r="FDE83" s="425"/>
      <c r="FDF83" s="425"/>
      <c r="FDG83" s="425"/>
      <c r="FDH83" s="425"/>
      <c r="FDI83" s="425"/>
      <c r="FDJ83" s="425"/>
      <c r="FDK83" s="425"/>
      <c r="FDL83" s="425"/>
      <c r="FDM83" s="425"/>
      <c r="FDN83" s="425"/>
      <c r="FDO83" s="425"/>
      <c r="FDP83" s="425"/>
      <c r="FDQ83" s="425"/>
      <c r="FDR83" s="425"/>
      <c r="FDS83" s="425"/>
      <c r="FDT83" s="425"/>
      <c r="FDU83" s="425"/>
      <c r="FDV83" s="425"/>
      <c r="FDW83" s="425"/>
      <c r="FDX83" s="425"/>
      <c r="FDY83" s="425"/>
      <c r="FDZ83" s="425"/>
      <c r="FEA83" s="425"/>
      <c r="FEB83" s="425"/>
      <c r="FEC83" s="425"/>
      <c r="FED83" s="425"/>
      <c r="FEE83" s="425"/>
      <c r="FEF83" s="425"/>
      <c r="FEG83" s="425"/>
      <c r="FEH83" s="425"/>
      <c r="FEI83" s="425"/>
      <c r="FEJ83" s="425"/>
      <c r="FEK83" s="425"/>
      <c r="FEL83" s="425"/>
      <c r="FEM83" s="425"/>
      <c r="FEN83" s="425"/>
      <c r="FEO83" s="425"/>
      <c r="FEP83" s="425"/>
      <c r="FEQ83" s="425"/>
      <c r="FER83" s="425"/>
      <c r="FES83" s="425"/>
      <c r="FET83" s="425"/>
      <c r="FEU83" s="425"/>
      <c r="FEV83" s="425"/>
      <c r="FEW83" s="425"/>
      <c r="FEX83" s="425"/>
      <c r="FEY83" s="425"/>
      <c r="FEZ83" s="425"/>
      <c r="FFA83" s="425"/>
      <c r="FFB83" s="425"/>
      <c r="FFC83" s="425"/>
      <c r="FFD83" s="425"/>
      <c r="FFE83" s="425"/>
      <c r="FFF83" s="425"/>
      <c r="FFG83" s="425"/>
      <c r="FFH83" s="425"/>
      <c r="FFI83" s="425"/>
      <c r="FFJ83" s="425"/>
      <c r="FFK83" s="425"/>
      <c r="FFL83" s="425"/>
      <c r="FFM83" s="425"/>
      <c r="FFN83" s="425"/>
      <c r="FFO83" s="425"/>
      <c r="FFP83" s="425"/>
      <c r="FFQ83" s="425"/>
      <c r="FFR83" s="425"/>
      <c r="FFS83" s="425"/>
      <c r="FFT83" s="425"/>
      <c r="FFU83" s="425"/>
      <c r="FFV83" s="425"/>
      <c r="FFW83" s="425"/>
      <c r="FFX83" s="425"/>
      <c r="FFY83" s="425"/>
      <c r="FFZ83" s="425"/>
      <c r="FGA83" s="425"/>
      <c r="FGB83" s="425"/>
      <c r="FGC83" s="425"/>
      <c r="FGD83" s="425"/>
      <c r="FGE83" s="425"/>
      <c r="FGF83" s="425"/>
      <c r="FGG83" s="425"/>
      <c r="FGH83" s="425"/>
      <c r="FGI83" s="425"/>
      <c r="FGJ83" s="425"/>
      <c r="FGK83" s="425"/>
      <c r="FGL83" s="425"/>
      <c r="FGM83" s="425"/>
      <c r="FGN83" s="425"/>
      <c r="FGO83" s="425"/>
      <c r="FGP83" s="425"/>
      <c r="FGQ83" s="425"/>
      <c r="FGR83" s="425"/>
      <c r="FGS83" s="425"/>
      <c r="FGT83" s="425"/>
      <c r="FGU83" s="425"/>
      <c r="FGV83" s="425"/>
      <c r="FGW83" s="425"/>
      <c r="FGX83" s="425"/>
      <c r="FGY83" s="425"/>
      <c r="FGZ83" s="425"/>
      <c r="FHA83" s="425"/>
      <c r="FHB83" s="425"/>
      <c r="FHC83" s="425"/>
      <c r="FHD83" s="425"/>
      <c r="FHE83" s="425"/>
      <c r="FHF83" s="425"/>
      <c r="FHG83" s="425"/>
      <c r="FHH83" s="425"/>
      <c r="FHI83" s="425"/>
      <c r="FHJ83" s="425"/>
      <c r="FHK83" s="425"/>
      <c r="FHL83" s="425"/>
      <c r="FHM83" s="425"/>
      <c r="FHN83" s="425"/>
      <c r="FHO83" s="425"/>
      <c r="FHP83" s="425"/>
      <c r="FHQ83" s="425"/>
      <c r="FHR83" s="425"/>
      <c r="FHS83" s="425"/>
      <c r="FHT83" s="425"/>
      <c r="FHU83" s="425"/>
      <c r="FHV83" s="425"/>
      <c r="FHW83" s="425"/>
      <c r="FHX83" s="425"/>
      <c r="FHY83" s="425"/>
      <c r="FHZ83" s="425"/>
      <c r="FIA83" s="425"/>
      <c r="FIB83" s="425"/>
      <c r="FIC83" s="425"/>
      <c r="FID83" s="425"/>
      <c r="FIE83" s="425"/>
      <c r="FIF83" s="425"/>
      <c r="FIG83" s="425"/>
      <c r="FIH83" s="425"/>
      <c r="FII83" s="425"/>
      <c r="FIJ83" s="425"/>
      <c r="FIK83" s="425"/>
      <c r="FIL83" s="425"/>
      <c r="FIM83" s="425"/>
      <c r="FIN83" s="425"/>
      <c r="FIO83" s="425"/>
      <c r="FIP83" s="425"/>
      <c r="FIQ83" s="425"/>
      <c r="FIR83" s="425"/>
      <c r="FIS83" s="425"/>
      <c r="FIT83" s="425"/>
      <c r="FIU83" s="425"/>
      <c r="FIV83" s="425"/>
      <c r="FIW83" s="425"/>
      <c r="FIX83" s="425"/>
      <c r="FIY83" s="425"/>
      <c r="FIZ83" s="425"/>
      <c r="FJA83" s="425"/>
      <c r="FJB83" s="425"/>
      <c r="FJC83" s="425"/>
      <c r="FJD83" s="425"/>
      <c r="FJE83" s="425"/>
      <c r="FJF83" s="425"/>
      <c r="FJG83" s="425"/>
      <c r="FJH83" s="425"/>
      <c r="FJI83" s="425"/>
      <c r="FJJ83" s="425"/>
      <c r="FJK83" s="425"/>
      <c r="FJL83" s="425"/>
      <c r="FJM83" s="425"/>
      <c r="FJN83" s="425"/>
      <c r="FJO83" s="425"/>
      <c r="FJP83" s="425"/>
      <c r="FJQ83" s="425"/>
      <c r="FJR83" s="425"/>
      <c r="FJS83" s="425"/>
      <c r="FJT83" s="425"/>
      <c r="FJU83" s="425"/>
      <c r="FJV83" s="425"/>
      <c r="FJW83" s="425"/>
      <c r="FJX83" s="425"/>
      <c r="FJY83" s="425"/>
      <c r="FJZ83" s="425"/>
      <c r="FKA83" s="425"/>
      <c r="FKB83" s="425"/>
      <c r="FKC83" s="425"/>
      <c r="FKD83" s="425"/>
      <c r="FKE83" s="425"/>
      <c r="FKF83" s="425"/>
      <c r="FKG83" s="425"/>
      <c r="FKH83" s="425"/>
      <c r="FKI83" s="425"/>
      <c r="FKJ83" s="425"/>
      <c r="FKK83" s="425"/>
      <c r="FKL83" s="425"/>
      <c r="FKM83" s="425"/>
      <c r="FKN83" s="425"/>
      <c r="FKO83" s="425"/>
      <c r="FKP83" s="425"/>
      <c r="FKQ83" s="425"/>
      <c r="FKR83" s="425"/>
      <c r="FKS83" s="425"/>
      <c r="FKT83" s="425"/>
      <c r="FKU83" s="425"/>
      <c r="FKV83" s="425"/>
      <c r="FKW83" s="425"/>
      <c r="FKX83" s="425"/>
      <c r="FKY83" s="425"/>
      <c r="FKZ83" s="425"/>
      <c r="FLA83" s="425"/>
      <c r="FLB83" s="425"/>
      <c r="FLC83" s="425"/>
      <c r="FLD83" s="425"/>
      <c r="FLE83" s="425"/>
      <c r="FLF83" s="425"/>
      <c r="FLG83" s="425"/>
      <c r="FLH83" s="425"/>
      <c r="FLI83" s="425"/>
      <c r="FLJ83" s="425"/>
      <c r="FLK83" s="425"/>
      <c r="FLL83" s="425"/>
      <c r="FLM83" s="425"/>
      <c r="FLN83" s="425"/>
      <c r="FLO83" s="425"/>
      <c r="FLP83" s="425"/>
      <c r="FLQ83" s="425"/>
      <c r="FLR83" s="425"/>
      <c r="FLS83" s="425"/>
      <c r="FLT83" s="425"/>
      <c r="FLU83" s="425"/>
      <c r="FLV83" s="425"/>
      <c r="FLW83" s="425"/>
      <c r="FLX83" s="425"/>
      <c r="FLY83" s="425"/>
      <c r="FLZ83" s="425"/>
      <c r="FMA83" s="425"/>
      <c r="FMB83" s="425"/>
      <c r="FMC83" s="425"/>
      <c r="FMD83" s="425"/>
      <c r="FME83" s="425"/>
      <c r="FMF83" s="425"/>
      <c r="FMG83" s="425"/>
      <c r="FMH83" s="425"/>
      <c r="FMI83" s="425"/>
      <c r="FMJ83" s="425"/>
      <c r="FMK83" s="425"/>
      <c r="FML83" s="425"/>
      <c r="FMM83" s="425"/>
      <c r="FMN83" s="425"/>
      <c r="FMO83" s="425"/>
      <c r="FMP83" s="425"/>
      <c r="FMQ83" s="425"/>
      <c r="FMR83" s="425"/>
      <c r="FMS83" s="425"/>
      <c r="FMT83" s="425"/>
      <c r="FMU83" s="425"/>
      <c r="FMV83" s="425"/>
      <c r="FMW83" s="425"/>
      <c r="FMX83" s="425"/>
      <c r="FMY83" s="425"/>
      <c r="FMZ83" s="425"/>
      <c r="FNA83" s="425"/>
      <c r="FNB83" s="425"/>
      <c r="FNC83" s="425"/>
      <c r="FND83" s="425"/>
      <c r="FNE83" s="425"/>
      <c r="FNF83" s="425"/>
      <c r="FNG83" s="425"/>
      <c r="FNH83" s="425"/>
      <c r="FNI83" s="425"/>
      <c r="FNJ83" s="425"/>
      <c r="FNK83" s="425"/>
      <c r="FNL83" s="425"/>
      <c r="FNM83" s="425"/>
      <c r="FNN83" s="425"/>
      <c r="FNO83" s="425"/>
      <c r="FNP83" s="425"/>
      <c r="FNQ83" s="425"/>
      <c r="FNR83" s="425"/>
      <c r="FNS83" s="425"/>
      <c r="FNT83" s="425"/>
      <c r="FNU83" s="425"/>
      <c r="FNV83" s="425"/>
      <c r="FNW83" s="425"/>
      <c r="FNX83" s="425"/>
      <c r="FNY83" s="425"/>
      <c r="FNZ83" s="425"/>
      <c r="FOA83" s="425"/>
      <c r="FOB83" s="425"/>
      <c r="FOC83" s="425"/>
      <c r="FOD83" s="425"/>
      <c r="FOE83" s="425"/>
      <c r="FOF83" s="425"/>
      <c r="FOG83" s="425"/>
      <c r="FOH83" s="425"/>
      <c r="FOI83" s="425"/>
      <c r="FOJ83" s="425"/>
      <c r="FOK83" s="425"/>
      <c r="FOL83" s="425"/>
      <c r="FOM83" s="425"/>
      <c r="FON83" s="425"/>
      <c r="FOO83" s="425"/>
      <c r="FOP83" s="425"/>
      <c r="FOQ83" s="425"/>
      <c r="FOR83" s="425"/>
      <c r="FOS83" s="425"/>
      <c r="FOT83" s="425"/>
      <c r="FOU83" s="425"/>
      <c r="FOV83" s="425"/>
      <c r="FOW83" s="425"/>
      <c r="FOX83" s="425"/>
      <c r="FOY83" s="425"/>
      <c r="FOZ83" s="425"/>
      <c r="FPA83" s="425"/>
      <c r="FPB83" s="425"/>
      <c r="FPC83" s="425"/>
      <c r="FPD83" s="425"/>
      <c r="FPE83" s="425"/>
      <c r="FPF83" s="425"/>
      <c r="FPG83" s="425"/>
      <c r="FPH83" s="425"/>
      <c r="FPI83" s="425"/>
      <c r="FPJ83" s="425"/>
      <c r="FPK83" s="425"/>
      <c r="FPL83" s="425"/>
      <c r="FPM83" s="425"/>
      <c r="FPN83" s="425"/>
      <c r="FPO83" s="425"/>
      <c r="FPP83" s="425"/>
      <c r="FPQ83" s="425"/>
      <c r="FPR83" s="425"/>
      <c r="FPS83" s="425"/>
      <c r="FPT83" s="425"/>
      <c r="FPU83" s="425"/>
      <c r="FPV83" s="425"/>
      <c r="FPW83" s="425"/>
      <c r="FPX83" s="425"/>
      <c r="FPY83" s="425"/>
      <c r="FPZ83" s="425"/>
      <c r="FQA83" s="425"/>
      <c r="FQB83" s="425"/>
      <c r="FQC83" s="425"/>
      <c r="FQD83" s="425"/>
      <c r="FQE83" s="425"/>
      <c r="FQF83" s="425"/>
      <c r="FQG83" s="425"/>
      <c r="FQH83" s="425"/>
      <c r="FQI83" s="425"/>
      <c r="FQJ83" s="425"/>
      <c r="FQK83" s="425"/>
      <c r="FQL83" s="425"/>
      <c r="FQM83" s="425"/>
      <c r="FQN83" s="425"/>
      <c r="FQO83" s="425"/>
      <c r="FQP83" s="425"/>
      <c r="FQQ83" s="425"/>
      <c r="FQR83" s="425"/>
      <c r="FQS83" s="425"/>
      <c r="FQT83" s="425"/>
      <c r="FQU83" s="425"/>
      <c r="FQV83" s="425"/>
      <c r="FQW83" s="425"/>
      <c r="FQX83" s="425"/>
      <c r="FQY83" s="425"/>
      <c r="FQZ83" s="425"/>
      <c r="FRA83" s="425"/>
      <c r="FRB83" s="425"/>
      <c r="FRC83" s="425"/>
      <c r="FRD83" s="425"/>
      <c r="FRE83" s="425"/>
      <c r="FRF83" s="425"/>
      <c r="FRG83" s="425"/>
      <c r="FRH83" s="425"/>
      <c r="FRI83" s="425"/>
      <c r="FRJ83" s="425"/>
      <c r="FRK83" s="425"/>
      <c r="FRL83" s="425"/>
      <c r="FRM83" s="425"/>
      <c r="FRN83" s="425"/>
      <c r="FRO83" s="425"/>
      <c r="FRP83" s="425"/>
      <c r="FRQ83" s="425"/>
      <c r="FRR83" s="425"/>
      <c r="FRS83" s="425"/>
      <c r="FRT83" s="425"/>
      <c r="FRU83" s="425"/>
      <c r="FRV83" s="425"/>
      <c r="FRW83" s="425"/>
      <c r="FRX83" s="425"/>
      <c r="FRY83" s="425"/>
      <c r="FRZ83" s="425"/>
      <c r="FSA83" s="425"/>
      <c r="FSB83" s="425"/>
      <c r="FSC83" s="425"/>
      <c r="FSD83" s="425"/>
      <c r="FSE83" s="425"/>
      <c r="FSF83" s="425"/>
      <c r="FSG83" s="425"/>
      <c r="FSH83" s="425"/>
      <c r="FSI83" s="425"/>
      <c r="FSJ83" s="425"/>
      <c r="FSK83" s="425"/>
      <c r="FSL83" s="425"/>
      <c r="FSM83" s="425"/>
      <c r="FSN83" s="425"/>
      <c r="FSO83" s="425"/>
      <c r="FSP83" s="425"/>
      <c r="FSQ83" s="425"/>
      <c r="FSR83" s="425"/>
      <c r="FSS83" s="425"/>
      <c r="FST83" s="425"/>
      <c r="FSU83" s="425"/>
      <c r="FSV83" s="425"/>
      <c r="FSW83" s="425"/>
      <c r="FSX83" s="425"/>
      <c r="FSY83" s="425"/>
      <c r="FSZ83" s="425"/>
      <c r="FTA83" s="425"/>
      <c r="FTB83" s="425"/>
      <c r="FTC83" s="425"/>
      <c r="FTD83" s="425"/>
      <c r="FTE83" s="425"/>
      <c r="FTF83" s="425"/>
      <c r="FTG83" s="425"/>
      <c r="FTH83" s="425"/>
      <c r="FTI83" s="425"/>
      <c r="FTJ83" s="425"/>
      <c r="FTK83" s="425"/>
      <c r="FTL83" s="425"/>
      <c r="FTM83" s="425"/>
      <c r="FTN83" s="425"/>
      <c r="FTO83" s="425"/>
      <c r="FTP83" s="425"/>
      <c r="FTQ83" s="425"/>
      <c r="FTR83" s="425"/>
      <c r="FTS83" s="425"/>
      <c r="FTT83" s="425"/>
      <c r="FTU83" s="425"/>
      <c r="FTV83" s="425"/>
      <c r="FTW83" s="425"/>
      <c r="FTX83" s="425"/>
      <c r="FTY83" s="425"/>
      <c r="FTZ83" s="425"/>
      <c r="FUA83" s="425"/>
      <c r="FUB83" s="425"/>
      <c r="FUC83" s="425"/>
      <c r="FUD83" s="425"/>
      <c r="FUE83" s="425"/>
      <c r="FUF83" s="425"/>
      <c r="FUG83" s="425"/>
      <c r="FUH83" s="425"/>
      <c r="FUI83" s="425"/>
      <c r="FUJ83" s="425"/>
      <c r="FUK83" s="425"/>
      <c r="FUL83" s="425"/>
      <c r="FUM83" s="425"/>
      <c r="FUN83" s="425"/>
      <c r="FUO83" s="425"/>
      <c r="FUP83" s="425"/>
      <c r="FUQ83" s="425"/>
      <c r="FUR83" s="425"/>
      <c r="FUS83" s="425"/>
      <c r="FUT83" s="425"/>
      <c r="FUU83" s="425"/>
      <c r="FUV83" s="425"/>
      <c r="FUW83" s="425"/>
      <c r="FUX83" s="425"/>
      <c r="FUY83" s="425"/>
      <c r="FUZ83" s="425"/>
      <c r="FVA83" s="425"/>
      <c r="FVB83" s="425"/>
      <c r="FVC83" s="425"/>
      <c r="FVD83" s="425"/>
      <c r="FVE83" s="425"/>
      <c r="FVF83" s="425"/>
      <c r="FVG83" s="425"/>
      <c r="FVH83" s="425"/>
      <c r="FVI83" s="425"/>
      <c r="FVJ83" s="425"/>
      <c r="FVK83" s="425"/>
      <c r="FVL83" s="425"/>
      <c r="FVM83" s="425"/>
      <c r="FVN83" s="425"/>
      <c r="FVO83" s="425"/>
      <c r="FVP83" s="425"/>
      <c r="FVQ83" s="425"/>
      <c r="FVR83" s="425"/>
      <c r="FVS83" s="425"/>
      <c r="FVT83" s="425"/>
      <c r="FVU83" s="425"/>
      <c r="FVV83" s="425"/>
      <c r="FVW83" s="425"/>
      <c r="FVX83" s="425"/>
      <c r="FVY83" s="425"/>
      <c r="FVZ83" s="425"/>
      <c r="FWA83" s="425"/>
      <c r="FWB83" s="425"/>
      <c r="FWC83" s="425"/>
      <c r="FWD83" s="425"/>
      <c r="FWE83" s="425"/>
      <c r="FWF83" s="425"/>
      <c r="FWG83" s="425"/>
      <c r="FWH83" s="425"/>
      <c r="FWI83" s="425"/>
      <c r="FWJ83" s="425"/>
      <c r="FWK83" s="425"/>
      <c r="FWL83" s="425"/>
      <c r="FWM83" s="425"/>
      <c r="FWN83" s="425"/>
      <c r="FWO83" s="425"/>
      <c r="FWP83" s="425"/>
      <c r="FWQ83" s="425"/>
      <c r="FWR83" s="425"/>
      <c r="FWS83" s="425"/>
      <c r="FWT83" s="425"/>
      <c r="FWU83" s="425"/>
      <c r="FWV83" s="425"/>
      <c r="FWW83" s="425"/>
      <c r="FWX83" s="425"/>
      <c r="FWY83" s="425"/>
      <c r="FWZ83" s="425"/>
      <c r="FXA83" s="425"/>
      <c r="FXB83" s="425"/>
      <c r="FXC83" s="425"/>
      <c r="FXD83" s="425"/>
      <c r="FXE83" s="425"/>
      <c r="FXF83" s="425"/>
      <c r="FXG83" s="425"/>
      <c r="FXH83" s="425"/>
      <c r="FXI83" s="425"/>
      <c r="FXJ83" s="425"/>
      <c r="FXK83" s="425"/>
      <c r="FXL83" s="425"/>
      <c r="FXM83" s="425"/>
      <c r="FXN83" s="425"/>
      <c r="FXO83" s="425"/>
      <c r="FXP83" s="425"/>
      <c r="FXQ83" s="425"/>
      <c r="FXR83" s="425"/>
      <c r="FXS83" s="425"/>
      <c r="FXT83" s="425"/>
      <c r="FXU83" s="425"/>
      <c r="FXV83" s="425"/>
      <c r="FXW83" s="425"/>
      <c r="FXX83" s="425"/>
      <c r="FXY83" s="425"/>
      <c r="FXZ83" s="425"/>
      <c r="FYA83" s="425"/>
      <c r="FYB83" s="425"/>
      <c r="FYC83" s="425"/>
      <c r="FYD83" s="425"/>
      <c r="FYE83" s="425"/>
      <c r="FYF83" s="425"/>
      <c r="FYG83" s="425"/>
      <c r="FYH83" s="425"/>
      <c r="FYI83" s="425"/>
      <c r="FYJ83" s="425"/>
      <c r="FYK83" s="425"/>
      <c r="FYL83" s="425"/>
      <c r="FYM83" s="425"/>
      <c r="FYN83" s="425"/>
      <c r="FYO83" s="425"/>
      <c r="FYP83" s="425"/>
      <c r="FYQ83" s="425"/>
      <c r="FYR83" s="425"/>
      <c r="FYS83" s="425"/>
      <c r="FYT83" s="425"/>
      <c r="FYU83" s="425"/>
      <c r="FYV83" s="425"/>
      <c r="FYW83" s="425"/>
      <c r="FYX83" s="425"/>
      <c r="FYY83" s="425"/>
      <c r="FYZ83" s="425"/>
      <c r="FZA83" s="425"/>
      <c r="FZB83" s="425"/>
      <c r="FZC83" s="425"/>
      <c r="FZD83" s="425"/>
      <c r="FZE83" s="425"/>
      <c r="FZF83" s="425"/>
      <c r="FZG83" s="425"/>
      <c r="FZH83" s="425"/>
      <c r="FZI83" s="425"/>
      <c r="FZJ83" s="425"/>
      <c r="FZK83" s="425"/>
      <c r="FZL83" s="425"/>
      <c r="FZM83" s="425"/>
      <c r="FZN83" s="425"/>
      <c r="FZO83" s="425"/>
      <c r="FZP83" s="425"/>
      <c r="FZQ83" s="425"/>
      <c r="FZR83" s="425"/>
      <c r="FZS83" s="425"/>
      <c r="FZT83" s="425"/>
      <c r="FZU83" s="425"/>
      <c r="FZV83" s="425"/>
      <c r="FZW83" s="425"/>
      <c r="FZX83" s="425"/>
      <c r="FZY83" s="425"/>
      <c r="FZZ83" s="425"/>
      <c r="GAA83" s="425"/>
      <c r="GAB83" s="425"/>
      <c r="GAC83" s="425"/>
      <c r="GAD83" s="425"/>
      <c r="GAE83" s="425"/>
      <c r="GAF83" s="425"/>
      <c r="GAG83" s="425"/>
      <c r="GAH83" s="425"/>
      <c r="GAI83" s="425"/>
      <c r="GAJ83" s="425"/>
      <c r="GAK83" s="425"/>
      <c r="GAL83" s="425"/>
      <c r="GAM83" s="425"/>
      <c r="GAN83" s="425"/>
      <c r="GAO83" s="425"/>
      <c r="GAP83" s="425"/>
      <c r="GAQ83" s="425"/>
      <c r="GAR83" s="425"/>
      <c r="GAS83" s="425"/>
      <c r="GAT83" s="425"/>
      <c r="GAU83" s="425"/>
      <c r="GAV83" s="425"/>
      <c r="GAW83" s="425"/>
      <c r="GAX83" s="425"/>
      <c r="GAY83" s="425"/>
      <c r="GAZ83" s="425"/>
      <c r="GBA83" s="425"/>
      <c r="GBB83" s="425"/>
      <c r="GBC83" s="425"/>
      <c r="GBD83" s="425"/>
      <c r="GBE83" s="425"/>
      <c r="GBF83" s="425"/>
      <c r="GBG83" s="425"/>
      <c r="GBH83" s="425"/>
      <c r="GBI83" s="425"/>
      <c r="GBJ83" s="425"/>
      <c r="GBK83" s="425"/>
      <c r="GBL83" s="425"/>
      <c r="GBM83" s="425"/>
      <c r="GBN83" s="425"/>
      <c r="GBO83" s="425"/>
      <c r="GBP83" s="425"/>
      <c r="GBQ83" s="425"/>
      <c r="GBR83" s="425"/>
      <c r="GBS83" s="425"/>
      <c r="GBT83" s="425"/>
      <c r="GBU83" s="425"/>
      <c r="GBV83" s="425"/>
      <c r="GBW83" s="425"/>
      <c r="GBX83" s="425"/>
      <c r="GBY83" s="425"/>
      <c r="GBZ83" s="425"/>
      <c r="GCA83" s="425"/>
      <c r="GCB83" s="425"/>
      <c r="GCC83" s="425"/>
      <c r="GCD83" s="425"/>
      <c r="GCE83" s="425"/>
      <c r="GCF83" s="425"/>
      <c r="GCG83" s="425"/>
      <c r="GCH83" s="425"/>
      <c r="GCI83" s="425"/>
      <c r="GCJ83" s="425"/>
      <c r="GCK83" s="425"/>
      <c r="GCL83" s="425"/>
      <c r="GCM83" s="425"/>
      <c r="GCN83" s="425"/>
      <c r="GCO83" s="425"/>
      <c r="GCP83" s="425"/>
      <c r="GCQ83" s="425"/>
      <c r="GCR83" s="425"/>
      <c r="GCS83" s="425"/>
      <c r="GCT83" s="425"/>
      <c r="GCU83" s="425"/>
      <c r="GCV83" s="425"/>
      <c r="GCW83" s="425"/>
      <c r="GCX83" s="425"/>
      <c r="GCY83" s="425"/>
      <c r="GCZ83" s="425"/>
      <c r="GDA83" s="425"/>
      <c r="GDB83" s="425"/>
      <c r="GDC83" s="425"/>
      <c r="GDD83" s="425"/>
      <c r="GDE83" s="425"/>
      <c r="GDF83" s="425"/>
      <c r="GDG83" s="425"/>
      <c r="GDH83" s="425"/>
      <c r="GDI83" s="425"/>
      <c r="GDJ83" s="425"/>
      <c r="GDK83" s="425"/>
      <c r="GDL83" s="425"/>
      <c r="GDM83" s="425"/>
      <c r="GDN83" s="425"/>
      <c r="GDO83" s="425"/>
      <c r="GDP83" s="425"/>
      <c r="GDQ83" s="425"/>
      <c r="GDR83" s="425"/>
      <c r="GDS83" s="425"/>
      <c r="GDT83" s="425"/>
      <c r="GDU83" s="425"/>
      <c r="GDV83" s="425"/>
      <c r="GDW83" s="425"/>
      <c r="GDX83" s="425"/>
      <c r="GDY83" s="425"/>
      <c r="GDZ83" s="425"/>
      <c r="GEA83" s="425"/>
      <c r="GEB83" s="425"/>
      <c r="GEC83" s="425"/>
      <c r="GED83" s="425"/>
      <c r="GEE83" s="425"/>
      <c r="GEF83" s="425"/>
      <c r="GEG83" s="425"/>
      <c r="GEH83" s="425"/>
      <c r="GEI83" s="425"/>
      <c r="GEJ83" s="425"/>
      <c r="GEK83" s="425"/>
      <c r="GEL83" s="425"/>
      <c r="GEM83" s="425"/>
      <c r="GEN83" s="425"/>
      <c r="GEO83" s="425"/>
      <c r="GEP83" s="425"/>
      <c r="GEQ83" s="425"/>
      <c r="GER83" s="425"/>
      <c r="GES83" s="425"/>
      <c r="GET83" s="425"/>
      <c r="GEU83" s="425"/>
      <c r="GEV83" s="425"/>
      <c r="GEW83" s="425"/>
      <c r="GEX83" s="425"/>
      <c r="GEY83" s="425"/>
      <c r="GEZ83" s="425"/>
      <c r="GFA83" s="425"/>
      <c r="GFB83" s="425"/>
      <c r="GFC83" s="425"/>
      <c r="GFD83" s="425"/>
      <c r="GFE83" s="425"/>
      <c r="GFF83" s="425"/>
      <c r="GFG83" s="425"/>
      <c r="GFH83" s="425"/>
      <c r="GFI83" s="425"/>
      <c r="GFJ83" s="425"/>
      <c r="GFK83" s="425"/>
      <c r="GFL83" s="425"/>
      <c r="GFM83" s="425"/>
      <c r="GFN83" s="425"/>
      <c r="GFO83" s="425"/>
      <c r="GFP83" s="425"/>
      <c r="GFQ83" s="425"/>
      <c r="GFR83" s="425"/>
      <c r="GFS83" s="425"/>
      <c r="GFT83" s="425"/>
      <c r="GFU83" s="425"/>
      <c r="GFV83" s="425"/>
      <c r="GFW83" s="425"/>
      <c r="GFX83" s="425"/>
      <c r="GFY83" s="425"/>
      <c r="GFZ83" s="425"/>
      <c r="GGA83" s="425"/>
      <c r="GGB83" s="425"/>
      <c r="GGC83" s="425"/>
      <c r="GGD83" s="425"/>
      <c r="GGE83" s="425"/>
      <c r="GGF83" s="425"/>
      <c r="GGG83" s="425"/>
      <c r="GGH83" s="425"/>
      <c r="GGI83" s="425"/>
      <c r="GGJ83" s="425"/>
      <c r="GGK83" s="425"/>
      <c r="GGL83" s="425"/>
      <c r="GGM83" s="425"/>
      <c r="GGN83" s="425"/>
      <c r="GGO83" s="425"/>
      <c r="GGP83" s="425"/>
      <c r="GGQ83" s="425"/>
      <c r="GGR83" s="425"/>
      <c r="GGS83" s="425"/>
      <c r="GGT83" s="425"/>
      <c r="GGU83" s="425"/>
      <c r="GGV83" s="425"/>
      <c r="GGW83" s="425"/>
      <c r="GGX83" s="425"/>
      <c r="GGY83" s="425"/>
      <c r="GGZ83" s="425"/>
      <c r="GHA83" s="425"/>
      <c r="GHB83" s="425"/>
      <c r="GHC83" s="425"/>
      <c r="GHD83" s="425"/>
      <c r="GHE83" s="425"/>
      <c r="GHF83" s="425"/>
      <c r="GHG83" s="425"/>
      <c r="GHH83" s="425"/>
      <c r="GHI83" s="425"/>
      <c r="GHJ83" s="425"/>
      <c r="GHK83" s="425"/>
      <c r="GHL83" s="425"/>
      <c r="GHM83" s="425"/>
      <c r="GHN83" s="425"/>
      <c r="GHO83" s="425"/>
      <c r="GHP83" s="425"/>
      <c r="GHQ83" s="425"/>
      <c r="GHR83" s="425"/>
      <c r="GHS83" s="425"/>
      <c r="GHT83" s="425"/>
      <c r="GHU83" s="425"/>
      <c r="GHV83" s="425"/>
      <c r="GHW83" s="425"/>
      <c r="GHX83" s="425"/>
      <c r="GHY83" s="425"/>
      <c r="GHZ83" s="425"/>
      <c r="GIA83" s="425"/>
      <c r="GIB83" s="425"/>
      <c r="GIC83" s="425"/>
      <c r="GID83" s="425"/>
      <c r="GIE83" s="425"/>
      <c r="GIF83" s="425"/>
      <c r="GIG83" s="425"/>
      <c r="GIH83" s="425"/>
      <c r="GII83" s="425"/>
      <c r="GIJ83" s="425"/>
      <c r="GIK83" s="425"/>
      <c r="GIL83" s="425"/>
      <c r="GIM83" s="425"/>
      <c r="GIN83" s="425"/>
      <c r="GIO83" s="425"/>
      <c r="GIP83" s="425"/>
      <c r="GIQ83" s="425"/>
      <c r="GIR83" s="425"/>
      <c r="GIS83" s="425"/>
      <c r="GIT83" s="425"/>
      <c r="GIU83" s="425"/>
      <c r="GIV83" s="425"/>
      <c r="GIW83" s="425"/>
      <c r="GIX83" s="425"/>
      <c r="GIY83" s="425"/>
      <c r="GIZ83" s="425"/>
      <c r="GJA83" s="425"/>
      <c r="GJB83" s="425"/>
      <c r="GJC83" s="425"/>
      <c r="GJD83" s="425"/>
      <c r="GJE83" s="425"/>
      <c r="GJF83" s="425"/>
      <c r="GJG83" s="425"/>
      <c r="GJH83" s="425"/>
      <c r="GJI83" s="425"/>
      <c r="GJJ83" s="425"/>
      <c r="GJK83" s="425"/>
      <c r="GJL83" s="425"/>
      <c r="GJM83" s="425"/>
      <c r="GJN83" s="425"/>
      <c r="GJO83" s="425"/>
      <c r="GJP83" s="425"/>
      <c r="GJQ83" s="425"/>
      <c r="GJR83" s="425"/>
      <c r="GJS83" s="425"/>
      <c r="GJT83" s="425"/>
      <c r="GJU83" s="425"/>
      <c r="GJV83" s="425"/>
      <c r="GJW83" s="425"/>
      <c r="GJX83" s="425"/>
      <c r="GJY83" s="425"/>
      <c r="GJZ83" s="425"/>
      <c r="GKA83" s="425"/>
      <c r="GKB83" s="425"/>
      <c r="GKC83" s="425"/>
      <c r="GKD83" s="425"/>
      <c r="GKE83" s="425"/>
      <c r="GKF83" s="425"/>
      <c r="GKG83" s="425"/>
      <c r="GKH83" s="425"/>
      <c r="GKI83" s="425"/>
      <c r="GKJ83" s="425"/>
      <c r="GKK83" s="425"/>
      <c r="GKL83" s="425"/>
      <c r="GKM83" s="425"/>
      <c r="GKN83" s="425"/>
      <c r="GKO83" s="425"/>
      <c r="GKP83" s="425"/>
      <c r="GKQ83" s="425"/>
      <c r="GKR83" s="425"/>
      <c r="GKS83" s="425"/>
      <c r="GKT83" s="425"/>
      <c r="GKU83" s="425"/>
      <c r="GKV83" s="425"/>
      <c r="GKW83" s="425"/>
      <c r="GKX83" s="425"/>
      <c r="GKY83" s="425"/>
      <c r="GKZ83" s="425"/>
      <c r="GLA83" s="425"/>
      <c r="GLB83" s="425"/>
      <c r="GLC83" s="425"/>
      <c r="GLD83" s="425"/>
      <c r="GLE83" s="425"/>
      <c r="GLF83" s="425"/>
      <c r="GLG83" s="425"/>
      <c r="GLH83" s="425"/>
      <c r="GLI83" s="425"/>
      <c r="GLJ83" s="425"/>
      <c r="GLK83" s="425"/>
      <c r="GLL83" s="425"/>
      <c r="GLM83" s="425"/>
      <c r="GLN83" s="425"/>
      <c r="GLO83" s="425"/>
      <c r="GLP83" s="425"/>
      <c r="GLQ83" s="425"/>
      <c r="GLR83" s="425"/>
      <c r="GLS83" s="425"/>
      <c r="GLT83" s="425"/>
      <c r="GLU83" s="425"/>
      <c r="GLV83" s="425"/>
      <c r="GLW83" s="425"/>
      <c r="GLX83" s="425"/>
      <c r="GLY83" s="425"/>
      <c r="GLZ83" s="425"/>
      <c r="GMA83" s="425"/>
      <c r="GMB83" s="425"/>
      <c r="GMC83" s="425"/>
      <c r="GMD83" s="425"/>
      <c r="GME83" s="425"/>
      <c r="GMF83" s="425"/>
      <c r="GMG83" s="425"/>
      <c r="GMH83" s="425"/>
      <c r="GMI83" s="425"/>
      <c r="GMJ83" s="425"/>
      <c r="GMK83" s="425"/>
      <c r="GML83" s="425"/>
      <c r="GMM83" s="425"/>
      <c r="GMN83" s="425"/>
      <c r="GMO83" s="425"/>
      <c r="GMP83" s="425"/>
      <c r="GMQ83" s="425"/>
      <c r="GMR83" s="425"/>
      <c r="GMS83" s="425"/>
      <c r="GMT83" s="425"/>
      <c r="GMU83" s="425"/>
      <c r="GMV83" s="425"/>
      <c r="GMW83" s="425"/>
      <c r="GMX83" s="425"/>
      <c r="GMY83" s="425"/>
      <c r="GMZ83" s="425"/>
      <c r="GNA83" s="425"/>
      <c r="GNB83" s="425"/>
      <c r="GNC83" s="425"/>
      <c r="GND83" s="425"/>
      <c r="GNE83" s="425"/>
      <c r="GNF83" s="425"/>
      <c r="GNG83" s="425"/>
      <c r="GNH83" s="425"/>
      <c r="GNI83" s="425"/>
      <c r="GNJ83" s="425"/>
      <c r="GNK83" s="425"/>
      <c r="GNL83" s="425"/>
      <c r="GNM83" s="425"/>
      <c r="GNN83" s="425"/>
      <c r="GNO83" s="425"/>
      <c r="GNP83" s="425"/>
      <c r="GNQ83" s="425"/>
      <c r="GNR83" s="425"/>
      <c r="GNS83" s="425"/>
      <c r="GNT83" s="425"/>
      <c r="GNU83" s="425"/>
      <c r="GNV83" s="425"/>
      <c r="GNW83" s="425"/>
      <c r="GNX83" s="425"/>
      <c r="GNY83" s="425"/>
      <c r="GNZ83" s="425"/>
      <c r="GOA83" s="425"/>
      <c r="GOB83" s="425"/>
      <c r="GOC83" s="425"/>
      <c r="GOD83" s="425"/>
      <c r="GOE83" s="425"/>
      <c r="GOF83" s="425"/>
      <c r="GOG83" s="425"/>
      <c r="GOH83" s="425"/>
      <c r="GOI83" s="425"/>
      <c r="GOJ83" s="425"/>
      <c r="GOK83" s="425"/>
      <c r="GOL83" s="425"/>
      <c r="GOM83" s="425"/>
      <c r="GON83" s="425"/>
      <c r="GOO83" s="425"/>
      <c r="GOP83" s="425"/>
      <c r="GOQ83" s="425"/>
      <c r="GOR83" s="425"/>
      <c r="GOS83" s="425"/>
      <c r="GOT83" s="425"/>
      <c r="GOU83" s="425"/>
      <c r="GOV83" s="425"/>
      <c r="GOW83" s="425"/>
      <c r="GOX83" s="425"/>
      <c r="GOY83" s="425"/>
      <c r="GOZ83" s="425"/>
      <c r="GPA83" s="425"/>
      <c r="GPB83" s="425"/>
      <c r="GPC83" s="425"/>
      <c r="GPD83" s="425"/>
      <c r="GPE83" s="425"/>
      <c r="GPF83" s="425"/>
      <c r="GPG83" s="425"/>
      <c r="GPH83" s="425"/>
      <c r="GPI83" s="425"/>
      <c r="GPJ83" s="425"/>
      <c r="GPK83" s="425"/>
      <c r="GPL83" s="425"/>
      <c r="GPM83" s="425"/>
      <c r="GPN83" s="425"/>
      <c r="GPO83" s="425"/>
      <c r="GPP83" s="425"/>
      <c r="GPQ83" s="425"/>
      <c r="GPR83" s="425"/>
      <c r="GPS83" s="425"/>
      <c r="GPT83" s="425"/>
      <c r="GPU83" s="425"/>
      <c r="GPV83" s="425"/>
      <c r="GPW83" s="425"/>
      <c r="GPX83" s="425"/>
      <c r="GPY83" s="425"/>
      <c r="GPZ83" s="425"/>
      <c r="GQA83" s="425"/>
      <c r="GQB83" s="425"/>
      <c r="GQC83" s="425"/>
      <c r="GQD83" s="425"/>
      <c r="GQE83" s="425"/>
      <c r="GQF83" s="425"/>
      <c r="GQG83" s="425"/>
      <c r="GQH83" s="425"/>
      <c r="GQI83" s="425"/>
      <c r="GQJ83" s="425"/>
      <c r="GQK83" s="425"/>
      <c r="GQL83" s="425"/>
      <c r="GQM83" s="425"/>
      <c r="GQN83" s="425"/>
      <c r="GQO83" s="425"/>
      <c r="GQP83" s="425"/>
      <c r="GQQ83" s="425"/>
      <c r="GQR83" s="425"/>
      <c r="GQS83" s="425"/>
      <c r="GQT83" s="425"/>
      <c r="GQU83" s="425"/>
      <c r="GQV83" s="425"/>
      <c r="GQW83" s="425"/>
      <c r="GQX83" s="425"/>
      <c r="GQY83" s="425"/>
      <c r="GQZ83" s="425"/>
      <c r="GRA83" s="425"/>
      <c r="GRB83" s="425"/>
      <c r="GRC83" s="425"/>
      <c r="GRD83" s="425"/>
      <c r="GRE83" s="425"/>
      <c r="GRF83" s="425"/>
      <c r="GRG83" s="425"/>
      <c r="GRH83" s="425"/>
      <c r="GRI83" s="425"/>
      <c r="GRJ83" s="425"/>
      <c r="GRK83" s="425"/>
      <c r="GRL83" s="425"/>
      <c r="GRM83" s="425"/>
      <c r="GRN83" s="425"/>
      <c r="GRO83" s="425"/>
      <c r="GRP83" s="425"/>
      <c r="GRQ83" s="425"/>
      <c r="GRR83" s="425"/>
      <c r="GRS83" s="425"/>
      <c r="GRT83" s="425"/>
      <c r="GRU83" s="425"/>
      <c r="GRV83" s="425"/>
      <c r="GRW83" s="425"/>
      <c r="GRX83" s="425"/>
      <c r="GRY83" s="425"/>
      <c r="GRZ83" s="425"/>
      <c r="GSA83" s="425"/>
      <c r="GSB83" s="425"/>
      <c r="GSC83" s="425"/>
      <c r="GSD83" s="425"/>
      <c r="GSE83" s="425"/>
      <c r="GSF83" s="425"/>
      <c r="GSG83" s="425"/>
      <c r="GSH83" s="425"/>
      <c r="GSI83" s="425"/>
      <c r="GSJ83" s="425"/>
      <c r="GSK83" s="425"/>
      <c r="GSL83" s="425"/>
      <c r="GSM83" s="425"/>
      <c r="GSN83" s="425"/>
      <c r="GSO83" s="425"/>
      <c r="GSP83" s="425"/>
      <c r="GSQ83" s="425"/>
      <c r="GSR83" s="425"/>
      <c r="GSS83" s="425"/>
      <c r="GST83" s="425"/>
      <c r="GSU83" s="425"/>
      <c r="GSV83" s="425"/>
      <c r="GSW83" s="425"/>
      <c r="GSX83" s="425"/>
      <c r="GSY83" s="425"/>
      <c r="GSZ83" s="425"/>
      <c r="GTA83" s="425"/>
      <c r="GTB83" s="425"/>
      <c r="GTC83" s="425"/>
      <c r="GTD83" s="425"/>
      <c r="GTE83" s="425"/>
      <c r="GTF83" s="425"/>
      <c r="GTG83" s="425"/>
      <c r="GTH83" s="425"/>
      <c r="GTI83" s="425"/>
      <c r="GTJ83" s="425"/>
      <c r="GTK83" s="425"/>
      <c r="GTL83" s="425"/>
      <c r="GTM83" s="425"/>
      <c r="GTN83" s="425"/>
      <c r="GTO83" s="425"/>
      <c r="GTP83" s="425"/>
      <c r="GTQ83" s="425"/>
      <c r="GTR83" s="425"/>
      <c r="GTS83" s="425"/>
      <c r="GTT83" s="425"/>
      <c r="GTU83" s="425"/>
      <c r="GTV83" s="425"/>
      <c r="GTW83" s="425"/>
      <c r="GTX83" s="425"/>
      <c r="GTY83" s="425"/>
      <c r="GTZ83" s="425"/>
      <c r="GUA83" s="425"/>
      <c r="GUB83" s="425"/>
      <c r="GUC83" s="425"/>
      <c r="GUD83" s="425"/>
      <c r="GUE83" s="425"/>
      <c r="GUF83" s="425"/>
      <c r="GUG83" s="425"/>
      <c r="GUH83" s="425"/>
      <c r="GUI83" s="425"/>
      <c r="GUJ83" s="425"/>
      <c r="GUK83" s="425"/>
      <c r="GUL83" s="425"/>
      <c r="GUM83" s="425"/>
      <c r="GUN83" s="425"/>
      <c r="GUO83" s="425"/>
      <c r="GUP83" s="425"/>
      <c r="GUQ83" s="425"/>
      <c r="GUR83" s="425"/>
      <c r="GUS83" s="425"/>
      <c r="GUT83" s="425"/>
      <c r="GUU83" s="425"/>
      <c r="GUV83" s="425"/>
      <c r="GUW83" s="425"/>
      <c r="GUX83" s="425"/>
      <c r="GUY83" s="425"/>
      <c r="GUZ83" s="425"/>
      <c r="GVA83" s="425"/>
      <c r="GVB83" s="425"/>
      <c r="GVC83" s="425"/>
      <c r="GVD83" s="425"/>
      <c r="GVE83" s="425"/>
      <c r="GVF83" s="425"/>
      <c r="GVG83" s="425"/>
      <c r="GVH83" s="425"/>
      <c r="GVI83" s="425"/>
      <c r="GVJ83" s="425"/>
      <c r="GVK83" s="425"/>
      <c r="GVL83" s="425"/>
      <c r="GVM83" s="425"/>
      <c r="GVN83" s="425"/>
      <c r="GVO83" s="425"/>
      <c r="GVP83" s="425"/>
      <c r="GVQ83" s="425"/>
      <c r="GVR83" s="425"/>
      <c r="GVS83" s="425"/>
      <c r="GVT83" s="425"/>
      <c r="GVU83" s="425"/>
      <c r="GVV83" s="425"/>
      <c r="GVW83" s="425"/>
      <c r="GVX83" s="425"/>
      <c r="GVY83" s="425"/>
      <c r="GVZ83" s="425"/>
      <c r="GWA83" s="425"/>
      <c r="GWB83" s="425"/>
      <c r="GWC83" s="425"/>
      <c r="GWD83" s="425"/>
      <c r="GWE83" s="425"/>
      <c r="GWF83" s="425"/>
      <c r="GWG83" s="425"/>
      <c r="GWH83" s="425"/>
      <c r="GWI83" s="425"/>
      <c r="GWJ83" s="425"/>
      <c r="GWK83" s="425"/>
      <c r="GWL83" s="425"/>
      <c r="GWM83" s="425"/>
      <c r="GWN83" s="425"/>
      <c r="GWO83" s="425"/>
      <c r="GWP83" s="425"/>
      <c r="GWQ83" s="425"/>
      <c r="GWR83" s="425"/>
      <c r="GWS83" s="425"/>
      <c r="GWT83" s="425"/>
      <c r="GWU83" s="425"/>
      <c r="GWV83" s="425"/>
      <c r="GWW83" s="425"/>
      <c r="GWX83" s="425"/>
      <c r="GWY83" s="425"/>
      <c r="GWZ83" s="425"/>
      <c r="GXA83" s="425"/>
      <c r="GXB83" s="425"/>
      <c r="GXC83" s="425"/>
      <c r="GXD83" s="425"/>
      <c r="GXE83" s="425"/>
      <c r="GXF83" s="425"/>
      <c r="GXG83" s="425"/>
      <c r="GXH83" s="425"/>
      <c r="GXI83" s="425"/>
      <c r="GXJ83" s="425"/>
      <c r="GXK83" s="425"/>
      <c r="GXL83" s="425"/>
      <c r="GXM83" s="425"/>
      <c r="GXN83" s="425"/>
      <c r="GXO83" s="425"/>
      <c r="GXP83" s="425"/>
      <c r="GXQ83" s="425"/>
      <c r="GXR83" s="425"/>
      <c r="GXS83" s="425"/>
      <c r="GXT83" s="425"/>
      <c r="GXU83" s="425"/>
      <c r="GXV83" s="425"/>
      <c r="GXW83" s="425"/>
      <c r="GXX83" s="425"/>
      <c r="GXY83" s="425"/>
      <c r="GXZ83" s="425"/>
      <c r="GYA83" s="425"/>
      <c r="GYB83" s="425"/>
      <c r="GYC83" s="425"/>
      <c r="GYD83" s="425"/>
      <c r="GYE83" s="425"/>
      <c r="GYF83" s="425"/>
      <c r="GYG83" s="425"/>
      <c r="GYH83" s="425"/>
      <c r="GYI83" s="425"/>
      <c r="GYJ83" s="425"/>
      <c r="GYK83" s="425"/>
      <c r="GYL83" s="425"/>
      <c r="GYM83" s="425"/>
      <c r="GYN83" s="425"/>
      <c r="GYO83" s="425"/>
      <c r="GYP83" s="425"/>
      <c r="GYQ83" s="425"/>
      <c r="GYR83" s="425"/>
      <c r="GYS83" s="425"/>
      <c r="GYT83" s="425"/>
      <c r="GYU83" s="425"/>
      <c r="GYV83" s="425"/>
      <c r="GYW83" s="425"/>
      <c r="GYX83" s="425"/>
      <c r="GYY83" s="425"/>
      <c r="GYZ83" s="425"/>
      <c r="GZA83" s="425"/>
      <c r="GZB83" s="425"/>
      <c r="GZC83" s="425"/>
      <c r="GZD83" s="425"/>
      <c r="GZE83" s="425"/>
      <c r="GZF83" s="425"/>
      <c r="GZG83" s="425"/>
      <c r="GZH83" s="425"/>
      <c r="GZI83" s="425"/>
      <c r="GZJ83" s="425"/>
      <c r="GZK83" s="425"/>
      <c r="GZL83" s="425"/>
      <c r="GZM83" s="425"/>
      <c r="GZN83" s="425"/>
      <c r="GZO83" s="425"/>
      <c r="GZP83" s="425"/>
      <c r="GZQ83" s="425"/>
      <c r="GZR83" s="425"/>
      <c r="GZS83" s="425"/>
      <c r="GZT83" s="425"/>
      <c r="GZU83" s="425"/>
      <c r="GZV83" s="425"/>
      <c r="GZW83" s="425"/>
      <c r="GZX83" s="425"/>
      <c r="GZY83" s="425"/>
      <c r="GZZ83" s="425"/>
      <c r="HAA83" s="425"/>
      <c r="HAB83" s="425"/>
      <c r="HAC83" s="425"/>
      <c r="HAD83" s="425"/>
      <c r="HAE83" s="425"/>
      <c r="HAF83" s="425"/>
      <c r="HAG83" s="425"/>
      <c r="HAH83" s="425"/>
      <c r="HAI83" s="425"/>
      <c r="HAJ83" s="425"/>
      <c r="HAK83" s="425"/>
      <c r="HAL83" s="425"/>
      <c r="HAM83" s="425"/>
      <c r="HAN83" s="425"/>
      <c r="HAO83" s="425"/>
      <c r="HAP83" s="425"/>
      <c r="HAQ83" s="425"/>
      <c r="HAR83" s="425"/>
      <c r="HAS83" s="425"/>
      <c r="HAT83" s="425"/>
      <c r="HAU83" s="425"/>
      <c r="HAV83" s="425"/>
      <c r="HAW83" s="425"/>
      <c r="HAX83" s="425"/>
      <c r="HAY83" s="425"/>
      <c r="HAZ83" s="425"/>
      <c r="HBA83" s="425"/>
      <c r="HBB83" s="425"/>
      <c r="HBC83" s="425"/>
      <c r="HBD83" s="425"/>
      <c r="HBE83" s="425"/>
      <c r="HBF83" s="425"/>
      <c r="HBG83" s="425"/>
      <c r="HBH83" s="425"/>
      <c r="HBI83" s="425"/>
      <c r="HBJ83" s="425"/>
      <c r="HBK83" s="425"/>
      <c r="HBL83" s="425"/>
      <c r="HBM83" s="425"/>
      <c r="HBN83" s="425"/>
      <c r="HBO83" s="425"/>
      <c r="HBP83" s="425"/>
      <c r="HBQ83" s="425"/>
      <c r="HBR83" s="425"/>
      <c r="HBS83" s="425"/>
      <c r="HBT83" s="425"/>
      <c r="HBU83" s="425"/>
      <c r="HBV83" s="425"/>
      <c r="HBW83" s="425"/>
      <c r="HBX83" s="425"/>
      <c r="HBY83" s="425"/>
      <c r="HBZ83" s="425"/>
      <c r="HCA83" s="425"/>
      <c r="HCB83" s="425"/>
      <c r="HCC83" s="425"/>
      <c r="HCD83" s="425"/>
      <c r="HCE83" s="425"/>
      <c r="HCF83" s="425"/>
      <c r="HCG83" s="425"/>
      <c r="HCH83" s="425"/>
      <c r="HCI83" s="425"/>
      <c r="HCJ83" s="425"/>
      <c r="HCK83" s="425"/>
      <c r="HCL83" s="425"/>
      <c r="HCM83" s="425"/>
      <c r="HCN83" s="425"/>
      <c r="HCO83" s="425"/>
      <c r="HCP83" s="425"/>
      <c r="HCQ83" s="425"/>
      <c r="HCR83" s="425"/>
      <c r="HCS83" s="425"/>
      <c r="HCT83" s="425"/>
      <c r="HCU83" s="425"/>
      <c r="HCV83" s="425"/>
      <c r="HCW83" s="425"/>
      <c r="HCX83" s="425"/>
      <c r="HCY83" s="425"/>
      <c r="HCZ83" s="425"/>
      <c r="HDA83" s="425"/>
      <c r="HDB83" s="425"/>
      <c r="HDC83" s="425"/>
      <c r="HDD83" s="425"/>
      <c r="HDE83" s="425"/>
      <c r="HDF83" s="425"/>
      <c r="HDG83" s="425"/>
      <c r="HDH83" s="425"/>
      <c r="HDI83" s="425"/>
      <c r="HDJ83" s="425"/>
      <c r="HDK83" s="425"/>
      <c r="HDL83" s="425"/>
      <c r="HDM83" s="425"/>
      <c r="HDN83" s="425"/>
      <c r="HDO83" s="425"/>
      <c r="HDP83" s="425"/>
      <c r="HDQ83" s="425"/>
      <c r="HDR83" s="425"/>
      <c r="HDS83" s="425"/>
      <c r="HDT83" s="425"/>
      <c r="HDU83" s="425"/>
      <c r="HDV83" s="425"/>
      <c r="HDW83" s="425"/>
      <c r="HDX83" s="425"/>
      <c r="HDY83" s="425"/>
      <c r="HDZ83" s="425"/>
      <c r="HEA83" s="425"/>
      <c r="HEB83" s="425"/>
      <c r="HEC83" s="425"/>
      <c r="HED83" s="425"/>
      <c r="HEE83" s="425"/>
      <c r="HEF83" s="425"/>
      <c r="HEG83" s="425"/>
      <c r="HEH83" s="425"/>
      <c r="HEI83" s="425"/>
      <c r="HEJ83" s="425"/>
      <c r="HEK83" s="425"/>
      <c r="HEL83" s="425"/>
      <c r="HEM83" s="425"/>
      <c r="HEN83" s="425"/>
      <c r="HEO83" s="425"/>
      <c r="HEP83" s="425"/>
      <c r="HEQ83" s="425"/>
      <c r="HER83" s="425"/>
      <c r="HES83" s="425"/>
      <c r="HET83" s="425"/>
      <c r="HEU83" s="425"/>
      <c r="HEV83" s="425"/>
      <c r="HEW83" s="425"/>
      <c r="HEX83" s="425"/>
      <c r="HEY83" s="425"/>
      <c r="HEZ83" s="425"/>
      <c r="HFA83" s="425"/>
      <c r="HFB83" s="425"/>
      <c r="HFC83" s="425"/>
      <c r="HFD83" s="425"/>
      <c r="HFE83" s="425"/>
      <c r="HFF83" s="425"/>
      <c r="HFG83" s="425"/>
      <c r="HFH83" s="425"/>
      <c r="HFI83" s="425"/>
      <c r="HFJ83" s="425"/>
      <c r="HFK83" s="425"/>
      <c r="HFL83" s="425"/>
      <c r="HFM83" s="425"/>
      <c r="HFN83" s="425"/>
      <c r="HFO83" s="425"/>
      <c r="HFP83" s="425"/>
      <c r="HFQ83" s="425"/>
      <c r="HFR83" s="425"/>
      <c r="HFS83" s="425"/>
      <c r="HFT83" s="425"/>
      <c r="HFU83" s="425"/>
      <c r="HFV83" s="425"/>
      <c r="HFW83" s="425"/>
      <c r="HFX83" s="425"/>
      <c r="HFY83" s="425"/>
      <c r="HFZ83" s="425"/>
      <c r="HGA83" s="425"/>
      <c r="HGB83" s="425"/>
      <c r="HGC83" s="425"/>
      <c r="HGD83" s="425"/>
      <c r="HGE83" s="425"/>
      <c r="HGF83" s="425"/>
      <c r="HGG83" s="425"/>
      <c r="HGH83" s="425"/>
      <c r="HGI83" s="425"/>
      <c r="HGJ83" s="425"/>
      <c r="HGK83" s="425"/>
      <c r="HGL83" s="425"/>
      <c r="HGM83" s="425"/>
      <c r="HGN83" s="425"/>
      <c r="HGO83" s="425"/>
      <c r="HGP83" s="425"/>
      <c r="HGQ83" s="425"/>
      <c r="HGR83" s="425"/>
      <c r="HGS83" s="425"/>
      <c r="HGT83" s="425"/>
      <c r="HGU83" s="425"/>
      <c r="HGV83" s="425"/>
      <c r="HGW83" s="425"/>
      <c r="HGX83" s="425"/>
      <c r="HGY83" s="425"/>
      <c r="HGZ83" s="425"/>
      <c r="HHA83" s="425"/>
      <c r="HHB83" s="425"/>
      <c r="HHC83" s="425"/>
      <c r="HHD83" s="425"/>
      <c r="HHE83" s="425"/>
      <c r="HHF83" s="425"/>
      <c r="HHG83" s="425"/>
      <c r="HHH83" s="425"/>
      <c r="HHI83" s="425"/>
      <c r="HHJ83" s="425"/>
      <c r="HHK83" s="425"/>
      <c r="HHL83" s="425"/>
      <c r="HHM83" s="425"/>
      <c r="HHN83" s="425"/>
      <c r="HHO83" s="425"/>
      <c r="HHP83" s="425"/>
      <c r="HHQ83" s="425"/>
      <c r="HHR83" s="425"/>
      <c r="HHS83" s="425"/>
      <c r="HHT83" s="425"/>
      <c r="HHU83" s="425"/>
      <c r="HHV83" s="425"/>
      <c r="HHW83" s="425"/>
      <c r="HHX83" s="425"/>
      <c r="HHY83" s="425"/>
      <c r="HHZ83" s="425"/>
      <c r="HIA83" s="425"/>
      <c r="HIB83" s="425"/>
      <c r="HIC83" s="425"/>
      <c r="HID83" s="425"/>
      <c r="HIE83" s="425"/>
      <c r="HIF83" s="425"/>
      <c r="HIG83" s="425"/>
      <c r="HIH83" s="425"/>
      <c r="HII83" s="425"/>
      <c r="HIJ83" s="425"/>
      <c r="HIK83" s="425"/>
      <c r="HIL83" s="425"/>
      <c r="HIM83" s="425"/>
      <c r="HIN83" s="425"/>
      <c r="HIO83" s="425"/>
      <c r="HIP83" s="425"/>
      <c r="HIQ83" s="425"/>
      <c r="HIR83" s="425"/>
      <c r="HIS83" s="425"/>
      <c r="HIT83" s="425"/>
      <c r="HIU83" s="425"/>
      <c r="HIV83" s="425"/>
      <c r="HIW83" s="425"/>
      <c r="HIX83" s="425"/>
      <c r="HIY83" s="425"/>
      <c r="HIZ83" s="425"/>
      <c r="HJA83" s="425"/>
      <c r="HJB83" s="425"/>
      <c r="HJC83" s="425"/>
      <c r="HJD83" s="425"/>
      <c r="HJE83" s="425"/>
      <c r="HJF83" s="425"/>
      <c r="HJG83" s="425"/>
      <c r="HJH83" s="425"/>
      <c r="HJI83" s="425"/>
      <c r="HJJ83" s="425"/>
      <c r="HJK83" s="425"/>
      <c r="HJL83" s="425"/>
      <c r="HJM83" s="425"/>
      <c r="HJN83" s="425"/>
      <c r="HJO83" s="425"/>
      <c r="HJP83" s="425"/>
      <c r="HJQ83" s="425"/>
      <c r="HJR83" s="425"/>
      <c r="HJS83" s="425"/>
      <c r="HJT83" s="425"/>
      <c r="HJU83" s="425"/>
      <c r="HJV83" s="425"/>
      <c r="HJW83" s="425"/>
      <c r="HJX83" s="425"/>
      <c r="HJY83" s="425"/>
      <c r="HJZ83" s="425"/>
      <c r="HKA83" s="425"/>
      <c r="HKB83" s="425"/>
      <c r="HKC83" s="425"/>
      <c r="HKD83" s="425"/>
      <c r="HKE83" s="425"/>
      <c r="HKF83" s="425"/>
      <c r="HKG83" s="425"/>
      <c r="HKH83" s="425"/>
      <c r="HKI83" s="425"/>
      <c r="HKJ83" s="425"/>
      <c r="HKK83" s="425"/>
      <c r="HKL83" s="425"/>
      <c r="HKM83" s="425"/>
      <c r="HKN83" s="425"/>
      <c r="HKO83" s="425"/>
      <c r="HKP83" s="425"/>
      <c r="HKQ83" s="425"/>
      <c r="HKR83" s="425"/>
      <c r="HKS83" s="425"/>
      <c r="HKT83" s="425"/>
      <c r="HKU83" s="425"/>
      <c r="HKV83" s="425"/>
      <c r="HKW83" s="425"/>
      <c r="HKX83" s="425"/>
      <c r="HKY83" s="425"/>
      <c r="HKZ83" s="425"/>
      <c r="HLA83" s="425"/>
      <c r="HLB83" s="425"/>
      <c r="HLC83" s="425"/>
      <c r="HLD83" s="425"/>
      <c r="HLE83" s="425"/>
      <c r="HLF83" s="425"/>
      <c r="HLG83" s="425"/>
      <c r="HLH83" s="425"/>
      <c r="HLI83" s="425"/>
      <c r="HLJ83" s="425"/>
      <c r="HLK83" s="425"/>
      <c r="HLL83" s="425"/>
      <c r="HLM83" s="425"/>
      <c r="HLN83" s="425"/>
      <c r="HLO83" s="425"/>
      <c r="HLP83" s="425"/>
      <c r="HLQ83" s="425"/>
      <c r="HLR83" s="425"/>
      <c r="HLS83" s="425"/>
      <c r="HLT83" s="425"/>
      <c r="HLU83" s="425"/>
      <c r="HLV83" s="425"/>
      <c r="HLW83" s="425"/>
      <c r="HLX83" s="425"/>
      <c r="HLY83" s="425"/>
      <c r="HLZ83" s="425"/>
      <c r="HMA83" s="425"/>
      <c r="HMB83" s="425"/>
      <c r="HMC83" s="425"/>
      <c r="HMD83" s="425"/>
      <c r="HME83" s="425"/>
      <c r="HMF83" s="425"/>
      <c r="HMG83" s="425"/>
      <c r="HMH83" s="425"/>
      <c r="HMI83" s="425"/>
      <c r="HMJ83" s="425"/>
      <c r="HMK83" s="425"/>
      <c r="HML83" s="425"/>
      <c r="HMM83" s="425"/>
      <c r="HMN83" s="425"/>
      <c r="HMO83" s="425"/>
      <c r="HMP83" s="425"/>
      <c r="HMQ83" s="425"/>
      <c r="HMR83" s="425"/>
      <c r="HMS83" s="425"/>
      <c r="HMT83" s="425"/>
      <c r="HMU83" s="425"/>
      <c r="HMV83" s="425"/>
      <c r="HMW83" s="425"/>
      <c r="HMX83" s="425"/>
      <c r="HMY83" s="425"/>
      <c r="HMZ83" s="425"/>
      <c r="HNA83" s="425"/>
      <c r="HNB83" s="425"/>
      <c r="HNC83" s="425"/>
      <c r="HND83" s="425"/>
      <c r="HNE83" s="425"/>
      <c r="HNF83" s="425"/>
      <c r="HNG83" s="425"/>
      <c r="HNH83" s="425"/>
      <c r="HNI83" s="425"/>
      <c r="HNJ83" s="425"/>
      <c r="HNK83" s="425"/>
      <c r="HNL83" s="425"/>
      <c r="HNM83" s="425"/>
      <c r="HNN83" s="425"/>
      <c r="HNO83" s="425"/>
      <c r="HNP83" s="425"/>
      <c r="HNQ83" s="425"/>
      <c r="HNR83" s="425"/>
      <c r="HNS83" s="425"/>
      <c r="HNT83" s="425"/>
      <c r="HNU83" s="425"/>
      <c r="HNV83" s="425"/>
      <c r="HNW83" s="425"/>
      <c r="HNX83" s="425"/>
      <c r="HNY83" s="425"/>
      <c r="HNZ83" s="425"/>
      <c r="HOA83" s="425"/>
      <c r="HOB83" s="425"/>
      <c r="HOC83" s="425"/>
      <c r="HOD83" s="425"/>
      <c r="HOE83" s="425"/>
      <c r="HOF83" s="425"/>
      <c r="HOG83" s="425"/>
      <c r="HOH83" s="425"/>
      <c r="HOI83" s="425"/>
      <c r="HOJ83" s="425"/>
      <c r="HOK83" s="425"/>
      <c r="HOL83" s="425"/>
      <c r="HOM83" s="425"/>
      <c r="HON83" s="425"/>
      <c r="HOO83" s="425"/>
      <c r="HOP83" s="425"/>
      <c r="HOQ83" s="425"/>
      <c r="HOR83" s="425"/>
      <c r="HOS83" s="425"/>
      <c r="HOT83" s="425"/>
      <c r="HOU83" s="425"/>
      <c r="HOV83" s="425"/>
      <c r="HOW83" s="425"/>
      <c r="HOX83" s="425"/>
      <c r="HOY83" s="425"/>
      <c r="HOZ83" s="425"/>
      <c r="HPA83" s="425"/>
      <c r="HPB83" s="425"/>
      <c r="HPC83" s="425"/>
      <c r="HPD83" s="425"/>
      <c r="HPE83" s="425"/>
      <c r="HPF83" s="425"/>
      <c r="HPG83" s="425"/>
      <c r="HPH83" s="425"/>
      <c r="HPI83" s="425"/>
      <c r="HPJ83" s="425"/>
      <c r="HPK83" s="425"/>
      <c r="HPL83" s="425"/>
      <c r="HPM83" s="425"/>
      <c r="HPN83" s="425"/>
      <c r="HPO83" s="425"/>
      <c r="HPP83" s="425"/>
      <c r="HPQ83" s="425"/>
      <c r="HPR83" s="425"/>
      <c r="HPS83" s="425"/>
      <c r="HPT83" s="425"/>
      <c r="HPU83" s="425"/>
      <c r="HPV83" s="425"/>
      <c r="HPW83" s="425"/>
      <c r="HPX83" s="425"/>
      <c r="HPY83" s="425"/>
      <c r="HPZ83" s="425"/>
      <c r="HQA83" s="425"/>
      <c r="HQB83" s="425"/>
      <c r="HQC83" s="425"/>
      <c r="HQD83" s="425"/>
      <c r="HQE83" s="425"/>
      <c r="HQF83" s="425"/>
      <c r="HQG83" s="425"/>
      <c r="HQH83" s="425"/>
      <c r="HQI83" s="425"/>
      <c r="HQJ83" s="425"/>
      <c r="HQK83" s="425"/>
      <c r="HQL83" s="425"/>
      <c r="HQM83" s="425"/>
      <c r="HQN83" s="425"/>
      <c r="HQO83" s="425"/>
      <c r="HQP83" s="425"/>
      <c r="HQQ83" s="425"/>
      <c r="HQR83" s="425"/>
      <c r="HQS83" s="425"/>
      <c r="HQT83" s="425"/>
      <c r="HQU83" s="425"/>
      <c r="HQV83" s="425"/>
      <c r="HQW83" s="425"/>
      <c r="HQX83" s="425"/>
      <c r="HQY83" s="425"/>
      <c r="HQZ83" s="425"/>
      <c r="HRA83" s="425"/>
      <c r="HRB83" s="425"/>
      <c r="HRC83" s="425"/>
      <c r="HRD83" s="425"/>
      <c r="HRE83" s="425"/>
      <c r="HRF83" s="425"/>
      <c r="HRG83" s="425"/>
      <c r="HRH83" s="425"/>
      <c r="HRI83" s="425"/>
      <c r="HRJ83" s="425"/>
      <c r="HRK83" s="425"/>
      <c r="HRL83" s="425"/>
      <c r="HRM83" s="425"/>
      <c r="HRN83" s="425"/>
      <c r="HRO83" s="425"/>
      <c r="HRP83" s="425"/>
      <c r="HRQ83" s="425"/>
      <c r="HRR83" s="425"/>
      <c r="HRS83" s="425"/>
      <c r="HRT83" s="425"/>
      <c r="HRU83" s="425"/>
      <c r="HRV83" s="425"/>
      <c r="HRW83" s="425"/>
      <c r="HRX83" s="425"/>
      <c r="HRY83" s="425"/>
      <c r="HRZ83" s="425"/>
      <c r="HSA83" s="425"/>
      <c r="HSB83" s="425"/>
      <c r="HSC83" s="425"/>
      <c r="HSD83" s="425"/>
      <c r="HSE83" s="425"/>
      <c r="HSF83" s="425"/>
      <c r="HSG83" s="425"/>
      <c r="HSH83" s="425"/>
      <c r="HSI83" s="425"/>
      <c r="HSJ83" s="425"/>
      <c r="HSK83" s="425"/>
      <c r="HSL83" s="425"/>
      <c r="HSM83" s="425"/>
      <c r="HSN83" s="425"/>
      <c r="HSO83" s="425"/>
      <c r="HSP83" s="425"/>
      <c r="HSQ83" s="425"/>
      <c r="HSR83" s="425"/>
      <c r="HSS83" s="425"/>
      <c r="HST83" s="425"/>
      <c r="HSU83" s="425"/>
      <c r="HSV83" s="425"/>
      <c r="HSW83" s="425"/>
      <c r="HSX83" s="425"/>
      <c r="HSY83" s="425"/>
      <c r="HSZ83" s="425"/>
      <c r="HTA83" s="425"/>
      <c r="HTB83" s="425"/>
      <c r="HTC83" s="425"/>
      <c r="HTD83" s="425"/>
      <c r="HTE83" s="425"/>
      <c r="HTF83" s="425"/>
      <c r="HTG83" s="425"/>
      <c r="HTH83" s="425"/>
      <c r="HTI83" s="425"/>
      <c r="HTJ83" s="425"/>
      <c r="HTK83" s="425"/>
      <c r="HTL83" s="425"/>
      <c r="HTM83" s="425"/>
      <c r="HTN83" s="425"/>
      <c r="HTO83" s="425"/>
      <c r="HTP83" s="425"/>
      <c r="HTQ83" s="425"/>
      <c r="HTR83" s="425"/>
      <c r="HTS83" s="425"/>
      <c r="HTT83" s="425"/>
      <c r="HTU83" s="425"/>
      <c r="HTV83" s="425"/>
      <c r="HTW83" s="425"/>
      <c r="HTX83" s="425"/>
      <c r="HTY83" s="425"/>
      <c r="HTZ83" s="425"/>
      <c r="HUA83" s="425"/>
      <c r="HUB83" s="425"/>
      <c r="HUC83" s="425"/>
      <c r="HUD83" s="425"/>
      <c r="HUE83" s="425"/>
      <c r="HUF83" s="425"/>
      <c r="HUG83" s="425"/>
      <c r="HUH83" s="425"/>
      <c r="HUI83" s="425"/>
      <c r="HUJ83" s="425"/>
      <c r="HUK83" s="425"/>
      <c r="HUL83" s="425"/>
      <c r="HUM83" s="425"/>
      <c r="HUN83" s="425"/>
      <c r="HUO83" s="425"/>
      <c r="HUP83" s="425"/>
      <c r="HUQ83" s="425"/>
      <c r="HUR83" s="425"/>
      <c r="HUS83" s="425"/>
      <c r="HUT83" s="425"/>
      <c r="HUU83" s="425"/>
      <c r="HUV83" s="425"/>
      <c r="HUW83" s="425"/>
      <c r="HUX83" s="425"/>
      <c r="HUY83" s="425"/>
      <c r="HUZ83" s="425"/>
      <c r="HVA83" s="425"/>
      <c r="HVB83" s="425"/>
      <c r="HVC83" s="425"/>
      <c r="HVD83" s="425"/>
      <c r="HVE83" s="425"/>
      <c r="HVF83" s="425"/>
      <c r="HVG83" s="425"/>
      <c r="HVH83" s="425"/>
      <c r="HVI83" s="425"/>
      <c r="HVJ83" s="425"/>
      <c r="HVK83" s="425"/>
      <c r="HVL83" s="425"/>
      <c r="HVM83" s="425"/>
      <c r="HVN83" s="425"/>
      <c r="HVO83" s="425"/>
      <c r="HVP83" s="425"/>
      <c r="HVQ83" s="425"/>
      <c r="HVR83" s="425"/>
      <c r="HVS83" s="425"/>
      <c r="HVT83" s="425"/>
      <c r="HVU83" s="425"/>
      <c r="HVV83" s="425"/>
      <c r="HVW83" s="425"/>
      <c r="HVX83" s="425"/>
      <c r="HVY83" s="425"/>
      <c r="HVZ83" s="425"/>
      <c r="HWA83" s="425"/>
      <c r="HWB83" s="425"/>
      <c r="HWC83" s="425"/>
      <c r="HWD83" s="425"/>
      <c r="HWE83" s="425"/>
      <c r="HWF83" s="425"/>
      <c r="HWG83" s="425"/>
      <c r="HWH83" s="425"/>
      <c r="HWI83" s="425"/>
      <c r="HWJ83" s="425"/>
      <c r="HWK83" s="425"/>
      <c r="HWL83" s="425"/>
      <c r="HWM83" s="425"/>
      <c r="HWN83" s="425"/>
      <c r="HWO83" s="425"/>
      <c r="HWP83" s="425"/>
      <c r="HWQ83" s="425"/>
      <c r="HWR83" s="425"/>
      <c r="HWS83" s="425"/>
      <c r="HWT83" s="425"/>
      <c r="HWU83" s="425"/>
      <c r="HWV83" s="425"/>
      <c r="HWW83" s="425"/>
      <c r="HWX83" s="425"/>
      <c r="HWY83" s="425"/>
      <c r="HWZ83" s="425"/>
      <c r="HXA83" s="425"/>
      <c r="HXB83" s="425"/>
      <c r="HXC83" s="425"/>
      <c r="HXD83" s="425"/>
      <c r="HXE83" s="425"/>
      <c r="HXF83" s="425"/>
      <c r="HXG83" s="425"/>
      <c r="HXH83" s="425"/>
      <c r="HXI83" s="425"/>
      <c r="HXJ83" s="425"/>
      <c r="HXK83" s="425"/>
      <c r="HXL83" s="425"/>
      <c r="HXM83" s="425"/>
      <c r="HXN83" s="425"/>
      <c r="HXO83" s="425"/>
      <c r="HXP83" s="425"/>
      <c r="HXQ83" s="425"/>
      <c r="HXR83" s="425"/>
      <c r="HXS83" s="425"/>
      <c r="HXT83" s="425"/>
      <c r="HXU83" s="425"/>
      <c r="HXV83" s="425"/>
      <c r="HXW83" s="425"/>
      <c r="HXX83" s="425"/>
      <c r="HXY83" s="425"/>
      <c r="HXZ83" s="425"/>
      <c r="HYA83" s="425"/>
      <c r="HYB83" s="425"/>
      <c r="HYC83" s="425"/>
      <c r="HYD83" s="425"/>
      <c r="HYE83" s="425"/>
      <c r="HYF83" s="425"/>
      <c r="HYG83" s="425"/>
      <c r="HYH83" s="425"/>
      <c r="HYI83" s="425"/>
      <c r="HYJ83" s="425"/>
      <c r="HYK83" s="425"/>
      <c r="HYL83" s="425"/>
      <c r="HYM83" s="425"/>
      <c r="HYN83" s="425"/>
      <c r="HYO83" s="425"/>
      <c r="HYP83" s="425"/>
      <c r="HYQ83" s="425"/>
      <c r="HYR83" s="425"/>
      <c r="HYS83" s="425"/>
      <c r="HYT83" s="425"/>
      <c r="HYU83" s="425"/>
      <c r="HYV83" s="425"/>
      <c r="HYW83" s="425"/>
      <c r="HYX83" s="425"/>
      <c r="HYY83" s="425"/>
      <c r="HYZ83" s="425"/>
      <c r="HZA83" s="425"/>
      <c r="HZB83" s="425"/>
      <c r="HZC83" s="425"/>
      <c r="HZD83" s="425"/>
      <c r="HZE83" s="425"/>
      <c r="HZF83" s="425"/>
      <c r="HZG83" s="425"/>
      <c r="HZH83" s="425"/>
      <c r="HZI83" s="425"/>
      <c r="HZJ83" s="425"/>
      <c r="HZK83" s="425"/>
      <c r="HZL83" s="425"/>
      <c r="HZM83" s="425"/>
      <c r="HZN83" s="425"/>
      <c r="HZO83" s="425"/>
      <c r="HZP83" s="425"/>
      <c r="HZQ83" s="425"/>
      <c r="HZR83" s="425"/>
      <c r="HZS83" s="425"/>
      <c r="HZT83" s="425"/>
      <c r="HZU83" s="425"/>
      <c r="HZV83" s="425"/>
      <c r="HZW83" s="425"/>
      <c r="HZX83" s="425"/>
      <c r="HZY83" s="425"/>
      <c r="HZZ83" s="425"/>
      <c r="IAA83" s="425"/>
      <c r="IAB83" s="425"/>
      <c r="IAC83" s="425"/>
      <c r="IAD83" s="425"/>
      <c r="IAE83" s="425"/>
      <c r="IAF83" s="425"/>
      <c r="IAG83" s="425"/>
      <c r="IAH83" s="425"/>
      <c r="IAI83" s="425"/>
      <c r="IAJ83" s="425"/>
      <c r="IAK83" s="425"/>
      <c r="IAL83" s="425"/>
      <c r="IAM83" s="425"/>
      <c r="IAN83" s="425"/>
      <c r="IAO83" s="425"/>
      <c r="IAP83" s="425"/>
      <c r="IAQ83" s="425"/>
      <c r="IAR83" s="425"/>
      <c r="IAS83" s="425"/>
      <c r="IAT83" s="425"/>
      <c r="IAU83" s="425"/>
      <c r="IAV83" s="425"/>
      <c r="IAW83" s="425"/>
      <c r="IAX83" s="425"/>
      <c r="IAY83" s="425"/>
      <c r="IAZ83" s="425"/>
      <c r="IBA83" s="425"/>
      <c r="IBB83" s="425"/>
      <c r="IBC83" s="425"/>
      <c r="IBD83" s="425"/>
      <c r="IBE83" s="425"/>
      <c r="IBF83" s="425"/>
      <c r="IBG83" s="425"/>
      <c r="IBH83" s="425"/>
      <c r="IBI83" s="425"/>
      <c r="IBJ83" s="425"/>
      <c r="IBK83" s="425"/>
      <c r="IBL83" s="425"/>
      <c r="IBM83" s="425"/>
      <c r="IBN83" s="425"/>
      <c r="IBO83" s="425"/>
      <c r="IBP83" s="425"/>
      <c r="IBQ83" s="425"/>
      <c r="IBR83" s="425"/>
      <c r="IBS83" s="425"/>
      <c r="IBT83" s="425"/>
      <c r="IBU83" s="425"/>
      <c r="IBV83" s="425"/>
      <c r="IBW83" s="425"/>
      <c r="IBX83" s="425"/>
      <c r="IBY83" s="425"/>
      <c r="IBZ83" s="425"/>
      <c r="ICA83" s="425"/>
      <c r="ICB83" s="425"/>
      <c r="ICC83" s="425"/>
      <c r="ICD83" s="425"/>
      <c r="ICE83" s="425"/>
      <c r="ICF83" s="425"/>
      <c r="ICG83" s="425"/>
      <c r="ICH83" s="425"/>
      <c r="ICI83" s="425"/>
      <c r="ICJ83" s="425"/>
      <c r="ICK83" s="425"/>
      <c r="ICL83" s="425"/>
      <c r="ICM83" s="425"/>
      <c r="ICN83" s="425"/>
      <c r="ICO83" s="425"/>
      <c r="ICP83" s="425"/>
      <c r="ICQ83" s="425"/>
      <c r="ICR83" s="425"/>
      <c r="ICS83" s="425"/>
      <c r="ICT83" s="425"/>
      <c r="ICU83" s="425"/>
      <c r="ICV83" s="425"/>
      <c r="ICW83" s="425"/>
      <c r="ICX83" s="425"/>
      <c r="ICY83" s="425"/>
      <c r="ICZ83" s="425"/>
      <c r="IDA83" s="425"/>
      <c r="IDB83" s="425"/>
      <c r="IDC83" s="425"/>
      <c r="IDD83" s="425"/>
      <c r="IDE83" s="425"/>
      <c r="IDF83" s="425"/>
      <c r="IDG83" s="425"/>
      <c r="IDH83" s="425"/>
      <c r="IDI83" s="425"/>
      <c r="IDJ83" s="425"/>
      <c r="IDK83" s="425"/>
      <c r="IDL83" s="425"/>
      <c r="IDM83" s="425"/>
      <c r="IDN83" s="425"/>
      <c r="IDO83" s="425"/>
      <c r="IDP83" s="425"/>
      <c r="IDQ83" s="425"/>
      <c r="IDR83" s="425"/>
      <c r="IDS83" s="425"/>
      <c r="IDT83" s="425"/>
      <c r="IDU83" s="425"/>
      <c r="IDV83" s="425"/>
      <c r="IDW83" s="425"/>
      <c r="IDX83" s="425"/>
      <c r="IDY83" s="425"/>
      <c r="IDZ83" s="425"/>
      <c r="IEA83" s="425"/>
      <c r="IEB83" s="425"/>
      <c r="IEC83" s="425"/>
      <c r="IED83" s="425"/>
      <c r="IEE83" s="425"/>
      <c r="IEF83" s="425"/>
      <c r="IEG83" s="425"/>
      <c r="IEH83" s="425"/>
      <c r="IEI83" s="425"/>
      <c r="IEJ83" s="425"/>
      <c r="IEK83" s="425"/>
      <c r="IEL83" s="425"/>
      <c r="IEM83" s="425"/>
      <c r="IEN83" s="425"/>
      <c r="IEO83" s="425"/>
      <c r="IEP83" s="425"/>
      <c r="IEQ83" s="425"/>
      <c r="IER83" s="425"/>
      <c r="IES83" s="425"/>
      <c r="IET83" s="425"/>
      <c r="IEU83" s="425"/>
      <c r="IEV83" s="425"/>
      <c r="IEW83" s="425"/>
      <c r="IEX83" s="425"/>
      <c r="IEY83" s="425"/>
      <c r="IEZ83" s="425"/>
      <c r="IFA83" s="425"/>
      <c r="IFB83" s="425"/>
      <c r="IFC83" s="425"/>
      <c r="IFD83" s="425"/>
      <c r="IFE83" s="425"/>
      <c r="IFF83" s="425"/>
      <c r="IFG83" s="425"/>
      <c r="IFH83" s="425"/>
      <c r="IFI83" s="425"/>
      <c r="IFJ83" s="425"/>
      <c r="IFK83" s="425"/>
      <c r="IFL83" s="425"/>
      <c r="IFM83" s="425"/>
      <c r="IFN83" s="425"/>
      <c r="IFO83" s="425"/>
      <c r="IFP83" s="425"/>
      <c r="IFQ83" s="425"/>
      <c r="IFR83" s="425"/>
      <c r="IFS83" s="425"/>
      <c r="IFT83" s="425"/>
      <c r="IFU83" s="425"/>
      <c r="IFV83" s="425"/>
      <c r="IFW83" s="425"/>
      <c r="IFX83" s="425"/>
      <c r="IFY83" s="425"/>
      <c r="IFZ83" s="425"/>
      <c r="IGA83" s="425"/>
      <c r="IGB83" s="425"/>
      <c r="IGC83" s="425"/>
      <c r="IGD83" s="425"/>
      <c r="IGE83" s="425"/>
      <c r="IGF83" s="425"/>
      <c r="IGG83" s="425"/>
      <c r="IGH83" s="425"/>
      <c r="IGI83" s="425"/>
      <c r="IGJ83" s="425"/>
      <c r="IGK83" s="425"/>
      <c r="IGL83" s="425"/>
      <c r="IGM83" s="425"/>
      <c r="IGN83" s="425"/>
      <c r="IGO83" s="425"/>
      <c r="IGP83" s="425"/>
      <c r="IGQ83" s="425"/>
      <c r="IGR83" s="425"/>
      <c r="IGS83" s="425"/>
      <c r="IGT83" s="425"/>
      <c r="IGU83" s="425"/>
      <c r="IGV83" s="425"/>
      <c r="IGW83" s="425"/>
      <c r="IGX83" s="425"/>
      <c r="IGY83" s="425"/>
      <c r="IGZ83" s="425"/>
      <c r="IHA83" s="425"/>
      <c r="IHB83" s="425"/>
      <c r="IHC83" s="425"/>
      <c r="IHD83" s="425"/>
      <c r="IHE83" s="425"/>
      <c r="IHF83" s="425"/>
      <c r="IHG83" s="425"/>
      <c r="IHH83" s="425"/>
      <c r="IHI83" s="425"/>
      <c r="IHJ83" s="425"/>
      <c r="IHK83" s="425"/>
      <c r="IHL83" s="425"/>
      <c r="IHM83" s="425"/>
      <c r="IHN83" s="425"/>
      <c r="IHO83" s="425"/>
      <c r="IHP83" s="425"/>
      <c r="IHQ83" s="425"/>
      <c r="IHR83" s="425"/>
      <c r="IHS83" s="425"/>
      <c r="IHT83" s="425"/>
      <c r="IHU83" s="425"/>
      <c r="IHV83" s="425"/>
      <c r="IHW83" s="425"/>
      <c r="IHX83" s="425"/>
      <c r="IHY83" s="425"/>
      <c r="IHZ83" s="425"/>
      <c r="IIA83" s="425"/>
      <c r="IIB83" s="425"/>
      <c r="IIC83" s="425"/>
      <c r="IID83" s="425"/>
      <c r="IIE83" s="425"/>
      <c r="IIF83" s="425"/>
      <c r="IIG83" s="425"/>
      <c r="IIH83" s="425"/>
      <c r="III83" s="425"/>
      <c r="IIJ83" s="425"/>
      <c r="IIK83" s="425"/>
      <c r="IIL83" s="425"/>
      <c r="IIM83" s="425"/>
      <c r="IIN83" s="425"/>
      <c r="IIO83" s="425"/>
      <c r="IIP83" s="425"/>
      <c r="IIQ83" s="425"/>
      <c r="IIR83" s="425"/>
      <c r="IIS83" s="425"/>
      <c r="IIT83" s="425"/>
      <c r="IIU83" s="425"/>
      <c r="IIV83" s="425"/>
      <c r="IIW83" s="425"/>
      <c r="IIX83" s="425"/>
      <c r="IIY83" s="425"/>
      <c r="IIZ83" s="425"/>
      <c r="IJA83" s="425"/>
      <c r="IJB83" s="425"/>
      <c r="IJC83" s="425"/>
      <c r="IJD83" s="425"/>
      <c r="IJE83" s="425"/>
      <c r="IJF83" s="425"/>
      <c r="IJG83" s="425"/>
      <c r="IJH83" s="425"/>
      <c r="IJI83" s="425"/>
      <c r="IJJ83" s="425"/>
      <c r="IJK83" s="425"/>
      <c r="IJL83" s="425"/>
      <c r="IJM83" s="425"/>
      <c r="IJN83" s="425"/>
      <c r="IJO83" s="425"/>
      <c r="IJP83" s="425"/>
      <c r="IJQ83" s="425"/>
      <c r="IJR83" s="425"/>
      <c r="IJS83" s="425"/>
      <c r="IJT83" s="425"/>
      <c r="IJU83" s="425"/>
      <c r="IJV83" s="425"/>
      <c r="IJW83" s="425"/>
      <c r="IJX83" s="425"/>
      <c r="IJY83" s="425"/>
      <c r="IJZ83" s="425"/>
      <c r="IKA83" s="425"/>
      <c r="IKB83" s="425"/>
      <c r="IKC83" s="425"/>
      <c r="IKD83" s="425"/>
      <c r="IKE83" s="425"/>
      <c r="IKF83" s="425"/>
      <c r="IKG83" s="425"/>
      <c r="IKH83" s="425"/>
      <c r="IKI83" s="425"/>
      <c r="IKJ83" s="425"/>
      <c r="IKK83" s="425"/>
      <c r="IKL83" s="425"/>
      <c r="IKM83" s="425"/>
      <c r="IKN83" s="425"/>
      <c r="IKO83" s="425"/>
      <c r="IKP83" s="425"/>
      <c r="IKQ83" s="425"/>
      <c r="IKR83" s="425"/>
      <c r="IKS83" s="425"/>
      <c r="IKT83" s="425"/>
      <c r="IKU83" s="425"/>
      <c r="IKV83" s="425"/>
      <c r="IKW83" s="425"/>
      <c r="IKX83" s="425"/>
      <c r="IKY83" s="425"/>
      <c r="IKZ83" s="425"/>
      <c r="ILA83" s="425"/>
      <c r="ILB83" s="425"/>
      <c r="ILC83" s="425"/>
      <c r="ILD83" s="425"/>
      <c r="ILE83" s="425"/>
      <c r="ILF83" s="425"/>
      <c r="ILG83" s="425"/>
      <c r="ILH83" s="425"/>
      <c r="ILI83" s="425"/>
      <c r="ILJ83" s="425"/>
      <c r="ILK83" s="425"/>
      <c r="ILL83" s="425"/>
      <c r="ILM83" s="425"/>
      <c r="ILN83" s="425"/>
      <c r="ILO83" s="425"/>
      <c r="ILP83" s="425"/>
      <c r="ILQ83" s="425"/>
      <c r="ILR83" s="425"/>
      <c r="ILS83" s="425"/>
      <c r="ILT83" s="425"/>
      <c r="ILU83" s="425"/>
      <c r="ILV83" s="425"/>
      <c r="ILW83" s="425"/>
      <c r="ILX83" s="425"/>
      <c r="ILY83" s="425"/>
      <c r="ILZ83" s="425"/>
      <c r="IMA83" s="425"/>
      <c r="IMB83" s="425"/>
      <c r="IMC83" s="425"/>
      <c r="IMD83" s="425"/>
      <c r="IME83" s="425"/>
      <c r="IMF83" s="425"/>
      <c r="IMG83" s="425"/>
      <c r="IMH83" s="425"/>
      <c r="IMI83" s="425"/>
      <c r="IMJ83" s="425"/>
      <c r="IMK83" s="425"/>
      <c r="IML83" s="425"/>
      <c r="IMM83" s="425"/>
      <c r="IMN83" s="425"/>
      <c r="IMO83" s="425"/>
      <c r="IMP83" s="425"/>
      <c r="IMQ83" s="425"/>
      <c r="IMR83" s="425"/>
      <c r="IMS83" s="425"/>
      <c r="IMT83" s="425"/>
      <c r="IMU83" s="425"/>
      <c r="IMV83" s="425"/>
      <c r="IMW83" s="425"/>
      <c r="IMX83" s="425"/>
      <c r="IMY83" s="425"/>
      <c r="IMZ83" s="425"/>
      <c r="INA83" s="425"/>
      <c r="INB83" s="425"/>
      <c r="INC83" s="425"/>
      <c r="IND83" s="425"/>
      <c r="INE83" s="425"/>
      <c r="INF83" s="425"/>
      <c r="ING83" s="425"/>
      <c r="INH83" s="425"/>
      <c r="INI83" s="425"/>
      <c r="INJ83" s="425"/>
      <c r="INK83" s="425"/>
      <c r="INL83" s="425"/>
      <c r="INM83" s="425"/>
      <c r="INN83" s="425"/>
      <c r="INO83" s="425"/>
      <c r="INP83" s="425"/>
      <c r="INQ83" s="425"/>
      <c r="INR83" s="425"/>
      <c r="INS83" s="425"/>
      <c r="INT83" s="425"/>
      <c r="INU83" s="425"/>
      <c r="INV83" s="425"/>
      <c r="INW83" s="425"/>
      <c r="INX83" s="425"/>
      <c r="INY83" s="425"/>
      <c r="INZ83" s="425"/>
      <c r="IOA83" s="425"/>
      <c r="IOB83" s="425"/>
      <c r="IOC83" s="425"/>
      <c r="IOD83" s="425"/>
      <c r="IOE83" s="425"/>
      <c r="IOF83" s="425"/>
      <c r="IOG83" s="425"/>
      <c r="IOH83" s="425"/>
      <c r="IOI83" s="425"/>
      <c r="IOJ83" s="425"/>
      <c r="IOK83" s="425"/>
      <c r="IOL83" s="425"/>
      <c r="IOM83" s="425"/>
      <c r="ION83" s="425"/>
      <c r="IOO83" s="425"/>
      <c r="IOP83" s="425"/>
      <c r="IOQ83" s="425"/>
      <c r="IOR83" s="425"/>
      <c r="IOS83" s="425"/>
      <c r="IOT83" s="425"/>
      <c r="IOU83" s="425"/>
      <c r="IOV83" s="425"/>
      <c r="IOW83" s="425"/>
      <c r="IOX83" s="425"/>
      <c r="IOY83" s="425"/>
      <c r="IOZ83" s="425"/>
      <c r="IPA83" s="425"/>
      <c r="IPB83" s="425"/>
      <c r="IPC83" s="425"/>
      <c r="IPD83" s="425"/>
      <c r="IPE83" s="425"/>
      <c r="IPF83" s="425"/>
      <c r="IPG83" s="425"/>
      <c r="IPH83" s="425"/>
      <c r="IPI83" s="425"/>
      <c r="IPJ83" s="425"/>
      <c r="IPK83" s="425"/>
      <c r="IPL83" s="425"/>
      <c r="IPM83" s="425"/>
      <c r="IPN83" s="425"/>
      <c r="IPO83" s="425"/>
      <c r="IPP83" s="425"/>
      <c r="IPQ83" s="425"/>
      <c r="IPR83" s="425"/>
      <c r="IPS83" s="425"/>
      <c r="IPT83" s="425"/>
      <c r="IPU83" s="425"/>
      <c r="IPV83" s="425"/>
      <c r="IPW83" s="425"/>
      <c r="IPX83" s="425"/>
      <c r="IPY83" s="425"/>
      <c r="IPZ83" s="425"/>
      <c r="IQA83" s="425"/>
      <c r="IQB83" s="425"/>
      <c r="IQC83" s="425"/>
      <c r="IQD83" s="425"/>
      <c r="IQE83" s="425"/>
      <c r="IQF83" s="425"/>
      <c r="IQG83" s="425"/>
      <c r="IQH83" s="425"/>
      <c r="IQI83" s="425"/>
      <c r="IQJ83" s="425"/>
      <c r="IQK83" s="425"/>
      <c r="IQL83" s="425"/>
      <c r="IQM83" s="425"/>
      <c r="IQN83" s="425"/>
      <c r="IQO83" s="425"/>
      <c r="IQP83" s="425"/>
      <c r="IQQ83" s="425"/>
      <c r="IQR83" s="425"/>
      <c r="IQS83" s="425"/>
      <c r="IQT83" s="425"/>
      <c r="IQU83" s="425"/>
      <c r="IQV83" s="425"/>
      <c r="IQW83" s="425"/>
      <c r="IQX83" s="425"/>
      <c r="IQY83" s="425"/>
      <c r="IQZ83" s="425"/>
      <c r="IRA83" s="425"/>
      <c r="IRB83" s="425"/>
      <c r="IRC83" s="425"/>
      <c r="IRD83" s="425"/>
      <c r="IRE83" s="425"/>
      <c r="IRF83" s="425"/>
      <c r="IRG83" s="425"/>
      <c r="IRH83" s="425"/>
      <c r="IRI83" s="425"/>
      <c r="IRJ83" s="425"/>
      <c r="IRK83" s="425"/>
      <c r="IRL83" s="425"/>
      <c r="IRM83" s="425"/>
      <c r="IRN83" s="425"/>
      <c r="IRO83" s="425"/>
      <c r="IRP83" s="425"/>
      <c r="IRQ83" s="425"/>
      <c r="IRR83" s="425"/>
      <c r="IRS83" s="425"/>
      <c r="IRT83" s="425"/>
      <c r="IRU83" s="425"/>
      <c r="IRV83" s="425"/>
      <c r="IRW83" s="425"/>
      <c r="IRX83" s="425"/>
      <c r="IRY83" s="425"/>
      <c r="IRZ83" s="425"/>
      <c r="ISA83" s="425"/>
      <c r="ISB83" s="425"/>
      <c r="ISC83" s="425"/>
      <c r="ISD83" s="425"/>
      <c r="ISE83" s="425"/>
      <c r="ISF83" s="425"/>
      <c r="ISG83" s="425"/>
      <c r="ISH83" s="425"/>
      <c r="ISI83" s="425"/>
      <c r="ISJ83" s="425"/>
      <c r="ISK83" s="425"/>
      <c r="ISL83" s="425"/>
      <c r="ISM83" s="425"/>
      <c r="ISN83" s="425"/>
      <c r="ISO83" s="425"/>
      <c r="ISP83" s="425"/>
      <c r="ISQ83" s="425"/>
      <c r="ISR83" s="425"/>
      <c r="ISS83" s="425"/>
      <c r="IST83" s="425"/>
      <c r="ISU83" s="425"/>
      <c r="ISV83" s="425"/>
      <c r="ISW83" s="425"/>
      <c r="ISX83" s="425"/>
      <c r="ISY83" s="425"/>
      <c r="ISZ83" s="425"/>
      <c r="ITA83" s="425"/>
      <c r="ITB83" s="425"/>
      <c r="ITC83" s="425"/>
      <c r="ITD83" s="425"/>
      <c r="ITE83" s="425"/>
      <c r="ITF83" s="425"/>
      <c r="ITG83" s="425"/>
      <c r="ITH83" s="425"/>
      <c r="ITI83" s="425"/>
      <c r="ITJ83" s="425"/>
      <c r="ITK83" s="425"/>
      <c r="ITL83" s="425"/>
      <c r="ITM83" s="425"/>
      <c r="ITN83" s="425"/>
      <c r="ITO83" s="425"/>
      <c r="ITP83" s="425"/>
      <c r="ITQ83" s="425"/>
      <c r="ITR83" s="425"/>
      <c r="ITS83" s="425"/>
      <c r="ITT83" s="425"/>
      <c r="ITU83" s="425"/>
      <c r="ITV83" s="425"/>
      <c r="ITW83" s="425"/>
      <c r="ITX83" s="425"/>
      <c r="ITY83" s="425"/>
      <c r="ITZ83" s="425"/>
      <c r="IUA83" s="425"/>
      <c r="IUB83" s="425"/>
      <c r="IUC83" s="425"/>
      <c r="IUD83" s="425"/>
      <c r="IUE83" s="425"/>
      <c r="IUF83" s="425"/>
      <c r="IUG83" s="425"/>
      <c r="IUH83" s="425"/>
      <c r="IUI83" s="425"/>
      <c r="IUJ83" s="425"/>
      <c r="IUK83" s="425"/>
      <c r="IUL83" s="425"/>
      <c r="IUM83" s="425"/>
      <c r="IUN83" s="425"/>
      <c r="IUO83" s="425"/>
      <c r="IUP83" s="425"/>
      <c r="IUQ83" s="425"/>
      <c r="IUR83" s="425"/>
      <c r="IUS83" s="425"/>
      <c r="IUT83" s="425"/>
      <c r="IUU83" s="425"/>
      <c r="IUV83" s="425"/>
      <c r="IUW83" s="425"/>
      <c r="IUX83" s="425"/>
      <c r="IUY83" s="425"/>
      <c r="IUZ83" s="425"/>
      <c r="IVA83" s="425"/>
      <c r="IVB83" s="425"/>
      <c r="IVC83" s="425"/>
      <c r="IVD83" s="425"/>
      <c r="IVE83" s="425"/>
      <c r="IVF83" s="425"/>
      <c r="IVG83" s="425"/>
      <c r="IVH83" s="425"/>
      <c r="IVI83" s="425"/>
      <c r="IVJ83" s="425"/>
      <c r="IVK83" s="425"/>
      <c r="IVL83" s="425"/>
      <c r="IVM83" s="425"/>
      <c r="IVN83" s="425"/>
      <c r="IVO83" s="425"/>
      <c r="IVP83" s="425"/>
      <c r="IVQ83" s="425"/>
      <c r="IVR83" s="425"/>
      <c r="IVS83" s="425"/>
      <c r="IVT83" s="425"/>
      <c r="IVU83" s="425"/>
      <c r="IVV83" s="425"/>
      <c r="IVW83" s="425"/>
      <c r="IVX83" s="425"/>
      <c r="IVY83" s="425"/>
      <c r="IVZ83" s="425"/>
      <c r="IWA83" s="425"/>
      <c r="IWB83" s="425"/>
      <c r="IWC83" s="425"/>
      <c r="IWD83" s="425"/>
      <c r="IWE83" s="425"/>
      <c r="IWF83" s="425"/>
      <c r="IWG83" s="425"/>
      <c r="IWH83" s="425"/>
      <c r="IWI83" s="425"/>
      <c r="IWJ83" s="425"/>
      <c r="IWK83" s="425"/>
      <c r="IWL83" s="425"/>
      <c r="IWM83" s="425"/>
      <c r="IWN83" s="425"/>
      <c r="IWO83" s="425"/>
      <c r="IWP83" s="425"/>
      <c r="IWQ83" s="425"/>
      <c r="IWR83" s="425"/>
      <c r="IWS83" s="425"/>
      <c r="IWT83" s="425"/>
      <c r="IWU83" s="425"/>
      <c r="IWV83" s="425"/>
      <c r="IWW83" s="425"/>
      <c r="IWX83" s="425"/>
      <c r="IWY83" s="425"/>
      <c r="IWZ83" s="425"/>
      <c r="IXA83" s="425"/>
      <c r="IXB83" s="425"/>
      <c r="IXC83" s="425"/>
      <c r="IXD83" s="425"/>
      <c r="IXE83" s="425"/>
      <c r="IXF83" s="425"/>
      <c r="IXG83" s="425"/>
      <c r="IXH83" s="425"/>
      <c r="IXI83" s="425"/>
      <c r="IXJ83" s="425"/>
      <c r="IXK83" s="425"/>
      <c r="IXL83" s="425"/>
      <c r="IXM83" s="425"/>
      <c r="IXN83" s="425"/>
      <c r="IXO83" s="425"/>
      <c r="IXP83" s="425"/>
      <c r="IXQ83" s="425"/>
      <c r="IXR83" s="425"/>
      <c r="IXS83" s="425"/>
      <c r="IXT83" s="425"/>
      <c r="IXU83" s="425"/>
      <c r="IXV83" s="425"/>
      <c r="IXW83" s="425"/>
      <c r="IXX83" s="425"/>
      <c r="IXY83" s="425"/>
      <c r="IXZ83" s="425"/>
      <c r="IYA83" s="425"/>
      <c r="IYB83" s="425"/>
      <c r="IYC83" s="425"/>
      <c r="IYD83" s="425"/>
      <c r="IYE83" s="425"/>
      <c r="IYF83" s="425"/>
      <c r="IYG83" s="425"/>
      <c r="IYH83" s="425"/>
      <c r="IYI83" s="425"/>
      <c r="IYJ83" s="425"/>
      <c r="IYK83" s="425"/>
      <c r="IYL83" s="425"/>
      <c r="IYM83" s="425"/>
      <c r="IYN83" s="425"/>
      <c r="IYO83" s="425"/>
      <c r="IYP83" s="425"/>
      <c r="IYQ83" s="425"/>
      <c r="IYR83" s="425"/>
      <c r="IYS83" s="425"/>
      <c r="IYT83" s="425"/>
      <c r="IYU83" s="425"/>
      <c r="IYV83" s="425"/>
      <c r="IYW83" s="425"/>
      <c r="IYX83" s="425"/>
      <c r="IYY83" s="425"/>
      <c r="IYZ83" s="425"/>
      <c r="IZA83" s="425"/>
      <c r="IZB83" s="425"/>
      <c r="IZC83" s="425"/>
      <c r="IZD83" s="425"/>
      <c r="IZE83" s="425"/>
      <c r="IZF83" s="425"/>
      <c r="IZG83" s="425"/>
      <c r="IZH83" s="425"/>
      <c r="IZI83" s="425"/>
      <c r="IZJ83" s="425"/>
      <c r="IZK83" s="425"/>
      <c r="IZL83" s="425"/>
      <c r="IZM83" s="425"/>
      <c r="IZN83" s="425"/>
      <c r="IZO83" s="425"/>
      <c r="IZP83" s="425"/>
      <c r="IZQ83" s="425"/>
      <c r="IZR83" s="425"/>
      <c r="IZS83" s="425"/>
      <c r="IZT83" s="425"/>
      <c r="IZU83" s="425"/>
      <c r="IZV83" s="425"/>
      <c r="IZW83" s="425"/>
      <c r="IZX83" s="425"/>
      <c r="IZY83" s="425"/>
      <c r="IZZ83" s="425"/>
      <c r="JAA83" s="425"/>
      <c r="JAB83" s="425"/>
      <c r="JAC83" s="425"/>
      <c r="JAD83" s="425"/>
      <c r="JAE83" s="425"/>
      <c r="JAF83" s="425"/>
      <c r="JAG83" s="425"/>
      <c r="JAH83" s="425"/>
      <c r="JAI83" s="425"/>
      <c r="JAJ83" s="425"/>
      <c r="JAK83" s="425"/>
      <c r="JAL83" s="425"/>
      <c r="JAM83" s="425"/>
      <c r="JAN83" s="425"/>
      <c r="JAO83" s="425"/>
      <c r="JAP83" s="425"/>
      <c r="JAQ83" s="425"/>
      <c r="JAR83" s="425"/>
      <c r="JAS83" s="425"/>
      <c r="JAT83" s="425"/>
      <c r="JAU83" s="425"/>
      <c r="JAV83" s="425"/>
      <c r="JAW83" s="425"/>
      <c r="JAX83" s="425"/>
      <c r="JAY83" s="425"/>
      <c r="JAZ83" s="425"/>
      <c r="JBA83" s="425"/>
      <c r="JBB83" s="425"/>
      <c r="JBC83" s="425"/>
      <c r="JBD83" s="425"/>
      <c r="JBE83" s="425"/>
      <c r="JBF83" s="425"/>
      <c r="JBG83" s="425"/>
      <c r="JBH83" s="425"/>
      <c r="JBI83" s="425"/>
      <c r="JBJ83" s="425"/>
      <c r="JBK83" s="425"/>
      <c r="JBL83" s="425"/>
      <c r="JBM83" s="425"/>
      <c r="JBN83" s="425"/>
      <c r="JBO83" s="425"/>
      <c r="JBP83" s="425"/>
      <c r="JBQ83" s="425"/>
      <c r="JBR83" s="425"/>
      <c r="JBS83" s="425"/>
      <c r="JBT83" s="425"/>
      <c r="JBU83" s="425"/>
      <c r="JBV83" s="425"/>
      <c r="JBW83" s="425"/>
      <c r="JBX83" s="425"/>
      <c r="JBY83" s="425"/>
      <c r="JBZ83" s="425"/>
      <c r="JCA83" s="425"/>
      <c r="JCB83" s="425"/>
      <c r="JCC83" s="425"/>
      <c r="JCD83" s="425"/>
      <c r="JCE83" s="425"/>
      <c r="JCF83" s="425"/>
      <c r="JCG83" s="425"/>
      <c r="JCH83" s="425"/>
      <c r="JCI83" s="425"/>
      <c r="JCJ83" s="425"/>
      <c r="JCK83" s="425"/>
      <c r="JCL83" s="425"/>
      <c r="JCM83" s="425"/>
      <c r="JCN83" s="425"/>
      <c r="JCO83" s="425"/>
      <c r="JCP83" s="425"/>
      <c r="JCQ83" s="425"/>
      <c r="JCR83" s="425"/>
      <c r="JCS83" s="425"/>
      <c r="JCT83" s="425"/>
      <c r="JCU83" s="425"/>
      <c r="JCV83" s="425"/>
      <c r="JCW83" s="425"/>
      <c r="JCX83" s="425"/>
      <c r="JCY83" s="425"/>
      <c r="JCZ83" s="425"/>
      <c r="JDA83" s="425"/>
      <c r="JDB83" s="425"/>
      <c r="JDC83" s="425"/>
      <c r="JDD83" s="425"/>
      <c r="JDE83" s="425"/>
      <c r="JDF83" s="425"/>
      <c r="JDG83" s="425"/>
      <c r="JDH83" s="425"/>
      <c r="JDI83" s="425"/>
      <c r="JDJ83" s="425"/>
      <c r="JDK83" s="425"/>
      <c r="JDL83" s="425"/>
      <c r="JDM83" s="425"/>
      <c r="JDN83" s="425"/>
      <c r="JDO83" s="425"/>
      <c r="JDP83" s="425"/>
      <c r="JDQ83" s="425"/>
      <c r="JDR83" s="425"/>
      <c r="JDS83" s="425"/>
      <c r="JDT83" s="425"/>
      <c r="JDU83" s="425"/>
      <c r="JDV83" s="425"/>
      <c r="JDW83" s="425"/>
      <c r="JDX83" s="425"/>
      <c r="JDY83" s="425"/>
      <c r="JDZ83" s="425"/>
      <c r="JEA83" s="425"/>
      <c r="JEB83" s="425"/>
      <c r="JEC83" s="425"/>
      <c r="JED83" s="425"/>
      <c r="JEE83" s="425"/>
      <c r="JEF83" s="425"/>
      <c r="JEG83" s="425"/>
      <c r="JEH83" s="425"/>
      <c r="JEI83" s="425"/>
      <c r="JEJ83" s="425"/>
      <c r="JEK83" s="425"/>
      <c r="JEL83" s="425"/>
      <c r="JEM83" s="425"/>
      <c r="JEN83" s="425"/>
      <c r="JEO83" s="425"/>
      <c r="JEP83" s="425"/>
      <c r="JEQ83" s="425"/>
      <c r="JER83" s="425"/>
      <c r="JES83" s="425"/>
      <c r="JET83" s="425"/>
      <c r="JEU83" s="425"/>
      <c r="JEV83" s="425"/>
      <c r="JEW83" s="425"/>
      <c r="JEX83" s="425"/>
      <c r="JEY83" s="425"/>
      <c r="JEZ83" s="425"/>
      <c r="JFA83" s="425"/>
      <c r="JFB83" s="425"/>
      <c r="JFC83" s="425"/>
      <c r="JFD83" s="425"/>
      <c r="JFE83" s="425"/>
      <c r="JFF83" s="425"/>
      <c r="JFG83" s="425"/>
      <c r="JFH83" s="425"/>
      <c r="JFI83" s="425"/>
      <c r="JFJ83" s="425"/>
      <c r="JFK83" s="425"/>
      <c r="JFL83" s="425"/>
      <c r="JFM83" s="425"/>
      <c r="JFN83" s="425"/>
      <c r="JFO83" s="425"/>
      <c r="JFP83" s="425"/>
      <c r="JFQ83" s="425"/>
      <c r="JFR83" s="425"/>
      <c r="JFS83" s="425"/>
      <c r="JFT83" s="425"/>
      <c r="JFU83" s="425"/>
      <c r="JFV83" s="425"/>
      <c r="JFW83" s="425"/>
      <c r="JFX83" s="425"/>
      <c r="JFY83" s="425"/>
      <c r="JFZ83" s="425"/>
      <c r="JGA83" s="425"/>
      <c r="JGB83" s="425"/>
      <c r="JGC83" s="425"/>
      <c r="JGD83" s="425"/>
      <c r="JGE83" s="425"/>
      <c r="JGF83" s="425"/>
      <c r="JGG83" s="425"/>
      <c r="JGH83" s="425"/>
      <c r="JGI83" s="425"/>
      <c r="JGJ83" s="425"/>
      <c r="JGK83" s="425"/>
      <c r="JGL83" s="425"/>
      <c r="JGM83" s="425"/>
      <c r="JGN83" s="425"/>
      <c r="JGO83" s="425"/>
      <c r="JGP83" s="425"/>
      <c r="JGQ83" s="425"/>
      <c r="JGR83" s="425"/>
      <c r="JGS83" s="425"/>
      <c r="JGT83" s="425"/>
      <c r="JGU83" s="425"/>
      <c r="JGV83" s="425"/>
      <c r="JGW83" s="425"/>
      <c r="JGX83" s="425"/>
      <c r="JGY83" s="425"/>
      <c r="JGZ83" s="425"/>
      <c r="JHA83" s="425"/>
      <c r="JHB83" s="425"/>
      <c r="JHC83" s="425"/>
      <c r="JHD83" s="425"/>
      <c r="JHE83" s="425"/>
      <c r="JHF83" s="425"/>
      <c r="JHG83" s="425"/>
      <c r="JHH83" s="425"/>
      <c r="JHI83" s="425"/>
      <c r="JHJ83" s="425"/>
      <c r="JHK83" s="425"/>
      <c r="JHL83" s="425"/>
      <c r="JHM83" s="425"/>
      <c r="JHN83" s="425"/>
      <c r="JHO83" s="425"/>
      <c r="JHP83" s="425"/>
      <c r="JHQ83" s="425"/>
      <c r="JHR83" s="425"/>
      <c r="JHS83" s="425"/>
      <c r="JHT83" s="425"/>
      <c r="JHU83" s="425"/>
      <c r="JHV83" s="425"/>
      <c r="JHW83" s="425"/>
      <c r="JHX83" s="425"/>
      <c r="JHY83" s="425"/>
      <c r="JHZ83" s="425"/>
      <c r="JIA83" s="425"/>
      <c r="JIB83" s="425"/>
      <c r="JIC83" s="425"/>
      <c r="JID83" s="425"/>
      <c r="JIE83" s="425"/>
      <c r="JIF83" s="425"/>
      <c r="JIG83" s="425"/>
      <c r="JIH83" s="425"/>
      <c r="JII83" s="425"/>
      <c r="JIJ83" s="425"/>
      <c r="JIK83" s="425"/>
      <c r="JIL83" s="425"/>
      <c r="JIM83" s="425"/>
      <c r="JIN83" s="425"/>
      <c r="JIO83" s="425"/>
      <c r="JIP83" s="425"/>
      <c r="JIQ83" s="425"/>
      <c r="JIR83" s="425"/>
      <c r="JIS83" s="425"/>
      <c r="JIT83" s="425"/>
      <c r="JIU83" s="425"/>
      <c r="JIV83" s="425"/>
      <c r="JIW83" s="425"/>
      <c r="JIX83" s="425"/>
      <c r="JIY83" s="425"/>
      <c r="JIZ83" s="425"/>
      <c r="JJA83" s="425"/>
      <c r="JJB83" s="425"/>
      <c r="JJC83" s="425"/>
      <c r="JJD83" s="425"/>
      <c r="JJE83" s="425"/>
      <c r="JJF83" s="425"/>
      <c r="JJG83" s="425"/>
      <c r="JJH83" s="425"/>
      <c r="JJI83" s="425"/>
      <c r="JJJ83" s="425"/>
      <c r="JJK83" s="425"/>
      <c r="JJL83" s="425"/>
      <c r="JJM83" s="425"/>
      <c r="JJN83" s="425"/>
      <c r="JJO83" s="425"/>
      <c r="JJP83" s="425"/>
      <c r="JJQ83" s="425"/>
      <c r="JJR83" s="425"/>
      <c r="JJS83" s="425"/>
      <c r="JJT83" s="425"/>
      <c r="JJU83" s="425"/>
      <c r="JJV83" s="425"/>
      <c r="JJW83" s="425"/>
      <c r="JJX83" s="425"/>
      <c r="JJY83" s="425"/>
      <c r="JJZ83" s="425"/>
      <c r="JKA83" s="425"/>
      <c r="JKB83" s="425"/>
      <c r="JKC83" s="425"/>
      <c r="JKD83" s="425"/>
      <c r="JKE83" s="425"/>
      <c r="JKF83" s="425"/>
      <c r="JKG83" s="425"/>
      <c r="JKH83" s="425"/>
      <c r="JKI83" s="425"/>
      <c r="JKJ83" s="425"/>
      <c r="JKK83" s="425"/>
      <c r="JKL83" s="425"/>
      <c r="JKM83" s="425"/>
      <c r="JKN83" s="425"/>
      <c r="JKO83" s="425"/>
      <c r="JKP83" s="425"/>
      <c r="JKQ83" s="425"/>
      <c r="JKR83" s="425"/>
      <c r="JKS83" s="425"/>
      <c r="JKT83" s="425"/>
      <c r="JKU83" s="425"/>
      <c r="JKV83" s="425"/>
      <c r="JKW83" s="425"/>
      <c r="JKX83" s="425"/>
      <c r="JKY83" s="425"/>
      <c r="JKZ83" s="425"/>
      <c r="JLA83" s="425"/>
      <c r="JLB83" s="425"/>
      <c r="JLC83" s="425"/>
      <c r="JLD83" s="425"/>
      <c r="JLE83" s="425"/>
      <c r="JLF83" s="425"/>
      <c r="JLG83" s="425"/>
      <c r="JLH83" s="425"/>
      <c r="JLI83" s="425"/>
      <c r="JLJ83" s="425"/>
      <c r="JLK83" s="425"/>
      <c r="JLL83" s="425"/>
      <c r="JLM83" s="425"/>
      <c r="JLN83" s="425"/>
      <c r="JLO83" s="425"/>
      <c r="JLP83" s="425"/>
      <c r="JLQ83" s="425"/>
      <c r="JLR83" s="425"/>
      <c r="JLS83" s="425"/>
      <c r="JLT83" s="425"/>
      <c r="JLU83" s="425"/>
      <c r="JLV83" s="425"/>
      <c r="JLW83" s="425"/>
      <c r="JLX83" s="425"/>
      <c r="JLY83" s="425"/>
      <c r="JLZ83" s="425"/>
      <c r="JMA83" s="425"/>
      <c r="JMB83" s="425"/>
      <c r="JMC83" s="425"/>
      <c r="JMD83" s="425"/>
      <c r="JME83" s="425"/>
      <c r="JMF83" s="425"/>
      <c r="JMG83" s="425"/>
      <c r="JMH83" s="425"/>
      <c r="JMI83" s="425"/>
      <c r="JMJ83" s="425"/>
      <c r="JMK83" s="425"/>
      <c r="JML83" s="425"/>
      <c r="JMM83" s="425"/>
      <c r="JMN83" s="425"/>
      <c r="JMO83" s="425"/>
      <c r="JMP83" s="425"/>
      <c r="JMQ83" s="425"/>
      <c r="JMR83" s="425"/>
      <c r="JMS83" s="425"/>
      <c r="JMT83" s="425"/>
      <c r="JMU83" s="425"/>
      <c r="JMV83" s="425"/>
      <c r="JMW83" s="425"/>
      <c r="JMX83" s="425"/>
      <c r="JMY83" s="425"/>
      <c r="JMZ83" s="425"/>
      <c r="JNA83" s="425"/>
      <c r="JNB83" s="425"/>
      <c r="JNC83" s="425"/>
      <c r="JND83" s="425"/>
      <c r="JNE83" s="425"/>
      <c r="JNF83" s="425"/>
      <c r="JNG83" s="425"/>
      <c r="JNH83" s="425"/>
      <c r="JNI83" s="425"/>
      <c r="JNJ83" s="425"/>
      <c r="JNK83" s="425"/>
      <c r="JNL83" s="425"/>
      <c r="JNM83" s="425"/>
      <c r="JNN83" s="425"/>
      <c r="JNO83" s="425"/>
      <c r="JNP83" s="425"/>
      <c r="JNQ83" s="425"/>
      <c r="JNR83" s="425"/>
      <c r="JNS83" s="425"/>
      <c r="JNT83" s="425"/>
      <c r="JNU83" s="425"/>
      <c r="JNV83" s="425"/>
      <c r="JNW83" s="425"/>
      <c r="JNX83" s="425"/>
      <c r="JNY83" s="425"/>
      <c r="JNZ83" s="425"/>
      <c r="JOA83" s="425"/>
      <c r="JOB83" s="425"/>
      <c r="JOC83" s="425"/>
      <c r="JOD83" s="425"/>
      <c r="JOE83" s="425"/>
      <c r="JOF83" s="425"/>
      <c r="JOG83" s="425"/>
      <c r="JOH83" s="425"/>
      <c r="JOI83" s="425"/>
      <c r="JOJ83" s="425"/>
      <c r="JOK83" s="425"/>
      <c r="JOL83" s="425"/>
      <c r="JOM83" s="425"/>
      <c r="JON83" s="425"/>
      <c r="JOO83" s="425"/>
      <c r="JOP83" s="425"/>
      <c r="JOQ83" s="425"/>
      <c r="JOR83" s="425"/>
      <c r="JOS83" s="425"/>
      <c r="JOT83" s="425"/>
      <c r="JOU83" s="425"/>
      <c r="JOV83" s="425"/>
      <c r="JOW83" s="425"/>
      <c r="JOX83" s="425"/>
      <c r="JOY83" s="425"/>
      <c r="JOZ83" s="425"/>
      <c r="JPA83" s="425"/>
      <c r="JPB83" s="425"/>
      <c r="JPC83" s="425"/>
      <c r="JPD83" s="425"/>
      <c r="JPE83" s="425"/>
      <c r="JPF83" s="425"/>
      <c r="JPG83" s="425"/>
      <c r="JPH83" s="425"/>
      <c r="JPI83" s="425"/>
      <c r="JPJ83" s="425"/>
      <c r="JPK83" s="425"/>
      <c r="JPL83" s="425"/>
      <c r="JPM83" s="425"/>
      <c r="JPN83" s="425"/>
      <c r="JPO83" s="425"/>
      <c r="JPP83" s="425"/>
      <c r="JPQ83" s="425"/>
      <c r="JPR83" s="425"/>
      <c r="JPS83" s="425"/>
      <c r="JPT83" s="425"/>
      <c r="JPU83" s="425"/>
      <c r="JPV83" s="425"/>
      <c r="JPW83" s="425"/>
      <c r="JPX83" s="425"/>
      <c r="JPY83" s="425"/>
      <c r="JPZ83" s="425"/>
      <c r="JQA83" s="425"/>
      <c r="JQB83" s="425"/>
      <c r="JQC83" s="425"/>
      <c r="JQD83" s="425"/>
      <c r="JQE83" s="425"/>
      <c r="JQF83" s="425"/>
      <c r="JQG83" s="425"/>
      <c r="JQH83" s="425"/>
      <c r="JQI83" s="425"/>
      <c r="JQJ83" s="425"/>
      <c r="JQK83" s="425"/>
      <c r="JQL83" s="425"/>
      <c r="JQM83" s="425"/>
      <c r="JQN83" s="425"/>
      <c r="JQO83" s="425"/>
      <c r="JQP83" s="425"/>
      <c r="JQQ83" s="425"/>
      <c r="JQR83" s="425"/>
      <c r="JQS83" s="425"/>
      <c r="JQT83" s="425"/>
      <c r="JQU83" s="425"/>
      <c r="JQV83" s="425"/>
      <c r="JQW83" s="425"/>
      <c r="JQX83" s="425"/>
      <c r="JQY83" s="425"/>
      <c r="JQZ83" s="425"/>
      <c r="JRA83" s="425"/>
      <c r="JRB83" s="425"/>
      <c r="JRC83" s="425"/>
      <c r="JRD83" s="425"/>
      <c r="JRE83" s="425"/>
      <c r="JRF83" s="425"/>
      <c r="JRG83" s="425"/>
      <c r="JRH83" s="425"/>
      <c r="JRI83" s="425"/>
      <c r="JRJ83" s="425"/>
      <c r="JRK83" s="425"/>
      <c r="JRL83" s="425"/>
      <c r="JRM83" s="425"/>
      <c r="JRN83" s="425"/>
      <c r="JRO83" s="425"/>
      <c r="JRP83" s="425"/>
      <c r="JRQ83" s="425"/>
      <c r="JRR83" s="425"/>
      <c r="JRS83" s="425"/>
      <c r="JRT83" s="425"/>
      <c r="JRU83" s="425"/>
      <c r="JRV83" s="425"/>
      <c r="JRW83" s="425"/>
      <c r="JRX83" s="425"/>
      <c r="JRY83" s="425"/>
      <c r="JRZ83" s="425"/>
      <c r="JSA83" s="425"/>
      <c r="JSB83" s="425"/>
      <c r="JSC83" s="425"/>
      <c r="JSD83" s="425"/>
      <c r="JSE83" s="425"/>
      <c r="JSF83" s="425"/>
      <c r="JSG83" s="425"/>
      <c r="JSH83" s="425"/>
      <c r="JSI83" s="425"/>
      <c r="JSJ83" s="425"/>
      <c r="JSK83" s="425"/>
      <c r="JSL83" s="425"/>
      <c r="JSM83" s="425"/>
      <c r="JSN83" s="425"/>
      <c r="JSO83" s="425"/>
      <c r="JSP83" s="425"/>
      <c r="JSQ83" s="425"/>
      <c r="JSR83" s="425"/>
      <c r="JSS83" s="425"/>
      <c r="JST83" s="425"/>
      <c r="JSU83" s="425"/>
      <c r="JSV83" s="425"/>
      <c r="JSW83" s="425"/>
      <c r="JSX83" s="425"/>
      <c r="JSY83" s="425"/>
      <c r="JSZ83" s="425"/>
      <c r="JTA83" s="425"/>
      <c r="JTB83" s="425"/>
      <c r="JTC83" s="425"/>
      <c r="JTD83" s="425"/>
      <c r="JTE83" s="425"/>
      <c r="JTF83" s="425"/>
      <c r="JTG83" s="425"/>
      <c r="JTH83" s="425"/>
      <c r="JTI83" s="425"/>
      <c r="JTJ83" s="425"/>
      <c r="JTK83" s="425"/>
      <c r="JTL83" s="425"/>
      <c r="JTM83" s="425"/>
      <c r="JTN83" s="425"/>
      <c r="JTO83" s="425"/>
      <c r="JTP83" s="425"/>
      <c r="JTQ83" s="425"/>
      <c r="JTR83" s="425"/>
      <c r="JTS83" s="425"/>
      <c r="JTT83" s="425"/>
      <c r="JTU83" s="425"/>
      <c r="JTV83" s="425"/>
      <c r="JTW83" s="425"/>
      <c r="JTX83" s="425"/>
      <c r="JTY83" s="425"/>
      <c r="JTZ83" s="425"/>
      <c r="JUA83" s="425"/>
      <c r="JUB83" s="425"/>
      <c r="JUC83" s="425"/>
      <c r="JUD83" s="425"/>
      <c r="JUE83" s="425"/>
      <c r="JUF83" s="425"/>
      <c r="JUG83" s="425"/>
      <c r="JUH83" s="425"/>
      <c r="JUI83" s="425"/>
      <c r="JUJ83" s="425"/>
      <c r="JUK83" s="425"/>
      <c r="JUL83" s="425"/>
      <c r="JUM83" s="425"/>
      <c r="JUN83" s="425"/>
      <c r="JUO83" s="425"/>
      <c r="JUP83" s="425"/>
      <c r="JUQ83" s="425"/>
      <c r="JUR83" s="425"/>
      <c r="JUS83" s="425"/>
      <c r="JUT83" s="425"/>
      <c r="JUU83" s="425"/>
      <c r="JUV83" s="425"/>
      <c r="JUW83" s="425"/>
      <c r="JUX83" s="425"/>
      <c r="JUY83" s="425"/>
      <c r="JUZ83" s="425"/>
      <c r="JVA83" s="425"/>
      <c r="JVB83" s="425"/>
      <c r="JVC83" s="425"/>
      <c r="JVD83" s="425"/>
      <c r="JVE83" s="425"/>
      <c r="JVF83" s="425"/>
      <c r="JVG83" s="425"/>
      <c r="JVH83" s="425"/>
      <c r="JVI83" s="425"/>
      <c r="JVJ83" s="425"/>
      <c r="JVK83" s="425"/>
      <c r="JVL83" s="425"/>
      <c r="JVM83" s="425"/>
      <c r="JVN83" s="425"/>
      <c r="JVO83" s="425"/>
      <c r="JVP83" s="425"/>
      <c r="JVQ83" s="425"/>
      <c r="JVR83" s="425"/>
      <c r="JVS83" s="425"/>
      <c r="JVT83" s="425"/>
      <c r="JVU83" s="425"/>
      <c r="JVV83" s="425"/>
      <c r="JVW83" s="425"/>
      <c r="JVX83" s="425"/>
      <c r="JVY83" s="425"/>
      <c r="JVZ83" s="425"/>
      <c r="JWA83" s="425"/>
      <c r="JWB83" s="425"/>
      <c r="JWC83" s="425"/>
      <c r="JWD83" s="425"/>
      <c r="JWE83" s="425"/>
      <c r="JWF83" s="425"/>
      <c r="JWG83" s="425"/>
      <c r="JWH83" s="425"/>
      <c r="JWI83" s="425"/>
      <c r="JWJ83" s="425"/>
      <c r="JWK83" s="425"/>
      <c r="JWL83" s="425"/>
      <c r="JWM83" s="425"/>
      <c r="JWN83" s="425"/>
      <c r="JWO83" s="425"/>
      <c r="JWP83" s="425"/>
      <c r="JWQ83" s="425"/>
      <c r="JWR83" s="425"/>
      <c r="JWS83" s="425"/>
      <c r="JWT83" s="425"/>
      <c r="JWU83" s="425"/>
      <c r="JWV83" s="425"/>
      <c r="JWW83" s="425"/>
      <c r="JWX83" s="425"/>
      <c r="JWY83" s="425"/>
      <c r="JWZ83" s="425"/>
      <c r="JXA83" s="425"/>
      <c r="JXB83" s="425"/>
      <c r="JXC83" s="425"/>
      <c r="JXD83" s="425"/>
      <c r="JXE83" s="425"/>
      <c r="JXF83" s="425"/>
      <c r="JXG83" s="425"/>
      <c r="JXH83" s="425"/>
      <c r="JXI83" s="425"/>
      <c r="JXJ83" s="425"/>
      <c r="JXK83" s="425"/>
      <c r="JXL83" s="425"/>
      <c r="JXM83" s="425"/>
      <c r="JXN83" s="425"/>
      <c r="JXO83" s="425"/>
      <c r="JXP83" s="425"/>
      <c r="JXQ83" s="425"/>
      <c r="JXR83" s="425"/>
      <c r="JXS83" s="425"/>
      <c r="JXT83" s="425"/>
      <c r="JXU83" s="425"/>
      <c r="JXV83" s="425"/>
      <c r="JXW83" s="425"/>
      <c r="JXX83" s="425"/>
      <c r="JXY83" s="425"/>
      <c r="JXZ83" s="425"/>
      <c r="JYA83" s="425"/>
      <c r="JYB83" s="425"/>
      <c r="JYC83" s="425"/>
      <c r="JYD83" s="425"/>
      <c r="JYE83" s="425"/>
      <c r="JYF83" s="425"/>
      <c r="JYG83" s="425"/>
      <c r="JYH83" s="425"/>
      <c r="JYI83" s="425"/>
      <c r="JYJ83" s="425"/>
      <c r="JYK83" s="425"/>
      <c r="JYL83" s="425"/>
      <c r="JYM83" s="425"/>
      <c r="JYN83" s="425"/>
      <c r="JYO83" s="425"/>
      <c r="JYP83" s="425"/>
      <c r="JYQ83" s="425"/>
      <c r="JYR83" s="425"/>
      <c r="JYS83" s="425"/>
      <c r="JYT83" s="425"/>
      <c r="JYU83" s="425"/>
      <c r="JYV83" s="425"/>
      <c r="JYW83" s="425"/>
      <c r="JYX83" s="425"/>
      <c r="JYY83" s="425"/>
      <c r="JYZ83" s="425"/>
      <c r="JZA83" s="425"/>
      <c r="JZB83" s="425"/>
      <c r="JZC83" s="425"/>
      <c r="JZD83" s="425"/>
      <c r="JZE83" s="425"/>
      <c r="JZF83" s="425"/>
      <c r="JZG83" s="425"/>
      <c r="JZH83" s="425"/>
      <c r="JZI83" s="425"/>
      <c r="JZJ83" s="425"/>
      <c r="JZK83" s="425"/>
      <c r="JZL83" s="425"/>
      <c r="JZM83" s="425"/>
      <c r="JZN83" s="425"/>
      <c r="JZO83" s="425"/>
      <c r="JZP83" s="425"/>
      <c r="JZQ83" s="425"/>
      <c r="JZR83" s="425"/>
      <c r="JZS83" s="425"/>
      <c r="JZT83" s="425"/>
      <c r="JZU83" s="425"/>
      <c r="JZV83" s="425"/>
      <c r="JZW83" s="425"/>
      <c r="JZX83" s="425"/>
      <c r="JZY83" s="425"/>
      <c r="JZZ83" s="425"/>
      <c r="KAA83" s="425"/>
      <c r="KAB83" s="425"/>
      <c r="KAC83" s="425"/>
      <c r="KAD83" s="425"/>
      <c r="KAE83" s="425"/>
      <c r="KAF83" s="425"/>
      <c r="KAG83" s="425"/>
      <c r="KAH83" s="425"/>
      <c r="KAI83" s="425"/>
      <c r="KAJ83" s="425"/>
      <c r="KAK83" s="425"/>
      <c r="KAL83" s="425"/>
      <c r="KAM83" s="425"/>
      <c r="KAN83" s="425"/>
      <c r="KAO83" s="425"/>
      <c r="KAP83" s="425"/>
      <c r="KAQ83" s="425"/>
      <c r="KAR83" s="425"/>
      <c r="KAS83" s="425"/>
      <c r="KAT83" s="425"/>
      <c r="KAU83" s="425"/>
      <c r="KAV83" s="425"/>
      <c r="KAW83" s="425"/>
      <c r="KAX83" s="425"/>
      <c r="KAY83" s="425"/>
      <c r="KAZ83" s="425"/>
      <c r="KBA83" s="425"/>
      <c r="KBB83" s="425"/>
      <c r="KBC83" s="425"/>
      <c r="KBD83" s="425"/>
      <c r="KBE83" s="425"/>
      <c r="KBF83" s="425"/>
      <c r="KBG83" s="425"/>
      <c r="KBH83" s="425"/>
      <c r="KBI83" s="425"/>
      <c r="KBJ83" s="425"/>
      <c r="KBK83" s="425"/>
      <c r="KBL83" s="425"/>
      <c r="KBM83" s="425"/>
      <c r="KBN83" s="425"/>
      <c r="KBO83" s="425"/>
      <c r="KBP83" s="425"/>
      <c r="KBQ83" s="425"/>
      <c r="KBR83" s="425"/>
      <c r="KBS83" s="425"/>
      <c r="KBT83" s="425"/>
      <c r="KBU83" s="425"/>
      <c r="KBV83" s="425"/>
      <c r="KBW83" s="425"/>
      <c r="KBX83" s="425"/>
      <c r="KBY83" s="425"/>
      <c r="KBZ83" s="425"/>
      <c r="KCA83" s="425"/>
      <c r="KCB83" s="425"/>
      <c r="KCC83" s="425"/>
      <c r="KCD83" s="425"/>
      <c r="KCE83" s="425"/>
      <c r="KCF83" s="425"/>
      <c r="KCG83" s="425"/>
      <c r="KCH83" s="425"/>
      <c r="KCI83" s="425"/>
      <c r="KCJ83" s="425"/>
      <c r="KCK83" s="425"/>
      <c r="KCL83" s="425"/>
      <c r="KCM83" s="425"/>
      <c r="KCN83" s="425"/>
      <c r="KCO83" s="425"/>
      <c r="KCP83" s="425"/>
      <c r="KCQ83" s="425"/>
      <c r="KCR83" s="425"/>
      <c r="KCS83" s="425"/>
      <c r="KCT83" s="425"/>
      <c r="KCU83" s="425"/>
      <c r="KCV83" s="425"/>
      <c r="KCW83" s="425"/>
      <c r="KCX83" s="425"/>
      <c r="KCY83" s="425"/>
      <c r="KCZ83" s="425"/>
      <c r="KDA83" s="425"/>
      <c r="KDB83" s="425"/>
      <c r="KDC83" s="425"/>
      <c r="KDD83" s="425"/>
      <c r="KDE83" s="425"/>
      <c r="KDF83" s="425"/>
      <c r="KDG83" s="425"/>
      <c r="KDH83" s="425"/>
      <c r="KDI83" s="425"/>
      <c r="KDJ83" s="425"/>
      <c r="KDK83" s="425"/>
      <c r="KDL83" s="425"/>
      <c r="KDM83" s="425"/>
      <c r="KDN83" s="425"/>
      <c r="KDO83" s="425"/>
      <c r="KDP83" s="425"/>
      <c r="KDQ83" s="425"/>
      <c r="KDR83" s="425"/>
      <c r="KDS83" s="425"/>
      <c r="KDT83" s="425"/>
      <c r="KDU83" s="425"/>
      <c r="KDV83" s="425"/>
      <c r="KDW83" s="425"/>
      <c r="KDX83" s="425"/>
      <c r="KDY83" s="425"/>
      <c r="KDZ83" s="425"/>
      <c r="KEA83" s="425"/>
      <c r="KEB83" s="425"/>
      <c r="KEC83" s="425"/>
      <c r="KED83" s="425"/>
      <c r="KEE83" s="425"/>
      <c r="KEF83" s="425"/>
      <c r="KEG83" s="425"/>
      <c r="KEH83" s="425"/>
      <c r="KEI83" s="425"/>
      <c r="KEJ83" s="425"/>
      <c r="KEK83" s="425"/>
      <c r="KEL83" s="425"/>
      <c r="KEM83" s="425"/>
      <c r="KEN83" s="425"/>
      <c r="KEO83" s="425"/>
      <c r="KEP83" s="425"/>
      <c r="KEQ83" s="425"/>
      <c r="KER83" s="425"/>
      <c r="KES83" s="425"/>
      <c r="KET83" s="425"/>
      <c r="KEU83" s="425"/>
      <c r="KEV83" s="425"/>
      <c r="KEW83" s="425"/>
      <c r="KEX83" s="425"/>
      <c r="KEY83" s="425"/>
      <c r="KEZ83" s="425"/>
      <c r="KFA83" s="425"/>
      <c r="KFB83" s="425"/>
      <c r="KFC83" s="425"/>
      <c r="KFD83" s="425"/>
      <c r="KFE83" s="425"/>
      <c r="KFF83" s="425"/>
      <c r="KFG83" s="425"/>
      <c r="KFH83" s="425"/>
      <c r="KFI83" s="425"/>
      <c r="KFJ83" s="425"/>
      <c r="KFK83" s="425"/>
      <c r="KFL83" s="425"/>
      <c r="KFM83" s="425"/>
      <c r="KFN83" s="425"/>
      <c r="KFO83" s="425"/>
      <c r="KFP83" s="425"/>
      <c r="KFQ83" s="425"/>
      <c r="KFR83" s="425"/>
      <c r="KFS83" s="425"/>
      <c r="KFT83" s="425"/>
      <c r="KFU83" s="425"/>
      <c r="KFV83" s="425"/>
      <c r="KFW83" s="425"/>
      <c r="KFX83" s="425"/>
      <c r="KFY83" s="425"/>
      <c r="KFZ83" s="425"/>
      <c r="KGA83" s="425"/>
      <c r="KGB83" s="425"/>
      <c r="KGC83" s="425"/>
      <c r="KGD83" s="425"/>
      <c r="KGE83" s="425"/>
      <c r="KGF83" s="425"/>
      <c r="KGG83" s="425"/>
      <c r="KGH83" s="425"/>
      <c r="KGI83" s="425"/>
      <c r="KGJ83" s="425"/>
      <c r="KGK83" s="425"/>
      <c r="KGL83" s="425"/>
      <c r="KGM83" s="425"/>
      <c r="KGN83" s="425"/>
      <c r="KGO83" s="425"/>
      <c r="KGP83" s="425"/>
      <c r="KGQ83" s="425"/>
      <c r="KGR83" s="425"/>
      <c r="KGS83" s="425"/>
      <c r="KGT83" s="425"/>
      <c r="KGU83" s="425"/>
      <c r="KGV83" s="425"/>
      <c r="KGW83" s="425"/>
      <c r="KGX83" s="425"/>
      <c r="KGY83" s="425"/>
      <c r="KGZ83" s="425"/>
      <c r="KHA83" s="425"/>
      <c r="KHB83" s="425"/>
      <c r="KHC83" s="425"/>
      <c r="KHD83" s="425"/>
      <c r="KHE83" s="425"/>
      <c r="KHF83" s="425"/>
      <c r="KHG83" s="425"/>
      <c r="KHH83" s="425"/>
      <c r="KHI83" s="425"/>
      <c r="KHJ83" s="425"/>
      <c r="KHK83" s="425"/>
      <c r="KHL83" s="425"/>
      <c r="KHM83" s="425"/>
      <c r="KHN83" s="425"/>
      <c r="KHO83" s="425"/>
      <c r="KHP83" s="425"/>
      <c r="KHQ83" s="425"/>
      <c r="KHR83" s="425"/>
      <c r="KHS83" s="425"/>
      <c r="KHT83" s="425"/>
      <c r="KHU83" s="425"/>
      <c r="KHV83" s="425"/>
      <c r="KHW83" s="425"/>
      <c r="KHX83" s="425"/>
      <c r="KHY83" s="425"/>
      <c r="KHZ83" s="425"/>
      <c r="KIA83" s="425"/>
      <c r="KIB83" s="425"/>
      <c r="KIC83" s="425"/>
      <c r="KID83" s="425"/>
      <c r="KIE83" s="425"/>
      <c r="KIF83" s="425"/>
      <c r="KIG83" s="425"/>
      <c r="KIH83" s="425"/>
      <c r="KII83" s="425"/>
      <c r="KIJ83" s="425"/>
      <c r="KIK83" s="425"/>
      <c r="KIL83" s="425"/>
      <c r="KIM83" s="425"/>
      <c r="KIN83" s="425"/>
      <c r="KIO83" s="425"/>
      <c r="KIP83" s="425"/>
      <c r="KIQ83" s="425"/>
      <c r="KIR83" s="425"/>
      <c r="KIS83" s="425"/>
      <c r="KIT83" s="425"/>
      <c r="KIU83" s="425"/>
      <c r="KIV83" s="425"/>
      <c r="KIW83" s="425"/>
      <c r="KIX83" s="425"/>
      <c r="KIY83" s="425"/>
      <c r="KIZ83" s="425"/>
      <c r="KJA83" s="425"/>
      <c r="KJB83" s="425"/>
      <c r="KJC83" s="425"/>
      <c r="KJD83" s="425"/>
      <c r="KJE83" s="425"/>
      <c r="KJF83" s="425"/>
      <c r="KJG83" s="425"/>
      <c r="KJH83" s="425"/>
      <c r="KJI83" s="425"/>
      <c r="KJJ83" s="425"/>
      <c r="KJK83" s="425"/>
      <c r="KJL83" s="425"/>
      <c r="KJM83" s="425"/>
      <c r="KJN83" s="425"/>
      <c r="KJO83" s="425"/>
      <c r="KJP83" s="425"/>
      <c r="KJQ83" s="425"/>
      <c r="KJR83" s="425"/>
      <c r="KJS83" s="425"/>
      <c r="KJT83" s="425"/>
      <c r="KJU83" s="425"/>
      <c r="KJV83" s="425"/>
      <c r="KJW83" s="425"/>
      <c r="KJX83" s="425"/>
      <c r="KJY83" s="425"/>
      <c r="KJZ83" s="425"/>
      <c r="KKA83" s="425"/>
      <c r="KKB83" s="425"/>
      <c r="KKC83" s="425"/>
      <c r="KKD83" s="425"/>
      <c r="KKE83" s="425"/>
      <c r="KKF83" s="425"/>
      <c r="KKG83" s="425"/>
      <c r="KKH83" s="425"/>
      <c r="KKI83" s="425"/>
      <c r="KKJ83" s="425"/>
      <c r="KKK83" s="425"/>
      <c r="KKL83" s="425"/>
      <c r="KKM83" s="425"/>
      <c r="KKN83" s="425"/>
      <c r="KKO83" s="425"/>
      <c r="KKP83" s="425"/>
      <c r="KKQ83" s="425"/>
      <c r="KKR83" s="425"/>
      <c r="KKS83" s="425"/>
      <c r="KKT83" s="425"/>
      <c r="KKU83" s="425"/>
      <c r="KKV83" s="425"/>
      <c r="KKW83" s="425"/>
      <c r="KKX83" s="425"/>
      <c r="KKY83" s="425"/>
      <c r="KKZ83" s="425"/>
      <c r="KLA83" s="425"/>
      <c r="KLB83" s="425"/>
      <c r="KLC83" s="425"/>
      <c r="KLD83" s="425"/>
      <c r="KLE83" s="425"/>
      <c r="KLF83" s="425"/>
      <c r="KLG83" s="425"/>
      <c r="KLH83" s="425"/>
      <c r="KLI83" s="425"/>
      <c r="KLJ83" s="425"/>
      <c r="KLK83" s="425"/>
      <c r="KLL83" s="425"/>
      <c r="KLM83" s="425"/>
      <c r="KLN83" s="425"/>
      <c r="KLO83" s="425"/>
      <c r="KLP83" s="425"/>
      <c r="KLQ83" s="425"/>
      <c r="KLR83" s="425"/>
      <c r="KLS83" s="425"/>
      <c r="KLT83" s="425"/>
      <c r="KLU83" s="425"/>
      <c r="KLV83" s="425"/>
      <c r="KLW83" s="425"/>
      <c r="KLX83" s="425"/>
      <c r="KLY83" s="425"/>
      <c r="KLZ83" s="425"/>
      <c r="KMA83" s="425"/>
      <c r="KMB83" s="425"/>
      <c r="KMC83" s="425"/>
      <c r="KMD83" s="425"/>
      <c r="KME83" s="425"/>
      <c r="KMF83" s="425"/>
      <c r="KMG83" s="425"/>
      <c r="KMH83" s="425"/>
      <c r="KMI83" s="425"/>
      <c r="KMJ83" s="425"/>
      <c r="KMK83" s="425"/>
      <c r="KML83" s="425"/>
      <c r="KMM83" s="425"/>
      <c r="KMN83" s="425"/>
      <c r="KMO83" s="425"/>
      <c r="KMP83" s="425"/>
      <c r="KMQ83" s="425"/>
      <c r="KMR83" s="425"/>
      <c r="KMS83" s="425"/>
      <c r="KMT83" s="425"/>
      <c r="KMU83" s="425"/>
      <c r="KMV83" s="425"/>
      <c r="KMW83" s="425"/>
      <c r="KMX83" s="425"/>
      <c r="KMY83" s="425"/>
      <c r="KMZ83" s="425"/>
      <c r="KNA83" s="425"/>
      <c r="KNB83" s="425"/>
      <c r="KNC83" s="425"/>
      <c r="KND83" s="425"/>
      <c r="KNE83" s="425"/>
      <c r="KNF83" s="425"/>
      <c r="KNG83" s="425"/>
      <c r="KNH83" s="425"/>
      <c r="KNI83" s="425"/>
      <c r="KNJ83" s="425"/>
      <c r="KNK83" s="425"/>
      <c r="KNL83" s="425"/>
      <c r="KNM83" s="425"/>
      <c r="KNN83" s="425"/>
      <c r="KNO83" s="425"/>
      <c r="KNP83" s="425"/>
      <c r="KNQ83" s="425"/>
      <c r="KNR83" s="425"/>
      <c r="KNS83" s="425"/>
      <c r="KNT83" s="425"/>
      <c r="KNU83" s="425"/>
      <c r="KNV83" s="425"/>
      <c r="KNW83" s="425"/>
      <c r="KNX83" s="425"/>
      <c r="KNY83" s="425"/>
      <c r="KNZ83" s="425"/>
      <c r="KOA83" s="425"/>
      <c r="KOB83" s="425"/>
      <c r="KOC83" s="425"/>
      <c r="KOD83" s="425"/>
      <c r="KOE83" s="425"/>
      <c r="KOF83" s="425"/>
      <c r="KOG83" s="425"/>
      <c r="KOH83" s="425"/>
      <c r="KOI83" s="425"/>
      <c r="KOJ83" s="425"/>
      <c r="KOK83" s="425"/>
      <c r="KOL83" s="425"/>
      <c r="KOM83" s="425"/>
      <c r="KON83" s="425"/>
      <c r="KOO83" s="425"/>
      <c r="KOP83" s="425"/>
      <c r="KOQ83" s="425"/>
      <c r="KOR83" s="425"/>
      <c r="KOS83" s="425"/>
      <c r="KOT83" s="425"/>
      <c r="KOU83" s="425"/>
      <c r="KOV83" s="425"/>
      <c r="KOW83" s="425"/>
      <c r="KOX83" s="425"/>
      <c r="KOY83" s="425"/>
      <c r="KOZ83" s="425"/>
      <c r="KPA83" s="425"/>
      <c r="KPB83" s="425"/>
      <c r="KPC83" s="425"/>
      <c r="KPD83" s="425"/>
      <c r="KPE83" s="425"/>
      <c r="KPF83" s="425"/>
      <c r="KPG83" s="425"/>
      <c r="KPH83" s="425"/>
      <c r="KPI83" s="425"/>
      <c r="KPJ83" s="425"/>
      <c r="KPK83" s="425"/>
      <c r="KPL83" s="425"/>
      <c r="KPM83" s="425"/>
      <c r="KPN83" s="425"/>
      <c r="KPO83" s="425"/>
      <c r="KPP83" s="425"/>
      <c r="KPQ83" s="425"/>
      <c r="KPR83" s="425"/>
      <c r="KPS83" s="425"/>
      <c r="KPT83" s="425"/>
      <c r="KPU83" s="425"/>
      <c r="KPV83" s="425"/>
      <c r="KPW83" s="425"/>
      <c r="KPX83" s="425"/>
      <c r="KPY83" s="425"/>
      <c r="KPZ83" s="425"/>
      <c r="KQA83" s="425"/>
      <c r="KQB83" s="425"/>
      <c r="KQC83" s="425"/>
      <c r="KQD83" s="425"/>
      <c r="KQE83" s="425"/>
      <c r="KQF83" s="425"/>
      <c r="KQG83" s="425"/>
      <c r="KQH83" s="425"/>
      <c r="KQI83" s="425"/>
      <c r="KQJ83" s="425"/>
      <c r="KQK83" s="425"/>
      <c r="KQL83" s="425"/>
      <c r="KQM83" s="425"/>
      <c r="KQN83" s="425"/>
      <c r="KQO83" s="425"/>
      <c r="KQP83" s="425"/>
      <c r="KQQ83" s="425"/>
      <c r="KQR83" s="425"/>
      <c r="KQS83" s="425"/>
      <c r="KQT83" s="425"/>
      <c r="KQU83" s="425"/>
      <c r="KQV83" s="425"/>
      <c r="KQW83" s="425"/>
      <c r="KQX83" s="425"/>
      <c r="KQY83" s="425"/>
      <c r="KQZ83" s="425"/>
      <c r="KRA83" s="425"/>
      <c r="KRB83" s="425"/>
      <c r="KRC83" s="425"/>
      <c r="KRD83" s="425"/>
      <c r="KRE83" s="425"/>
      <c r="KRF83" s="425"/>
      <c r="KRG83" s="425"/>
      <c r="KRH83" s="425"/>
      <c r="KRI83" s="425"/>
      <c r="KRJ83" s="425"/>
      <c r="KRK83" s="425"/>
      <c r="KRL83" s="425"/>
      <c r="KRM83" s="425"/>
      <c r="KRN83" s="425"/>
      <c r="KRO83" s="425"/>
      <c r="KRP83" s="425"/>
      <c r="KRQ83" s="425"/>
      <c r="KRR83" s="425"/>
      <c r="KRS83" s="425"/>
      <c r="KRT83" s="425"/>
      <c r="KRU83" s="425"/>
      <c r="KRV83" s="425"/>
      <c r="KRW83" s="425"/>
      <c r="KRX83" s="425"/>
      <c r="KRY83" s="425"/>
      <c r="KRZ83" s="425"/>
      <c r="KSA83" s="425"/>
      <c r="KSB83" s="425"/>
      <c r="KSC83" s="425"/>
      <c r="KSD83" s="425"/>
      <c r="KSE83" s="425"/>
      <c r="KSF83" s="425"/>
      <c r="KSG83" s="425"/>
      <c r="KSH83" s="425"/>
      <c r="KSI83" s="425"/>
      <c r="KSJ83" s="425"/>
      <c r="KSK83" s="425"/>
      <c r="KSL83" s="425"/>
      <c r="KSM83" s="425"/>
      <c r="KSN83" s="425"/>
      <c r="KSO83" s="425"/>
      <c r="KSP83" s="425"/>
      <c r="KSQ83" s="425"/>
      <c r="KSR83" s="425"/>
      <c r="KSS83" s="425"/>
      <c r="KST83" s="425"/>
      <c r="KSU83" s="425"/>
      <c r="KSV83" s="425"/>
      <c r="KSW83" s="425"/>
      <c r="KSX83" s="425"/>
      <c r="KSY83" s="425"/>
      <c r="KSZ83" s="425"/>
      <c r="KTA83" s="425"/>
      <c r="KTB83" s="425"/>
      <c r="KTC83" s="425"/>
      <c r="KTD83" s="425"/>
      <c r="KTE83" s="425"/>
      <c r="KTF83" s="425"/>
      <c r="KTG83" s="425"/>
      <c r="KTH83" s="425"/>
      <c r="KTI83" s="425"/>
      <c r="KTJ83" s="425"/>
      <c r="KTK83" s="425"/>
      <c r="KTL83" s="425"/>
      <c r="KTM83" s="425"/>
      <c r="KTN83" s="425"/>
      <c r="KTO83" s="425"/>
      <c r="KTP83" s="425"/>
      <c r="KTQ83" s="425"/>
      <c r="KTR83" s="425"/>
      <c r="KTS83" s="425"/>
      <c r="KTT83" s="425"/>
      <c r="KTU83" s="425"/>
      <c r="KTV83" s="425"/>
      <c r="KTW83" s="425"/>
      <c r="KTX83" s="425"/>
      <c r="KTY83" s="425"/>
      <c r="KTZ83" s="425"/>
      <c r="KUA83" s="425"/>
      <c r="KUB83" s="425"/>
      <c r="KUC83" s="425"/>
      <c r="KUD83" s="425"/>
      <c r="KUE83" s="425"/>
      <c r="KUF83" s="425"/>
      <c r="KUG83" s="425"/>
      <c r="KUH83" s="425"/>
      <c r="KUI83" s="425"/>
      <c r="KUJ83" s="425"/>
      <c r="KUK83" s="425"/>
      <c r="KUL83" s="425"/>
      <c r="KUM83" s="425"/>
      <c r="KUN83" s="425"/>
      <c r="KUO83" s="425"/>
      <c r="KUP83" s="425"/>
      <c r="KUQ83" s="425"/>
      <c r="KUR83" s="425"/>
      <c r="KUS83" s="425"/>
      <c r="KUT83" s="425"/>
      <c r="KUU83" s="425"/>
      <c r="KUV83" s="425"/>
      <c r="KUW83" s="425"/>
      <c r="KUX83" s="425"/>
      <c r="KUY83" s="425"/>
      <c r="KUZ83" s="425"/>
      <c r="KVA83" s="425"/>
      <c r="KVB83" s="425"/>
      <c r="KVC83" s="425"/>
      <c r="KVD83" s="425"/>
      <c r="KVE83" s="425"/>
      <c r="KVF83" s="425"/>
      <c r="KVG83" s="425"/>
      <c r="KVH83" s="425"/>
      <c r="KVI83" s="425"/>
      <c r="KVJ83" s="425"/>
      <c r="KVK83" s="425"/>
      <c r="KVL83" s="425"/>
      <c r="KVM83" s="425"/>
      <c r="KVN83" s="425"/>
      <c r="KVO83" s="425"/>
      <c r="KVP83" s="425"/>
      <c r="KVQ83" s="425"/>
      <c r="KVR83" s="425"/>
      <c r="KVS83" s="425"/>
      <c r="KVT83" s="425"/>
      <c r="KVU83" s="425"/>
      <c r="KVV83" s="425"/>
      <c r="KVW83" s="425"/>
      <c r="KVX83" s="425"/>
      <c r="KVY83" s="425"/>
      <c r="KVZ83" s="425"/>
      <c r="KWA83" s="425"/>
      <c r="KWB83" s="425"/>
      <c r="KWC83" s="425"/>
      <c r="KWD83" s="425"/>
      <c r="KWE83" s="425"/>
      <c r="KWF83" s="425"/>
      <c r="KWG83" s="425"/>
      <c r="KWH83" s="425"/>
      <c r="KWI83" s="425"/>
      <c r="KWJ83" s="425"/>
      <c r="KWK83" s="425"/>
      <c r="KWL83" s="425"/>
      <c r="KWM83" s="425"/>
      <c r="KWN83" s="425"/>
      <c r="KWO83" s="425"/>
      <c r="KWP83" s="425"/>
      <c r="KWQ83" s="425"/>
      <c r="KWR83" s="425"/>
      <c r="KWS83" s="425"/>
      <c r="KWT83" s="425"/>
      <c r="KWU83" s="425"/>
      <c r="KWV83" s="425"/>
      <c r="KWW83" s="425"/>
      <c r="KWX83" s="425"/>
      <c r="KWY83" s="425"/>
      <c r="KWZ83" s="425"/>
      <c r="KXA83" s="425"/>
      <c r="KXB83" s="425"/>
      <c r="KXC83" s="425"/>
      <c r="KXD83" s="425"/>
      <c r="KXE83" s="425"/>
      <c r="KXF83" s="425"/>
      <c r="KXG83" s="425"/>
      <c r="KXH83" s="425"/>
      <c r="KXI83" s="425"/>
      <c r="KXJ83" s="425"/>
      <c r="KXK83" s="425"/>
      <c r="KXL83" s="425"/>
      <c r="KXM83" s="425"/>
      <c r="KXN83" s="425"/>
      <c r="KXO83" s="425"/>
      <c r="KXP83" s="425"/>
      <c r="KXQ83" s="425"/>
      <c r="KXR83" s="425"/>
      <c r="KXS83" s="425"/>
      <c r="KXT83" s="425"/>
      <c r="KXU83" s="425"/>
      <c r="KXV83" s="425"/>
      <c r="KXW83" s="425"/>
      <c r="KXX83" s="425"/>
      <c r="KXY83" s="425"/>
      <c r="KXZ83" s="425"/>
      <c r="KYA83" s="425"/>
      <c r="KYB83" s="425"/>
      <c r="KYC83" s="425"/>
      <c r="KYD83" s="425"/>
      <c r="KYE83" s="425"/>
      <c r="KYF83" s="425"/>
      <c r="KYG83" s="425"/>
      <c r="KYH83" s="425"/>
      <c r="KYI83" s="425"/>
      <c r="KYJ83" s="425"/>
      <c r="KYK83" s="425"/>
      <c r="KYL83" s="425"/>
      <c r="KYM83" s="425"/>
      <c r="KYN83" s="425"/>
      <c r="KYO83" s="425"/>
      <c r="KYP83" s="425"/>
      <c r="KYQ83" s="425"/>
      <c r="KYR83" s="425"/>
      <c r="KYS83" s="425"/>
      <c r="KYT83" s="425"/>
      <c r="KYU83" s="425"/>
      <c r="KYV83" s="425"/>
      <c r="KYW83" s="425"/>
      <c r="KYX83" s="425"/>
      <c r="KYY83" s="425"/>
      <c r="KYZ83" s="425"/>
      <c r="KZA83" s="425"/>
      <c r="KZB83" s="425"/>
      <c r="KZC83" s="425"/>
      <c r="KZD83" s="425"/>
      <c r="KZE83" s="425"/>
      <c r="KZF83" s="425"/>
      <c r="KZG83" s="425"/>
      <c r="KZH83" s="425"/>
      <c r="KZI83" s="425"/>
      <c r="KZJ83" s="425"/>
      <c r="KZK83" s="425"/>
      <c r="KZL83" s="425"/>
      <c r="KZM83" s="425"/>
      <c r="KZN83" s="425"/>
      <c r="KZO83" s="425"/>
      <c r="KZP83" s="425"/>
      <c r="KZQ83" s="425"/>
      <c r="KZR83" s="425"/>
      <c r="KZS83" s="425"/>
      <c r="KZT83" s="425"/>
      <c r="KZU83" s="425"/>
      <c r="KZV83" s="425"/>
      <c r="KZW83" s="425"/>
      <c r="KZX83" s="425"/>
      <c r="KZY83" s="425"/>
      <c r="KZZ83" s="425"/>
      <c r="LAA83" s="425"/>
      <c r="LAB83" s="425"/>
      <c r="LAC83" s="425"/>
      <c r="LAD83" s="425"/>
      <c r="LAE83" s="425"/>
      <c r="LAF83" s="425"/>
      <c r="LAG83" s="425"/>
      <c r="LAH83" s="425"/>
      <c r="LAI83" s="425"/>
      <c r="LAJ83" s="425"/>
      <c r="LAK83" s="425"/>
      <c r="LAL83" s="425"/>
      <c r="LAM83" s="425"/>
      <c r="LAN83" s="425"/>
      <c r="LAO83" s="425"/>
      <c r="LAP83" s="425"/>
      <c r="LAQ83" s="425"/>
      <c r="LAR83" s="425"/>
      <c r="LAS83" s="425"/>
      <c r="LAT83" s="425"/>
      <c r="LAU83" s="425"/>
      <c r="LAV83" s="425"/>
      <c r="LAW83" s="425"/>
      <c r="LAX83" s="425"/>
      <c r="LAY83" s="425"/>
      <c r="LAZ83" s="425"/>
      <c r="LBA83" s="425"/>
      <c r="LBB83" s="425"/>
      <c r="LBC83" s="425"/>
      <c r="LBD83" s="425"/>
      <c r="LBE83" s="425"/>
      <c r="LBF83" s="425"/>
      <c r="LBG83" s="425"/>
      <c r="LBH83" s="425"/>
      <c r="LBI83" s="425"/>
      <c r="LBJ83" s="425"/>
      <c r="LBK83" s="425"/>
      <c r="LBL83" s="425"/>
      <c r="LBM83" s="425"/>
      <c r="LBN83" s="425"/>
      <c r="LBO83" s="425"/>
      <c r="LBP83" s="425"/>
      <c r="LBQ83" s="425"/>
      <c r="LBR83" s="425"/>
      <c r="LBS83" s="425"/>
      <c r="LBT83" s="425"/>
      <c r="LBU83" s="425"/>
      <c r="LBV83" s="425"/>
      <c r="LBW83" s="425"/>
      <c r="LBX83" s="425"/>
      <c r="LBY83" s="425"/>
      <c r="LBZ83" s="425"/>
      <c r="LCA83" s="425"/>
      <c r="LCB83" s="425"/>
      <c r="LCC83" s="425"/>
      <c r="LCD83" s="425"/>
      <c r="LCE83" s="425"/>
      <c r="LCF83" s="425"/>
      <c r="LCG83" s="425"/>
      <c r="LCH83" s="425"/>
      <c r="LCI83" s="425"/>
      <c r="LCJ83" s="425"/>
      <c r="LCK83" s="425"/>
      <c r="LCL83" s="425"/>
      <c r="LCM83" s="425"/>
      <c r="LCN83" s="425"/>
      <c r="LCO83" s="425"/>
      <c r="LCP83" s="425"/>
      <c r="LCQ83" s="425"/>
      <c r="LCR83" s="425"/>
      <c r="LCS83" s="425"/>
      <c r="LCT83" s="425"/>
      <c r="LCU83" s="425"/>
      <c r="LCV83" s="425"/>
      <c r="LCW83" s="425"/>
      <c r="LCX83" s="425"/>
      <c r="LCY83" s="425"/>
      <c r="LCZ83" s="425"/>
      <c r="LDA83" s="425"/>
      <c r="LDB83" s="425"/>
      <c r="LDC83" s="425"/>
      <c r="LDD83" s="425"/>
      <c r="LDE83" s="425"/>
      <c r="LDF83" s="425"/>
      <c r="LDG83" s="425"/>
      <c r="LDH83" s="425"/>
      <c r="LDI83" s="425"/>
      <c r="LDJ83" s="425"/>
      <c r="LDK83" s="425"/>
      <c r="LDL83" s="425"/>
      <c r="LDM83" s="425"/>
      <c r="LDN83" s="425"/>
      <c r="LDO83" s="425"/>
      <c r="LDP83" s="425"/>
      <c r="LDQ83" s="425"/>
      <c r="LDR83" s="425"/>
      <c r="LDS83" s="425"/>
      <c r="LDT83" s="425"/>
      <c r="LDU83" s="425"/>
      <c r="LDV83" s="425"/>
      <c r="LDW83" s="425"/>
      <c r="LDX83" s="425"/>
      <c r="LDY83" s="425"/>
      <c r="LDZ83" s="425"/>
      <c r="LEA83" s="425"/>
      <c r="LEB83" s="425"/>
      <c r="LEC83" s="425"/>
      <c r="LED83" s="425"/>
      <c r="LEE83" s="425"/>
      <c r="LEF83" s="425"/>
      <c r="LEG83" s="425"/>
      <c r="LEH83" s="425"/>
      <c r="LEI83" s="425"/>
      <c r="LEJ83" s="425"/>
      <c r="LEK83" s="425"/>
      <c r="LEL83" s="425"/>
      <c r="LEM83" s="425"/>
      <c r="LEN83" s="425"/>
      <c r="LEO83" s="425"/>
      <c r="LEP83" s="425"/>
      <c r="LEQ83" s="425"/>
      <c r="LER83" s="425"/>
      <c r="LES83" s="425"/>
      <c r="LET83" s="425"/>
      <c r="LEU83" s="425"/>
      <c r="LEV83" s="425"/>
      <c r="LEW83" s="425"/>
      <c r="LEX83" s="425"/>
      <c r="LEY83" s="425"/>
      <c r="LEZ83" s="425"/>
      <c r="LFA83" s="425"/>
      <c r="LFB83" s="425"/>
      <c r="LFC83" s="425"/>
      <c r="LFD83" s="425"/>
      <c r="LFE83" s="425"/>
      <c r="LFF83" s="425"/>
      <c r="LFG83" s="425"/>
      <c r="LFH83" s="425"/>
      <c r="LFI83" s="425"/>
      <c r="LFJ83" s="425"/>
      <c r="LFK83" s="425"/>
      <c r="LFL83" s="425"/>
      <c r="LFM83" s="425"/>
      <c r="LFN83" s="425"/>
      <c r="LFO83" s="425"/>
      <c r="LFP83" s="425"/>
      <c r="LFQ83" s="425"/>
      <c r="LFR83" s="425"/>
      <c r="LFS83" s="425"/>
      <c r="LFT83" s="425"/>
      <c r="LFU83" s="425"/>
      <c r="LFV83" s="425"/>
      <c r="LFW83" s="425"/>
      <c r="LFX83" s="425"/>
      <c r="LFY83" s="425"/>
      <c r="LFZ83" s="425"/>
      <c r="LGA83" s="425"/>
      <c r="LGB83" s="425"/>
      <c r="LGC83" s="425"/>
      <c r="LGD83" s="425"/>
      <c r="LGE83" s="425"/>
      <c r="LGF83" s="425"/>
      <c r="LGG83" s="425"/>
      <c r="LGH83" s="425"/>
      <c r="LGI83" s="425"/>
      <c r="LGJ83" s="425"/>
      <c r="LGK83" s="425"/>
      <c r="LGL83" s="425"/>
      <c r="LGM83" s="425"/>
      <c r="LGN83" s="425"/>
      <c r="LGO83" s="425"/>
      <c r="LGP83" s="425"/>
      <c r="LGQ83" s="425"/>
      <c r="LGR83" s="425"/>
      <c r="LGS83" s="425"/>
      <c r="LGT83" s="425"/>
      <c r="LGU83" s="425"/>
      <c r="LGV83" s="425"/>
      <c r="LGW83" s="425"/>
      <c r="LGX83" s="425"/>
      <c r="LGY83" s="425"/>
      <c r="LGZ83" s="425"/>
      <c r="LHA83" s="425"/>
      <c r="LHB83" s="425"/>
      <c r="LHC83" s="425"/>
      <c r="LHD83" s="425"/>
      <c r="LHE83" s="425"/>
      <c r="LHF83" s="425"/>
      <c r="LHG83" s="425"/>
      <c r="LHH83" s="425"/>
      <c r="LHI83" s="425"/>
      <c r="LHJ83" s="425"/>
      <c r="LHK83" s="425"/>
      <c r="LHL83" s="425"/>
      <c r="LHM83" s="425"/>
      <c r="LHN83" s="425"/>
      <c r="LHO83" s="425"/>
      <c r="LHP83" s="425"/>
      <c r="LHQ83" s="425"/>
      <c r="LHR83" s="425"/>
      <c r="LHS83" s="425"/>
      <c r="LHT83" s="425"/>
      <c r="LHU83" s="425"/>
      <c r="LHV83" s="425"/>
      <c r="LHW83" s="425"/>
      <c r="LHX83" s="425"/>
      <c r="LHY83" s="425"/>
      <c r="LHZ83" s="425"/>
      <c r="LIA83" s="425"/>
      <c r="LIB83" s="425"/>
      <c r="LIC83" s="425"/>
      <c r="LID83" s="425"/>
      <c r="LIE83" s="425"/>
      <c r="LIF83" s="425"/>
      <c r="LIG83" s="425"/>
      <c r="LIH83" s="425"/>
      <c r="LII83" s="425"/>
      <c r="LIJ83" s="425"/>
      <c r="LIK83" s="425"/>
      <c r="LIL83" s="425"/>
      <c r="LIM83" s="425"/>
      <c r="LIN83" s="425"/>
      <c r="LIO83" s="425"/>
      <c r="LIP83" s="425"/>
      <c r="LIQ83" s="425"/>
      <c r="LIR83" s="425"/>
      <c r="LIS83" s="425"/>
      <c r="LIT83" s="425"/>
      <c r="LIU83" s="425"/>
      <c r="LIV83" s="425"/>
      <c r="LIW83" s="425"/>
      <c r="LIX83" s="425"/>
      <c r="LIY83" s="425"/>
      <c r="LIZ83" s="425"/>
      <c r="LJA83" s="425"/>
      <c r="LJB83" s="425"/>
      <c r="LJC83" s="425"/>
      <c r="LJD83" s="425"/>
      <c r="LJE83" s="425"/>
      <c r="LJF83" s="425"/>
      <c r="LJG83" s="425"/>
      <c r="LJH83" s="425"/>
      <c r="LJI83" s="425"/>
      <c r="LJJ83" s="425"/>
      <c r="LJK83" s="425"/>
      <c r="LJL83" s="425"/>
      <c r="LJM83" s="425"/>
      <c r="LJN83" s="425"/>
      <c r="LJO83" s="425"/>
      <c r="LJP83" s="425"/>
      <c r="LJQ83" s="425"/>
      <c r="LJR83" s="425"/>
      <c r="LJS83" s="425"/>
      <c r="LJT83" s="425"/>
      <c r="LJU83" s="425"/>
      <c r="LJV83" s="425"/>
      <c r="LJW83" s="425"/>
      <c r="LJX83" s="425"/>
      <c r="LJY83" s="425"/>
      <c r="LJZ83" s="425"/>
      <c r="LKA83" s="425"/>
      <c r="LKB83" s="425"/>
      <c r="LKC83" s="425"/>
      <c r="LKD83" s="425"/>
      <c r="LKE83" s="425"/>
      <c r="LKF83" s="425"/>
      <c r="LKG83" s="425"/>
      <c r="LKH83" s="425"/>
      <c r="LKI83" s="425"/>
      <c r="LKJ83" s="425"/>
      <c r="LKK83" s="425"/>
      <c r="LKL83" s="425"/>
      <c r="LKM83" s="425"/>
      <c r="LKN83" s="425"/>
      <c r="LKO83" s="425"/>
      <c r="LKP83" s="425"/>
      <c r="LKQ83" s="425"/>
      <c r="LKR83" s="425"/>
      <c r="LKS83" s="425"/>
      <c r="LKT83" s="425"/>
      <c r="LKU83" s="425"/>
      <c r="LKV83" s="425"/>
      <c r="LKW83" s="425"/>
      <c r="LKX83" s="425"/>
      <c r="LKY83" s="425"/>
      <c r="LKZ83" s="425"/>
      <c r="LLA83" s="425"/>
      <c r="LLB83" s="425"/>
      <c r="LLC83" s="425"/>
      <c r="LLD83" s="425"/>
      <c r="LLE83" s="425"/>
      <c r="LLF83" s="425"/>
      <c r="LLG83" s="425"/>
      <c r="LLH83" s="425"/>
      <c r="LLI83" s="425"/>
      <c r="LLJ83" s="425"/>
      <c r="LLK83" s="425"/>
      <c r="LLL83" s="425"/>
      <c r="LLM83" s="425"/>
      <c r="LLN83" s="425"/>
      <c r="LLO83" s="425"/>
      <c r="LLP83" s="425"/>
      <c r="LLQ83" s="425"/>
      <c r="LLR83" s="425"/>
      <c r="LLS83" s="425"/>
      <c r="LLT83" s="425"/>
      <c r="LLU83" s="425"/>
      <c r="LLV83" s="425"/>
      <c r="LLW83" s="425"/>
      <c r="LLX83" s="425"/>
      <c r="LLY83" s="425"/>
      <c r="LLZ83" s="425"/>
      <c r="LMA83" s="425"/>
      <c r="LMB83" s="425"/>
      <c r="LMC83" s="425"/>
      <c r="LMD83" s="425"/>
      <c r="LME83" s="425"/>
      <c r="LMF83" s="425"/>
      <c r="LMG83" s="425"/>
      <c r="LMH83" s="425"/>
      <c r="LMI83" s="425"/>
      <c r="LMJ83" s="425"/>
      <c r="LMK83" s="425"/>
      <c r="LML83" s="425"/>
      <c r="LMM83" s="425"/>
      <c r="LMN83" s="425"/>
      <c r="LMO83" s="425"/>
      <c r="LMP83" s="425"/>
      <c r="LMQ83" s="425"/>
      <c r="LMR83" s="425"/>
      <c r="LMS83" s="425"/>
      <c r="LMT83" s="425"/>
      <c r="LMU83" s="425"/>
      <c r="LMV83" s="425"/>
      <c r="LMW83" s="425"/>
      <c r="LMX83" s="425"/>
      <c r="LMY83" s="425"/>
      <c r="LMZ83" s="425"/>
      <c r="LNA83" s="425"/>
      <c r="LNB83" s="425"/>
      <c r="LNC83" s="425"/>
      <c r="LND83" s="425"/>
      <c r="LNE83" s="425"/>
      <c r="LNF83" s="425"/>
      <c r="LNG83" s="425"/>
      <c r="LNH83" s="425"/>
      <c r="LNI83" s="425"/>
      <c r="LNJ83" s="425"/>
      <c r="LNK83" s="425"/>
      <c r="LNL83" s="425"/>
      <c r="LNM83" s="425"/>
      <c r="LNN83" s="425"/>
      <c r="LNO83" s="425"/>
      <c r="LNP83" s="425"/>
      <c r="LNQ83" s="425"/>
      <c r="LNR83" s="425"/>
      <c r="LNS83" s="425"/>
      <c r="LNT83" s="425"/>
      <c r="LNU83" s="425"/>
      <c r="LNV83" s="425"/>
      <c r="LNW83" s="425"/>
      <c r="LNX83" s="425"/>
      <c r="LNY83" s="425"/>
      <c r="LNZ83" s="425"/>
      <c r="LOA83" s="425"/>
      <c r="LOB83" s="425"/>
      <c r="LOC83" s="425"/>
      <c r="LOD83" s="425"/>
      <c r="LOE83" s="425"/>
      <c r="LOF83" s="425"/>
      <c r="LOG83" s="425"/>
      <c r="LOH83" s="425"/>
      <c r="LOI83" s="425"/>
      <c r="LOJ83" s="425"/>
      <c r="LOK83" s="425"/>
      <c r="LOL83" s="425"/>
      <c r="LOM83" s="425"/>
      <c r="LON83" s="425"/>
      <c r="LOO83" s="425"/>
      <c r="LOP83" s="425"/>
      <c r="LOQ83" s="425"/>
      <c r="LOR83" s="425"/>
      <c r="LOS83" s="425"/>
      <c r="LOT83" s="425"/>
      <c r="LOU83" s="425"/>
      <c r="LOV83" s="425"/>
      <c r="LOW83" s="425"/>
      <c r="LOX83" s="425"/>
      <c r="LOY83" s="425"/>
      <c r="LOZ83" s="425"/>
      <c r="LPA83" s="425"/>
      <c r="LPB83" s="425"/>
      <c r="LPC83" s="425"/>
      <c r="LPD83" s="425"/>
      <c r="LPE83" s="425"/>
      <c r="LPF83" s="425"/>
      <c r="LPG83" s="425"/>
      <c r="LPH83" s="425"/>
      <c r="LPI83" s="425"/>
      <c r="LPJ83" s="425"/>
      <c r="LPK83" s="425"/>
      <c r="LPL83" s="425"/>
      <c r="LPM83" s="425"/>
      <c r="LPN83" s="425"/>
      <c r="LPO83" s="425"/>
      <c r="LPP83" s="425"/>
      <c r="LPQ83" s="425"/>
      <c r="LPR83" s="425"/>
      <c r="LPS83" s="425"/>
      <c r="LPT83" s="425"/>
      <c r="LPU83" s="425"/>
      <c r="LPV83" s="425"/>
      <c r="LPW83" s="425"/>
      <c r="LPX83" s="425"/>
      <c r="LPY83" s="425"/>
      <c r="LPZ83" s="425"/>
      <c r="LQA83" s="425"/>
      <c r="LQB83" s="425"/>
      <c r="LQC83" s="425"/>
      <c r="LQD83" s="425"/>
      <c r="LQE83" s="425"/>
      <c r="LQF83" s="425"/>
      <c r="LQG83" s="425"/>
      <c r="LQH83" s="425"/>
      <c r="LQI83" s="425"/>
      <c r="LQJ83" s="425"/>
      <c r="LQK83" s="425"/>
      <c r="LQL83" s="425"/>
      <c r="LQM83" s="425"/>
      <c r="LQN83" s="425"/>
      <c r="LQO83" s="425"/>
      <c r="LQP83" s="425"/>
      <c r="LQQ83" s="425"/>
      <c r="LQR83" s="425"/>
      <c r="LQS83" s="425"/>
      <c r="LQT83" s="425"/>
      <c r="LQU83" s="425"/>
      <c r="LQV83" s="425"/>
      <c r="LQW83" s="425"/>
      <c r="LQX83" s="425"/>
      <c r="LQY83" s="425"/>
      <c r="LQZ83" s="425"/>
      <c r="LRA83" s="425"/>
      <c r="LRB83" s="425"/>
      <c r="LRC83" s="425"/>
      <c r="LRD83" s="425"/>
      <c r="LRE83" s="425"/>
      <c r="LRF83" s="425"/>
      <c r="LRG83" s="425"/>
      <c r="LRH83" s="425"/>
      <c r="LRI83" s="425"/>
      <c r="LRJ83" s="425"/>
      <c r="LRK83" s="425"/>
      <c r="LRL83" s="425"/>
      <c r="LRM83" s="425"/>
      <c r="LRN83" s="425"/>
      <c r="LRO83" s="425"/>
      <c r="LRP83" s="425"/>
      <c r="LRQ83" s="425"/>
      <c r="LRR83" s="425"/>
      <c r="LRS83" s="425"/>
      <c r="LRT83" s="425"/>
      <c r="LRU83" s="425"/>
      <c r="LRV83" s="425"/>
      <c r="LRW83" s="425"/>
      <c r="LRX83" s="425"/>
      <c r="LRY83" s="425"/>
      <c r="LRZ83" s="425"/>
      <c r="LSA83" s="425"/>
      <c r="LSB83" s="425"/>
      <c r="LSC83" s="425"/>
      <c r="LSD83" s="425"/>
      <c r="LSE83" s="425"/>
      <c r="LSF83" s="425"/>
      <c r="LSG83" s="425"/>
      <c r="LSH83" s="425"/>
      <c r="LSI83" s="425"/>
      <c r="LSJ83" s="425"/>
      <c r="LSK83" s="425"/>
      <c r="LSL83" s="425"/>
      <c r="LSM83" s="425"/>
      <c r="LSN83" s="425"/>
      <c r="LSO83" s="425"/>
      <c r="LSP83" s="425"/>
      <c r="LSQ83" s="425"/>
      <c r="LSR83" s="425"/>
      <c r="LSS83" s="425"/>
      <c r="LST83" s="425"/>
      <c r="LSU83" s="425"/>
      <c r="LSV83" s="425"/>
      <c r="LSW83" s="425"/>
      <c r="LSX83" s="425"/>
      <c r="LSY83" s="425"/>
      <c r="LSZ83" s="425"/>
      <c r="LTA83" s="425"/>
      <c r="LTB83" s="425"/>
      <c r="LTC83" s="425"/>
      <c r="LTD83" s="425"/>
      <c r="LTE83" s="425"/>
      <c r="LTF83" s="425"/>
      <c r="LTG83" s="425"/>
      <c r="LTH83" s="425"/>
      <c r="LTI83" s="425"/>
      <c r="LTJ83" s="425"/>
      <c r="LTK83" s="425"/>
      <c r="LTL83" s="425"/>
      <c r="LTM83" s="425"/>
      <c r="LTN83" s="425"/>
      <c r="LTO83" s="425"/>
      <c r="LTP83" s="425"/>
      <c r="LTQ83" s="425"/>
      <c r="LTR83" s="425"/>
      <c r="LTS83" s="425"/>
      <c r="LTT83" s="425"/>
      <c r="LTU83" s="425"/>
      <c r="LTV83" s="425"/>
      <c r="LTW83" s="425"/>
      <c r="LTX83" s="425"/>
      <c r="LTY83" s="425"/>
      <c r="LTZ83" s="425"/>
      <c r="LUA83" s="425"/>
      <c r="LUB83" s="425"/>
      <c r="LUC83" s="425"/>
      <c r="LUD83" s="425"/>
      <c r="LUE83" s="425"/>
      <c r="LUF83" s="425"/>
      <c r="LUG83" s="425"/>
      <c r="LUH83" s="425"/>
      <c r="LUI83" s="425"/>
      <c r="LUJ83" s="425"/>
      <c r="LUK83" s="425"/>
      <c r="LUL83" s="425"/>
      <c r="LUM83" s="425"/>
      <c r="LUN83" s="425"/>
      <c r="LUO83" s="425"/>
      <c r="LUP83" s="425"/>
      <c r="LUQ83" s="425"/>
      <c r="LUR83" s="425"/>
      <c r="LUS83" s="425"/>
      <c r="LUT83" s="425"/>
      <c r="LUU83" s="425"/>
      <c r="LUV83" s="425"/>
      <c r="LUW83" s="425"/>
      <c r="LUX83" s="425"/>
      <c r="LUY83" s="425"/>
      <c r="LUZ83" s="425"/>
      <c r="LVA83" s="425"/>
      <c r="LVB83" s="425"/>
      <c r="LVC83" s="425"/>
      <c r="LVD83" s="425"/>
      <c r="LVE83" s="425"/>
      <c r="LVF83" s="425"/>
      <c r="LVG83" s="425"/>
      <c r="LVH83" s="425"/>
      <c r="LVI83" s="425"/>
      <c r="LVJ83" s="425"/>
      <c r="LVK83" s="425"/>
      <c r="LVL83" s="425"/>
      <c r="LVM83" s="425"/>
      <c r="LVN83" s="425"/>
      <c r="LVO83" s="425"/>
      <c r="LVP83" s="425"/>
      <c r="LVQ83" s="425"/>
      <c r="LVR83" s="425"/>
      <c r="LVS83" s="425"/>
      <c r="LVT83" s="425"/>
      <c r="LVU83" s="425"/>
      <c r="LVV83" s="425"/>
      <c r="LVW83" s="425"/>
      <c r="LVX83" s="425"/>
      <c r="LVY83" s="425"/>
      <c r="LVZ83" s="425"/>
      <c r="LWA83" s="425"/>
      <c r="LWB83" s="425"/>
      <c r="LWC83" s="425"/>
      <c r="LWD83" s="425"/>
      <c r="LWE83" s="425"/>
      <c r="LWF83" s="425"/>
      <c r="LWG83" s="425"/>
      <c r="LWH83" s="425"/>
      <c r="LWI83" s="425"/>
      <c r="LWJ83" s="425"/>
      <c r="LWK83" s="425"/>
      <c r="LWL83" s="425"/>
      <c r="LWM83" s="425"/>
      <c r="LWN83" s="425"/>
      <c r="LWO83" s="425"/>
      <c r="LWP83" s="425"/>
      <c r="LWQ83" s="425"/>
      <c r="LWR83" s="425"/>
      <c r="LWS83" s="425"/>
      <c r="LWT83" s="425"/>
      <c r="LWU83" s="425"/>
      <c r="LWV83" s="425"/>
      <c r="LWW83" s="425"/>
      <c r="LWX83" s="425"/>
      <c r="LWY83" s="425"/>
      <c r="LWZ83" s="425"/>
      <c r="LXA83" s="425"/>
      <c r="LXB83" s="425"/>
      <c r="LXC83" s="425"/>
      <c r="LXD83" s="425"/>
      <c r="LXE83" s="425"/>
      <c r="LXF83" s="425"/>
      <c r="LXG83" s="425"/>
      <c r="LXH83" s="425"/>
      <c r="LXI83" s="425"/>
      <c r="LXJ83" s="425"/>
      <c r="LXK83" s="425"/>
      <c r="LXL83" s="425"/>
      <c r="LXM83" s="425"/>
      <c r="LXN83" s="425"/>
      <c r="LXO83" s="425"/>
      <c r="LXP83" s="425"/>
      <c r="LXQ83" s="425"/>
      <c r="LXR83" s="425"/>
      <c r="LXS83" s="425"/>
      <c r="LXT83" s="425"/>
      <c r="LXU83" s="425"/>
      <c r="LXV83" s="425"/>
      <c r="LXW83" s="425"/>
      <c r="LXX83" s="425"/>
      <c r="LXY83" s="425"/>
      <c r="LXZ83" s="425"/>
      <c r="LYA83" s="425"/>
      <c r="LYB83" s="425"/>
      <c r="LYC83" s="425"/>
      <c r="LYD83" s="425"/>
      <c r="LYE83" s="425"/>
      <c r="LYF83" s="425"/>
      <c r="LYG83" s="425"/>
      <c r="LYH83" s="425"/>
      <c r="LYI83" s="425"/>
      <c r="LYJ83" s="425"/>
      <c r="LYK83" s="425"/>
      <c r="LYL83" s="425"/>
      <c r="LYM83" s="425"/>
      <c r="LYN83" s="425"/>
      <c r="LYO83" s="425"/>
      <c r="LYP83" s="425"/>
      <c r="LYQ83" s="425"/>
      <c r="LYR83" s="425"/>
      <c r="LYS83" s="425"/>
      <c r="LYT83" s="425"/>
      <c r="LYU83" s="425"/>
      <c r="LYV83" s="425"/>
      <c r="LYW83" s="425"/>
      <c r="LYX83" s="425"/>
      <c r="LYY83" s="425"/>
      <c r="LYZ83" s="425"/>
      <c r="LZA83" s="425"/>
      <c r="LZB83" s="425"/>
      <c r="LZC83" s="425"/>
      <c r="LZD83" s="425"/>
      <c r="LZE83" s="425"/>
      <c r="LZF83" s="425"/>
      <c r="LZG83" s="425"/>
      <c r="LZH83" s="425"/>
      <c r="LZI83" s="425"/>
      <c r="LZJ83" s="425"/>
      <c r="LZK83" s="425"/>
      <c r="LZL83" s="425"/>
      <c r="LZM83" s="425"/>
      <c r="LZN83" s="425"/>
      <c r="LZO83" s="425"/>
      <c r="LZP83" s="425"/>
      <c r="LZQ83" s="425"/>
      <c r="LZR83" s="425"/>
      <c r="LZS83" s="425"/>
      <c r="LZT83" s="425"/>
      <c r="LZU83" s="425"/>
      <c r="LZV83" s="425"/>
      <c r="LZW83" s="425"/>
      <c r="LZX83" s="425"/>
      <c r="LZY83" s="425"/>
      <c r="LZZ83" s="425"/>
      <c r="MAA83" s="425"/>
      <c r="MAB83" s="425"/>
      <c r="MAC83" s="425"/>
      <c r="MAD83" s="425"/>
      <c r="MAE83" s="425"/>
      <c r="MAF83" s="425"/>
      <c r="MAG83" s="425"/>
      <c r="MAH83" s="425"/>
      <c r="MAI83" s="425"/>
      <c r="MAJ83" s="425"/>
      <c r="MAK83" s="425"/>
      <c r="MAL83" s="425"/>
      <c r="MAM83" s="425"/>
      <c r="MAN83" s="425"/>
      <c r="MAO83" s="425"/>
      <c r="MAP83" s="425"/>
      <c r="MAQ83" s="425"/>
      <c r="MAR83" s="425"/>
      <c r="MAS83" s="425"/>
      <c r="MAT83" s="425"/>
      <c r="MAU83" s="425"/>
      <c r="MAV83" s="425"/>
      <c r="MAW83" s="425"/>
      <c r="MAX83" s="425"/>
      <c r="MAY83" s="425"/>
      <c r="MAZ83" s="425"/>
      <c r="MBA83" s="425"/>
      <c r="MBB83" s="425"/>
      <c r="MBC83" s="425"/>
      <c r="MBD83" s="425"/>
      <c r="MBE83" s="425"/>
      <c r="MBF83" s="425"/>
      <c r="MBG83" s="425"/>
      <c r="MBH83" s="425"/>
      <c r="MBI83" s="425"/>
      <c r="MBJ83" s="425"/>
      <c r="MBK83" s="425"/>
      <c r="MBL83" s="425"/>
      <c r="MBM83" s="425"/>
      <c r="MBN83" s="425"/>
      <c r="MBO83" s="425"/>
      <c r="MBP83" s="425"/>
      <c r="MBQ83" s="425"/>
      <c r="MBR83" s="425"/>
      <c r="MBS83" s="425"/>
      <c r="MBT83" s="425"/>
      <c r="MBU83" s="425"/>
      <c r="MBV83" s="425"/>
      <c r="MBW83" s="425"/>
      <c r="MBX83" s="425"/>
      <c r="MBY83" s="425"/>
      <c r="MBZ83" s="425"/>
      <c r="MCA83" s="425"/>
      <c r="MCB83" s="425"/>
      <c r="MCC83" s="425"/>
      <c r="MCD83" s="425"/>
      <c r="MCE83" s="425"/>
      <c r="MCF83" s="425"/>
      <c r="MCG83" s="425"/>
      <c r="MCH83" s="425"/>
      <c r="MCI83" s="425"/>
      <c r="MCJ83" s="425"/>
      <c r="MCK83" s="425"/>
      <c r="MCL83" s="425"/>
      <c r="MCM83" s="425"/>
      <c r="MCN83" s="425"/>
      <c r="MCO83" s="425"/>
      <c r="MCP83" s="425"/>
      <c r="MCQ83" s="425"/>
      <c r="MCR83" s="425"/>
      <c r="MCS83" s="425"/>
      <c r="MCT83" s="425"/>
      <c r="MCU83" s="425"/>
      <c r="MCV83" s="425"/>
      <c r="MCW83" s="425"/>
      <c r="MCX83" s="425"/>
      <c r="MCY83" s="425"/>
      <c r="MCZ83" s="425"/>
      <c r="MDA83" s="425"/>
      <c r="MDB83" s="425"/>
      <c r="MDC83" s="425"/>
      <c r="MDD83" s="425"/>
      <c r="MDE83" s="425"/>
      <c r="MDF83" s="425"/>
      <c r="MDG83" s="425"/>
      <c r="MDH83" s="425"/>
      <c r="MDI83" s="425"/>
      <c r="MDJ83" s="425"/>
      <c r="MDK83" s="425"/>
      <c r="MDL83" s="425"/>
      <c r="MDM83" s="425"/>
      <c r="MDN83" s="425"/>
      <c r="MDO83" s="425"/>
      <c r="MDP83" s="425"/>
      <c r="MDQ83" s="425"/>
      <c r="MDR83" s="425"/>
      <c r="MDS83" s="425"/>
      <c r="MDT83" s="425"/>
      <c r="MDU83" s="425"/>
      <c r="MDV83" s="425"/>
      <c r="MDW83" s="425"/>
      <c r="MDX83" s="425"/>
      <c r="MDY83" s="425"/>
      <c r="MDZ83" s="425"/>
      <c r="MEA83" s="425"/>
      <c r="MEB83" s="425"/>
      <c r="MEC83" s="425"/>
      <c r="MED83" s="425"/>
      <c r="MEE83" s="425"/>
      <c r="MEF83" s="425"/>
      <c r="MEG83" s="425"/>
      <c r="MEH83" s="425"/>
      <c r="MEI83" s="425"/>
      <c r="MEJ83" s="425"/>
      <c r="MEK83" s="425"/>
      <c r="MEL83" s="425"/>
      <c r="MEM83" s="425"/>
      <c r="MEN83" s="425"/>
      <c r="MEO83" s="425"/>
      <c r="MEP83" s="425"/>
      <c r="MEQ83" s="425"/>
      <c r="MER83" s="425"/>
      <c r="MES83" s="425"/>
      <c r="MET83" s="425"/>
      <c r="MEU83" s="425"/>
      <c r="MEV83" s="425"/>
      <c r="MEW83" s="425"/>
      <c r="MEX83" s="425"/>
      <c r="MEY83" s="425"/>
      <c r="MEZ83" s="425"/>
      <c r="MFA83" s="425"/>
      <c r="MFB83" s="425"/>
      <c r="MFC83" s="425"/>
      <c r="MFD83" s="425"/>
      <c r="MFE83" s="425"/>
      <c r="MFF83" s="425"/>
      <c r="MFG83" s="425"/>
      <c r="MFH83" s="425"/>
      <c r="MFI83" s="425"/>
      <c r="MFJ83" s="425"/>
      <c r="MFK83" s="425"/>
      <c r="MFL83" s="425"/>
      <c r="MFM83" s="425"/>
      <c r="MFN83" s="425"/>
      <c r="MFO83" s="425"/>
      <c r="MFP83" s="425"/>
      <c r="MFQ83" s="425"/>
      <c r="MFR83" s="425"/>
      <c r="MFS83" s="425"/>
      <c r="MFT83" s="425"/>
      <c r="MFU83" s="425"/>
      <c r="MFV83" s="425"/>
      <c r="MFW83" s="425"/>
      <c r="MFX83" s="425"/>
      <c r="MFY83" s="425"/>
      <c r="MFZ83" s="425"/>
      <c r="MGA83" s="425"/>
      <c r="MGB83" s="425"/>
      <c r="MGC83" s="425"/>
      <c r="MGD83" s="425"/>
      <c r="MGE83" s="425"/>
      <c r="MGF83" s="425"/>
      <c r="MGG83" s="425"/>
      <c r="MGH83" s="425"/>
      <c r="MGI83" s="425"/>
      <c r="MGJ83" s="425"/>
      <c r="MGK83" s="425"/>
      <c r="MGL83" s="425"/>
      <c r="MGM83" s="425"/>
      <c r="MGN83" s="425"/>
      <c r="MGO83" s="425"/>
      <c r="MGP83" s="425"/>
      <c r="MGQ83" s="425"/>
      <c r="MGR83" s="425"/>
      <c r="MGS83" s="425"/>
      <c r="MGT83" s="425"/>
      <c r="MGU83" s="425"/>
      <c r="MGV83" s="425"/>
      <c r="MGW83" s="425"/>
      <c r="MGX83" s="425"/>
      <c r="MGY83" s="425"/>
      <c r="MGZ83" s="425"/>
      <c r="MHA83" s="425"/>
      <c r="MHB83" s="425"/>
      <c r="MHC83" s="425"/>
      <c r="MHD83" s="425"/>
      <c r="MHE83" s="425"/>
      <c r="MHF83" s="425"/>
      <c r="MHG83" s="425"/>
      <c r="MHH83" s="425"/>
      <c r="MHI83" s="425"/>
      <c r="MHJ83" s="425"/>
      <c r="MHK83" s="425"/>
      <c r="MHL83" s="425"/>
      <c r="MHM83" s="425"/>
      <c r="MHN83" s="425"/>
      <c r="MHO83" s="425"/>
      <c r="MHP83" s="425"/>
      <c r="MHQ83" s="425"/>
      <c r="MHR83" s="425"/>
      <c r="MHS83" s="425"/>
      <c r="MHT83" s="425"/>
      <c r="MHU83" s="425"/>
      <c r="MHV83" s="425"/>
      <c r="MHW83" s="425"/>
      <c r="MHX83" s="425"/>
      <c r="MHY83" s="425"/>
      <c r="MHZ83" s="425"/>
      <c r="MIA83" s="425"/>
      <c r="MIB83" s="425"/>
      <c r="MIC83" s="425"/>
      <c r="MID83" s="425"/>
      <c r="MIE83" s="425"/>
      <c r="MIF83" s="425"/>
      <c r="MIG83" s="425"/>
      <c r="MIH83" s="425"/>
      <c r="MII83" s="425"/>
      <c r="MIJ83" s="425"/>
      <c r="MIK83" s="425"/>
      <c r="MIL83" s="425"/>
      <c r="MIM83" s="425"/>
      <c r="MIN83" s="425"/>
      <c r="MIO83" s="425"/>
      <c r="MIP83" s="425"/>
      <c r="MIQ83" s="425"/>
      <c r="MIR83" s="425"/>
      <c r="MIS83" s="425"/>
      <c r="MIT83" s="425"/>
      <c r="MIU83" s="425"/>
      <c r="MIV83" s="425"/>
      <c r="MIW83" s="425"/>
      <c r="MIX83" s="425"/>
      <c r="MIY83" s="425"/>
      <c r="MIZ83" s="425"/>
      <c r="MJA83" s="425"/>
      <c r="MJB83" s="425"/>
      <c r="MJC83" s="425"/>
      <c r="MJD83" s="425"/>
      <c r="MJE83" s="425"/>
      <c r="MJF83" s="425"/>
      <c r="MJG83" s="425"/>
      <c r="MJH83" s="425"/>
      <c r="MJI83" s="425"/>
      <c r="MJJ83" s="425"/>
      <c r="MJK83" s="425"/>
      <c r="MJL83" s="425"/>
      <c r="MJM83" s="425"/>
      <c r="MJN83" s="425"/>
      <c r="MJO83" s="425"/>
      <c r="MJP83" s="425"/>
      <c r="MJQ83" s="425"/>
      <c r="MJR83" s="425"/>
      <c r="MJS83" s="425"/>
      <c r="MJT83" s="425"/>
      <c r="MJU83" s="425"/>
      <c r="MJV83" s="425"/>
      <c r="MJW83" s="425"/>
      <c r="MJX83" s="425"/>
      <c r="MJY83" s="425"/>
      <c r="MJZ83" s="425"/>
      <c r="MKA83" s="425"/>
      <c r="MKB83" s="425"/>
      <c r="MKC83" s="425"/>
      <c r="MKD83" s="425"/>
      <c r="MKE83" s="425"/>
      <c r="MKF83" s="425"/>
      <c r="MKG83" s="425"/>
      <c r="MKH83" s="425"/>
      <c r="MKI83" s="425"/>
      <c r="MKJ83" s="425"/>
      <c r="MKK83" s="425"/>
      <c r="MKL83" s="425"/>
      <c r="MKM83" s="425"/>
      <c r="MKN83" s="425"/>
      <c r="MKO83" s="425"/>
      <c r="MKP83" s="425"/>
      <c r="MKQ83" s="425"/>
      <c r="MKR83" s="425"/>
      <c r="MKS83" s="425"/>
      <c r="MKT83" s="425"/>
      <c r="MKU83" s="425"/>
      <c r="MKV83" s="425"/>
      <c r="MKW83" s="425"/>
      <c r="MKX83" s="425"/>
      <c r="MKY83" s="425"/>
      <c r="MKZ83" s="425"/>
      <c r="MLA83" s="425"/>
      <c r="MLB83" s="425"/>
      <c r="MLC83" s="425"/>
      <c r="MLD83" s="425"/>
      <c r="MLE83" s="425"/>
      <c r="MLF83" s="425"/>
      <c r="MLG83" s="425"/>
      <c r="MLH83" s="425"/>
      <c r="MLI83" s="425"/>
      <c r="MLJ83" s="425"/>
      <c r="MLK83" s="425"/>
      <c r="MLL83" s="425"/>
      <c r="MLM83" s="425"/>
      <c r="MLN83" s="425"/>
      <c r="MLO83" s="425"/>
      <c r="MLP83" s="425"/>
      <c r="MLQ83" s="425"/>
      <c r="MLR83" s="425"/>
      <c r="MLS83" s="425"/>
      <c r="MLT83" s="425"/>
      <c r="MLU83" s="425"/>
      <c r="MLV83" s="425"/>
      <c r="MLW83" s="425"/>
      <c r="MLX83" s="425"/>
      <c r="MLY83" s="425"/>
      <c r="MLZ83" s="425"/>
      <c r="MMA83" s="425"/>
      <c r="MMB83" s="425"/>
      <c r="MMC83" s="425"/>
      <c r="MMD83" s="425"/>
      <c r="MME83" s="425"/>
      <c r="MMF83" s="425"/>
      <c r="MMG83" s="425"/>
      <c r="MMH83" s="425"/>
      <c r="MMI83" s="425"/>
      <c r="MMJ83" s="425"/>
      <c r="MMK83" s="425"/>
      <c r="MML83" s="425"/>
      <c r="MMM83" s="425"/>
      <c r="MMN83" s="425"/>
      <c r="MMO83" s="425"/>
      <c r="MMP83" s="425"/>
      <c r="MMQ83" s="425"/>
      <c r="MMR83" s="425"/>
      <c r="MMS83" s="425"/>
      <c r="MMT83" s="425"/>
      <c r="MMU83" s="425"/>
      <c r="MMV83" s="425"/>
      <c r="MMW83" s="425"/>
      <c r="MMX83" s="425"/>
      <c r="MMY83" s="425"/>
      <c r="MMZ83" s="425"/>
      <c r="MNA83" s="425"/>
      <c r="MNB83" s="425"/>
      <c r="MNC83" s="425"/>
      <c r="MND83" s="425"/>
      <c r="MNE83" s="425"/>
      <c r="MNF83" s="425"/>
      <c r="MNG83" s="425"/>
      <c r="MNH83" s="425"/>
      <c r="MNI83" s="425"/>
      <c r="MNJ83" s="425"/>
      <c r="MNK83" s="425"/>
      <c r="MNL83" s="425"/>
      <c r="MNM83" s="425"/>
      <c r="MNN83" s="425"/>
      <c r="MNO83" s="425"/>
      <c r="MNP83" s="425"/>
      <c r="MNQ83" s="425"/>
      <c r="MNR83" s="425"/>
      <c r="MNS83" s="425"/>
      <c r="MNT83" s="425"/>
      <c r="MNU83" s="425"/>
      <c r="MNV83" s="425"/>
      <c r="MNW83" s="425"/>
      <c r="MNX83" s="425"/>
      <c r="MNY83" s="425"/>
      <c r="MNZ83" s="425"/>
      <c r="MOA83" s="425"/>
      <c r="MOB83" s="425"/>
      <c r="MOC83" s="425"/>
      <c r="MOD83" s="425"/>
      <c r="MOE83" s="425"/>
      <c r="MOF83" s="425"/>
      <c r="MOG83" s="425"/>
      <c r="MOH83" s="425"/>
      <c r="MOI83" s="425"/>
      <c r="MOJ83" s="425"/>
      <c r="MOK83" s="425"/>
      <c r="MOL83" s="425"/>
      <c r="MOM83" s="425"/>
      <c r="MON83" s="425"/>
      <c r="MOO83" s="425"/>
      <c r="MOP83" s="425"/>
      <c r="MOQ83" s="425"/>
      <c r="MOR83" s="425"/>
      <c r="MOS83" s="425"/>
      <c r="MOT83" s="425"/>
      <c r="MOU83" s="425"/>
      <c r="MOV83" s="425"/>
      <c r="MOW83" s="425"/>
      <c r="MOX83" s="425"/>
      <c r="MOY83" s="425"/>
      <c r="MOZ83" s="425"/>
      <c r="MPA83" s="425"/>
      <c r="MPB83" s="425"/>
      <c r="MPC83" s="425"/>
      <c r="MPD83" s="425"/>
      <c r="MPE83" s="425"/>
      <c r="MPF83" s="425"/>
      <c r="MPG83" s="425"/>
      <c r="MPH83" s="425"/>
      <c r="MPI83" s="425"/>
      <c r="MPJ83" s="425"/>
      <c r="MPK83" s="425"/>
      <c r="MPL83" s="425"/>
      <c r="MPM83" s="425"/>
      <c r="MPN83" s="425"/>
      <c r="MPO83" s="425"/>
      <c r="MPP83" s="425"/>
      <c r="MPQ83" s="425"/>
      <c r="MPR83" s="425"/>
      <c r="MPS83" s="425"/>
      <c r="MPT83" s="425"/>
      <c r="MPU83" s="425"/>
      <c r="MPV83" s="425"/>
      <c r="MPW83" s="425"/>
      <c r="MPX83" s="425"/>
      <c r="MPY83" s="425"/>
      <c r="MPZ83" s="425"/>
      <c r="MQA83" s="425"/>
      <c r="MQB83" s="425"/>
      <c r="MQC83" s="425"/>
      <c r="MQD83" s="425"/>
      <c r="MQE83" s="425"/>
      <c r="MQF83" s="425"/>
      <c r="MQG83" s="425"/>
      <c r="MQH83" s="425"/>
      <c r="MQI83" s="425"/>
      <c r="MQJ83" s="425"/>
      <c r="MQK83" s="425"/>
      <c r="MQL83" s="425"/>
      <c r="MQM83" s="425"/>
      <c r="MQN83" s="425"/>
      <c r="MQO83" s="425"/>
      <c r="MQP83" s="425"/>
      <c r="MQQ83" s="425"/>
      <c r="MQR83" s="425"/>
      <c r="MQS83" s="425"/>
      <c r="MQT83" s="425"/>
      <c r="MQU83" s="425"/>
      <c r="MQV83" s="425"/>
      <c r="MQW83" s="425"/>
      <c r="MQX83" s="425"/>
      <c r="MQY83" s="425"/>
      <c r="MQZ83" s="425"/>
      <c r="MRA83" s="425"/>
      <c r="MRB83" s="425"/>
      <c r="MRC83" s="425"/>
      <c r="MRD83" s="425"/>
      <c r="MRE83" s="425"/>
      <c r="MRF83" s="425"/>
      <c r="MRG83" s="425"/>
      <c r="MRH83" s="425"/>
      <c r="MRI83" s="425"/>
      <c r="MRJ83" s="425"/>
      <c r="MRK83" s="425"/>
      <c r="MRL83" s="425"/>
      <c r="MRM83" s="425"/>
      <c r="MRN83" s="425"/>
      <c r="MRO83" s="425"/>
      <c r="MRP83" s="425"/>
      <c r="MRQ83" s="425"/>
      <c r="MRR83" s="425"/>
      <c r="MRS83" s="425"/>
      <c r="MRT83" s="425"/>
      <c r="MRU83" s="425"/>
      <c r="MRV83" s="425"/>
      <c r="MRW83" s="425"/>
      <c r="MRX83" s="425"/>
      <c r="MRY83" s="425"/>
      <c r="MRZ83" s="425"/>
      <c r="MSA83" s="425"/>
      <c r="MSB83" s="425"/>
      <c r="MSC83" s="425"/>
      <c r="MSD83" s="425"/>
      <c r="MSE83" s="425"/>
      <c r="MSF83" s="425"/>
      <c r="MSG83" s="425"/>
      <c r="MSH83" s="425"/>
      <c r="MSI83" s="425"/>
      <c r="MSJ83" s="425"/>
      <c r="MSK83" s="425"/>
      <c r="MSL83" s="425"/>
      <c r="MSM83" s="425"/>
      <c r="MSN83" s="425"/>
      <c r="MSO83" s="425"/>
      <c r="MSP83" s="425"/>
      <c r="MSQ83" s="425"/>
      <c r="MSR83" s="425"/>
      <c r="MSS83" s="425"/>
      <c r="MST83" s="425"/>
      <c r="MSU83" s="425"/>
      <c r="MSV83" s="425"/>
      <c r="MSW83" s="425"/>
      <c r="MSX83" s="425"/>
      <c r="MSY83" s="425"/>
      <c r="MSZ83" s="425"/>
      <c r="MTA83" s="425"/>
      <c r="MTB83" s="425"/>
      <c r="MTC83" s="425"/>
      <c r="MTD83" s="425"/>
      <c r="MTE83" s="425"/>
      <c r="MTF83" s="425"/>
      <c r="MTG83" s="425"/>
      <c r="MTH83" s="425"/>
      <c r="MTI83" s="425"/>
      <c r="MTJ83" s="425"/>
      <c r="MTK83" s="425"/>
      <c r="MTL83" s="425"/>
      <c r="MTM83" s="425"/>
      <c r="MTN83" s="425"/>
      <c r="MTO83" s="425"/>
      <c r="MTP83" s="425"/>
      <c r="MTQ83" s="425"/>
      <c r="MTR83" s="425"/>
      <c r="MTS83" s="425"/>
      <c r="MTT83" s="425"/>
      <c r="MTU83" s="425"/>
      <c r="MTV83" s="425"/>
      <c r="MTW83" s="425"/>
      <c r="MTX83" s="425"/>
      <c r="MTY83" s="425"/>
      <c r="MTZ83" s="425"/>
      <c r="MUA83" s="425"/>
      <c r="MUB83" s="425"/>
      <c r="MUC83" s="425"/>
      <c r="MUD83" s="425"/>
      <c r="MUE83" s="425"/>
      <c r="MUF83" s="425"/>
      <c r="MUG83" s="425"/>
      <c r="MUH83" s="425"/>
      <c r="MUI83" s="425"/>
      <c r="MUJ83" s="425"/>
      <c r="MUK83" s="425"/>
      <c r="MUL83" s="425"/>
      <c r="MUM83" s="425"/>
      <c r="MUN83" s="425"/>
      <c r="MUO83" s="425"/>
      <c r="MUP83" s="425"/>
      <c r="MUQ83" s="425"/>
      <c r="MUR83" s="425"/>
      <c r="MUS83" s="425"/>
      <c r="MUT83" s="425"/>
      <c r="MUU83" s="425"/>
      <c r="MUV83" s="425"/>
      <c r="MUW83" s="425"/>
      <c r="MUX83" s="425"/>
      <c r="MUY83" s="425"/>
      <c r="MUZ83" s="425"/>
      <c r="MVA83" s="425"/>
      <c r="MVB83" s="425"/>
      <c r="MVC83" s="425"/>
      <c r="MVD83" s="425"/>
      <c r="MVE83" s="425"/>
      <c r="MVF83" s="425"/>
      <c r="MVG83" s="425"/>
      <c r="MVH83" s="425"/>
      <c r="MVI83" s="425"/>
      <c r="MVJ83" s="425"/>
      <c r="MVK83" s="425"/>
      <c r="MVL83" s="425"/>
      <c r="MVM83" s="425"/>
      <c r="MVN83" s="425"/>
      <c r="MVO83" s="425"/>
      <c r="MVP83" s="425"/>
      <c r="MVQ83" s="425"/>
      <c r="MVR83" s="425"/>
      <c r="MVS83" s="425"/>
      <c r="MVT83" s="425"/>
      <c r="MVU83" s="425"/>
      <c r="MVV83" s="425"/>
      <c r="MVW83" s="425"/>
      <c r="MVX83" s="425"/>
      <c r="MVY83" s="425"/>
      <c r="MVZ83" s="425"/>
      <c r="MWA83" s="425"/>
      <c r="MWB83" s="425"/>
      <c r="MWC83" s="425"/>
      <c r="MWD83" s="425"/>
      <c r="MWE83" s="425"/>
      <c r="MWF83" s="425"/>
      <c r="MWG83" s="425"/>
      <c r="MWH83" s="425"/>
      <c r="MWI83" s="425"/>
      <c r="MWJ83" s="425"/>
      <c r="MWK83" s="425"/>
      <c r="MWL83" s="425"/>
      <c r="MWM83" s="425"/>
      <c r="MWN83" s="425"/>
      <c r="MWO83" s="425"/>
      <c r="MWP83" s="425"/>
      <c r="MWQ83" s="425"/>
      <c r="MWR83" s="425"/>
      <c r="MWS83" s="425"/>
      <c r="MWT83" s="425"/>
      <c r="MWU83" s="425"/>
      <c r="MWV83" s="425"/>
      <c r="MWW83" s="425"/>
      <c r="MWX83" s="425"/>
      <c r="MWY83" s="425"/>
      <c r="MWZ83" s="425"/>
      <c r="MXA83" s="425"/>
      <c r="MXB83" s="425"/>
      <c r="MXC83" s="425"/>
      <c r="MXD83" s="425"/>
      <c r="MXE83" s="425"/>
      <c r="MXF83" s="425"/>
      <c r="MXG83" s="425"/>
      <c r="MXH83" s="425"/>
      <c r="MXI83" s="425"/>
      <c r="MXJ83" s="425"/>
      <c r="MXK83" s="425"/>
      <c r="MXL83" s="425"/>
      <c r="MXM83" s="425"/>
      <c r="MXN83" s="425"/>
      <c r="MXO83" s="425"/>
      <c r="MXP83" s="425"/>
      <c r="MXQ83" s="425"/>
      <c r="MXR83" s="425"/>
      <c r="MXS83" s="425"/>
      <c r="MXT83" s="425"/>
      <c r="MXU83" s="425"/>
      <c r="MXV83" s="425"/>
      <c r="MXW83" s="425"/>
      <c r="MXX83" s="425"/>
      <c r="MXY83" s="425"/>
      <c r="MXZ83" s="425"/>
      <c r="MYA83" s="425"/>
      <c r="MYB83" s="425"/>
      <c r="MYC83" s="425"/>
      <c r="MYD83" s="425"/>
      <c r="MYE83" s="425"/>
      <c r="MYF83" s="425"/>
      <c r="MYG83" s="425"/>
      <c r="MYH83" s="425"/>
      <c r="MYI83" s="425"/>
      <c r="MYJ83" s="425"/>
      <c r="MYK83" s="425"/>
      <c r="MYL83" s="425"/>
      <c r="MYM83" s="425"/>
      <c r="MYN83" s="425"/>
      <c r="MYO83" s="425"/>
      <c r="MYP83" s="425"/>
      <c r="MYQ83" s="425"/>
      <c r="MYR83" s="425"/>
      <c r="MYS83" s="425"/>
      <c r="MYT83" s="425"/>
      <c r="MYU83" s="425"/>
      <c r="MYV83" s="425"/>
      <c r="MYW83" s="425"/>
      <c r="MYX83" s="425"/>
      <c r="MYY83" s="425"/>
      <c r="MYZ83" s="425"/>
      <c r="MZA83" s="425"/>
      <c r="MZB83" s="425"/>
      <c r="MZC83" s="425"/>
      <c r="MZD83" s="425"/>
      <c r="MZE83" s="425"/>
      <c r="MZF83" s="425"/>
      <c r="MZG83" s="425"/>
      <c r="MZH83" s="425"/>
      <c r="MZI83" s="425"/>
      <c r="MZJ83" s="425"/>
      <c r="MZK83" s="425"/>
      <c r="MZL83" s="425"/>
      <c r="MZM83" s="425"/>
      <c r="MZN83" s="425"/>
      <c r="MZO83" s="425"/>
      <c r="MZP83" s="425"/>
      <c r="MZQ83" s="425"/>
      <c r="MZR83" s="425"/>
      <c r="MZS83" s="425"/>
      <c r="MZT83" s="425"/>
      <c r="MZU83" s="425"/>
      <c r="MZV83" s="425"/>
      <c r="MZW83" s="425"/>
      <c r="MZX83" s="425"/>
      <c r="MZY83" s="425"/>
      <c r="MZZ83" s="425"/>
      <c r="NAA83" s="425"/>
      <c r="NAB83" s="425"/>
      <c r="NAC83" s="425"/>
      <c r="NAD83" s="425"/>
      <c r="NAE83" s="425"/>
      <c r="NAF83" s="425"/>
      <c r="NAG83" s="425"/>
      <c r="NAH83" s="425"/>
      <c r="NAI83" s="425"/>
      <c r="NAJ83" s="425"/>
      <c r="NAK83" s="425"/>
      <c r="NAL83" s="425"/>
      <c r="NAM83" s="425"/>
      <c r="NAN83" s="425"/>
      <c r="NAO83" s="425"/>
      <c r="NAP83" s="425"/>
      <c r="NAQ83" s="425"/>
      <c r="NAR83" s="425"/>
      <c r="NAS83" s="425"/>
      <c r="NAT83" s="425"/>
      <c r="NAU83" s="425"/>
      <c r="NAV83" s="425"/>
      <c r="NAW83" s="425"/>
      <c r="NAX83" s="425"/>
      <c r="NAY83" s="425"/>
      <c r="NAZ83" s="425"/>
      <c r="NBA83" s="425"/>
      <c r="NBB83" s="425"/>
      <c r="NBC83" s="425"/>
      <c r="NBD83" s="425"/>
      <c r="NBE83" s="425"/>
      <c r="NBF83" s="425"/>
      <c r="NBG83" s="425"/>
      <c r="NBH83" s="425"/>
      <c r="NBI83" s="425"/>
      <c r="NBJ83" s="425"/>
      <c r="NBK83" s="425"/>
      <c r="NBL83" s="425"/>
      <c r="NBM83" s="425"/>
      <c r="NBN83" s="425"/>
      <c r="NBO83" s="425"/>
      <c r="NBP83" s="425"/>
      <c r="NBQ83" s="425"/>
      <c r="NBR83" s="425"/>
      <c r="NBS83" s="425"/>
      <c r="NBT83" s="425"/>
      <c r="NBU83" s="425"/>
      <c r="NBV83" s="425"/>
      <c r="NBW83" s="425"/>
      <c r="NBX83" s="425"/>
      <c r="NBY83" s="425"/>
      <c r="NBZ83" s="425"/>
      <c r="NCA83" s="425"/>
      <c r="NCB83" s="425"/>
      <c r="NCC83" s="425"/>
      <c r="NCD83" s="425"/>
      <c r="NCE83" s="425"/>
      <c r="NCF83" s="425"/>
      <c r="NCG83" s="425"/>
      <c r="NCH83" s="425"/>
      <c r="NCI83" s="425"/>
      <c r="NCJ83" s="425"/>
      <c r="NCK83" s="425"/>
      <c r="NCL83" s="425"/>
      <c r="NCM83" s="425"/>
      <c r="NCN83" s="425"/>
      <c r="NCO83" s="425"/>
      <c r="NCP83" s="425"/>
      <c r="NCQ83" s="425"/>
      <c r="NCR83" s="425"/>
      <c r="NCS83" s="425"/>
      <c r="NCT83" s="425"/>
      <c r="NCU83" s="425"/>
      <c r="NCV83" s="425"/>
      <c r="NCW83" s="425"/>
      <c r="NCX83" s="425"/>
      <c r="NCY83" s="425"/>
      <c r="NCZ83" s="425"/>
      <c r="NDA83" s="425"/>
      <c r="NDB83" s="425"/>
      <c r="NDC83" s="425"/>
      <c r="NDD83" s="425"/>
      <c r="NDE83" s="425"/>
      <c r="NDF83" s="425"/>
      <c r="NDG83" s="425"/>
      <c r="NDH83" s="425"/>
      <c r="NDI83" s="425"/>
      <c r="NDJ83" s="425"/>
      <c r="NDK83" s="425"/>
      <c r="NDL83" s="425"/>
      <c r="NDM83" s="425"/>
      <c r="NDN83" s="425"/>
      <c r="NDO83" s="425"/>
      <c r="NDP83" s="425"/>
      <c r="NDQ83" s="425"/>
      <c r="NDR83" s="425"/>
      <c r="NDS83" s="425"/>
      <c r="NDT83" s="425"/>
      <c r="NDU83" s="425"/>
      <c r="NDV83" s="425"/>
      <c r="NDW83" s="425"/>
      <c r="NDX83" s="425"/>
      <c r="NDY83" s="425"/>
      <c r="NDZ83" s="425"/>
      <c r="NEA83" s="425"/>
      <c r="NEB83" s="425"/>
      <c r="NEC83" s="425"/>
      <c r="NED83" s="425"/>
      <c r="NEE83" s="425"/>
      <c r="NEF83" s="425"/>
      <c r="NEG83" s="425"/>
      <c r="NEH83" s="425"/>
      <c r="NEI83" s="425"/>
      <c r="NEJ83" s="425"/>
      <c r="NEK83" s="425"/>
      <c r="NEL83" s="425"/>
      <c r="NEM83" s="425"/>
      <c r="NEN83" s="425"/>
      <c r="NEO83" s="425"/>
      <c r="NEP83" s="425"/>
      <c r="NEQ83" s="425"/>
      <c r="NER83" s="425"/>
      <c r="NES83" s="425"/>
      <c r="NET83" s="425"/>
      <c r="NEU83" s="425"/>
      <c r="NEV83" s="425"/>
      <c r="NEW83" s="425"/>
      <c r="NEX83" s="425"/>
      <c r="NEY83" s="425"/>
      <c r="NEZ83" s="425"/>
      <c r="NFA83" s="425"/>
      <c r="NFB83" s="425"/>
      <c r="NFC83" s="425"/>
      <c r="NFD83" s="425"/>
      <c r="NFE83" s="425"/>
      <c r="NFF83" s="425"/>
      <c r="NFG83" s="425"/>
      <c r="NFH83" s="425"/>
      <c r="NFI83" s="425"/>
      <c r="NFJ83" s="425"/>
      <c r="NFK83" s="425"/>
      <c r="NFL83" s="425"/>
      <c r="NFM83" s="425"/>
      <c r="NFN83" s="425"/>
      <c r="NFO83" s="425"/>
      <c r="NFP83" s="425"/>
      <c r="NFQ83" s="425"/>
      <c r="NFR83" s="425"/>
      <c r="NFS83" s="425"/>
      <c r="NFT83" s="425"/>
      <c r="NFU83" s="425"/>
      <c r="NFV83" s="425"/>
      <c r="NFW83" s="425"/>
      <c r="NFX83" s="425"/>
      <c r="NFY83" s="425"/>
      <c r="NFZ83" s="425"/>
      <c r="NGA83" s="425"/>
      <c r="NGB83" s="425"/>
      <c r="NGC83" s="425"/>
      <c r="NGD83" s="425"/>
      <c r="NGE83" s="425"/>
      <c r="NGF83" s="425"/>
      <c r="NGG83" s="425"/>
      <c r="NGH83" s="425"/>
      <c r="NGI83" s="425"/>
      <c r="NGJ83" s="425"/>
      <c r="NGK83" s="425"/>
      <c r="NGL83" s="425"/>
      <c r="NGM83" s="425"/>
      <c r="NGN83" s="425"/>
      <c r="NGO83" s="425"/>
      <c r="NGP83" s="425"/>
      <c r="NGQ83" s="425"/>
      <c r="NGR83" s="425"/>
      <c r="NGS83" s="425"/>
      <c r="NGT83" s="425"/>
      <c r="NGU83" s="425"/>
      <c r="NGV83" s="425"/>
      <c r="NGW83" s="425"/>
      <c r="NGX83" s="425"/>
      <c r="NGY83" s="425"/>
      <c r="NGZ83" s="425"/>
      <c r="NHA83" s="425"/>
      <c r="NHB83" s="425"/>
      <c r="NHC83" s="425"/>
      <c r="NHD83" s="425"/>
      <c r="NHE83" s="425"/>
      <c r="NHF83" s="425"/>
      <c r="NHG83" s="425"/>
      <c r="NHH83" s="425"/>
      <c r="NHI83" s="425"/>
      <c r="NHJ83" s="425"/>
      <c r="NHK83" s="425"/>
      <c r="NHL83" s="425"/>
      <c r="NHM83" s="425"/>
      <c r="NHN83" s="425"/>
      <c r="NHO83" s="425"/>
      <c r="NHP83" s="425"/>
      <c r="NHQ83" s="425"/>
      <c r="NHR83" s="425"/>
      <c r="NHS83" s="425"/>
      <c r="NHT83" s="425"/>
      <c r="NHU83" s="425"/>
      <c r="NHV83" s="425"/>
      <c r="NHW83" s="425"/>
      <c r="NHX83" s="425"/>
      <c r="NHY83" s="425"/>
      <c r="NHZ83" s="425"/>
      <c r="NIA83" s="425"/>
      <c r="NIB83" s="425"/>
      <c r="NIC83" s="425"/>
      <c r="NID83" s="425"/>
      <c r="NIE83" s="425"/>
      <c r="NIF83" s="425"/>
      <c r="NIG83" s="425"/>
      <c r="NIH83" s="425"/>
      <c r="NII83" s="425"/>
      <c r="NIJ83" s="425"/>
      <c r="NIK83" s="425"/>
      <c r="NIL83" s="425"/>
      <c r="NIM83" s="425"/>
      <c r="NIN83" s="425"/>
      <c r="NIO83" s="425"/>
      <c r="NIP83" s="425"/>
      <c r="NIQ83" s="425"/>
      <c r="NIR83" s="425"/>
      <c r="NIS83" s="425"/>
      <c r="NIT83" s="425"/>
      <c r="NIU83" s="425"/>
      <c r="NIV83" s="425"/>
      <c r="NIW83" s="425"/>
      <c r="NIX83" s="425"/>
      <c r="NIY83" s="425"/>
      <c r="NIZ83" s="425"/>
      <c r="NJA83" s="425"/>
      <c r="NJB83" s="425"/>
      <c r="NJC83" s="425"/>
      <c r="NJD83" s="425"/>
      <c r="NJE83" s="425"/>
      <c r="NJF83" s="425"/>
      <c r="NJG83" s="425"/>
      <c r="NJH83" s="425"/>
      <c r="NJI83" s="425"/>
      <c r="NJJ83" s="425"/>
      <c r="NJK83" s="425"/>
      <c r="NJL83" s="425"/>
      <c r="NJM83" s="425"/>
      <c r="NJN83" s="425"/>
      <c r="NJO83" s="425"/>
      <c r="NJP83" s="425"/>
      <c r="NJQ83" s="425"/>
      <c r="NJR83" s="425"/>
      <c r="NJS83" s="425"/>
      <c r="NJT83" s="425"/>
      <c r="NJU83" s="425"/>
      <c r="NJV83" s="425"/>
      <c r="NJW83" s="425"/>
      <c r="NJX83" s="425"/>
      <c r="NJY83" s="425"/>
      <c r="NJZ83" s="425"/>
      <c r="NKA83" s="425"/>
      <c r="NKB83" s="425"/>
      <c r="NKC83" s="425"/>
      <c r="NKD83" s="425"/>
      <c r="NKE83" s="425"/>
      <c r="NKF83" s="425"/>
      <c r="NKG83" s="425"/>
      <c r="NKH83" s="425"/>
      <c r="NKI83" s="425"/>
      <c r="NKJ83" s="425"/>
      <c r="NKK83" s="425"/>
      <c r="NKL83" s="425"/>
      <c r="NKM83" s="425"/>
      <c r="NKN83" s="425"/>
      <c r="NKO83" s="425"/>
      <c r="NKP83" s="425"/>
      <c r="NKQ83" s="425"/>
      <c r="NKR83" s="425"/>
      <c r="NKS83" s="425"/>
      <c r="NKT83" s="425"/>
      <c r="NKU83" s="425"/>
      <c r="NKV83" s="425"/>
      <c r="NKW83" s="425"/>
      <c r="NKX83" s="425"/>
      <c r="NKY83" s="425"/>
      <c r="NKZ83" s="425"/>
      <c r="NLA83" s="425"/>
      <c r="NLB83" s="425"/>
      <c r="NLC83" s="425"/>
      <c r="NLD83" s="425"/>
      <c r="NLE83" s="425"/>
      <c r="NLF83" s="425"/>
      <c r="NLG83" s="425"/>
      <c r="NLH83" s="425"/>
      <c r="NLI83" s="425"/>
      <c r="NLJ83" s="425"/>
      <c r="NLK83" s="425"/>
      <c r="NLL83" s="425"/>
      <c r="NLM83" s="425"/>
      <c r="NLN83" s="425"/>
      <c r="NLO83" s="425"/>
      <c r="NLP83" s="425"/>
      <c r="NLQ83" s="425"/>
      <c r="NLR83" s="425"/>
      <c r="NLS83" s="425"/>
      <c r="NLT83" s="425"/>
      <c r="NLU83" s="425"/>
      <c r="NLV83" s="425"/>
      <c r="NLW83" s="425"/>
      <c r="NLX83" s="425"/>
      <c r="NLY83" s="425"/>
      <c r="NLZ83" s="425"/>
      <c r="NMA83" s="425"/>
      <c r="NMB83" s="425"/>
      <c r="NMC83" s="425"/>
      <c r="NMD83" s="425"/>
      <c r="NME83" s="425"/>
      <c r="NMF83" s="425"/>
      <c r="NMG83" s="425"/>
      <c r="NMH83" s="425"/>
      <c r="NMI83" s="425"/>
      <c r="NMJ83" s="425"/>
      <c r="NMK83" s="425"/>
      <c r="NML83" s="425"/>
      <c r="NMM83" s="425"/>
      <c r="NMN83" s="425"/>
      <c r="NMO83" s="425"/>
      <c r="NMP83" s="425"/>
      <c r="NMQ83" s="425"/>
      <c r="NMR83" s="425"/>
      <c r="NMS83" s="425"/>
      <c r="NMT83" s="425"/>
      <c r="NMU83" s="425"/>
      <c r="NMV83" s="425"/>
      <c r="NMW83" s="425"/>
      <c r="NMX83" s="425"/>
      <c r="NMY83" s="425"/>
      <c r="NMZ83" s="425"/>
      <c r="NNA83" s="425"/>
      <c r="NNB83" s="425"/>
      <c r="NNC83" s="425"/>
      <c r="NND83" s="425"/>
      <c r="NNE83" s="425"/>
      <c r="NNF83" s="425"/>
      <c r="NNG83" s="425"/>
      <c r="NNH83" s="425"/>
      <c r="NNI83" s="425"/>
      <c r="NNJ83" s="425"/>
      <c r="NNK83" s="425"/>
      <c r="NNL83" s="425"/>
      <c r="NNM83" s="425"/>
      <c r="NNN83" s="425"/>
      <c r="NNO83" s="425"/>
      <c r="NNP83" s="425"/>
      <c r="NNQ83" s="425"/>
      <c r="NNR83" s="425"/>
      <c r="NNS83" s="425"/>
      <c r="NNT83" s="425"/>
      <c r="NNU83" s="425"/>
      <c r="NNV83" s="425"/>
      <c r="NNW83" s="425"/>
      <c r="NNX83" s="425"/>
      <c r="NNY83" s="425"/>
      <c r="NNZ83" s="425"/>
      <c r="NOA83" s="425"/>
      <c r="NOB83" s="425"/>
      <c r="NOC83" s="425"/>
      <c r="NOD83" s="425"/>
      <c r="NOE83" s="425"/>
      <c r="NOF83" s="425"/>
      <c r="NOG83" s="425"/>
      <c r="NOH83" s="425"/>
      <c r="NOI83" s="425"/>
      <c r="NOJ83" s="425"/>
      <c r="NOK83" s="425"/>
      <c r="NOL83" s="425"/>
      <c r="NOM83" s="425"/>
      <c r="NON83" s="425"/>
      <c r="NOO83" s="425"/>
      <c r="NOP83" s="425"/>
      <c r="NOQ83" s="425"/>
      <c r="NOR83" s="425"/>
      <c r="NOS83" s="425"/>
      <c r="NOT83" s="425"/>
      <c r="NOU83" s="425"/>
      <c r="NOV83" s="425"/>
      <c r="NOW83" s="425"/>
      <c r="NOX83" s="425"/>
      <c r="NOY83" s="425"/>
      <c r="NOZ83" s="425"/>
      <c r="NPA83" s="425"/>
      <c r="NPB83" s="425"/>
      <c r="NPC83" s="425"/>
      <c r="NPD83" s="425"/>
      <c r="NPE83" s="425"/>
      <c r="NPF83" s="425"/>
      <c r="NPG83" s="425"/>
      <c r="NPH83" s="425"/>
      <c r="NPI83" s="425"/>
      <c r="NPJ83" s="425"/>
      <c r="NPK83" s="425"/>
      <c r="NPL83" s="425"/>
      <c r="NPM83" s="425"/>
      <c r="NPN83" s="425"/>
      <c r="NPO83" s="425"/>
      <c r="NPP83" s="425"/>
      <c r="NPQ83" s="425"/>
      <c r="NPR83" s="425"/>
      <c r="NPS83" s="425"/>
      <c r="NPT83" s="425"/>
      <c r="NPU83" s="425"/>
      <c r="NPV83" s="425"/>
      <c r="NPW83" s="425"/>
      <c r="NPX83" s="425"/>
      <c r="NPY83" s="425"/>
      <c r="NPZ83" s="425"/>
      <c r="NQA83" s="425"/>
      <c r="NQB83" s="425"/>
      <c r="NQC83" s="425"/>
      <c r="NQD83" s="425"/>
      <c r="NQE83" s="425"/>
      <c r="NQF83" s="425"/>
      <c r="NQG83" s="425"/>
      <c r="NQH83" s="425"/>
      <c r="NQI83" s="425"/>
      <c r="NQJ83" s="425"/>
      <c r="NQK83" s="425"/>
      <c r="NQL83" s="425"/>
      <c r="NQM83" s="425"/>
      <c r="NQN83" s="425"/>
      <c r="NQO83" s="425"/>
      <c r="NQP83" s="425"/>
      <c r="NQQ83" s="425"/>
      <c r="NQR83" s="425"/>
      <c r="NQS83" s="425"/>
      <c r="NQT83" s="425"/>
      <c r="NQU83" s="425"/>
      <c r="NQV83" s="425"/>
      <c r="NQW83" s="425"/>
      <c r="NQX83" s="425"/>
      <c r="NQY83" s="425"/>
      <c r="NQZ83" s="425"/>
      <c r="NRA83" s="425"/>
      <c r="NRB83" s="425"/>
      <c r="NRC83" s="425"/>
      <c r="NRD83" s="425"/>
      <c r="NRE83" s="425"/>
      <c r="NRF83" s="425"/>
      <c r="NRG83" s="425"/>
      <c r="NRH83" s="425"/>
      <c r="NRI83" s="425"/>
      <c r="NRJ83" s="425"/>
      <c r="NRK83" s="425"/>
      <c r="NRL83" s="425"/>
      <c r="NRM83" s="425"/>
      <c r="NRN83" s="425"/>
      <c r="NRO83" s="425"/>
      <c r="NRP83" s="425"/>
      <c r="NRQ83" s="425"/>
      <c r="NRR83" s="425"/>
      <c r="NRS83" s="425"/>
      <c r="NRT83" s="425"/>
      <c r="NRU83" s="425"/>
      <c r="NRV83" s="425"/>
      <c r="NRW83" s="425"/>
      <c r="NRX83" s="425"/>
      <c r="NRY83" s="425"/>
      <c r="NRZ83" s="425"/>
      <c r="NSA83" s="425"/>
      <c r="NSB83" s="425"/>
      <c r="NSC83" s="425"/>
      <c r="NSD83" s="425"/>
      <c r="NSE83" s="425"/>
      <c r="NSF83" s="425"/>
      <c r="NSG83" s="425"/>
      <c r="NSH83" s="425"/>
      <c r="NSI83" s="425"/>
      <c r="NSJ83" s="425"/>
      <c r="NSK83" s="425"/>
      <c r="NSL83" s="425"/>
      <c r="NSM83" s="425"/>
      <c r="NSN83" s="425"/>
      <c r="NSO83" s="425"/>
      <c r="NSP83" s="425"/>
      <c r="NSQ83" s="425"/>
      <c r="NSR83" s="425"/>
      <c r="NSS83" s="425"/>
      <c r="NST83" s="425"/>
      <c r="NSU83" s="425"/>
      <c r="NSV83" s="425"/>
      <c r="NSW83" s="425"/>
      <c r="NSX83" s="425"/>
      <c r="NSY83" s="425"/>
      <c r="NSZ83" s="425"/>
      <c r="NTA83" s="425"/>
      <c r="NTB83" s="425"/>
      <c r="NTC83" s="425"/>
      <c r="NTD83" s="425"/>
      <c r="NTE83" s="425"/>
      <c r="NTF83" s="425"/>
      <c r="NTG83" s="425"/>
      <c r="NTH83" s="425"/>
      <c r="NTI83" s="425"/>
      <c r="NTJ83" s="425"/>
      <c r="NTK83" s="425"/>
      <c r="NTL83" s="425"/>
      <c r="NTM83" s="425"/>
      <c r="NTN83" s="425"/>
      <c r="NTO83" s="425"/>
      <c r="NTP83" s="425"/>
      <c r="NTQ83" s="425"/>
      <c r="NTR83" s="425"/>
      <c r="NTS83" s="425"/>
      <c r="NTT83" s="425"/>
      <c r="NTU83" s="425"/>
      <c r="NTV83" s="425"/>
      <c r="NTW83" s="425"/>
      <c r="NTX83" s="425"/>
      <c r="NTY83" s="425"/>
      <c r="NTZ83" s="425"/>
      <c r="NUA83" s="425"/>
      <c r="NUB83" s="425"/>
      <c r="NUC83" s="425"/>
      <c r="NUD83" s="425"/>
      <c r="NUE83" s="425"/>
      <c r="NUF83" s="425"/>
      <c r="NUG83" s="425"/>
      <c r="NUH83" s="425"/>
      <c r="NUI83" s="425"/>
      <c r="NUJ83" s="425"/>
      <c r="NUK83" s="425"/>
      <c r="NUL83" s="425"/>
      <c r="NUM83" s="425"/>
      <c r="NUN83" s="425"/>
      <c r="NUO83" s="425"/>
      <c r="NUP83" s="425"/>
      <c r="NUQ83" s="425"/>
      <c r="NUR83" s="425"/>
      <c r="NUS83" s="425"/>
      <c r="NUT83" s="425"/>
      <c r="NUU83" s="425"/>
      <c r="NUV83" s="425"/>
      <c r="NUW83" s="425"/>
      <c r="NUX83" s="425"/>
      <c r="NUY83" s="425"/>
      <c r="NUZ83" s="425"/>
      <c r="NVA83" s="425"/>
      <c r="NVB83" s="425"/>
      <c r="NVC83" s="425"/>
      <c r="NVD83" s="425"/>
      <c r="NVE83" s="425"/>
      <c r="NVF83" s="425"/>
      <c r="NVG83" s="425"/>
      <c r="NVH83" s="425"/>
      <c r="NVI83" s="425"/>
      <c r="NVJ83" s="425"/>
      <c r="NVK83" s="425"/>
      <c r="NVL83" s="425"/>
      <c r="NVM83" s="425"/>
      <c r="NVN83" s="425"/>
      <c r="NVO83" s="425"/>
      <c r="NVP83" s="425"/>
      <c r="NVQ83" s="425"/>
      <c r="NVR83" s="425"/>
      <c r="NVS83" s="425"/>
      <c r="NVT83" s="425"/>
      <c r="NVU83" s="425"/>
      <c r="NVV83" s="425"/>
      <c r="NVW83" s="425"/>
      <c r="NVX83" s="425"/>
      <c r="NVY83" s="425"/>
      <c r="NVZ83" s="425"/>
      <c r="NWA83" s="425"/>
      <c r="NWB83" s="425"/>
      <c r="NWC83" s="425"/>
      <c r="NWD83" s="425"/>
      <c r="NWE83" s="425"/>
      <c r="NWF83" s="425"/>
      <c r="NWG83" s="425"/>
      <c r="NWH83" s="425"/>
      <c r="NWI83" s="425"/>
      <c r="NWJ83" s="425"/>
      <c r="NWK83" s="425"/>
      <c r="NWL83" s="425"/>
      <c r="NWM83" s="425"/>
      <c r="NWN83" s="425"/>
      <c r="NWO83" s="425"/>
      <c r="NWP83" s="425"/>
      <c r="NWQ83" s="425"/>
      <c r="NWR83" s="425"/>
      <c r="NWS83" s="425"/>
      <c r="NWT83" s="425"/>
      <c r="NWU83" s="425"/>
      <c r="NWV83" s="425"/>
      <c r="NWW83" s="425"/>
      <c r="NWX83" s="425"/>
      <c r="NWY83" s="425"/>
      <c r="NWZ83" s="425"/>
      <c r="NXA83" s="425"/>
      <c r="NXB83" s="425"/>
      <c r="NXC83" s="425"/>
      <c r="NXD83" s="425"/>
      <c r="NXE83" s="425"/>
      <c r="NXF83" s="425"/>
      <c r="NXG83" s="425"/>
      <c r="NXH83" s="425"/>
      <c r="NXI83" s="425"/>
      <c r="NXJ83" s="425"/>
      <c r="NXK83" s="425"/>
      <c r="NXL83" s="425"/>
      <c r="NXM83" s="425"/>
      <c r="NXN83" s="425"/>
      <c r="NXO83" s="425"/>
      <c r="NXP83" s="425"/>
      <c r="NXQ83" s="425"/>
      <c r="NXR83" s="425"/>
      <c r="NXS83" s="425"/>
      <c r="NXT83" s="425"/>
      <c r="NXU83" s="425"/>
      <c r="NXV83" s="425"/>
      <c r="NXW83" s="425"/>
      <c r="NXX83" s="425"/>
      <c r="NXY83" s="425"/>
      <c r="NXZ83" s="425"/>
      <c r="NYA83" s="425"/>
      <c r="NYB83" s="425"/>
      <c r="NYC83" s="425"/>
      <c r="NYD83" s="425"/>
      <c r="NYE83" s="425"/>
      <c r="NYF83" s="425"/>
      <c r="NYG83" s="425"/>
      <c r="NYH83" s="425"/>
      <c r="NYI83" s="425"/>
      <c r="NYJ83" s="425"/>
      <c r="NYK83" s="425"/>
      <c r="NYL83" s="425"/>
      <c r="NYM83" s="425"/>
      <c r="NYN83" s="425"/>
      <c r="NYO83" s="425"/>
      <c r="NYP83" s="425"/>
      <c r="NYQ83" s="425"/>
      <c r="NYR83" s="425"/>
      <c r="NYS83" s="425"/>
      <c r="NYT83" s="425"/>
      <c r="NYU83" s="425"/>
      <c r="NYV83" s="425"/>
      <c r="NYW83" s="425"/>
      <c r="NYX83" s="425"/>
      <c r="NYY83" s="425"/>
      <c r="NYZ83" s="425"/>
      <c r="NZA83" s="425"/>
      <c r="NZB83" s="425"/>
      <c r="NZC83" s="425"/>
      <c r="NZD83" s="425"/>
      <c r="NZE83" s="425"/>
      <c r="NZF83" s="425"/>
      <c r="NZG83" s="425"/>
      <c r="NZH83" s="425"/>
      <c r="NZI83" s="425"/>
      <c r="NZJ83" s="425"/>
      <c r="NZK83" s="425"/>
      <c r="NZL83" s="425"/>
      <c r="NZM83" s="425"/>
      <c r="NZN83" s="425"/>
      <c r="NZO83" s="425"/>
      <c r="NZP83" s="425"/>
      <c r="NZQ83" s="425"/>
      <c r="NZR83" s="425"/>
      <c r="NZS83" s="425"/>
      <c r="NZT83" s="425"/>
      <c r="NZU83" s="425"/>
      <c r="NZV83" s="425"/>
      <c r="NZW83" s="425"/>
      <c r="NZX83" s="425"/>
      <c r="NZY83" s="425"/>
      <c r="NZZ83" s="425"/>
      <c r="OAA83" s="425"/>
      <c r="OAB83" s="425"/>
      <c r="OAC83" s="425"/>
      <c r="OAD83" s="425"/>
      <c r="OAE83" s="425"/>
      <c r="OAF83" s="425"/>
      <c r="OAG83" s="425"/>
      <c r="OAH83" s="425"/>
      <c r="OAI83" s="425"/>
      <c r="OAJ83" s="425"/>
      <c r="OAK83" s="425"/>
      <c r="OAL83" s="425"/>
      <c r="OAM83" s="425"/>
      <c r="OAN83" s="425"/>
      <c r="OAO83" s="425"/>
      <c r="OAP83" s="425"/>
      <c r="OAQ83" s="425"/>
      <c r="OAR83" s="425"/>
      <c r="OAS83" s="425"/>
      <c r="OAT83" s="425"/>
      <c r="OAU83" s="425"/>
      <c r="OAV83" s="425"/>
      <c r="OAW83" s="425"/>
      <c r="OAX83" s="425"/>
      <c r="OAY83" s="425"/>
      <c r="OAZ83" s="425"/>
      <c r="OBA83" s="425"/>
      <c r="OBB83" s="425"/>
      <c r="OBC83" s="425"/>
      <c r="OBD83" s="425"/>
      <c r="OBE83" s="425"/>
      <c r="OBF83" s="425"/>
      <c r="OBG83" s="425"/>
      <c r="OBH83" s="425"/>
      <c r="OBI83" s="425"/>
      <c r="OBJ83" s="425"/>
      <c r="OBK83" s="425"/>
      <c r="OBL83" s="425"/>
      <c r="OBM83" s="425"/>
      <c r="OBN83" s="425"/>
      <c r="OBO83" s="425"/>
      <c r="OBP83" s="425"/>
      <c r="OBQ83" s="425"/>
      <c r="OBR83" s="425"/>
      <c r="OBS83" s="425"/>
      <c r="OBT83" s="425"/>
      <c r="OBU83" s="425"/>
      <c r="OBV83" s="425"/>
      <c r="OBW83" s="425"/>
      <c r="OBX83" s="425"/>
      <c r="OBY83" s="425"/>
      <c r="OBZ83" s="425"/>
      <c r="OCA83" s="425"/>
      <c r="OCB83" s="425"/>
      <c r="OCC83" s="425"/>
      <c r="OCD83" s="425"/>
      <c r="OCE83" s="425"/>
      <c r="OCF83" s="425"/>
      <c r="OCG83" s="425"/>
      <c r="OCH83" s="425"/>
      <c r="OCI83" s="425"/>
      <c r="OCJ83" s="425"/>
      <c r="OCK83" s="425"/>
      <c r="OCL83" s="425"/>
      <c r="OCM83" s="425"/>
      <c r="OCN83" s="425"/>
      <c r="OCO83" s="425"/>
      <c r="OCP83" s="425"/>
      <c r="OCQ83" s="425"/>
      <c r="OCR83" s="425"/>
      <c r="OCS83" s="425"/>
      <c r="OCT83" s="425"/>
      <c r="OCU83" s="425"/>
      <c r="OCV83" s="425"/>
      <c r="OCW83" s="425"/>
      <c r="OCX83" s="425"/>
      <c r="OCY83" s="425"/>
      <c r="OCZ83" s="425"/>
      <c r="ODA83" s="425"/>
      <c r="ODB83" s="425"/>
      <c r="ODC83" s="425"/>
      <c r="ODD83" s="425"/>
      <c r="ODE83" s="425"/>
      <c r="ODF83" s="425"/>
      <c r="ODG83" s="425"/>
      <c r="ODH83" s="425"/>
      <c r="ODI83" s="425"/>
      <c r="ODJ83" s="425"/>
      <c r="ODK83" s="425"/>
      <c r="ODL83" s="425"/>
      <c r="ODM83" s="425"/>
      <c r="ODN83" s="425"/>
      <c r="ODO83" s="425"/>
      <c r="ODP83" s="425"/>
      <c r="ODQ83" s="425"/>
      <c r="ODR83" s="425"/>
      <c r="ODS83" s="425"/>
      <c r="ODT83" s="425"/>
      <c r="ODU83" s="425"/>
      <c r="ODV83" s="425"/>
      <c r="ODW83" s="425"/>
      <c r="ODX83" s="425"/>
      <c r="ODY83" s="425"/>
      <c r="ODZ83" s="425"/>
      <c r="OEA83" s="425"/>
      <c r="OEB83" s="425"/>
      <c r="OEC83" s="425"/>
      <c r="OED83" s="425"/>
      <c r="OEE83" s="425"/>
      <c r="OEF83" s="425"/>
      <c r="OEG83" s="425"/>
      <c r="OEH83" s="425"/>
      <c r="OEI83" s="425"/>
      <c r="OEJ83" s="425"/>
      <c r="OEK83" s="425"/>
      <c r="OEL83" s="425"/>
      <c r="OEM83" s="425"/>
      <c r="OEN83" s="425"/>
      <c r="OEO83" s="425"/>
      <c r="OEP83" s="425"/>
      <c r="OEQ83" s="425"/>
      <c r="OER83" s="425"/>
      <c r="OES83" s="425"/>
      <c r="OET83" s="425"/>
      <c r="OEU83" s="425"/>
      <c r="OEV83" s="425"/>
      <c r="OEW83" s="425"/>
      <c r="OEX83" s="425"/>
      <c r="OEY83" s="425"/>
      <c r="OEZ83" s="425"/>
      <c r="OFA83" s="425"/>
      <c r="OFB83" s="425"/>
      <c r="OFC83" s="425"/>
      <c r="OFD83" s="425"/>
      <c r="OFE83" s="425"/>
      <c r="OFF83" s="425"/>
      <c r="OFG83" s="425"/>
      <c r="OFH83" s="425"/>
      <c r="OFI83" s="425"/>
      <c r="OFJ83" s="425"/>
      <c r="OFK83" s="425"/>
      <c r="OFL83" s="425"/>
      <c r="OFM83" s="425"/>
      <c r="OFN83" s="425"/>
      <c r="OFO83" s="425"/>
      <c r="OFP83" s="425"/>
      <c r="OFQ83" s="425"/>
      <c r="OFR83" s="425"/>
      <c r="OFS83" s="425"/>
      <c r="OFT83" s="425"/>
      <c r="OFU83" s="425"/>
      <c r="OFV83" s="425"/>
      <c r="OFW83" s="425"/>
      <c r="OFX83" s="425"/>
      <c r="OFY83" s="425"/>
      <c r="OFZ83" s="425"/>
      <c r="OGA83" s="425"/>
      <c r="OGB83" s="425"/>
      <c r="OGC83" s="425"/>
      <c r="OGD83" s="425"/>
      <c r="OGE83" s="425"/>
      <c r="OGF83" s="425"/>
      <c r="OGG83" s="425"/>
      <c r="OGH83" s="425"/>
      <c r="OGI83" s="425"/>
      <c r="OGJ83" s="425"/>
      <c r="OGK83" s="425"/>
      <c r="OGL83" s="425"/>
      <c r="OGM83" s="425"/>
      <c r="OGN83" s="425"/>
      <c r="OGO83" s="425"/>
      <c r="OGP83" s="425"/>
      <c r="OGQ83" s="425"/>
      <c r="OGR83" s="425"/>
      <c r="OGS83" s="425"/>
      <c r="OGT83" s="425"/>
      <c r="OGU83" s="425"/>
      <c r="OGV83" s="425"/>
      <c r="OGW83" s="425"/>
      <c r="OGX83" s="425"/>
      <c r="OGY83" s="425"/>
      <c r="OGZ83" s="425"/>
      <c r="OHA83" s="425"/>
      <c r="OHB83" s="425"/>
      <c r="OHC83" s="425"/>
      <c r="OHD83" s="425"/>
      <c r="OHE83" s="425"/>
      <c r="OHF83" s="425"/>
      <c r="OHG83" s="425"/>
      <c r="OHH83" s="425"/>
      <c r="OHI83" s="425"/>
      <c r="OHJ83" s="425"/>
      <c r="OHK83" s="425"/>
      <c r="OHL83" s="425"/>
      <c r="OHM83" s="425"/>
      <c r="OHN83" s="425"/>
      <c r="OHO83" s="425"/>
      <c r="OHP83" s="425"/>
      <c r="OHQ83" s="425"/>
      <c r="OHR83" s="425"/>
      <c r="OHS83" s="425"/>
      <c r="OHT83" s="425"/>
      <c r="OHU83" s="425"/>
      <c r="OHV83" s="425"/>
      <c r="OHW83" s="425"/>
      <c r="OHX83" s="425"/>
      <c r="OHY83" s="425"/>
      <c r="OHZ83" s="425"/>
      <c r="OIA83" s="425"/>
      <c r="OIB83" s="425"/>
      <c r="OIC83" s="425"/>
      <c r="OID83" s="425"/>
      <c r="OIE83" s="425"/>
      <c r="OIF83" s="425"/>
      <c r="OIG83" s="425"/>
      <c r="OIH83" s="425"/>
      <c r="OII83" s="425"/>
      <c r="OIJ83" s="425"/>
      <c r="OIK83" s="425"/>
      <c r="OIL83" s="425"/>
      <c r="OIM83" s="425"/>
      <c r="OIN83" s="425"/>
      <c r="OIO83" s="425"/>
      <c r="OIP83" s="425"/>
      <c r="OIQ83" s="425"/>
      <c r="OIR83" s="425"/>
      <c r="OIS83" s="425"/>
      <c r="OIT83" s="425"/>
      <c r="OIU83" s="425"/>
      <c r="OIV83" s="425"/>
      <c r="OIW83" s="425"/>
      <c r="OIX83" s="425"/>
      <c r="OIY83" s="425"/>
      <c r="OIZ83" s="425"/>
      <c r="OJA83" s="425"/>
      <c r="OJB83" s="425"/>
      <c r="OJC83" s="425"/>
      <c r="OJD83" s="425"/>
      <c r="OJE83" s="425"/>
      <c r="OJF83" s="425"/>
      <c r="OJG83" s="425"/>
      <c r="OJH83" s="425"/>
      <c r="OJI83" s="425"/>
      <c r="OJJ83" s="425"/>
      <c r="OJK83" s="425"/>
      <c r="OJL83" s="425"/>
      <c r="OJM83" s="425"/>
      <c r="OJN83" s="425"/>
      <c r="OJO83" s="425"/>
      <c r="OJP83" s="425"/>
      <c r="OJQ83" s="425"/>
      <c r="OJR83" s="425"/>
      <c r="OJS83" s="425"/>
      <c r="OJT83" s="425"/>
      <c r="OJU83" s="425"/>
      <c r="OJV83" s="425"/>
      <c r="OJW83" s="425"/>
      <c r="OJX83" s="425"/>
      <c r="OJY83" s="425"/>
      <c r="OJZ83" s="425"/>
      <c r="OKA83" s="425"/>
      <c r="OKB83" s="425"/>
      <c r="OKC83" s="425"/>
      <c r="OKD83" s="425"/>
      <c r="OKE83" s="425"/>
      <c r="OKF83" s="425"/>
      <c r="OKG83" s="425"/>
      <c r="OKH83" s="425"/>
      <c r="OKI83" s="425"/>
      <c r="OKJ83" s="425"/>
      <c r="OKK83" s="425"/>
      <c r="OKL83" s="425"/>
      <c r="OKM83" s="425"/>
      <c r="OKN83" s="425"/>
      <c r="OKO83" s="425"/>
      <c r="OKP83" s="425"/>
      <c r="OKQ83" s="425"/>
      <c r="OKR83" s="425"/>
      <c r="OKS83" s="425"/>
      <c r="OKT83" s="425"/>
      <c r="OKU83" s="425"/>
      <c r="OKV83" s="425"/>
      <c r="OKW83" s="425"/>
      <c r="OKX83" s="425"/>
      <c r="OKY83" s="425"/>
      <c r="OKZ83" s="425"/>
      <c r="OLA83" s="425"/>
      <c r="OLB83" s="425"/>
      <c r="OLC83" s="425"/>
      <c r="OLD83" s="425"/>
      <c r="OLE83" s="425"/>
      <c r="OLF83" s="425"/>
      <c r="OLG83" s="425"/>
      <c r="OLH83" s="425"/>
      <c r="OLI83" s="425"/>
      <c r="OLJ83" s="425"/>
      <c r="OLK83" s="425"/>
      <c r="OLL83" s="425"/>
      <c r="OLM83" s="425"/>
      <c r="OLN83" s="425"/>
      <c r="OLO83" s="425"/>
      <c r="OLP83" s="425"/>
      <c r="OLQ83" s="425"/>
      <c r="OLR83" s="425"/>
      <c r="OLS83" s="425"/>
      <c r="OLT83" s="425"/>
      <c r="OLU83" s="425"/>
      <c r="OLV83" s="425"/>
      <c r="OLW83" s="425"/>
      <c r="OLX83" s="425"/>
      <c r="OLY83" s="425"/>
      <c r="OLZ83" s="425"/>
      <c r="OMA83" s="425"/>
      <c r="OMB83" s="425"/>
      <c r="OMC83" s="425"/>
      <c r="OMD83" s="425"/>
      <c r="OME83" s="425"/>
      <c r="OMF83" s="425"/>
      <c r="OMG83" s="425"/>
      <c r="OMH83" s="425"/>
      <c r="OMI83" s="425"/>
      <c r="OMJ83" s="425"/>
      <c r="OMK83" s="425"/>
      <c r="OML83" s="425"/>
      <c r="OMM83" s="425"/>
      <c r="OMN83" s="425"/>
      <c r="OMO83" s="425"/>
      <c r="OMP83" s="425"/>
      <c r="OMQ83" s="425"/>
      <c r="OMR83" s="425"/>
      <c r="OMS83" s="425"/>
      <c r="OMT83" s="425"/>
      <c r="OMU83" s="425"/>
      <c r="OMV83" s="425"/>
      <c r="OMW83" s="425"/>
      <c r="OMX83" s="425"/>
      <c r="OMY83" s="425"/>
      <c r="OMZ83" s="425"/>
      <c r="ONA83" s="425"/>
      <c r="ONB83" s="425"/>
      <c r="ONC83" s="425"/>
      <c r="OND83" s="425"/>
      <c r="ONE83" s="425"/>
      <c r="ONF83" s="425"/>
      <c r="ONG83" s="425"/>
      <c r="ONH83" s="425"/>
      <c r="ONI83" s="425"/>
      <c r="ONJ83" s="425"/>
      <c r="ONK83" s="425"/>
      <c r="ONL83" s="425"/>
      <c r="ONM83" s="425"/>
      <c r="ONN83" s="425"/>
      <c r="ONO83" s="425"/>
      <c r="ONP83" s="425"/>
      <c r="ONQ83" s="425"/>
      <c r="ONR83" s="425"/>
      <c r="ONS83" s="425"/>
      <c r="ONT83" s="425"/>
      <c r="ONU83" s="425"/>
      <c r="ONV83" s="425"/>
      <c r="ONW83" s="425"/>
      <c r="ONX83" s="425"/>
      <c r="ONY83" s="425"/>
      <c r="ONZ83" s="425"/>
      <c r="OOA83" s="425"/>
      <c r="OOB83" s="425"/>
      <c r="OOC83" s="425"/>
      <c r="OOD83" s="425"/>
      <c r="OOE83" s="425"/>
      <c r="OOF83" s="425"/>
      <c r="OOG83" s="425"/>
      <c r="OOH83" s="425"/>
      <c r="OOI83" s="425"/>
      <c r="OOJ83" s="425"/>
      <c r="OOK83" s="425"/>
      <c r="OOL83" s="425"/>
      <c r="OOM83" s="425"/>
      <c r="OON83" s="425"/>
      <c r="OOO83" s="425"/>
      <c r="OOP83" s="425"/>
      <c r="OOQ83" s="425"/>
      <c r="OOR83" s="425"/>
      <c r="OOS83" s="425"/>
      <c r="OOT83" s="425"/>
      <c r="OOU83" s="425"/>
      <c r="OOV83" s="425"/>
      <c r="OOW83" s="425"/>
      <c r="OOX83" s="425"/>
      <c r="OOY83" s="425"/>
      <c r="OOZ83" s="425"/>
      <c r="OPA83" s="425"/>
      <c r="OPB83" s="425"/>
      <c r="OPC83" s="425"/>
      <c r="OPD83" s="425"/>
      <c r="OPE83" s="425"/>
      <c r="OPF83" s="425"/>
      <c r="OPG83" s="425"/>
      <c r="OPH83" s="425"/>
      <c r="OPI83" s="425"/>
      <c r="OPJ83" s="425"/>
      <c r="OPK83" s="425"/>
      <c r="OPL83" s="425"/>
      <c r="OPM83" s="425"/>
      <c r="OPN83" s="425"/>
      <c r="OPO83" s="425"/>
      <c r="OPP83" s="425"/>
      <c r="OPQ83" s="425"/>
      <c r="OPR83" s="425"/>
      <c r="OPS83" s="425"/>
      <c r="OPT83" s="425"/>
      <c r="OPU83" s="425"/>
      <c r="OPV83" s="425"/>
      <c r="OPW83" s="425"/>
      <c r="OPX83" s="425"/>
      <c r="OPY83" s="425"/>
      <c r="OPZ83" s="425"/>
      <c r="OQA83" s="425"/>
      <c r="OQB83" s="425"/>
      <c r="OQC83" s="425"/>
      <c r="OQD83" s="425"/>
      <c r="OQE83" s="425"/>
      <c r="OQF83" s="425"/>
      <c r="OQG83" s="425"/>
      <c r="OQH83" s="425"/>
      <c r="OQI83" s="425"/>
      <c r="OQJ83" s="425"/>
      <c r="OQK83" s="425"/>
      <c r="OQL83" s="425"/>
      <c r="OQM83" s="425"/>
      <c r="OQN83" s="425"/>
      <c r="OQO83" s="425"/>
      <c r="OQP83" s="425"/>
      <c r="OQQ83" s="425"/>
      <c r="OQR83" s="425"/>
      <c r="OQS83" s="425"/>
      <c r="OQT83" s="425"/>
      <c r="OQU83" s="425"/>
      <c r="OQV83" s="425"/>
      <c r="OQW83" s="425"/>
      <c r="OQX83" s="425"/>
      <c r="OQY83" s="425"/>
      <c r="OQZ83" s="425"/>
      <c r="ORA83" s="425"/>
      <c r="ORB83" s="425"/>
      <c r="ORC83" s="425"/>
      <c r="ORD83" s="425"/>
      <c r="ORE83" s="425"/>
      <c r="ORF83" s="425"/>
      <c r="ORG83" s="425"/>
      <c r="ORH83" s="425"/>
      <c r="ORI83" s="425"/>
      <c r="ORJ83" s="425"/>
      <c r="ORK83" s="425"/>
      <c r="ORL83" s="425"/>
      <c r="ORM83" s="425"/>
      <c r="ORN83" s="425"/>
      <c r="ORO83" s="425"/>
      <c r="ORP83" s="425"/>
      <c r="ORQ83" s="425"/>
      <c r="ORR83" s="425"/>
      <c r="ORS83" s="425"/>
      <c r="ORT83" s="425"/>
      <c r="ORU83" s="425"/>
      <c r="ORV83" s="425"/>
      <c r="ORW83" s="425"/>
      <c r="ORX83" s="425"/>
      <c r="ORY83" s="425"/>
      <c r="ORZ83" s="425"/>
      <c r="OSA83" s="425"/>
      <c r="OSB83" s="425"/>
      <c r="OSC83" s="425"/>
      <c r="OSD83" s="425"/>
      <c r="OSE83" s="425"/>
      <c r="OSF83" s="425"/>
      <c r="OSG83" s="425"/>
      <c r="OSH83" s="425"/>
      <c r="OSI83" s="425"/>
      <c r="OSJ83" s="425"/>
      <c r="OSK83" s="425"/>
      <c r="OSL83" s="425"/>
      <c r="OSM83" s="425"/>
      <c r="OSN83" s="425"/>
      <c r="OSO83" s="425"/>
      <c r="OSP83" s="425"/>
      <c r="OSQ83" s="425"/>
      <c r="OSR83" s="425"/>
      <c r="OSS83" s="425"/>
      <c r="OST83" s="425"/>
      <c r="OSU83" s="425"/>
      <c r="OSV83" s="425"/>
      <c r="OSW83" s="425"/>
      <c r="OSX83" s="425"/>
      <c r="OSY83" s="425"/>
      <c r="OSZ83" s="425"/>
      <c r="OTA83" s="425"/>
      <c r="OTB83" s="425"/>
      <c r="OTC83" s="425"/>
      <c r="OTD83" s="425"/>
      <c r="OTE83" s="425"/>
      <c r="OTF83" s="425"/>
      <c r="OTG83" s="425"/>
      <c r="OTH83" s="425"/>
      <c r="OTI83" s="425"/>
      <c r="OTJ83" s="425"/>
      <c r="OTK83" s="425"/>
      <c r="OTL83" s="425"/>
      <c r="OTM83" s="425"/>
      <c r="OTN83" s="425"/>
      <c r="OTO83" s="425"/>
      <c r="OTP83" s="425"/>
      <c r="OTQ83" s="425"/>
      <c r="OTR83" s="425"/>
      <c r="OTS83" s="425"/>
      <c r="OTT83" s="425"/>
      <c r="OTU83" s="425"/>
      <c r="OTV83" s="425"/>
      <c r="OTW83" s="425"/>
      <c r="OTX83" s="425"/>
      <c r="OTY83" s="425"/>
      <c r="OTZ83" s="425"/>
      <c r="OUA83" s="425"/>
      <c r="OUB83" s="425"/>
      <c r="OUC83" s="425"/>
      <c r="OUD83" s="425"/>
      <c r="OUE83" s="425"/>
      <c r="OUF83" s="425"/>
      <c r="OUG83" s="425"/>
      <c r="OUH83" s="425"/>
      <c r="OUI83" s="425"/>
      <c r="OUJ83" s="425"/>
      <c r="OUK83" s="425"/>
      <c r="OUL83" s="425"/>
      <c r="OUM83" s="425"/>
      <c r="OUN83" s="425"/>
      <c r="OUO83" s="425"/>
      <c r="OUP83" s="425"/>
      <c r="OUQ83" s="425"/>
      <c r="OUR83" s="425"/>
      <c r="OUS83" s="425"/>
      <c r="OUT83" s="425"/>
      <c r="OUU83" s="425"/>
      <c r="OUV83" s="425"/>
      <c r="OUW83" s="425"/>
      <c r="OUX83" s="425"/>
      <c r="OUY83" s="425"/>
      <c r="OUZ83" s="425"/>
      <c r="OVA83" s="425"/>
      <c r="OVB83" s="425"/>
      <c r="OVC83" s="425"/>
      <c r="OVD83" s="425"/>
      <c r="OVE83" s="425"/>
      <c r="OVF83" s="425"/>
      <c r="OVG83" s="425"/>
      <c r="OVH83" s="425"/>
      <c r="OVI83" s="425"/>
      <c r="OVJ83" s="425"/>
      <c r="OVK83" s="425"/>
      <c r="OVL83" s="425"/>
      <c r="OVM83" s="425"/>
      <c r="OVN83" s="425"/>
      <c r="OVO83" s="425"/>
      <c r="OVP83" s="425"/>
      <c r="OVQ83" s="425"/>
      <c r="OVR83" s="425"/>
      <c r="OVS83" s="425"/>
      <c r="OVT83" s="425"/>
      <c r="OVU83" s="425"/>
      <c r="OVV83" s="425"/>
      <c r="OVW83" s="425"/>
      <c r="OVX83" s="425"/>
      <c r="OVY83" s="425"/>
      <c r="OVZ83" s="425"/>
      <c r="OWA83" s="425"/>
      <c r="OWB83" s="425"/>
      <c r="OWC83" s="425"/>
      <c r="OWD83" s="425"/>
      <c r="OWE83" s="425"/>
      <c r="OWF83" s="425"/>
      <c r="OWG83" s="425"/>
      <c r="OWH83" s="425"/>
      <c r="OWI83" s="425"/>
      <c r="OWJ83" s="425"/>
      <c r="OWK83" s="425"/>
      <c r="OWL83" s="425"/>
      <c r="OWM83" s="425"/>
      <c r="OWN83" s="425"/>
      <c r="OWO83" s="425"/>
      <c r="OWP83" s="425"/>
      <c r="OWQ83" s="425"/>
      <c r="OWR83" s="425"/>
      <c r="OWS83" s="425"/>
      <c r="OWT83" s="425"/>
      <c r="OWU83" s="425"/>
      <c r="OWV83" s="425"/>
      <c r="OWW83" s="425"/>
      <c r="OWX83" s="425"/>
      <c r="OWY83" s="425"/>
      <c r="OWZ83" s="425"/>
      <c r="OXA83" s="425"/>
      <c r="OXB83" s="425"/>
      <c r="OXC83" s="425"/>
      <c r="OXD83" s="425"/>
      <c r="OXE83" s="425"/>
      <c r="OXF83" s="425"/>
      <c r="OXG83" s="425"/>
      <c r="OXH83" s="425"/>
      <c r="OXI83" s="425"/>
      <c r="OXJ83" s="425"/>
      <c r="OXK83" s="425"/>
      <c r="OXL83" s="425"/>
      <c r="OXM83" s="425"/>
      <c r="OXN83" s="425"/>
      <c r="OXO83" s="425"/>
      <c r="OXP83" s="425"/>
      <c r="OXQ83" s="425"/>
      <c r="OXR83" s="425"/>
      <c r="OXS83" s="425"/>
      <c r="OXT83" s="425"/>
      <c r="OXU83" s="425"/>
      <c r="OXV83" s="425"/>
      <c r="OXW83" s="425"/>
      <c r="OXX83" s="425"/>
      <c r="OXY83" s="425"/>
      <c r="OXZ83" s="425"/>
      <c r="OYA83" s="425"/>
      <c r="OYB83" s="425"/>
      <c r="OYC83" s="425"/>
      <c r="OYD83" s="425"/>
      <c r="OYE83" s="425"/>
      <c r="OYF83" s="425"/>
      <c r="OYG83" s="425"/>
      <c r="OYH83" s="425"/>
      <c r="OYI83" s="425"/>
      <c r="OYJ83" s="425"/>
      <c r="OYK83" s="425"/>
      <c r="OYL83" s="425"/>
      <c r="OYM83" s="425"/>
      <c r="OYN83" s="425"/>
      <c r="OYO83" s="425"/>
      <c r="OYP83" s="425"/>
      <c r="OYQ83" s="425"/>
      <c r="OYR83" s="425"/>
      <c r="OYS83" s="425"/>
      <c r="OYT83" s="425"/>
      <c r="OYU83" s="425"/>
      <c r="OYV83" s="425"/>
      <c r="OYW83" s="425"/>
      <c r="OYX83" s="425"/>
      <c r="OYY83" s="425"/>
      <c r="OYZ83" s="425"/>
      <c r="OZA83" s="425"/>
      <c r="OZB83" s="425"/>
      <c r="OZC83" s="425"/>
      <c r="OZD83" s="425"/>
      <c r="OZE83" s="425"/>
      <c r="OZF83" s="425"/>
      <c r="OZG83" s="425"/>
      <c r="OZH83" s="425"/>
      <c r="OZI83" s="425"/>
      <c r="OZJ83" s="425"/>
      <c r="OZK83" s="425"/>
      <c r="OZL83" s="425"/>
      <c r="OZM83" s="425"/>
      <c r="OZN83" s="425"/>
      <c r="OZO83" s="425"/>
      <c r="OZP83" s="425"/>
      <c r="OZQ83" s="425"/>
      <c r="OZR83" s="425"/>
      <c r="OZS83" s="425"/>
      <c r="OZT83" s="425"/>
      <c r="OZU83" s="425"/>
      <c r="OZV83" s="425"/>
      <c r="OZW83" s="425"/>
      <c r="OZX83" s="425"/>
      <c r="OZY83" s="425"/>
      <c r="OZZ83" s="425"/>
      <c r="PAA83" s="425"/>
      <c r="PAB83" s="425"/>
      <c r="PAC83" s="425"/>
      <c r="PAD83" s="425"/>
      <c r="PAE83" s="425"/>
      <c r="PAF83" s="425"/>
      <c r="PAG83" s="425"/>
      <c r="PAH83" s="425"/>
      <c r="PAI83" s="425"/>
      <c r="PAJ83" s="425"/>
      <c r="PAK83" s="425"/>
      <c r="PAL83" s="425"/>
      <c r="PAM83" s="425"/>
      <c r="PAN83" s="425"/>
      <c r="PAO83" s="425"/>
      <c r="PAP83" s="425"/>
      <c r="PAQ83" s="425"/>
      <c r="PAR83" s="425"/>
      <c r="PAS83" s="425"/>
      <c r="PAT83" s="425"/>
      <c r="PAU83" s="425"/>
      <c r="PAV83" s="425"/>
      <c r="PAW83" s="425"/>
      <c r="PAX83" s="425"/>
      <c r="PAY83" s="425"/>
      <c r="PAZ83" s="425"/>
      <c r="PBA83" s="425"/>
      <c r="PBB83" s="425"/>
      <c r="PBC83" s="425"/>
      <c r="PBD83" s="425"/>
      <c r="PBE83" s="425"/>
      <c r="PBF83" s="425"/>
      <c r="PBG83" s="425"/>
      <c r="PBH83" s="425"/>
      <c r="PBI83" s="425"/>
      <c r="PBJ83" s="425"/>
      <c r="PBK83" s="425"/>
      <c r="PBL83" s="425"/>
      <c r="PBM83" s="425"/>
      <c r="PBN83" s="425"/>
      <c r="PBO83" s="425"/>
      <c r="PBP83" s="425"/>
      <c r="PBQ83" s="425"/>
      <c r="PBR83" s="425"/>
      <c r="PBS83" s="425"/>
      <c r="PBT83" s="425"/>
      <c r="PBU83" s="425"/>
      <c r="PBV83" s="425"/>
      <c r="PBW83" s="425"/>
      <c r="PBX83" s="425"/>
      <c r="PBY83" s="425"/>
      <c r="PBZ83" s="425"/>
      <c r="PCA83" s="425"/>
      <c r="PCB83" s="425"/>
      <c r="PCC83" s="425"/>
      <c r="PCD83" s="425"/>
      <c r="PCE83" s="425"/>
      <c r="PCF83" s="425"/>
      <c r="PCG83" s="425"/>
      <c r="PCH83" s="425"/>
      <c r="PCI83" s="425"/>
      <c r="PCJ83" s="425"/>
      <c r="PCK83" s="425"/>
      <c r="PCL83" s="425"/>
      <c r="PCM83" s="425"/>
      <c r="PCN83" s="425"/>
      <c r="PCO83" s="425"/>
      <c r="PCP83" s="425"/>
      <c r="PCQ83" s="425"/>
      <c r="PCR83" s="425"/>
      <c r="PCS83" s="425"/>
      <c r="PCT83" s="425"/>
      <c r="PCU83" s="425"/>
      <c r="PCV83" s="425"/>
      <c r="PCW83" s="425"/>
      <c r="PCX83" s="425"/>
      <c r="PCY83" s="425"/>
      <c r="PCZ83" s="425"/>
      <c r="PDA83" s="425"/>
      <c r="PDB83" s="425"/>
      <c r="PDC83" s="425"/>
      <c r="PDD83" s="425"/>
      <c r="PDE83" s="425"/>
      <c r="PDF83" s="425"/>
      <c r="PDG83" s="425"/>
      <c r="PDH83" s="425"/>
      <c r="PDI83" s="425"/>
      <c r="PDJ83" s="425"/>
      <c r="PDK83" s="425"/>
      <c r="PDL83" s="425"/>
      <c r="PDM83" s="425"/>
      <c r="PDN83" s="425"/>
      <c r="PDO83" s="425"/>
      <c r="PDP83" s="425"/>
      <c r="PDQ83" s="425"/>
      <c r="PDR83" s="425"/>
      <c r="PDS83" s="425"/>
      <c r="PDT83" s="425"/>
      <c r="PDU83" s="425"/>
      <c r="PDV83" s="425"/>
      <c r="PDW83" s="425"/>
      <c r="PDX83" s="425"/>
      <c r="PDY83" s="425"/>
      <c r="PDZ83" s="425"/>
      <c r="PEA83" s="425"/>
      <c r="PEB83" s="425"/>
      <c r="PEC83" s="425"/>
      <c r="PED83" s="425"/>
      <c r="PEE83" s="425"/>
      <c r="PEF83" s="425"/>
      <c r="PEG83" s="425"/>
      <c r="PEH83" s="425"/>
      <c r="PEI83" s="425"/>
      <c r="PEJ83" s="425"/>
      <c r="PEK83" s="425"/>
      <c r="PEL83" s="425"/>
      <c r="PEM83" s="425"/>
      <c r="PEN83" s="425"/>
      <c r="PEO83" s="425"/>
      <c r="PEP83" s="425"/>
      <c r="PEQ83" s="425"/>
      <c r="PER83" s="425"/>
      <c r="PES83" s="425"/>
      <c r="PET83" s="425"/>
      <c r="PEU83" s="425"/>
      <c r="PEV83" s="425"/>
      <c r="PEW83" s="425"/>
      <c r="PEX83" s="425"/>
      <c r="PEY83" s="425"/>
      <c r="PEZ83" s="425"/>
      <c r="PFA83" s="425"/>
      <c r="PFB83" s="425"/>
      <c r="PFC83" s="425"/>
      <c r="PFD83" s="425"/>
      <c r="PFE83" s="425"/>
      <c r="PFF83" s="425"/>
      <c r="PFG83" s="425"/>
      <c r="PFH83" s="425"/>
      <c r="PFI83" s="425"/>
      <c r="PFJ83" s="425"/>
      <c r="PFK83" s="425"/>
      <c r="PFL83" s="425"/>
      <c r="PFM83" s="425"/>
      <c r="PFN83" s="425"/>
      <c r="PFO83" s="425"/>
      <c r="PFP83" s="425"/>
      <c r="PFQ83" s="425"/>
      <c r="PFR83" s="425"/>
      <c r="PFS83" s="425"/>
      <c r="PFT83" s="425"/>
      <c r="PFU83" s="425"/>
      <c r="PFV83" s="425"/>
      <c r="PFW83" s="425"/>
      <c r="PFX83" s="425"/>
      <c r="PFY83" s="425"/>
      <c r="PFZ83" s="425"/>
      <c r="PGA83" s="425"/>
      <c r="PGB83" s="425"/>
      <c r="PGC83" s="425"/>
      <c r="PGD83" s="425"/>
      <c r="PGE83" s="425"/>
      <c r="PGF83" s="425"/>
      <c r="PGG83" s="425"/>
      <c r="PGH83" s="425"/>
      <c r="PGI83" s="425"/>
      <c r="PGJ83" s="425"/>
      <c r="PGK83" s="425"/>
      <c r="PGL83" s="425"/>
      <c r="PGM83" s="425"/>
      <c r="PGN83" s="425"/>
      <c r="PGO83" s="425"/>
      <c r="PGP83" s="425"/>
      <c r="PGQ83" s="425"/>
      <c r="PGR83" s="425"/>
      <c r="PGS83" s="425"/>
      <c r="PGT83" s="425"/>
      <c r="PGU83" s="425"/>
      <c r="PGV83" s="425"/>
      <c r="PGW83" s="425"/>
      <c r="PGX83" s="425"/>
      <c r="PGY83" s="425"/>
      <c r="PGZ83" s="425"/>
      <c r="PHA83" s="425"/>
      <c r="PHB83" s="425"/>
      <c r="PHC83" s="425"/>
      <c r="PHD83" s="425"/>
      <c r="PHE83" s="425"/>
      <c r="PHF83" s="425"/>
      <c r="PHG83" s="425"/>
      <c r="PHH83" s="425"/>
      <c r="PHI83" s="425"/>
      <c r="PHJ83" s="425"/>
      <c r="PHK83" s="425"/>
      <c r="PHL83" s="425"/>
      <c r="PHM83" s="425"/>
      <c r="PHN83" s="425"/>
      <c r="PHO83" s="425"/>
      <c r="PHP83" s="425"/>
      <c r="PHQ83" s="425"/>
      <c r="PHR83" s="425"/>
      <c r="PHS83" s="425"/>
      <c r="PHT83" s="425"/>
      <c r="PHU83" s="425"/>
      <c r="PHV83" s="425"/>
      <c r="PHW83" s="425"/>
      <c r="PHX83" s="425"/>
      <c r="PHY83" s="425"/>
      <c r="PHZ83" s="425"/>
      <c r="PIA83" s="425"/>
      <c r="PIB83" s="425"/>
      <c r="PIC83" s="425"/>
      <c r="PID83" s="425"/>
      <c r="PIE83" s="425"/>
      <c r="PIF83" s="425"/>
      <c r="PIG83" s="425"/>
      <c r="PIH83" s="425"/>
      <c r="PII83" s="425"/>
      <c r="PIJ83" s="425"/>
      <c r="PIK83" s="425"/>
      <c r="PIL83" s="425"/>
      <c r="PIM83" s="425"/>
      <c r="PIN83" s="425"/>
      <c r="PIO83" s="425"/>
      <c r="PIP83" s="425"/>
      <c r="PIQ83" s="425"/>
      <c r="PIR83" s="425"/>
      <c r="PIS83" s="425"/>
      <c r="PIT83" s="425"/>
      <c r="PIU83" s="425"/>
      <c r="PIV83" s="425"/>
      <c r="PIW83" s="425"/>
      <c r="PIX83" s="425"/>
      <c r="PIY83" s="425"/>
      <c r="PIZ83" s="425"/>
      <c r="PJA83" s="425"/>
      <c r="PJB83" s="425"/>
      <c r="PJC83" s="425"/>
      <c r="PJD83" s="425"/>
      <c r="PJE83" s="425"/>
      <c r="PJF83" s="425"/>
      <c r="PJG83" s="425"/>
      <c r="PJH83" s="425"/>
      <c r="PJI83" s="425"/>
      <c r="PJJ83" s="425"/>
      <c r="PJK83" s="425"/>
      <c r="PJL83" s="425"/>
      <c r="PJM83" s="425"/>
      <c r="PJN83" s="425"/>
      <c r="PJO83" s="425"/>
      <c r="PJP83" s="425"/>
      <c r="PJQ83" s="425"/>
      <c r="PJR83" s="425"/>
      <c r="PJS83" s="425"/>
      <c r="PJT83" s="425"/>
      <c r="PJU83" s="425"/>
      <c r="PJV83" s="425"/>
      <c r="PJW83" s="425"/>
      <c r="PJX83" s="425"/>
      <c r="PJY83" s="425"/>
      <c r="PJZ83" s="425"/>
      <c r="PKA83" s="425"/>
      <c r="PKB83" s="425"/>
      <c r="PKC83" s="425"/>
      <c r="PKD83" s="425"/>
      <c r="PKE83" s="425"/>
      <c r="PKF83" s="425"/>
      <c r="PKG83" s="425"/>
      <c r="PKH83" s="425"/>
      <c r="PKI83" s="425"/>
      <c r="PKJ83" s="425"/>
      <c r="PKK83" s="425"/>
      <c r="PKL83" s="425"/>
      <c r="PKM83" s="425"/>
      <c r="PKN83" s="425"/>
      <c r="PKO83" s="425"/>
      <c r="PKP83" s="425"/>
      <c r="PKQ83" s="425"/>
      <c r="PKR83" s="425"/>
      <c r="PKS83" s="425"/>
      <c r="PKT83" s="425"/>
      <c r="PKU83" s="425"/>
      <c r="PKV83" s="425"/>
      <c r="PKW83" s="425"/>
      <c r="PKX83" s="425"/>
      <c r="PKY83" s="425"/>
      <c r="PKZ83" s="425"/>
      <c r="PLA83" s="425"/>
      <c r="PLB83" s="425"/>
      <c r="PLC83" s="425"/>
      <c r="PLD83" s="425"/>
      <c r="PLE83" s="425"/>
      <c r="PLF83" s="425"/>
      <c r="PLG83" s="425"/>
      <c r="PLH83" s="425"/>
      <c r="PLI83" s="425"/>
      <c r="PLJ83" s="425"/>
      <c r="PLK83" s="425"/>
      <c r="PLL83" s="425"/>
      <c r="PLM83" s="425"/>
      <c r="PLN83" s="425"/>
      <c r="PLO83" s="425"/>
      <c r="PLP83" s="425"/>
      <c r="PLQ83" s="425"/>
      <c r="PLR83" s="425"/>
      <c r="PLS83" s="425"/>
      <c r="PLT83" s="425"/>
      <c r="PLU83" s="425"/>
      <c r="PLV83" s="425"/>
      <c r="PLW83" s="425"/>
      <c r="PLX83" s="425"/>
      <c r="PLY83" s="425"/>
      <c r="PLZ83" s="425"/>
      <c r="PMA83" s="425"/>
      <c r="PMB83" s="425"/>
      <c r="PMC83" s="425"/>
      <c r="PMD83" s="425"/>
      <c r="PME83" s="425"/>
      <c r="PMF83" s="425"/>
      <c r="PMG83" s="425"/>
      <c r="PMH83" s="425"/>
      <c r="PMI83" s="425"/>
      <c r="PMJ83" s="425"/>
      <c r="PMK83" s="425"/>
      <c r="PML83" s="425"/>
      <c r="PMM83" s="425"/>
      <c r="PMN83" s="425"/>
      <c r="PMO83" s="425"/>
      <c r="PMP83" s="425"/>
      <c r="PMQ83" s="425"/>
      <c r="PMR83" s="425"/>
      <c r="PMS83" s="425"/>
      <c r="PMT83" s="425"/>
      <c r="PMU83" s="425"/>
      <c r="PMV83" s="425"/>
      <c r="PMW83" s="425"/>
      <c r="PMX83" s="425"/>
      <c r="PMY83" s="425"/>
      <c r="PMZ83" s="425"/>
      <c r="PNA83" s="425"/>
      <c r="PNB83" s="425"/>
      <c r="PNC83" s="425"/>
      <c r="PND83" s="425"/>
      <c r="PNE83" s="425"/>
      <c r="PNF83" s="425"/>
      <c r="PNG83" s="425"/>
      <c r="PNH83" s="425"/>
      <c r="PNI83" s="425"/>
      <c r="PNJ83" s="425"/>
      <c r="PNK83" s="425"/>
      <c r="PNL83" s="425"/>
      <c r="PNM83" s="425"/>
      <c r="PNN83" s="425"/>
      <c r="PNO83" s="425"/>
      <c r="PNP83" s="425"/>
      <c r="PNQ83" s="425"/>
      <c r="PNR83" s="425"/>
      <c r="PNS83" s="425"/>
      <c r="PNT83" s="425"/>
      <c r="PNU83" s="425"/>
      <c r="PNV83" s="425"/>
      <c r="PNW83" s="425"/>
      <c r="PNX83" s="425"/>
      <c r="PNY83" s="425"/>
      <c r="PNZ83" s="425"/>
      <c r="POA83" s="425"/>
      <c r="POB83" s="425"/>
      <c r="POC83" s="425"/>
      <c r="POD83" s="425"/>
      <c r="POE83" s="425"/>
      <c r="POF83" s="425"/>
      <c r="POG83" s="425"/>
      <c r="POH83" s="425"/>
      <c r="POI83" s="425"/>
      <c r="POJ83" s="425"/>
      <c r="POK83" s="425"/>
      <c r="POL83" s="425"/>
      <c r="POM83" s="425"/>
      <c r="PON83" s="425"/>
      <c r="POO83" s="425"/>
      <c r="POP83" s="425"/>
      <c r="POQ83" s="425"/>
      <c r="POR83" s="425"/>
      <c r="POS83" s="425"/>
      <c r="POT83" s="425"/>
      <c r="POU83" s="425"/>
      <c r="POV83" s="425"/>
      <c r="POW83" s="425"/>
      <c r="POX83" s="425"/>
      <c r="POY83" s="425"/>
      <c r="POZ83" s="425"/>
      <c r="PPA83" s="425"/>
      <c r="PPB83" s="425"/>
      <c r="PPC83" s="425"/>
      <c r="PPD83" s="425"/>
      <c r="PPE83" s="425"/>
      <c r="PPF83" s="425"/>
      <c r="PPG83" s="425"/>
      <c r="PPH83" s="425"/>
      <c r="PPI83" s="425"/>
      <c r="PPJ83" s="425"/>
      <c r="PPK83" s="425"/>
      <c r="PPL83" s="425"/>
      <c r="PPM83" s="425"/>
      <c r="PPN83" s="425"/>
      <c r="PPO83" s="425"/>
      <c r="PPP83" s="425"/>
      <c r="PPQ83" s="425"/>
      <c r="PPR83" s="425"/>
      <c r="PPS83" s="425"/>
      <c r="PPT83" s="425"/>
      <c r="PPU83" s="425"/>
      <c r="PPV83" s="425"/>
      <c r="PPW83" s="425"/>
      <c r="PPX83" s="425"/>
      <c r="PPY83" s="425"/>
      <c r="PPZ83" s="425"/>
      <c r="PQA83" s="425"/>
      <c r="PQB83" s="425"/>
      <c r="PQC83" s="425"/>
      <c r="PQD83" s="425"/>
      <c r="PQE83" s="425"/>
      <c r="PQF83" s="425"/>
      <c r="PQG83" s="425"/>
      <c r="PQH83" s="425"/>
      <c r="PQI83" s="425"/>
      <c r="PQJ83" s="425"/>
      <c r="PQK83" s="425"/>
      <c r="PQL83" s="425"/>
      <c r="PQM83" s="425"/>
      <c r="PQN83" s="425"/>
      <c r="PQO83" s="425"/>
      <c r="PQP83" s="425"/>
      <c r="PQQ83" s="425"/>
      <c r="PQR83" s="425"/>
      <c r="PQS83" s="425"/>
      <c r="PQT83" s="425"/>
      <c r="PQU83" s="425"/>
      <c r="PQV83" s="425"/>
      <c r="PQW83" s="425"/>
      <c r="PQX83" s="425"/>
      <c r="PQY83" s="425"/>
      <c r="PQZ83" s="425"/>
      <c r="PRA83" s="425"/>
      <c r="PRB83" s="425"/>
      <c r="PRC83" s="425"/>
      <c r="PRD83" s="425"/>
      <c r="PRE83" s="425"/>
      <c r="PRF83" s="425"/>
      <c r="PRG83" s="425"/>
      <c r="PRH83" s="425"/>
      <c r="PRI83" s="425"/>
      <c r="PRJ83" s="425"/>
      <c r="PRK83" s="425"/>
      <c r="PRL83" s="425"/>
      <c r="PRM83" s="425"/>
      <c r="PRN83" s="425"/>
      <c r="PRO83" s="425"/>
      <c r="PRP83" s="425"/>
      <c r="PRQ83" s="425"/>
      <c r="PRR83" s="425"/>
      <c r="PRS83" s="425"/>
      <c r="PRT83" s="425"/>
      <c r="PRU83" s="425"/>
      <c r="PRV83" s="425"/>
      <c r="PRW83" s="425"/>
      <c r="PRX83" s="425"/>
      <c r="PRY83" s="425"/>
      <c r="PRZ83" s="425"/>
      <c r="PSA83" s="425"/>
      <c r="PSB83" s="425"/>
      <c r="PSC83" s="425"/>
      <c r="PSD83" s="425"/>
      <c r="PSE83" s="425"/>
      <c r="PSF83" s="425"/>
      <c r="PSG83" s="425"/>
      <c r="PSH83" s="425"/>
      <c r="PSI83" s="425"/>
      <c r="PSJ83" s="425"/>
      <c r="PSK83" s="425"/>
      <c r="PSL83" s="425"/>
      <c r="PSM83" s="425"/>
      <c r="PSN83" s="425"/>
      <c r="PSO83" s="425"/>
      <c r="PSP83" s="425"/>
      <c r="PSQ83" s="425"/>
      <c r="PSR83" s="425"/>
      <c r="PSS83" s="425"/>
      <c r="PST83" s="425"/>
      <c r="PSU83" s="425"/>
      <c r="PSV83" s="425"/>
      <c r="PSW83" s="425"/>
      <c r="PSX83" s="425"/>
      <c r="PSY83" s="425"/>
      <c r="PSZ83" s="425"/>
      <c r="PTA83" s="425"/>
      <c r="PTB83" s="425"/>
      <c r="PTC83" s="425"/>
      <c r="PTD83" s="425"/>
      <c r="PTE83" s="425"/>
      <c r="PTF83" s="425"/>
      <c r="PTG83" s="425"/>
      <c r="PTH83" s="425"/>
      <c r="PTI83" s="425"/>
      <c r="PTJ83" s="425"/>
      <c r="PTK83" s="425"/>
      <c r="PTL83" s="425"/>
      <c r="PTM83" s="425"/>
      <c r="PTN83" s="425"/>
      <c r="PTO83" s="425"/>
      <c r="PTP83" s="425"/>
      <c r="PTQ83" s="425"/>
      <c r="PTR83" s="425"/>
      <c r="PTS83" s="425"/>
      <c r="PTT83" s="425"/>
      <c r="PTU83" s="425"/>
      <c r="PTV83" s="425"/>
      <c r="PTW83" s="425"/>
      <c r="PTX83" s="425"/>
      <c r="PTY83" s="425"/>
      <c r="PTZ83" s="425"/>
      <c r="PUA83" s="425"/>
      <c r="PUB83" s="425"/>
      <c r="PUC83" s="425"/>
      <c r="PUD83" s="425"/>
      <c r="PUE83" s="425"/>
      <c r="PUF83" s="425"/>
      <c r="PUG83" s="425"/>
      <c r="PUH83" s="425"/>
      <c r="PUI83" s="425"/>
      <c r="PUJ83" s="425"/>
      <c r="PUK83" s="425"/>
      <c r="PUL83" s="425"/>
      <c r="PUM83" s="425"/>
      <c r="PUN83" s="425"/>
      <c r="PUO83" s="425"/>
      <c r="PUP83" s="425"/>
      <c r="PUQ83" s="425"/>
      <c r="PUR83" s="425"/>
      <c r="PUS83" s="425"/>
      <c r="PUT83" s="425"/>
      <c r="PUU83" s="425"/>
      <c r="PUV83" s="425"/>
      <c r="PUW83" s="425"/>
      <c r="PUX83" s="425"/>
      <c r="PUY83" s="425"/>
      <c r="PUZ83" s="425"/>
      <c r="PVA83" s="425"/>
      <c r="PVB83" s="425"/>
      <c r="PVC83" s="425"/>
      <c r="PVD83" s="425"/>
      <c r="PVE83" s="425"/>
      <c r="PVF83" s="425"/>
      <c r="PVG83" s="425"/>
      <c r="PVH83" s="425"/>
      <c r="PVI83" s="425"/>
      <c r="PVJ83" s="425"/>
      <c r="PVK83" s="425"/>
      <c r="PVL83" s="425"/>
      <c r="PVM83" s="425"/>
      <c r="PVN83" s="425"/>
      <c r="PVO83" s="425"/>
      <c r="PVP83" s="425"/>
      <c r="PVQ83" s="425"/>
      <c r="PVR83" s="425"/>
      <c r="PVS83" s="425"/>
      <c r="PVT83" s="425"/>
      <c r="PVU83" s="425"/>
      <c r="PVV83" s="425"/>
      <c r="PVW83" s="425"/>
      <c r="PVX83" s="425"/>
      <c r="PVY83" s="425"/>
      <c r="PVZ83" s="425"/>
      <c r="PWA83" s="425"/>
      <c r="PWB83" s="425"/>
      <c r="PWC83" s="425"/>
      <c r="PWD83" s="425"/>
      <c r="PWE83" s="425"/>
      <c r="PWF83" s="425"/>
      <c r="PWG83" s="425"/>
      <c r="PWH83" s="425"/>
      <c r="PWI83" s="425"/>
      <c r="PWJ83" s="425"/>
      <c r="PWK83" s="425"/>
      <c r="PWL83" s="425"/>
      <c r="PWM83" s="425"/>
      <c r="PWN83" s="425"/>
      <c r="PWO83" s="425"/>
      <c r="PWP83" s="425"/>
      <c r="PWQ83" s="425"/>
      <c r="PWR83" s="425"/>
      <c r="PWS83" s="425"/>
      <c r="PWT83" s="425"/>
      <c r="PWU83" s="425"/>
      <c r="PWV83" s="425"/>
      <c r="PWW83" s="425"/>
      <c r="PWX83" s="425"/>
      <c r="PWY83" s="425"/>
      <c r="PWZ83" s="425"/>
      <c r="PXA83" s="425"/>
      <c r="PXB83" s="425"/>
      <c r="PXC83" s="425"/>
      <c r="PXD83" s="425"/>
      <c r="PXE83" s="425"/>
      <c r="PXF83" s="425"/>
      <c r="PXG83" s="425"/>
      <c r="PXH83" s="425"/>
      <c r="PXI83" s="425"/>
      <c r="PXJ83" s="425"/>
      <c r="PXK83" s="425"/>
      <c r="PXL83" s="425"/>
      <c r="PXM83" s="425"/>
      <c r="PXN83" s="425"/>
      <c r="PXO83" s="425"/>
      <c r="PXP83" s="425"/>
      <c r="PXQ83" s="425"/>
      <c r="PXR83" s="425"/>
      <c r="PXS83" s="425"/>
      <c r="PXT83" s="425"/>
      <c r="PXU83" s="425"/>
      <c r="PXV83" s="425"/>
      <c r="PXW83" s="425"/>
      <c r="PXX83" s="425"/>
      <c r="PXY83" s="425"/>
      <c r="PXZ83" s="425"/>
      <c r="PYA83" s="425"/>
      <c r="PYB83" s="425"/>
      <c r="PYC83" s="425"/>
      <c r="PYD83" s="425"/>
      <c r="PYE83" s="425"/>
      <c r="PYF83" s="425"/>
      <c r="PYG83" s="425"/>
      <c r="PYH83" s="425"/>
      <c r="PYI83" s="425"/>
      <c r="PYJ83" s="425"/>
      <c r="PYK83" s="425"/>
      <c r="PYL83" s="425"/>
      <c r="PYM83" s="425"/>
      <c r="PYN83" s="425"/>
      <c r="PYO83" s="425"/>
      <c r="PYP83" s="425"/>
      <c r="PYQ83" s="425"/>
      <c r="PYR83" s="425"/>
      <c r="PYS83" s="425"/>
      <c r="PYT83" s="425"/>
      <c r="PYU83" s="425"/>
      <c r="PYV83" s="425"/>
      <c r="PYW83" s="425"/>
      <c r="PYX83" s="425"/>
      <c r="PYY83" s="425"/>
      <c r="PYZ83" s="425"/>
      <c r="PZA83" s="425"/>
      <c r="PZB83" s="425"/>
      <c r="PZC83" s="425"/>
      <c r="PZD83" s="425"/>
      <c r="PZE83" s="425"/>
      <c r="PZF83" s="425"/>
      <c r="PZG83" s="425"/>
      <c r="PZH83" s="425"/>
      <c r="PZI83" s="425"/>
      <c r="PZJ83" s="425"/>
      <c r="PZK83" s="425"/>
      <c r="PZL83" s="425"/>
      <c r="PZM83" s="425"/>
      <c r="PZN83" s="425"/>
      <c r="PZO83" s="425"/>
      <c r="PZP83" s="425"/>
      <c r="PZQ83" s="425"/>
      <c r="PZR83" s="425"/>
      <c r="PZS83" s="425"/>
      <c r="PZT83" s="425"/>
      <c r="PZU83" s="425"/>
      <c r="PZV83" s="425"/>
      <c r="PZW83" s="425"/>
      <c r="PZX83" s="425"/>
      <c r="PZY83" s="425"/>
      <c r="PZZ83" s="425"/>
      <c r="QAA83" s="425"/>
      <c r="QAB83" s="425"/>
      <c r="QAC83" s="425"/>
      <c r="QAD83" s="425"/>
      <c r="QAE83" s="425"/>
      <c r="QAF83" s="425"/>
      <c r="QAG83" s="425"/>
      <c r="QAH83" s="425"/>
      <c r="QAI83" s="425"/>
      <c r="QAJ83" s="425"/>
      <c r="QAK83" s="425"/>
      <c r="QAL83" s="425"/>
      <c r="QAM83" s="425"/>
      <c r="QAN83" s="425"/>
      <c r="QAO83" s="425"/>
      <c r="QAP83" s="425"/>
      <c r="QAQ83" s="425"/>
      <c r="QAR83" s="425"/>
      <c r="QAS83" s="425"/>
      <c r="QAT83" s="425"/>
      <c r="QAU83" s="425"/>
      <c r="QAV83" s="425"/>
      <c r="QAW83" s="425"/>
      <c r="QAX83" s="425"/>
      <c r="QAY83" s="425"/>
      <c r="QAZ83" s="425"/>
      <c r="QBA83" s="425"/>
      <c r="QBB83" s="425"/>
      <c r="QBC83" s="425"/>
      <c r="QBD83" s="425"/>
      <c r="QBE83" s="425"/>
      <c r="QBF83" s="425"/>
      <c r="QBG83" s="425"/>
      <c r="QBH83" s="425"/>
      <c r="QBI83" s="425"/>
      <c r="QBJ83" s="425"/>
      <c r="QBK83" s="425"/>
      <c r="QBL83" s="425"/>
      <c r="QBM83" s="425"/>
      <c r="QBN83" s="425"/>
      <c r="QBO83" s="425"/>
      <c r="QBP83" s="425"/>
      <c r="QBQ83" s="425"/>
      <c r="QBR83" s="425"/>
      <c r="QBS83" s="425"/>
      <c r="QBT83" s="425"/>
      <c r="QBU83" s="425"/>
      <c r="QBV83" s="425"/>
      <c r="QBW83" s="425"/>
      <c r="QBX83" s="425"/>
      <c r="QBY83" s="425"/>
      <c r="QBZ83" s="425"/>
      <c r="QCA83" s="425"/>
      <c r="QCB83" s="425"/>
      <c r="QCC83" s="425"/>
      <c r="QCD83" s="425"/>
      <c r="QCE83" s="425"/>
      <c r="QCF83" s="425"/>
      <c r="QCG83" s="425"/>
      <c r="QCH83" s="425"/>
      <c r="QCI83" s="425"/>
      <c r="QCJ83" s="425"/>
      <c r="QCK83" s="425"/>
      <c r="QCL83" s="425"/>
      <c r="QCM83" s="425"/>
      <c r="QCN83" s="425"/>
      <c r="QCO83" s="425"/>
      <c r="QCP83" s="425"/>
      <c r="QCQ83" s="425"/>
      <c r="QCR83" s="425"/>
      <c r="QCS83" s="425"/>
      <c r="QCT83" s="425"/>
      <c r="QCU83" s="425"/>
      <c r="QCV83" s="425"/>
      <c r="QCW83" s="425"/>
      <c r="QCX83" s="425"/>
      <c r="QCY83" s="425"/>
      <c r="QCZ83" s="425"/>
      <c r="QDA83" s="425"/>
      <c r="QDB83" s="425"/>
      <c r="QDC83" s="425"/>
      <c r="QDD83" s="425"/>
      <c r="QDE83" s="425"/>
      <c r="QDF83" s="425"/>
      <c r="QDG83" s="425"/>
      <c r="QDH83" s="425"/>
      <c r="QDI83" s="425"/>
      <c r="QDJ83" s="425"/>
      <c r="QDK83" s="425"/>
      <c r="QDL83" s="425"/>
      <c r="QDM83" s="425"/>
      <c r="QDN83" s="425"/>
      <c r="QDO83" s="425"/>
      <c r="QDP83" s="425"/>
      <c r="QDQ83" s="425"/>
      <c r="QDR83" s="425"/>
      <c r="QDS83" s="425"/>
      <c r="QDT83" s="425"/>
      <c r="QDU83" s="425"/>
      <c r="QDV83" s="425"/>
      <c r="QDW83" s="425"/>
      <c r="QDX83" s="425"/>
      <c r="QDY83" s="425"/>
      <c r="QDZ83" s="425"/>
      <c r="QEA83" s="425"/>
      <c r="QEB83" s="425"/>
      <c r="QEC83" s="425"/>
      <c r="QED83" s="425"/>
      <c r="QEE83" s="425"/>
      <c r="QEF83" s="425"/>
      <c r="QEG83" s="425"/>
      <c r="QEH83" s="425"/>
      <c r="QEI83" s="425"/>
      <c r="QEJ83" s="425"/>
      <c r="QEK83" s="425"/>
      <c r="QEL83" s="425"/>
      <c r="QEM83" s="425"/>
      <c r="QEN83" s="425"/>
      <c r="QEO83" s="425"/>
      <c r="QEP83" s="425"/>
      <c r="QEQ83" s="425"/>
      <c r="QER83" s="425"/>
      <c r="QES83" s="425"/>
      <c r="QET83" s="425"/>
      <c r="QEU83" s="425"/>
      <c r="QEV83" s="425"/>
      <c r="QEW83" s="425"/>
      <c r="QEX83" s="425"/>
      <c r="QEY83" s="425"/>
      <c r="QEZ83" s="425"/>
      <c r="QFA83" s="425"/>
      <c r="QFB83" s="425"/>
      <c r="QFC83" s="425"/>
      <c r="QFD83" s="425"/>
      <c r="QFE83" s="425"/>
      <c r="QFF83" s="425"/>
      <c r="QFG83" s="425"/>
      <c r="QFH83" s="425"/>
      <c r="QFI83" s="425"/>
      <c r="QFJ83" s="425"/>
      <c r="QFK83" s="425"/>
      <c r="QFL83" s="425"/>
      <c r="QFM83" s="425"/>
      <c r="QFN83" s="425"/>
      <c r="QFO83" s="425"/>
      <c r="QFP83" s="425"/>
      <c r="QFQ83" s="425"/>
      <c r="QFR83" s="425"/>
      <c r="QFS83" s="425"/>
      <c r="QFT83" s="425"/>
      <c r="QFU83" s="425"/>
      <c r="QFV83" s="425"/>
      <c r="QFW83" s="425"/>
      <c r="QFX83" s="425"/>
      <c r="QFY83" s="425"/>
      <c r="QFZ83" s="425"/>
      <c r="QGA83" s="425"/>
      <c r="QGB83" s="425"/>
      <c r="QGC83" s="425"/>
      <c r="QGD83" s="425"/>
      <c r="QGE83" s="425"/>
      <c r="QGF83" s="425"/>
      <c r="QGG83" s="425"/>
      <c r="QGH83" s="425"/>
      <c r="QGI83" s="425"/>
      <c r="QGJ83" s="425"/>
      <c r="QGK83" s="425"/>
      <c r="QGL83" s="425"/>
      <c r="QGM83" s="425"/>
      <c r="QGN83" s="425"/>
      <c r="QGO83" s="425"/>
      <c r="QGP83" s="425"/>
      <c r="QGQ83" s="425"/>
      <c r="QGR83" s="425"/>
      <c r="QGS83" s="425"/>
      <c r="QGT83" s="425"/>
      <c r="QGU83" s="425"/>
      <c r="QGV83" s="425"/>
      <c r="QGW83" s="425"/>
      <c r="QGX83" s="425"/>
      <c r="QGY83" s="425"/>
      <c r="QGZ83" s="425"/>
      <c r="QHA83" s="425"/>
      <c r="QHB83" s="425"/>
      <c r="QHC83" s="425"/>
      <c r="QHD83" s="425"/>
      <c r="QHE83" s="425"/>
      <c r="QHF83" s="425"/>
      <c r="QHG83" s="425"/>
      <c r="QHH83" s="425"/>
      <c r="QHI83" s="425"/>
      <c r="QHJ83" s="425"/>
      <c r="QHK83" s="425"/>
      <c r="QHL83" s="425"/>
      <c r="QHM83" s="425"/>
      <c r="QHN83" s="425"/>
      <c r="QHO83" s="425"/>
      <c r="QHP83" s="425"/>
      <c r="QHQ83" s="425"/>
      <c r="QHR83" s="425"/>
      <c r="QHS83" s="425"/>
      <c r="QHT83" s="425"/>
      <c r="QHU83" s="425"/>
      <c r="QHV83" s="425"/>
      <c r="QHW83" s="425"/>
      <c r="QHX83" s="425"/>
      <c r="QHY83" s="425"/>
      <c r="QHZ83" s="425"/>
      <c r="QIA83" s="425"/>
      <c r="QIB83" s="425"/>
      <c r="QIC83" s="425"/>
      <c r="QID83" s="425"/>
      <c r="QIE83" s="425"/>
      <c r="QIF83" s="425"/>
      <c r="QIG83" s="425"/>
      <c r="QIH83" s="425"/>
      <c r="QII83" s="425"/>
      <c r="QIJ83" s="425"/>
      <c r="QIK83" s="425"/>
      <c r="QIL83" s="425"/>
      <c r="QIM83" s="425"/>
      <c r="QIN83" s="425"/>
      <c r="QIO83" s="425"/>
      <c r="QIP83" s="425"/>
      <c r="QIQ83" s="425"/>
      <c r="QIR83" s="425"/>
      <c r="QIS83" s="425"/>
      <c r="QIT83" s="425"/>
      <c r="QIU83" s="425"/>
      <c r="QIV83" s="425"/>
      <c r="QIW83" s="425"/>
      <c r="QIX83" s="425"/>
      <c r="QIY83" s="425"/>
      <c r="QIZ83" s="425"/>
      <c r="QJA83" s="425"/>
      <c r="QJB83" s="425"/>
      <c r="QJC83" s="425"/>
      <c r="QJD83" s="425"/>
      <c r="QJE83" s="425"/>
      <c r="QJF83" s="425"/>
      <c r="QJG83" s="425"/>
      <c r="QJH83" s="425"/>
      <c r="QJI83" s="425"/>
      <c r="QJJ83" s="425"/>
      <c r="QJK83" s="425"/>
      <c r="QJL83" s="425"/>
      <c r="QJM83" s="425"/>
      <c r="QJN83" s="425"/>
      <c r="QJO83" s="425"/>
      <c r="QJP83" s="425"/>
      <c r="QJQ83" s="425"/>
      <c r="QJR83" s="425"/>
      <c r="QJS83" s="425"/>
      <c r="QJT83" s="425"/>
      <c r="QJU83" s="425"/>
      <c r="QJV83" s="425"/>
      <c r="QJW83" s="425"/>
      <c r="QJX83" s="425"/>
      <c r="QJY83" s="425"/>
      <c r="QJZ83" s="425"/>
      <c r="QKA83" s="425"/>
      <c r="QKB83" s="425"/>
      <c r="QKC83" s="425"/>
      <c r="QKD83" s="425"/>
      <c r="QKE83" s="425"/>
      <c r="QKF83" s="425"/>
      <c r="QKG83" s="425"/>
      <c r="QKH83" s="425"/>
      <c r="QKI83" s="425"/>
      <c r="QKJ83" s="425"/>
      <c r="QKK83" s="425"/>
      <c r="QKL83" s="425"/>
      <c r="QKM83" s="425"/>
      <c r="QKN83" s="425"/>
      <c r="QKO83" s="425"/>
      <c r="QKP83" s="425"/>
      <c r="QKQ83" s="425"/>
      <c r="QKR83" s="425"/>
      <c r="QKS83" s="425"/>
      <c r="QKT83" s="425"/>
      <c r="QKU83" s="425"/>
      <c r="QKV83" s="425"/>
      <c r="QKW83" s="425"/>
      <c r="QKX83" s="425"/>
      <c r="QKY83" s="425"/>
      <c r="QKZ83" s="425"/>
      <c r="QLA83" s="425"/>
      <c r="QLB83" s="425"/>
      <c r="QLC83" s="425"/>
      <c r="QLD83" s="425"/>
      <c r="QLE83" s="425"/>
      <c r="QLF83" s="425"/>
      <c r="QLG83" s="425"/>
      <c r="QLH83" s="425"/>
      <c r="QLI83" s="425"/>
      <c r="QLJ83" s="425"/>
      <c r="QLK83" s="425"/>
      <c r="QLL83" s="425"/>
      <c r="QLM83" s="425"/>
      <c r="QLN83" s="425"/>
      <c r="QLO83" s="425"/>
      <c r="QLP83" s="425"/>
      <c r="QLQ83" s="425"/>
      <c r="QLR83" s="425"/>
      <c r="QLS83" s="425"/>
      <c r="QLT83" s="425"/>
      <c r="QLU83" s="425"/>
      <c r="QLV83" s="425"/>
      <c r="QLW83" s="425"/>
      <c r="QLX83" s="425"/>
      <c r="QLY83" s="425"/>
      <c r="QLZ83" s="425"/>
      <c r="QMA83" s="425"/>
      <c r="QMB83" s="425"/>
      <c r="QMC83" s="425"/>
      <c r="QMD83" s="425"/>
      <c r="QME83" s="425"/>
      <c r="QMF83" s="425"/>
      <c r="QMG83" s="425"/>
      <c r="QMH83" s="425"/>
      <c r="QMI83" s="425"/>
      <c r="QMJ83" s="425"/>
      <c r="QMK83" s="425"/>
      <c r="QML83" s="425"/>
      <c r="QMM83" s="425"/>
      <c r="QMN83" s="425"/>
      <c r="QMO83" s="425"/>
      <c r="QMP83" s="425"/>
      <c r="QMQ83" s="425"/>
      <c r="QMR83" s="425"/>
      <c r="QMS83" s="425"/>
      <c r="QMT83" s="425"/>
      <c r="QMU83" s="425"/>
      <c r="QMV83" s="425"/>
      <c r="QMW83" s="425"/>
      <c r="QMX83" s="425"/>
      <c r="QMY83" s="425"/>
      <c r="QMZ83" s="425"/>
      <c r="QNA83" s="425"/>
      <c r="QNB83" s="425"/>
      <c r="QNC83" s="425"/>
      <c r="QND83" s="425"/>
      <c r="QNE83" s="425"/>
      <c r="QNF83" s="425"/>
      <c r="QNG83" s="425"/>
      <c r="QNH83" s="425"/>
      <c r="QNI83" s="425"/>
      <c r="QNJ83" s="425"/>
      <c r="QNK83" s="425"/>
      <c r="QNL83" s="425"/>
      <c r="QNM83" s="425"/>
      <c r="QNN83" s="425"/>
      <c r="QNO83" s="425"/>
      <c r="QNP83" s="425"/>
      <c r="QNQ83" s="425"/>
      <c r="QNR83" s="425"/>
      <c r="QNS83" s="425"/>
      <c r="QNT83" s="425"/>
      <c r="QNU83" s="425"/>
      <c r="QNV83" s="425"/>
      <c r="QNW83" s="425"/>
      <c r="QNX83" s="425"/>
      <c r="QNY83" s="425"/>
      <c r="QNZ83" s="425"/>
      <c r="QOA83" s="425"/>
      <c r="QOB83" s="425"/>
      <c r="QOC83" s="425"/>
      <c r="QOD83" s="425"/>
      <c r="QOE83" s="425"/>
      <c r="QOF83" s="425"/>
      <c r="QOG83" s="425"/>
      <c r="QOH83" s="425"/>
      <c r="QOI83" s="425"/>
      <c r="QOJ83" s="425"/>
      <c r="QOK83" s="425"/>
      <c r="QOL83" s="425"/>
      <c r="QOM83" s="425"/>
      <c r="QON83" s="425"/>
      <c r="QOO83" s="425"/>
      <c r="QOP83" s="425"/>
      <c r="QOQ83" s="425"/>
      <c r="QOR83" s="425"/>
      <c r="QOS83" s="425"/>
      <c r="QOT83" s="425"/>
      <c r="QOU83" s="425"/>
      <c r="QOV83" s="425"/>
      <c r="QOW83" s="425"/>
      <c r="QOX83" s="425"/>
      <c r="QOY83" s="425"/>
      <c r="QOZ83" s="425"/>
      <c r="QPA83" s="425"/>
      <c r="QPB83" s="425"/>
      <c r="QPC83" s="425"/>
      <c r="QPD83" s="425"/>
      <c r="QPE83" s="425"/>
      <c r="QPF83" s="425"/>
      <c r="QPG83" s="425"/>
      <c r="QPH83" s="425"/>
      <c r="QPI83" s="425"/>
      <c r="QPJ83" s="425"/>
      <c r="QPK83" s="425"/>
      <c r="QPL83" s="425"/>
      <c r="QPM83" s="425"/>
      <c r="QPN83" s="425"/>
      <c r="QPO83" s="425"/>
      <c r="QPP83" s="425"/>
      <c r="QPQ83" s="425"/>
      <c r="QPR83" s="425"/>
      <c r="QPS83" s="425"/>
      <c r="QPT83" s="425"/>
      <c r="QPU83" s="425"/>
      <c r="QPV83" s="425"/>
      <c r="QPW83" s="425"/>
      <c r="QPX83" s="425"/>
      <c r="QPY83" s="425"/>
      <c r="QPZ83" s="425"/>
      <c r="QQA83" s="425"/>
      <c r="QQB83" s="425"/>
      <c r="QQC83" s="425"/>
      <c r="QQD83" s="425"/>
      <c r="QQE83" s="425"/>
      <c r="QQF83" s="425"/>
      <c r="QQG83" s="425"/>
      <c r="QQH83" s="425"/>
      <c r="QQI83" s="425"/>
      <c r="QQJ83" s="425"/>
      <c r="QQK83" s="425"/>
      <c r="QQL83" s="425"/>
      <c r="QQM83" s="425"/>
      <c r="QQN83" s="425"/>
      <c r="QQO83" s="425"/>
      <c r="QQP83" s="425"/>
      <c r="QQQ83" s="425"/>
      <c r="QQR83" s="425"/>
      <c r="QQS83" s="425"/>
      <c r="QQT83" s="425"/>
      <c r="QQU83" s="425"/>
      <c r="QQV83" s="425"/>
      <c r="QQW83" s="425"/>
      <c r="QQX83" s="425"/>
      <c r="QQY83" s="425"/>
      <c r="QQZ83" s="425"/>
      <c r="QRA83" s="425"/>
      <c r="QRB83" s="425"/>
      <c r="QRC83" s="425"/>
      <c r="QRD83" s="425"/>
      <c r="QRE83" s="425"/>
      <c r="QRF83" s="425"/>
      <c r="QRG83" s="425"/>
      <c r="QRH83" s="425"/>
      <c r="QRI83" s="425"/>
      <c r="QRJ83" s="425"/>
      <c r="QRK83" s="425"/>
      <c r="QRL83" s="425"/>
      <c r="QRM83" s="425"/>
      <c r="QRN83" s="425"/>
      <c r="QRO83" s="425"/>
      <c r="QRP83" s="425"/>
      <c r="QRQ83" s="425"/>
      <c r="QRR83" s="425"/>
      <c r="QRS83" s="425"/>
      <c r="QRT83" s="425"/>
      <c r="QRU83" s="425"/>
      <c r="QRV83" s="425"/>
      <c r="QRW83" s="425"/>
      <c r="QRX83" s="425"/>
      <c r="QRY83" s="425"/>
      <c r="QRZ83" s="425"/>
      <c r="QSA83" s="425"/>
      <c r="QSB83" s="425"/>
      <c r="QSC83" s="425"/>
      <c r="QSD83" s="425"/>
      <c r="QSE83" s="425"/>
      <c r="QSF83" s="425"/>
      <c r="QSG83" s="425"/>
      <c r="QSH83" s="425"/>
      <c r="QSI83" s="425"/>
      <c r="QSJ83" s="425"/>
      <c r="QSK83" s="425"/>
      <c r="QSL83" s="425"/>
      <c r="QSM83" s="425"/>
      <c r="QSN83" s="425"/>
      <c r="QSO83" s="425"/>
      <c r="QSP83" s="425"/>
      <c r="QSQ83" s="425"/>
      <c r="QSR83" s="425"/>
      <c r="QSS83" s="425"/>
      <c r="QST83" s="425"/>
      <c r="QSU83" s="425"/>
      <c r="QSV83" s="425"/>
      <c r="QSW83" s="425"/>
      <c r="QSX83" s="425"/>
      <c r="QSY83" s="425"/>
      <c r="QSZ83" s="425"/>
      <c r="QTA83" s="425"/>
      <c r="QTB83" s="425"/>
      <c r="QTC83" s="425"/>
      <c r="QTD83" s="425"/>
      <c r="QTE83" s="425"/>
      <c r="QTF83" s="425"/>
      <c r="QTG83" s="425"/>
      <c r="QTH83" s="425"/>
      <c r="QTI83" s="425"/>
      <c r="QTJ83" s="425"/>
      <c r="QTK83" s="425"/>
      <c r="QTL83" s="425"/>
      <c r="QTM83" s="425"/>
      <c r="QTN83" s="425"/>
      <c r="QTO83" s="425"/>
      <c r="QTP83" s="425"/>
      <c r="QTQ83" s="425"/>
      <c r="QTR83" s="425"/>
      <c r="QTS83" s="425"/>
      <c r="QTT83" s="425"/>
      <c r="QTU83" s="425"/>
      <c r="QTV83" s="425"/>
      <c r="QTW83" s="425"/>
      <c r="QTX83" s="425"/>
      <c r="QTY83" s="425"/>
      <c r="QTZ83" s="425"/>
      <c r="QUA83" s="425"/>
      <c r="QUB83" s="425"/>
      <c r="QUC83" s="425"/>
      <c r="QUD83" s="425"/>
      <c r="QUE83" s="425"/>
      <c r="QUF83" s="425"/>
      <c r="QUG83" s="425"/>
      <c r="QUH83" s="425"/>
      <c r="QUI83" s="425"/>
      <c r="QUJ83" s="425"/>
      <c r="QUK83" s="425"/>
      <c r="QUL83" s="425"/>
      <c r="QUM83" s="425"/>
      <c r="QUN83" s="425"/>
      <c r="QUO83" s="425"/>
      <c r="QUP83" s="425"/>
      <c r="QUQ83" s="425"/>
      <c r="QUR83" s="425"/>
      <c r="QUS83" s="425"/>
      <c r="QUT83" s="425"/>
      <c r="QUU83" s="425"/>
      <c r="QUV83" s="425"/>
      <c r="QUW83" s="425"/>
      <c r="QUX83" s="425"/>
      <c r="QUY83" s="425"/>
      <c r="QUZ83" s="425"/>
      <c r="QVA83" s="425"/>
      <c r="QVB83" s="425"/>
      <c r="QVC83" s="425"/>
      <c r="QVD83" s="425"/>
      <c r="QVE83" s="425"/>
      <c r="QVF83" s="425"/>
      <c r="QVG83" s="425"/>
      <c r="QVH83" s="425"/>
      <c r="QVI83" s="425"/>
      <c r="QVJ83" s="425"/>
      <c r="QVK83" s="425"/>
      <c r="QVL83" s="425"/>
      <c r="QVM83" s="425"/>
      <c r="QVN83" s="425"/>
      <c r="QVO83" s="425"/>
      <c r="QVP83" s="425"/>
      <c r="QVQ83" s="425"/>
      <c r="QVR83" s="425"/>
      <c r="QVS83" s="425"/>
      <c r="QVT83" s="425"/>
      <c r="QVU83" s="425"/>
      <c r="QVV83" s="425"/>
      <c r="QVW83" s="425"/>
      <c r="QVX83" s="425"/>
      <c r="QVY83" s="425"/>
      <c r="QVZ83" s="425"/>
      <c r="QWA83" s="425"/>
      <c r="QWB83" s="425"/>
      <c r="QWC83" s="425"/>
      <c r="QWD83" s="425"/>
      <c r="QWE83" s="425"/>
      <c r="QWF83" s="425"/>
      <c r="QWG83" s="425"/>
      <c r="QWH83" s="425"/>
      <c r="QWI83" s="425"/>
      <c r="QWJ83" s="425"/>
      <c r="QWK83" s="425"/>
      <c r="QWL83" s="425"/>
      <c r="QWM83" s="425"/>
      <c r="QWN83" s="425"/>
      <c r="QWO83" s="425"/>
      <c r="QWP83" s="425"/>
      <c r="QWQ83" s="425"/>
      <c r="QWR83" s="425"/>
      <c r="QWS83" s="425"/>
      <c r="QWT83" s="425"/>
      <c r="QWU83" s="425"/>
      <c r="QWV83" s="425"/>
      <c r="QWW83" s="425"/>
      <c r="QWX83" s="425"/>
      <c r="QWY83" s="425"/>
      <c r="QWZ83" s="425"/>
      <c r="QXA83" s="425"/>
      <c r="QXB83" s="425"/>
      <c r="QXC83" s="425"/>
      <c r="QXD83" s="425"/>
      <c r="QXE83" s="425"/>
      <c r="QXF83" s="425"/>
      <c r="QXG83" s="425"/>
      <c r="QXH83" s="425"/>
      <c r="QXI83" s="425"/>
      <c r="QXJ83" s="425"/>
      <c r="QXK83" s="425"/>
      <c r="QXL83" s="425"/>
      <c r="QXM83" s="425"/>
      <c r="QXN83" s="425"/>
      <c r="QXO83" s="425"/>
      <c r="QXP83" s="425"/>
      <c r="QXQ83" s="425"/>
      <c r="QXR83" s="425"/>
      <c r="QXS83" s="425"/>
      <c r="QXT83" s="425"/>
      <c r="QXU83" s="425"/>
      <c r="QXV83" s="425"/>
      <c r="QXW83" s="425"/>
      <c r="QXX83" s="425"/>
      <c r="QXY83" s="425"/>
      <c r="QXZ83" s="425"/>
      <c r="QYA83" s="425"/>
      <c r="QYB83" s="425"/>
      <c r="QYC83" s="425"/>
      <c r="QYD83" s="425"/>
      <c r="QYE83" s="425"/>
      <c r="QYF83" s="425"/>
      <c r="QYG83" s="425"/>
      <c r="QYH83" s="425"/>
      <c r="QYI83" s="425"/>
      <c r="QYJ83" s="425"/>
      <c r="QYK83" s="425"/>
      <c r="QYL83" s="425"/>
      <c r="QYM83" s="425"/>
      <c r="QYN83" s="425"/>
      <c r="QYO83" s="425"/>
      <c r="QYP83" s="425"/>
      <c r="QYQ83" s="425"/>
      <c r="QYR83" s="425"/>
      <c r="QYS83" s="425"/>
      <c r="QYT83" s="425"/>
      <c r="QYU83" s="425"/>
      <c r="QYV83" s="425"/>
      <c r="QYW83" s="425"/>
      <c r="QYX83" s="425"/>
      <c r="QYY83" s="425"/>
      <c r="QYZ83" s="425"/>
      <c r="QZA83" s="425"/>
      <c r="QZB83" s="425"/>
      <c r="QZC83" s="425"/>
      <c r="QZD83" s="425"/>
      <c r="QZE83" s="425"/>
      <c r="QZF83" s="425"/>
      <c r="QZG83" s="425"/>
      <c r="QZH83" s="425"/>
      <c r="QZI83" s="425"/>
      <c r="QZJ83" s="425"/>
      <c r="QZK83" s="425"/>
      <c r="QZL83" s="425"/>
      <c r="QZM83" s="425"/>
      <c r="QZN83" s="425"/>
      <c r="QZO83" s="425"/>
      <c r="QZP83" s="425"/>
      <c r="QZQ83" s="425"/>
      <c r="QZR83" s="425"/>
      <c r="QZS83" s="425"/>
      <c r="QZT83" s="425"/>
      <c r="QZU83" s="425"/>
      <c r="QZV83" s="425"/>
      <c r="QZW83" s="425"/>
      <c r="QZX83" s="425"/>
      <c r="QZY83" s="425"/>
      <c r="QZZ83" s="425"/>
      <c r="RAA83" s="425"/>
      <c r="RAB83" s="425"/>
      <c r="RAC83" s="425"/>
      <c r="RAD83" s="425"/>
      <c r="RAE83" s="425"/>
      <c r="RAF83" s="425"/>
      <c r="RAG83" s="425"/>
      <c r="RAH83" s="425"/>
      <c r="RAI83" s="425"/>
      <c r="RAJ83" s="425"/>
      <c r="RAK83" s="425"/>
      <c r="RAL83" s="425"/>
      <c r="RAM83" s="425"/>
      <c r="RAN83" s="425"/>
      <c r="RAO83" s="425"/>
      <c r="RAP83" s="425"/>
      <c r="RAQ83" s="425"/>
      <c r="RAR83" s="425"/>
      <c r="RAS83" s="425"/>
      <c r="RAT83" s="425"/>
      <c r="RAU83" s="425"/>
      <c r="RAV83" s="425"/>
      <c r="RAW83" s="425"/>
      <c r="RAX83" s="425"/>
      <c r="RAY83" s="425"/>
      <c r="RAZ83" s="425"/>
      <c r="RBA83" s="425"/>
      <c r="RBB83" s="425"/>
      <c r="RBC83" s="425"/>
      <c r="RBD83" s="425"/>
      <c r="RBE83" s="425"/>
      <c r="RBF83" s="425"/>
      <c r="RBG83" s="425"/>
      <c r="RBH83" s="425"/>
      <c r="RBI83" s="425"/>
      <c r="RBJ83" s="425"/>
      <c r="RBK83" s="425"/>
      <c r="RBL83" s="425"/>
      <c r="RBM83" s="425"/>
      <c r="RBN83" s="425"/>
      <c r="RBO83" s="425"/>
      <c r="RBP83" s="425"/>
      <c r="RBQ83" s="425"/>
      <c r="RBR83" s="425"/>
      <c r="RBS83" s="425"/>
      <c r="RBT83" s="425"/>
      <c r="RBU83" s="425"/>
      <c r="RBV83" s="425"/>
      <c r="RBW83" s="425"/>
      <c r="RBX83" s="425"/>
      <c r="RBY83" s="425"/>
      <c r="RBZ83" s="425"/>
      <c r="RCA83" s="425"/>
      <c r="RCB83" s="425"/>
      <c r="RCC83" s="425"/>
      <c r="RCD83" s="425"/>
      <c r="RCE83" s="425"/>
      <c r="RCF83" s="425"/>
      <c r="RCG83" s="425"/>
      <c r="RCH83" s="425"/>
      <c r="RCI83" s="425"/>
      <c r="RCJ83" s="425"/>
      <c r="RCK83" s="425"/>
      <c r="RCL83" s="425"/>
      <c r="RCM83" s="425"/>
      <c r="RCN83" s="425"/>
      <c r="RCO83" s="425"/>
      <c r="RCP83" s="425"/>
      <c r="RCQ83" s="425"/>
      <c r="RCR83" s="425"/>
      <c r="RCS83" s="425"/>
      <c r="RCT83" s="425"/>
      <c r="RCU83" s="425"/>
      <c r="RCV83" s="425"/>
      <c r="RCW83" s="425"/>
      <c r="RCX83" s="425"/>
      <c r="RCY83" s="425"/>
      <c r="RCZ83" s="425"/>
      <c r="RDA83" s="425"/>
      <c r="RDB83" s="425"/>
      <c r="RDC83" s="425"/>
      <c r="RDD83" s="425"/>
      <c r="RDE83" s="425"/>
      <c r="RDF83" s="425"/>
      <c r="RDG83" s="425"/>
      <c r="RDH83" s="425"/>
      <c r="RDI83" s="425"/>
      <c r="RDJ83" s="425"/>
      <c r="RDK83" s="425"/>
      <c r="RDL83" s="425"/>
      <c r="RDM83" s="425"/>
      <c r="RDN83" s="425"/>
      <c r="RDO83" s="425"/>
      <c r="RDP83" s="425"/>
      <c r="RDQ83" s="425"/>
      <c r="RDR83" s="425"/>
      <c r="RDS83" s="425"/>
      <c r="RDT83" s="425"/>
      <c r="RDU83" s="425"/>
      <c r="RDV83" s="425"/>
      <c r="RDW83" s="425"/>
      <c r="RDX83" s="425"/>
      <c r="RDY83" s="425"/>
      <c r="RDZ83" s="425"/>
      <c r="REA83" s="425"/>
      <c r="REB83" s="425"/>
      <c r="REC83" s="425"/>
      <c r="RED83" s="425"/>
      <c r="REE83" s="425"/>
      <c r="REF83" s="425"/>
      <c r="REG83" s="425"/>
      <c r="REH83" s="425"/>
      <c r="REI83" s="425"/>
      <c r="REJ83" s="425"/>
      <c r="REK83" s="425"/>
      <c r="REL83" s="425"/>
      <c r="REM83" s="425"/>
      <c r="REN83" s="425"/>
      <c r="REO83" s="425"/>
      <c r="REP83" s="425"/>
      <c r="REQ83" s="425"/>
      <c r="RER83" s="425"/>
      <c r="RES83" s="425"/>
      <c r="RET83" s="425"/>
      <c r="REU83" s="425"/>
      <c r="REV83" s="425"/>
      <c r="REW83" s="425"/>
      <c r="REX83" s="425"/>
      <c r="REY83" s="425"/>
      <c r="REZ83" s="425"/>
      <c r="RFA83" s="425"/>
      <c r="RFB83" s="425"/>
      <c r="RFC83" s="425"/>
      <c r="RFD83" s="425"/>
      <c r="RFE83" s="425"/>
      <c r="RFF83" s="425"/>
      <c r="RFG83" s="425"/>
      <c r="RFH83" s="425"/>
      <c r="RFI83" s="425"/>
      <c r="RFJ83" s="425"/>
      <c r="RFK83" s="425"/>
      <c r="RFL83" s="425"/>
      <c r="RFM83" s="425"/>
      <c r="RFN83" s="425"/>
      <c r="RFO83" s="425"/>
      <c r="RFP83" s="425"/>
      <c r="RFQ83" s="425"/>
      <c r="RFR83" s="425"/>
      <c r="RFS83" s="425"/>
      <c r="RFT83" s="425"/>
      <c r="RFU83" s="425"/>
      <c r="RFV83" s="425"/>
      <c r="RFW83" s="425"/>
      <c r="RFX83" s="425"/>
      <c r="RFY83" s="425"/>
      <c r="RFZ83" s="425"/>
      <c r="RGA83" s="425"/>
      <c r="RGB83" s="425"/>
      <c r="RGC83" s="425"/>
      <c r="RGD83" s="425"/>
      <c r="RGE83" s="425"/>
      <c r="RGF83" s="425"/>
      <c r="RGG83" s="425"/>
      <c r="RGH83" s="425"/>
      <c r="RGI83" s="425"/>
      <c r="RGJ83" s="425"/>
      <c r="RGK83" s="425"/>
      <c r="RGL83" s="425"/>
      <c r="RGM83" s="425"/>
      <c r="RGN83" s="425"/>
      <c r="RGO83" s="425"/>
      <c r="RGP83" s="425"/>
      <c r="RGQ83" s="425"/>
      <c r="RGR83" s="425"/>
      <c r="RGS83" s="425"/>
      <c r="RGT83" s="425"/>
      <c r="RGU83" s="425"/>
      <c r="RGV83" s="425"/>
      <c r="RGW83" s="425"/>
      <c r="RGX83" s="425"/>
      <c r="RGY83" s="425"/>
      <c r="RGZ83" s="425"/>
      <c r="RHA83" s="425"/>
      <c r="RHB83" s="425"/>
      <c r="RHC83" s="425"/>
      <c r="RHD83" s="425"/>
      <c r="RHE83" s="425"/>
      <c r="RHF83" s="425"/>
      <c r="RHG83" s="425"/>
      <c r="RHH83" s="425"/>
      <c r="RHI83" s="425"/>
      <c r="RHJ83" s="425"/>
      <c r="RHK83" s="425"/>
      <c r="RHL83" s="425"/>
      <c r="RHM83" s="425"/>
      <c r="RHN83" s="425"/>
      <c r="RHO83" s="425"/>
      <c r="RHP83" s="425"/>
      <c r="RHQ83" s="425"/>
      <c r="RHR83" s="425"/>
      <c r="RHS83" s="425"/>
      <c r="RHT83" s="425"/>
      <c r="RHU83" s="425"/>
      <c r="RHV83" s="425"/>
      <c r="RHW83" s="425"/>
      <c r="RHX83" s="425"/>
      <c r="RHY83" s="425"/>
      <c r="RHZ83" s="425"/>
      <c r="RIA83" s="425"/>
      <c r="RIB83" s="425"/>
      <c r="RIC83" s="425"/>
      <c r="RID83" s="425"/>
      <c r="RIE83" s="425"/>
      <c r="RIF83" s="425"/>
      <c r="RIG83" s="425"/>
      <c r="RIH83" s="425"/>
      <c r="RII83" s="425"/>
      <c r="RIJ83" s="425"/>
      <c r="RIK83" s="425"/>
      <c r="RIL83" s="425"/>
      <c r="RIM83" s="425"/>
      <c r="RIN83" s="425"/>
      <c r="RIO83" s="425"/>
      <c r="RIP83" s="425"/>
      <c r="RIQ83" s="425"/>
      <c r="RIR83" s="425"/>
      <c r="RIS83" s="425"/>
      <c r="RIT83" s="425"/>
      <c r="RIU83" s="425"/>
      <c r="RIV83" s="425"/>
      <c r="RIW83" s="425"/>
      <c r="RIX83" s="425"/>
      <c r="RIY83" s="425"/>
      <c r="RIZ83" s="425"/>
      <c r="RJA83" s="425"/>
      <c r="RJB83" s="425"/>
      <c r="RJC83" s="425"/>
      <c r="RJD83" s="425"/>
      <c r="RJE83" s="425"/>
      <c r="RJF83" s="425"/>
      <c r="RJG83" s="425"/>
      <c r="RJH83" s="425"/>
      <c r="RJI83" s="425"/>
      <c r="RJJ83" s="425"/>
      <c r="RJK83" s="425"/>
      <c r="RJL83" s="425"/>
      <c r="RJM83" s="425"/>
      <c r="RJN83" s="425"/>
      <c r="RJO83" s="425"/>
      <c r="RJP83" s="425"/>
      <c r="RJQ83" s="425"/>
      <c r="RJR83" s="425"/>
      <c r="RJS83" s="425"/>
      <c r="RJT83" s="425"/>
      <c r="RJU83" s="425"/>
      <c r="RJV83" s="425"/>
      <c r="RJW83" s="425"/>
      <c r="RJX83" s="425"/>
      <c r="RJY83" s="425"/>
      <c r="RJZ83" s="425"/>
      <c r="RKA83" s="425"/>
      <c r="RKB83" s="425"/>
      <c r="RKC83" s="425"/>
      <c r="RKD83" s="425"/>
      <c r="RKE83" s="425"/>
      <c r="RKF83" s="425"/>
      <c r="RKG83" s="425"/>
      <c r="RKH83" s="425"/>
      <c r="RKI83" s="425"/>
      <c r="RKJ83" s="425"/>
      <c r="RKK83" s="425"/>
      <c r="RKL83" s="425"/>
      <c r="RKM83" s="425"/>
      <c r="RKN83" s="425"/>
      <c r="RKO83" s="425"/>
      <c r="RKP83" s="425"/>
      <c r="RKQ83" s="425"/>
      <c r="RKR83" s="425"/>
      <c r="RKS83" s="425"/>
      <c r="RKT83" s="425"/>
      <c r="RKU83" s="425"/>
      <c r="RKV83" s="425"/>
      <c r="RKW83" s="425"/>
      <c r="RKX83" s="425"/>
      <c r="RKY83" s="425"/>
      <c r="RKZ83" s="425"/>
      <c r="RLA83" s="425"/>
      <c r="RLB83" s="425"/>
      <c r="RLC83" s="425"/>
      <c r="RLD83" s="425"/>
      <c r="RLE83" s="425"/>
      <c r="RLF83" s="425"/>
      <c r="RLG83" s="425"/>
      <c r="RLH83" s="425"/>
      <c r="RLI83" s="425"/>
      <c r="RLJ83" s="425"/>
      <c r="RLK83" s="425"/>
      <c r="RLL83" s="425"/>
      <c r="RLM83" s="425"/>
      <c r="RLN83" s="425"/>
      <c r="RLO83" s="425"/>
      <c r="RLP83" s="425"/>
      <c r="RLQ83" s="425"/>
      <c r="RLR83" s="425"/>
      <c r="RLS83" s="425"/>
      <c r="RLT83" s="425"/>
      <c r="RLU83" s="425"/>
      <c r="RLV83" s="425"/>
      <c r="RLW83" s="425"/>
      <c r="RLX83" s="425"/>
      <c r="RLY83" s="425"/>
      <c r="RLZ83" s="425"/>
      <c r="RMA83" s="425"/>
      <c r="RMB83" s="425"/>
      <c r="RMC83" s="425"/>
      <c r="RMD83" s="425"/>
      <c r="RME83" s="425"/>
      <c r="RMF83" s="425"/>
      <c r="RMG83" s="425"/>
      <c r="RMH83" s="425"/>
      <c r="RMI83" s="425"/>
      <c r="RMJ83" s="425"/>
      <c r="RMK83" s="425"/>
      <c r="RML83" s="425"/>
      <c r="RMM83" s="425"/>
      <c r="RMN83" s="425"/>
      <c r="RMO83" s="425"/>
      <c r="RMP83" s="425"/>
      <c r="RMQ83" s="425"/>
      <c r="RMR83" s="425"/>
      <c r="RMS83" s="425"/>
      <c r="RMT83" s="425"/>
      <c r="RMU83" s="425"/>
      <c r="RMV83" s="425"/>
      <c r="RMW83" s="425"/>
      <c r="RMX83" s="425"/>
      <c r="RMY83" s="425"/>
      <c r="RMZ83" s="425"/>
      <c r="RNA83" s="425"/>
      <c r="RNB83" s="425"/>
      <c r="RNC83" s="425"/>
      <c r="RND83" s="425"/>
      <c r="RNE83" s="425"/>
      <c r="RNF83" s="425"/>
      <c r="RNG83" s="425"/>
      <c r="RNH83" s="425"/>
      <c r="RNI83" s="425"/>
      <c r="RNJ83" s="425"/>
      <c r="RNK83" s="425"/>
      <c r="RNL83" s="425"/>
      <c r="RNM83" s="425"/>
      <c r="RNN83" s="425"/>
      <c r="RNO83" s="425"/>
      <c r="RNP83" s="425"/>
      <c r="RNQ83" s="425"/>
      <c r="RNR83" s="425"/>
      <c r="RNS83" s="425"/>
      <c r="RNT83" s="425"/>
      <c r="RNU83" s="425"/>
      <c r="RNV83" s="425"/>
      <c r="RNW83" s="425"/>
      <c r="RNX83" s="425"/>
      <c r="RNY83" s="425"/>
      <c r="RNZ83" s="425"/>
      <c r="ROA83" s="425"/>
      <c r="ROB83" s="425"/>
      <c r="ROC83" s="425"/>
      <c r="ROD83" s="425"/>
      <c r="ROE83" s="425"/>
      <c r="ROF83" s="425"/>
      <c r="ROG83" s="425"/>
      <c r="ROH83" s="425"/>
      <c r="ROI83" s="425"/>
      <c r="ROJ83" s="425"/>
      <c r="ROK83" s="425"/>
      <c r="ROL83" s="425"/>
      <c r="ROM83" s="425"/>
      <c r="RON83" s="425"/>
      <c r="ROO83" s="425"/>
      <c r="ROP83" s="425"/>
      <c r="ROQ83" s="425"/>
      <c r="ROR83" s="425"/>
      <c r="ROS83" s="425"/>
      <c r="ROT83" s="425"/>
      <c r="ROU83" s="425"/>
      <c r="ROV83" s="425"/>
      <c r="ROW83" s="425"/>
      <c r="ROX83" s="425"/>
      <c r="ROY83" s="425"/>
      <c r="ROZ83" s="425"/>
      <c r="RPA83" s="425"/>
      <c r="RPB83" s="425"/>
      <c r="RPC83" s="425"/>
      <c r="RPD83" s="425"/>
      <c r="RPE83" s="425"/>
      <c r="RPF83" s="425"/>
      <c r="RPG83" s="425"/>
      <c r="RPH83" s="425"/>
      <c r="RPI83" s="425"/>
      <c r="RPJ83" s="425"/>
      <c r="RPK83" s="425"/>
      <c r="RPL83" s="425"/>
      <c r="RPM83" s="425"/>
      <c r="RPN83" s="425"/>
      <c r="RPO83" s="425"/>
      <c r="RPP83" s="425"/>
      <c r="RPQ83" s="425"/>
      <c r="RPR83" s="425"/>
      <c r="RPS83" s="425"/>
      <c r="RPT83" s="425"/>
      <c r="RPU83" s="425"/>
      <c r="RPV83" s="425"/>
      <c r="RPW83" s="425"/>
      <c r="RPX83" s="425"/>
      <c r="RPY83" s="425"/>
      <c r="RPZ83" s="425"/>
      <c r="RQA83" s="425"/>
      <c r="RQB83" s="425"/>
      <c r="RQC83" s="425"/>
      <c r="RQD83" s="425"/>
      <c r="RQE83" s="425"/>
      <c r="RQF83" s="425"/>
      <c r="RQG83" s="425"/>
      <c r="RQH83" s="425"/>
      <c r="RQI83" s="425"/>
      <c r="RQJ83" s="425"/>
      <c r="RQK83" s="425"/>
      <c r="RQL83" s="425"/>
      <c r="RQM83" s="425"/>
      <c r="RQN83" s="425"/>
      <c r="RQO83" s="425"/>
      <c r="RQP83" s="425"/>
      <c r="RQQ83" s="425"/>
      <c r="RQR83" s="425"/>
      <c r="RQS83" s="425"/>
      <c r="RQT83" s="425"/>
      <c r="RQU83" s="425"/>
      <c r="RQV83" s="425"/>
      <c r="RQW83" s="425"/>
      <c r="RQX83" s="425"/>
      <c r="RQY83" s="425"/>
      <c r="RQZ83" s="425"/>
      <c r="RRA83" s="425"/>
      <c r="RRB83" s="425"/>
      <c r="RRC83" s="425"/>
      <c r="RRD83" s="425"/>
      <c r="RRE83" s="425"/>
      <c r="RRF83" s="425"/>
      <c r="RRG83" s="425"/>
      <c r="RRH83" s="425"/>
      <c r="RRI83" s="425"/>
      <c r="RRJ83" s="425"/>
      <c r="RRK83" s="425"/>
      <c r="RRL83" s="425"/>
      <c r="RRM83" s="425"/>
      <c r="RRN83" s="425"/>
      <c r="RRO83" s="425"/>
      <c r="RRP83" s="425"/>
      <c r="RRQ83" s="425"/>
      <c r="RRR83" s="425"/>
      <c r="RRS83" s="425"/>
      <c r="RRT83" s="425"/>
      <c r="RRU83" s="425"/>
      <c r="RRV83" s="425"/>
      <c r="RRW83" s="425"/>
      <c r="RRX83" s="425"/>
      <c r="RRY83" s="425"/>
      <c r="RRZ83" s="425"/>
      <c r="RSA83" s="425"/>
      <c r="RSB83" s="425"/>
      <c r="RSC83" s="425"/>
      <c r="RSD83" s="425"/>
      <c r="RSE83" s="425"/>
      <c r="RSF83" s="425"/>
      <c r="RSG83" s="425"/>
      <c r="RSH83" s="425"/>
      <c r="RSI83" s="425"/>
      <c r="RSJ83" s="425"/>
      <c r="RSK83" s="425"/>
      <c r="RSL83" s="425"/>
      <c r="RSM83" s="425"/>
      <c r="RSN83" s="425"/>
      <c r="RSO83" s="425"/>
      <c r="RSP83" s="425"/>
      <c r="RSQ83" s="425"/>
      <c r="RSR83" s="425"/>
      <c r="RSS83" s="425"/>
      <c r="RST83" s="425"/>
      <c r="RSU83" s="425"/>
      <c r="RSV83" s="425"/>
      <c r="RSW83" s="425"/>
      <c r="RSX83" s="425"/>
      <c r="RSY83" s="425"/>
      <c r="RSZ83" s="425"/>
      <c r="RTA83" s="425"/>
      <c r="RTB83" s="425"/>
      <c r="RTC83" s="425"/>
      <c r="RTD83" s="425"/>
      <c r="RTE83" s="425"/>
      <c r="RTF83" s="425"/>
      <c r="RTG83" s="425"/>
      <c r="RTH83" s="425"/>
      <c r="RTI83" s="425"/>
      <c r="RTJ83" s="425"/>
      <c r="RTK83" s="425"/>
      <c r="RTL83" s="425"/>
      <c r="RTM83" s="425"/>
      <c r="RTN83" s="425"/>
      <c r="RTO83" s="425"/>
      <c r="RTP83" s="425"/>
      <c r="RTQ83" s="425"/>
      <c r="RTR83" s="425"/>
      <c r="RTS83" s="425"/>
      <c r="RTT83" s="425"/>
      <c r="RTU83" s="425"/>
      <c r="RTV83" s="425"/>
      <c r="RTW83" s="425"/>
      <c r="RTX83" s="425"/>
      <c r="RTY83" s="425"/>
      <c r="RTZ83" s="425"/>
      <c r="RUA83" s="425"/>
      <c r="RUB83" s="425"/>
      <c r="RUC83" s="425"/>
      <c r="RUD83" s="425"/>
      <c r="RUE83" s="425"/>
      <c r="RUF83" s="425"/>
      <c r="RUG83" s="425"/>
      <c r="RUH83" s="425"/>
      <c r="RUI83" s="425"/>
      <c r="RUJ83" s="425"/>
      <c r="RUK83" s="425"/>
      <c r="RUL83" s="425"/>
      <c r="RUM83" s="425"/>
      <c r="RUN83" s="425"/>
      <c r="RUO83" s="425"/>
      <c r="RUP83" s="425"/>
      <c r="RUQ83" s="425"/>
      <c r="RUR83" s="425"/>
      <c r="RUS83" s="425"/>
      <c r="RUT83" s="425"/>
      <c r="RUU83" s="425"/>
      <c r="RUV83" s="425"/>
      <c r="RUW83" s="425"/>
      <c r="RUX83" s="425"/>
      <c r="RUY83" s="425"/>
      <c r="RUZ83" s="425"/>
      <c r="RVA83" s="425"/>
      <c r="RVB83" s="425"/>
      <c r="RVC83" s="425"/>
      <c r="RVD83" s="425"/>
      <c r="RVE83" s="425"/>
      <c r="RVF83" s="425"/>
      <c r="RVG83" s="425"/>
      <c r="RVH83" s="425"/>
      <c r="RVI83" s="425"/>
      <c r="RVJ83" s="425"/>
      <c r="RVK83" s="425"/>
      <c r="RVL83" s="425"/>
      <c r="RVM83" s="425"/>
      <c r="RVN83" s="425"/>
      <c r="RVO83" s="425"/>
      <c r="RVP83" s="425"/>
      <c r="RVQ83" s="425"/>
      <c r="RVR83" s="425"/>
      <c r="RVS83" s="425"/>
      <c r="RVT83" s="425"/>
      <c r="RVU83" s="425"/>
      <c r="RVV83" s="425"/>
      <c r="RVW83" s="425"/>
      <c r="RVX83" s="425"/>
      <c r="RVY83" s="425"/>
      <c r="RVZ83" s="425"/>
      <c r="RWA83" s="425"/>
      <c r="RWB83" s="425"/>
      <c r="RWC83" s="425"/>
      <c r="RWD83" s="425"/>
      <c r="RWE83" s="425"/>
      <c r="RWF83" s="425"/>
      <c r="RWG83" s="425"/>
      <c r="RWH83" s="425"/>
      <c r="RWI83" s="425"/>
      <c r="RWJ83" s="425"/>
      <c r="RWK83" s="425"/>
      <c r="RWL83" s="425"/>
      <c r="RWM83" s="425"/>
      <c r="RWN83" s="425"/>
      <c r="RWO83" s="425"/>
      <c r="RWP83" s="425"/>
      <c r="RWQ83" s="425"/>
      <c r="RWR83" s="425"/>
      <c r="RWS83" s="425"/>
      <c r="RWT83" s="425"/>
      <c r="RWU83" s="425"/>
      <c r="RWV83" s="425"/>
      <c r="RWW83" s="425"/>
      <c r="RWX83" s="425"/>
      <c r="RWY83" s="425"/>
      <c r="RWZ83" s="425"/>
      <c r="RXA83" s="425"/>
      <c r="RXB83" s="425"/>
      <c r="RXC83" s="425"/>
      <c r="RXD83" s="425"/>
      <c r="RXE83" s="425"/>
      <c r="RXF83" s="425"/>
      <c r="RXG83" s="425"/>
      <c r="RXH83" s="425"/>
      <c r="RXI83" s="425"/>
      <c r="RXJ83" s="425"/>
      <c r="RXK83" s="425"/>
      <c r="RXL83" s="425"/>
      <c r="RXM83" s="425"/>
      <c r="RXN83" s="425"/>
      <c r="RXO83" s="425"/>
      <c r="RXP83" s="425"/>
      <c r="RXQ83" s="425"/>
      <c r="RXR83" s="425"/>
      <c r="RXS83" s="425"/>
      <c r="RXT83" s="425"/>
      <c r="RXU83" s="425"/>
      <c r="RXV83" s="425"/>
      <c r="RXW83" s="425"/>
      <c r="RXX83" s="425"/>
      <c r="RXY83" s="425"/>
      <c r="RXZ83" s="425"/>
      <c r="RYA83" s="425"/>
      <c r="RYB83" s="425"/>
      <c r="RYC83" s="425"/>
      <c r="RYD83" s="425"/>
      <c r="RYE83" s="425"/>
      <c r="RYF83" s="425"/>
      <c r="RYG83" s="425"/>
      <c r="RYH83" s="425"/>
      <c r="RYI83" s="425"/>
      <c r="RYJ83" s="425"/>
      <c r="RYK83" s="425"/>
      <c r="RYL83" s="425"/>
      <c r="RYM83" s="425"/>
      <c r="RYN83" s="425"/>
      <c r="RYO83" s="425"/>
      <c r="RYP83" s="425"/>
      <c r="RYQ83" s="425"/>
      <c r="RYR83" s="425"/>
      <c r="RYS83" s="425"/>
      <c r="RYT83" s="425"/>
      <c r="RYU83" s="425"/>
      <c r="RYV83" s="425"/>
      <c r="RYW83" s="425"/>
      <c r="RYX83" s="425"/>
      <c r="RYY83" s="425"/>
      <c r="RYZ83" s="425"/>
      <c r="RZA83" s="425"/>
      <c r="RZB83" s="425"/>
      <c r="RZC83" s="425"/>
      <c r="RZD83" s="425"/>
      <c r="RZE83" s="425"/>
      <c r="RZF83" s="425"/>
      <c r="RZG83" s="425"/>
      <c r="RZH83" s="425"/>
      <c r="RZI83" s="425"/>
      <c r="RZJ83" s="425"/>
      <c r="RZK83" s="425"/>
      <c r="RZL83" s="425"/>
      <c r="RZM83" s="425"/>
      <c r="RZN83" s="425"/>
      <c r="RZO83" s="425"/>
      <c r="RZP83" s="425"/>
      <c r="RZQ83" s="425"/>
      <c r="RZR83" s="425"/>
      <c r="RZS83" s="425"/>
      <c r="RZT83" s="425"/>
      <c r="RZU83" s="425"/>
      <c r="RZV83" s="425"/>
      <c r="RZW83" s="425"/>
      <c r="RZX83" s="425"/>
      <c r="RZY83" s="425"/>
      <c r="RZZ83" s="425"/>
      <c r="SAA83" s="425"/>
      <c r="SAB83" s="425"/>
      <c r="SAC83" s="425"/>
      <c r="SAD83" s="425"/>
      <c r="SAE83" s="425"/>
      <c r="SAF83" s="425"/>
      <c r="SAG83" s="425"/>
      <c r="SAH83" s="425"/>
      <c r="SAI83" s="425"/>
      <c r="SAJ83" s="425"/>
      <c r="SAK83" s="425"/>
      <c r="SAL83" s="425"/>
      <c r="SAM83" s="425"/>
      <c r="SAN83" s="425"/>
      <c r="SAO83" s="425"/>
      <c r="SAP83" s="425"/>
      <c r="SAQ83" s="425"/>
      <c r="SAR83" s="425"/>
      <c r="SAS83" s="425"/>
      <c r="SAT83" s="425"/>
      <c r="SAU83" s="425"/>
      <c r="SAV83" s="425"/>
      <c r="SAW83" s="425"/>
      <c r="SAX83" s="425"/>
      <c r="SAY83" s="425"/>
      <c r="SAZ83" s="425"/>
      <c r="SBA83" s="425"/>
      <c r="SBB83" s="425"/>
      <c r="SBC83" s="425"/>
      <c r="SBD83" s="425"/>
      <c r="SBE83" s="425"/>
      <c r="SBF83" s="425"/>
      <c r="SBG83" s="425"/>
      <c r="SBH83" s="425"/>
      <c r="SBI83" s="425"/>
      <c r="SBJ83" s="425"/>
      <c r="SBK83" s="425"/>
      <c r="SBL83" s="425"/>
      <c r="SBM83" s="425"/>
      <c r="SBN83" s="425"/>
      <c r="SBO83" s="425"/>
      <c r="SBP83" s="425"/>
      <c r="SBQ83" s="425"/>
      <c r="SBR83" s="425"/>
      <c r="SBS83" s="425"/>
      <c r="SBT83" s="425"/>
      <c r="SBU83" s="425"/>
      <c r="SBV83" s="425"/>
      <c r="SBW83" s="425"/>
      <c r="SBX83" s="425"/>
      <c r="SBY83" s="425"/>
      <c r="SBZ83" s="425"/>
      <c r="SCA83" s="425"/>
      <c r="SCB83" s="425"/>
      <c r="SCC83" s="425"/>
      <c r="SCD83" s="425"/>
      <c r="SCE83" s="425"/>
      <c r="SCF83" s="425"/>
      <c r="SCG83" s="425"/>
      <c r="SCH83" s="425"/>
      <c r="SCI83" s="425"/>
      <c r="SCJ83" s="425"/>
      <c r="SCK83" s="425"/>
      <c r="SCL83" s="425"/>
      <c r="SCM83" s="425"/>
      <c r="SCN83" s="425"/>
      <c r="SCO83" s="425"/>
      <c r="SCP83" s="425"/>
      <c r="SCQ83" s="425"/>
      <c r="SCR83" s="425"/>
      <c r="SCS83" s="425"/>
      <c r="SCT83" s="425"/>
      <c r="SCU83" s="425"/>
      <c r="SCV83" s="425"/>
      <c r="SCW83" s="425"/>
      <c r="SCX83" s="425"/>
      <c r="SCY83" s="425"/>
      <c r="SCZ83" s="425"/>
      <c r="SDA83" s="425"/>
      <c r="SDB83" s="425"/>
      <c r="SDC83" s="425"/>
      <c r="SDD83" s="425"/>
      <c r="SDE83" s="425"/>
      <c r="SDF83" s="425"/>
      <c r="SDG83" s="425"/>
      <c r="SDH83" s="425"/>
      <c r="SDI83" s="425"/>
      <c r="SDJ83" s="425"/>
      <c r="SDK83" s="425"/>
      <c r="SDL83" s="425"/>
      <c r="SDM83" s="425"/>
      <c r="SDN83" s="425"/>
      <c r="SDO83" s="425"/>
      <c r="SDP83" s="425"/>
      <c r="SDQ83" s="425"/>
      <c r="SDR83" s="425"/>
      <c r="SDS83" s="425"/>
      <c r="SDT83" s="425"/>
      <c r="SDU83" s="425"/>
      <c r="SDV83" s="425"/>
      <c r="SDW83" s="425"/>
      <c r="SDX83" s="425"/>
      <c r="SDY83" s="425"/>
      <c r="SDZ83" s="425"/>
      <c r="SEA83" s="425"/>
      <c r="SEB83" s="425"/>
      <c r="SEC83" s="425"/>
      <c r="SED83" s="425"/>
      <c r="SEE83" s="425"/>
      <c r="SEF83" s="425"/>
      <c r="SEG83" s="425"/>
      <c r="SEH83" s="425"/>
      <c r="SEI83" s="425"/>
      <c r="SEJ83" s="425"/>
      <c r="SEK83" s="425"/>
      <c r="SEL83" s="425"/>
      <c r="SEM83" s="425"/>
      <c r="SEN83" s="425"/>
      <c r="SEO83" s="425"/>
      <c r="SEP83" s="425"/>
      <c r="SEQ83" s="425"/>
      <c r="SER83" s="425"/>
      <c r="SES83" s="425"/>
      <c r="SET83" s="425"/>
      <c r="SEU83" s="425"/>
      <c r="SEV83" s="425"/>
      <c r="SEW83" s="425"/>
      <c r="SEX83" s="425"/>
      <c r="SEY83" s="425"/>
      <c r="SEZ83" s="425"/>
      <c r="SFA83" s="425"/>
      <c r="SFB83" s="425"/>
      <c r="SFC83" s="425"/>
      <c r="SFD83" s="425"/>
      <c r="SFE83" s="425"/>
      <c r="SFF83" s="425"/>
      <c r="SFG83" s="425"/>
      <c r="SFH83" s="425"/>
      <c r="SFI83" s="425"/>
      <c r="SFJ83" s="425"/>
      <c r="SFK83" s="425"/>
      <c r="SFL83" s="425"/>
      <c r="SFM83" s="425"/>
      <c r="SFN83" s="425"/>
      <c r="SFO83" s="425"/>
      <c r="SFP83" s="425"/>
      <c r="SFQ83" s="425"/>
      <c r="SFR83" s="425"/>
      <c r="SFS83" s="425"/>
      <c r="SFT83" s="425"/>
      <c r="SFU83" s="425"/>
      <c r="SFV83" s="425"/>
      <c r="SFW83" s="425"/>
      <c r="SFX83" s="425"/>
      <c r="SFY83" s="425"/>
      <c r="SFZ83" s="425"/>
      <c r="SGA83" s="425"/>
      <c r="SGB83" s="425"/>
      <c r="SGC83" s="425"/>
      <c r="SGD83" s="425"/>
      <c r="SGE83" s="425"/>
      <c r="SGF83" s="425"/>
      <c r="SGG83" s="425"/>
      <c r="SGH83" s="425"/>
      <c r="SGI83" s="425"/>
      <c r="SGJ83" s="425"/>
      <c r="SGK83" s="425"/>
      <c r="SGL83" s="425"/>
      <c r="SGM83" s="425"/>
      <c r="SGN83" s="425"/>
      <c r="SGO83" s="425"/>
      <c r="SGP83" s="425"/>
      <c r="SGQ83" s="425"/>
      <c r="SGR83" s="425"/>
      <c r="SGS83" s="425"/>
      <c r="SGT83" s="425"/>
      <c r="SGU83" s="425"/>
      <c r="SGV83" s="425"/>
      <c r="SGW83" s="425"/>
      <c r="SGX83" s="425"/>
      <c r="SGY83" s="425"/>
      <c r="SGZ83" s="425"/>
      <c r="SHA83" s="425"/>
      <c r="SHB83" s="425"/>
      <c r="SHC83" s="425"/>
      <c r="SHD83" s="425"/>
      <c r="SHE83" s="425"/>
      <c r="SHF83" s="425"/>
      <c r="SHG83" s="425"/>
      <c r="SHH83" s="425"/>
      <c r="SHI83" s="425"/>
      <c r="SHJ83" s="425"/>
      <c r="SHK83" s="425"/>
      <c r="SHL83" s="425"/>
      <c r="SHM83" s="425"/>
      <c r="SHN83" s="425"/>
      <c r="SHO83" s="425"/>
      <c r="SHP83" s="425"/>
      <c r="SHQ83" s="425"/>
      <c r="SHR83" s="425"/>
      <c r="SHS83" s="425"/>
      <c r="SHT83" s="425"/>
      <c r="SHU83" s="425"/>
      <c r="SHV83" s="425"/>
      <c r="SHW83" s="425"/>
      <c r="SHX83" s="425"/>
      <c r="SHY83" s="425"/>
      <c r="SHZ83" s="425"/>
      <c r="SIA83" s="425"/>
      <c r="SIB83" s="425"/>
      <c r="SIC83" s="425"/>
      <c r="SID83" s="425"/>
      <c r="SIE83" s="425"/>
      <c r="SIF83" s="425"/>
      <c r="SIG83" s="425"/>
      <c r="SIH83" s="425"/>
      <c r="SII83" s="425"/>
      <c r="SIJ83" s="425"/>
      <c r="SIK83" s="425"/>
      <c r="SIL83" s="425"/>
      <c r="SIM83" s="425"/>
      <c r="SIN83" s="425"/>
      <c r="SIO83" s="425"/>
      <c r="SIP83" s="425"/>
      <c r="SIQ83" s="425"/>
      <c r="SIR83" s="425"/>
      <c r="SIS83" s="425"/>
      <c r="SIT83" s="425"/>
      <c r="SIU83" s="425"/>
      <c r="SIV83" s="425"/>
      <c r="SIW83" s="425"/>
      <c r="SIX83" s="425"/>
      <c r="SIY83" s="425"/>
      <c r="SIZ83" s="425"/>
      <c r="SJA83" s="425"/>
      <c r="SJB83" s="425"/>
      <c r="SJC83" s="425"/>
      <c r="SJD83" s="425"/>
      <c r="SJE83" s="425"/>
      <c r="SJF83" s="425"/>
      <c r="SJG83" s="425"/>
      <c r="SJH83" s="425"/>
      <c r="SJI83" s="425"/>
      <c r="SJJ83" s="425"/>
      <c r="SJK83" s="425"/>
      <c r="SJL83" s="425"/>
      <c r="SJM83" s="425"/>
      <c r="SJN83" s="425"/>
      <c r="SJO83" s="425"/>
      <c r="SJP83" s="425"/>
      <c r="SJQ83" s="425"/>
      <c r="SJR83" s="425"/>
      <c r="SJS83" s="425"/>
      <c r="SJT83" s="425"/>
      <c r="SJU83" s="425"/>
      <c r="SJV83" s="425"/>
      <c r="SJW83" s="425"/>
      <c r="SJX83" s="425"/>
      <c r="SJY83" s="425"/>
      <c r="SJZ83" s="425"/>
      <c r="SKA83" s="425"/>
      <c r="SKB83" s="425"/>
      <c r="SKC83" s="425"/>
      <c r="SKD83" s="425"/>
      <c r="SKE83" s="425"/>
      <c r="SKF83" s="425"/>
      <c r="SKG83" s="425"/>
      <c r="SKH83" s="425"/>
      <c r="SKI83" s="425"/>
      <c r="SKJ83" s="425"/>
      <c r="SKK83" s="425"/>
      <c r="SKL83" s="425"/>
      <c r="SKM83" s="425"/>
      <c r="SKN83" s="425"/>
      <c r="SKO83" s="425"/>
      <c r="SKP83" s="425"/>
      <c r="SKQ83" s="425"/>
      <c r="SKR83" s="425"/>
      <c r="SKS83" s="425"/>
      <c r="SKT83" s="425"/>
      <c r="SKU83" s="425"/>
      <c r="SKV83" s="425"/>
      <c r="SKW83" s="425"/>
      <c r="SKX83" s="425"/>
      <c r="SKY83" s="425"/>
      <c r="SKZ83" s="425"/>
      <c r="SLA83" s="425"/>
      <c r="SLB83" s="425"/>
      <c r="SLC83" s="425"/>
      <c r="SLD83" s="425"/>
      <c r="SLE83" s="425"/>
      <c r="SLF83" s="425"/>
      <c r="SLG83" s="425"/>
      <c r="SLH83" s="425"/>
      <c r="SLI83" s="425"/>
      <c r="SLJ83" s="425"/>
      <c r="SLK83" s="425"/>
      <c r="SLL83" s="425"/>
      <c r="SLM83" s="425"/>
      <c r="SLN83" s="425"/>
      <c r="SLO83" s="425"/>
      <c r="SLP83" s="425"/>
      <c r="SLQ83" s="425"/>
      <c r="SLR83" s="425"/>
      <c r="SLS83" s="425"/>
      <c r="SLT83" s="425"/>
      <c r="SLU83" s="425"/>
      <c r="SLV83" s="425"/>
      <c r="SLW83" s="425"/>
      <c r="SLX83" s="425"/>
      <c r="SLY83" s="425"/>
      <c r="SLZ83" s="425"/>
      <c r="SMA83" s="425"/>
      <c r="SMB83" s="425"/>
      <c r="SMC83" s="425"/>
      <c r="SMD83" s="425"/>
      <c r="SME83" s="425"/>
      <c r="SMF83" s="425"/>
      <c r="SMG83" s="425"/>
      <c r="SMH83" s="425"/>
      <c r="SMI83" s="425"/>
      <c r="SMJ83" s="425"/>
      <c r="SMK83" s="425"/>
      <c r="SML83" s="425"/>
      <c r="SMM83" s="425"/>
      <c r="SMN83" s="425"/>
      <c r="SMO83" s="425"/>
      <c r="SMP83" s="425"/>
      <c r="SMQ83" s="425"/>
      <c r="SMR83" s="425"/>
      <c r="SMS83" s="425"/>
      <c r="SMT83" s="425"/>
      <c r="SMU83" s="425"/>
      <c r="SMV83" s="425"/>
      <c r="SMW83" s="425"/>
      <c r="SMX83" s="425"/>
      <c r="SMY83" s="425"/>
      <c r="SMZ83" s="425"/>
      <c r="SNA83" s="425"/>
      <c r="SNB83" s="425"/>
      <c r="SNC83" s="425"/>
      <c r="SND83" s="425"/>
      <c r="SNE83" s="425"/>
      <c r="SNF83" s="425"/>
      <c r="SNG83" s="425"/>
      <c r="SNH83" s="425"/>
      <c r="SNI83" s="425"/>
      <c r="SNJ83" s="425"/>
      <c r="SNK83" s="425"/>
      <c r="SNL83" s="425"/>
      <c r="SNM83" s="425"/>
      <c r="SNN83" s="425"/>
      <c r="SNO83" s="425"/>
      <c r="SNP83" s="425"/>
      <c r="SNQ83" s="425"/>
      <c r="SNR83" s="425"/>
      <c r="SNS83" s="425"/>
      <c r="SNT83" s="425"/>
      <c r="SNU83" s="425"/>
      <c r="SNV83" s="425"/>
      <c r="SNW83" s="425"/>
      <c r="SNX83" s="425"/>
      <c r="SNY83" s="425"/>
      <c r="SNZ83" s="425"/>
      <c r="SOA83" s="425"/>
      <c r="SOB83" s="425"/>
      <c r="SOC83" s="425"/>
      <c r="SOD83" s="425"/>
      <c r="SOE83" s="425"/>
      <c r="SOF83" s="425"/>
      <c r="SOG83" s="425"/>
      <c r="SOH83" s="425"/>
      <c r="SOI83" s="425"/>
      <c r="SOJ83" s="425"/>
      <c r="SOK83" s="425"/>
      <c r="SOL83" s="425"/>
      <c r="SOM83" s="425"/>
      <c r="SON83" s="425"/>
      <c r="SOO83" s="425"/>
      <c r="SOP83" s="425"/>
      <c r="SOQ83" s="425"/>
      <c r="SOR83" s="425"/>
      <c r="SOS83" s="425"/>
      <c r="SOT83" s="425"/>
      <c r="SOU83" s="425"/>
      <c r="SOV83" s="425"/>
      <c r="SOW83" s="425"/>
      <c r="SOX83" s="425"/>
      <c r="SOY83" s="425"/>
      <c r="SOZ83" s="425"/>
      <c r="SPA83" s="425"/>
      <c r="SPB83" s="425"/>
      <c r="SPC83" s="425"/>
      <c r="SPD83" s="425"/>
      <c r="SPE83" s="425"/>
      <c r="SPF83" s="425"/>
      <c r="SPG83" s="425"/>
      <c r="SPH83" s="425"/>
      <c r="SPI83" s="425"/>
      <c r="SPJ83" s="425"/>
      <c r="SPK83" s="425"/>
      <c r="SPL83" s="425"/>
      <c r="SPM83" s="425"/>
      <c r="SPN83" s="425"/>
      <c r="SPO83" s="425"/>
      <c r="SPP83" s="425"/>
      <c r="SPQ83" s="425"/>
      <c r="SPR83" s="425"/>
      <c r="SPS83" s="425"/>
      <c r="SPT83" s="425"/>
      <c r="SPU83" s="425"/>
      <c r="SPV83" s="425"/>
      <c r="SPW83" s="425"/>
      <c r="SPX83" s="425"/>
      <c r="SPY83" s="425"/>
      <c r="SPZ83" s="425"/>
      <c r="SQA83" s="425"/>
      <c r="SQB83" s="425"/>
      <c r="SQC83" s="425"/>
      <c r="SQD83" s="425"/>
      <c r="SQE83" s="425"/>
      <c r="SQF83" s="425"/>
      <c r="SQG83" s="425"/>
      <c r="SQH83" s="425"/>
      <c r="SQI83" s="425"/>
      <c r="SQJ83" s="425"/>
      <c r="SQK83" s="425"/>
      <c r="SQL83" s="425"/>
      <c r="SQM83" s="425"/>
      <c r="SQN83" s="425"/>
      <c r="SQO83" s="425"/>
      <c r="SQP83" s="425"/>
      <c r="SQQ83" s="425"/>
      <c r="SQR83" s="425"/>
      <c r="SQS83" s="425"/>
      <c r="SQT83" s="425"/>
      <c r="SQU83" s="425"/>
      <c r="SQV83" s="425"/>
      <c r="SQW83" s="425"/>
      <c r="SQX83" s="425"/>
      <c r="SQY83" s="425"/>
      <c r="SQZ83" s="425"/>
      <c r="SRA83" s="425"/>
      <c r="SRB83" s="425"/>
      <c r="SRC83" s="425"/>
      <c r="SRD83" s="425"/>
      <c r="SRE83" s="425"/>
      <c r="SRF83" s="425"/>
      <c r="SRG83" s="425"/>
      <c r="SRH83" s="425"/>
      <c r="SRI83" s="425"/>
      <c r="SRJ83" s="425"/>
      <c r="SRK83" s="425"/>
      <c r="SRL83" s="425"/>
      <c r="SRM83" s="425"/>
      <c r="SRN83" s="425"/>
      <c r="SRO83" s="425"/>
      <c r="SRP83" s="425"/>
      <c r="SRQ83" s="425"/>
      <c r="SRR83" s="425"/>
      <c r="SRS83" s="425"/>
      <c r="SRT83" s="425"/>
      <c r="SRU83" s="425"/>
      <c r="SRV83" s="425"/>
      <c r="SRW83" s="425"/>
      <c r="SRX83" s="425"/>
      <c r="SRY83" s="425"/>
      <c r="SRZ83" s="425"/>
      <c r="SSA83" s="425"/>
      <c r="SSB83" s="425"/>
      <c r="SSC83" s="425"/>
      <c r="SSD83" s="425"/>
      <c r="SSE83" s="425"/>
      <c r="SSF83" s="425"/>
      <c r="SSG83" s="425"/>
      <c r="SSH83" s="425"/>
      <c r="SSI83" s="425"/>
      <c r="SSJ83" s="425"/>
      <c r="SSK83" s="425"/>
      <c r="SSL83" s="425"/>
      <c r="SSM83" s="425"/>
      <c r="SSN83" s="425"/>
      <c r="SSO83" s="425"/>
      <c r="SSP83" s="425"/>
      <c r="SSQ83" s="425"/>
      <c r="SSR83" s="425"/>
      <c r="SSS83" s="425"/>
      <c r="SST83" s="425"/>
      <c r="SSU83" s="425"/>
      <c r="SSV83" s="425"/>
      <c r="SSW83" s="425"/>
      <c r="SSX83" s="425"/>
      <c r="SSY83" s="425"/>
      <c r="SSZ83" s="425"/>
      <c r="STA83" s="425"/>
      <c r="STB83" s="425"/>
      <c r="STC83" s="425"/>
      <c r="STD83" s="425"/>
      <c r="STE83" s="425"/>
      <c r="STF83" s="425"/>
      <c r="STG83" s="425"/>
      <c r="STH83" s="425"/>
      <c r="STI83" s="425"/>
      <c r="STJ83" s="425"/>
      <c r="STK83" s="425"/>
      <c r="STL83" s="425"/>
      <c r="STM83" s="425"/>
      <c r="STN83" s="425"/>
      <c r="STO83" s="425"/>
      <c r="STP83" s="425"/>
      <c r="STQ83" s="425"/>
      <c r="STR83" s="425"/>
      <c r="STS83" s="425"/>
      <c r="STT83" s="425"/>
      <c r="STU83" s="425"/>
      <c r="STV83" s="425"/>
      <c r="STW83" s="425"/>
      <c r="STX83" s="425"/>
      <c r="STY83" s="425"/>
      <c r="STZ83" s="425"/>
      <c r="SUA83" s="425"/>
      <c r="SUB83" s="425"/>
      <c r="SUC83" s="425"/>
      <c r="SUD83" s="425"/>
      <c r="SUE83" s="425"/>
      <c r="SUF83" s="425"/>
      <c r="SUG83" s="425"/>
      <c r="SUH83" s="425"/>
      <c r="SUI83" s="425"/>
      <c r="SUJ83" s="425"/>
      <c r="SUK83" s="425"/>
      <c r="SUL83" s="425"/>
      <c r="SUM83" s="425"/>
      <c r="SUN83" s="425"/>
      <c r="SUO83" s="425"/>
      <c r="SUP83" s="425"/>
      <c r="SUQ83" s="425"/>
      <c r="SUR83" s="425"/>
      <c r="SUS83" s="425"/>
      <c r="SUT83" s="425"/>
      <c r="SUU83" s="425"/>
      <c r="SUV83" s="425"/>
      <c r="SUW83" s="425"/>
      <c r="SUX83" s="425"/>
      <c r="SUY83" s="425"/>
      <c r="SUZ83" s="425"/>
      <c r="SVA83" s="425"/>
      <c r="SVB83" s="425"/>
      <c r="SVC83" s="425"/>
      <c r="SVD83" s="425"/>
      <c r="SVE83" s="425"/>
      <c r="SVF83" s="425"/>
      <c r="SVG83" s="425"/>
      <c r="SVH83" s="425"/>
      <c r="SVI83" s="425"/>
      <c r="SVJ83" s="425"/>
      <c r="SVK83" s="425"/>
      <c r="SVL83" s="425"/>
      <c r="SVM83" s="425"/>
      <c r="SVN83" s="425"/>
      <c r="SVO83" s="425"/>
      <c r="SVP83" s="425"/>
      <c r="SVQ83" s="425"/>
      <c r="SVR83" s="425"/>
      <c r="SVS83" s="425"/>
      <c r="SVT83" s="425"/>
      <c r="SVU83" s="425"/>
      <c r="SVV83" s="425"/>
      <c r="SVW83" s="425"/>
      <c r="SVX83" s="425"/>
      <c r="SVY83" s="425"/>
      <c r="SVZ83" s="425"/>
      <c r="SWA83" s="425"/>
      <c r="SWB83" s="425"/>
      <c r="SWC83" s="425"/>
      <c r="SWD83" s="425"/>
      <c r="SWE83" s="425"/>
      <c r="SWF83" s="425"/>
      <c r="SWG83" s="425"/>
      <c r="SWH83" s="425"/>
      <c r="SWI83" s="425"/>
      <c r="SWJ83" s="425"/>
      <c r="SWK83" s="425"/>
      <c r="SWL83" s="425"/>
      <c r="SWM83" s="425"/>
      <c r="SWN83" s="425"/>
      <c r="SWO83" s="425"/>
      <c r="SWP83" s="425"/>
      <c r="SWQ83" s="425"/>
      <c r="SWR83" s="425"/>
      <c r="SWS83" s="425"/>
      <c r="SWT83" s="425"/>
      <c r="SWU83" s="425"/>
      <c r="SWV83" s="425"/>
      <c r="SWW83" s="425"/>
      <c r="SWX83" s="425"/>
      <c r="SWY83" s="425"/>
      <c r="SWZ83" s="425"/>
      <c r="SXA83" s="425"/>
      <c r="SXB83" s="425"/>
      <c r="SXC83" s="425"/>
      <c r="SXD83" s="425"/>
      <c r="SXE83" s="425"/>
      <c r="SXF83" s="425"/>
      <c r="SXG83" s="425"/>
      <c r="SXH83" s="425"/>
      <c r="SXI83" s="425"/>
      <c r="SXJ83" s="425"/>
      <c r="SXK83" s="425"/>
      <c r="SXL83" s="425"/>
      <c r="SXM83" s="425"/>
      <c r="SXN83" s="425"/>
      <c r="SXO83" s="425"/>
      <c r="SXP83" s="425"/>
      <c r="SXQ83" s="425"/>
      <c r="SXR83" s="425"/>
      <c r="SXS83" s="425"/>
      <c r="SXT83" s="425"/>
      <c r="SXU83" s="425"/>
      <c r="SXV83" s="425"/>
      <c r="SXW83" s="425"/>
      <c r="SXX83" s="425"/>
      <c r="SXY83" s="425"/>
      <c r="SXZ83" s="425"/>
      <c r="SYA83" s="425"/>
      <c r="SYB83" s="425"/>
      <c r="SYC83" s="425"/>
      <c r="SYD83" s="425"/>
      <c r="SYE83" s="425"/>
      <c r="SYF83" s="425"/>
      <c r="SYG83" s="425"/>
      <c r="SYH83" s="425"/>
      <c r="SYI83" s="425"/>
      <c r="SYJ83" s="425"/>
      <c r="SYK83" s="425"/>
      <c r="SYL83" s="425"/>
      <c r="SYM83" s="425"/>
      <c r="SYN83" s="425"/>
      <c r="SYO83" s="425"/>
      <c r="SYP83" s="425"/>
      <c r="SYQ83" s="425"/>
      <c r="SYR83" s="425"/>
      <c r="SYS83" s="425"/>
      <c r="SYT83" s="425"/>
      <c r="SYU83" s="425"/>
      <c r="SYV83" s="425"/>
      <c r="SYW83" s="425"/>
      <c r="SYX83" s="425"/>
      <c r="SYY83" s="425"/>
      <c r="SYZ83" s="425"/>
      <c r="SZA83" s="425"/>
      <c r="SZB83" s="425"/>
      <c r="SZC83" s="425"/>
      <c r="SZD83" s="425"/>
      <c r="SZE83" s="425"/>
      <c r="SZF83" s="425"/>
      <c r="SZG83" s="425"/>
      <c r="SZH83" s="425"/>
      <c r="SZI83" s="425"/>
      <c r="SZJ83" s="425"/>
      <c r="SZK83" s="425"/>
      <c r="SZL83" s="425"/>
      <c r="SZM83" s="425"/>
      <c r="SZN83" s="425"/>
      <c r="SZO83" s="425"/>
      <c r="SZP83" s="425"/>
      <c r="SZQ83" s="425"/>
      <c r="SZR83" s="425"/>
      <c r="SZS83" s="425"/>
      <c r="SZT83" s="425"/>
      <c r="SZU83" s="425"/>
      <c r="SZV83" s="425"/>
      <c r="SZW83" s="425"/>
      <c r="SZX83" s="425"/>
      <c r="SZY83" s="425"/>
      <c r="SZZ83" s="425"/>
      <c r="TAA83" s="425"/>
      <c r="TAB83" s="425"/>
      <c r="TAC83" s="425"/>
      <c r="TAD83" s="425"/>
      <c r="TAE83" s="425"/>
      <c r="TAF83" s="425"/>
      <c r="TAG83" s="425"/>
      <c r="TAH83" s="425"/>
      <c r="TAI83" s="425"/>
      <c r="TAJ83" s="425"/>
      <c r="TAK83" s="425"/>
      <c r="TAL83" s="425"/>
      <c r="TAM83" s="425"/>
      <c r="TAN83" s="425"/>
      <c r="TAO83" s="425"/>
      <c r="TAP83" s="425"/>
      <c r="TAQ83" s="425"/>
      <c r="TAR83" s="425"/>
      <c r="TAS83" s="425"/>
      <c r="TAT83" s="425"/>
      <c r="TAU83" s="425"/>
      <c r="TAV83" s="425"/>
      <c r="TAW83" s="425"/>
      <c r="TAX83" s="425"/>
      <c r="TAY83" s="425"/>
      <c r="TAZ83" s="425"/>
      <c r="TBA83" s="425"/>
      <c r="TBB83" s="425"/>
      <c r="TBC83" s="425"/>
      <c r="TBD83" s="425"/>
      <c r="TBE83" s="425"/>
      <c r="TBF83" s="425"/>
      <c r="TBG83" s="425"/>
      <c r="TBH83" s="425"/>
      <c r="TBI83" s="425"/>
      <c r="TBJ83" s="425"/>
      <c r="TBK83" s="425"/>
      <c r="TBL83" s="425"/>
      <c r="TBM83" s="425"/>
      <c r="TBN83" s="425"/>
      <c r="TBO83" s="425"/>
      <c r="TBP83" s="425"/>
      <c r="TBQ83" s="425"/>
      <c r="TBR83" s="425"/>
      <c r="TBS83" s="425"/>
      <c r="TBT83" s="425"/>
      <c r="TBU83" s="425"/>
      <c r="TBV83" s="425"/>
      <c r="TBW83" s="425"/>
      <c r="TBX83" s="425"/>
      <c r="TBY83" s="425"/>
      <c r="TBZ83" s="425"/>
      <c r="TCA83" s="425"/>
      <c r="TCB83" s="425"/>
      <c r="TCC83" s="425"/>
      <c r="TCD83" s="425"/>
      <c r="TCE83" s="425"/>
      <c r="TCF83" s="425"/>
      <c r="TCG83" s="425"/>
      <c r="TCH83" s="425"/>
      <c r="TCI83" s="425"/>
      <c r="TCJ83" s="425"/>
      <c r="TCK83" s="425"/>
      <c r="TCL83" s="425"/>
      <c r="TCM83" s="425"/>
      <c r="TCN83" s="425"/>
      <c r="TCO83" s="425"/>
      <c r="TCP83" s="425"/>
      <c r="TCQ83" s="425"/>
      <c r="TCR83" s="425"/>
      <c r="TCS83" s="425"/>
      <c r="TCT83" s="425"/>
      <c r="TCU83" s="425"/>
      <c r="TCV83" s="425"/>
      <c r="TCW83" s="425"/>
      <c r="TCX83" s="425"/>
      <c r="TCY83" s="425"/>
      <c r="TCZ83" s="425"/>
      <c r="TDA83" s="425"/>
      <c r="TDB83" s="425"/>
      <c r="TDC83" s="425"/>
      <c r="TDD83" s="425"/>
      <c r="TDE83" s="425"/>
      <c r="TDF83" s="425"/>
      <c r="TDG83" s="425"/>
      <c r="TDH83" s="425"/>
      <c r="TDI83" s="425"/>
      <c r="TDJ83" s="425"/>
      <c r="TDK83" s="425"/>
      <c r="TDL83" s="425"/>
      <c r="TDM83" s="425"/>
      <c r="TDN83" s="425"/>
      <c r="TDO83" s="425"/>
      <c r="TDP83" s="425"/>
      <c r="TDQ83" s="425"/>
      <c r="TDR83" s="425"/>
      <c r="TDS83" s="425"/>
      <c r="TDT83" s="425"/>
      <c r="TDU83" s="425"/>
      <c r="TDV83" s="425"/>
      <c r="TDW83" s="425"/>
      <c r="TDX83" s="425"/>
      <c r="TDY83" s="425"/>
      <c r="TDZ83" s="425"/>
      <c r="TEA83" s="425"/>
      <c r="TEB83" s="425"/>
      <c r="TEC83" s="425"/>
      <c r="TED83" s="425"/>
      <c r="TEE83" s="425"/>
      <c r="TEF83" s="425"/>
      <c r="TEG83" s="425"/>
      <c r="TEH83" s="425"/>
      <c r="TEI83" s="425"/>
      <c r="TEJ83" s="425"/>
      <c r="TEK83" s="425"/>
      <c r="TEL83" s="425"/>
      <c r="TEM83" s="425"/>
      <c r="TEN83" s="425"/>
      <c r="TEO83" s="425"/>
      <c r="TEP83" s="425"/>
      <c r="TEQ83" s="425"/>
      <c r="TER83" s="425"/>
      <c r="TES83" s="425"/>
      <c r="TET83" s="425"/>
      <c r="TEU83" s="425"/>
      <c r="TEV83" s="425"/>
      <c r="TEW83" s="425"/>
      <c r="TEX83" s="425"/>
      <c r="TEY83" s="425"/>
      <c r="TEZ83" s="425"/>
      <c r="TFA83" s="425"/>
      <c r="TFB83" s="425"/>
      <c r="TFC83" s="425"/>
      <c r="TFD83" s="425"/>
      <c r="TFE83" s="425"/>
      <c r="TFF83" s="425"/>
      <c r="TFG83" s="425"/>
      <c r="TFH83" s="425"/>
      <c r="TFI83" s="425"/>
      <c r="TFJ83" s="425"/>
      <c r="TFK83" s="425"/>
      <c r="TFL83" s="425"/>
      <c r="TFM83" s="425"/>
      <c r="TFN83" s="425"/>
      <c r="TFO83" s="425"/>
      <c r="TFP83" s="425"/>
      <c r="TFQ83" s="425"/>
      <c r="TFR83" s="425"/>
      <c r="TFS83" s="425"/>
      <c r="TFT83" s="425"/>
      <c r="TFU83" s="425"/>
      <c r="TFV83" s="425"/>
      <c r="TFW83" s="425"/>
      <c r="TFX83" s="425"/>
      <c r="TFY83" s="425"/>
      <c r="TFZ83" s="425"/>
      <c r="TGA83" s="425"/>
      <c r="TGB83" s="425"/>
      <c r="TGC83" s="425"/>
      <c r="TGD83" s="425"/>
      <c r="TGE83" s="425"/>
      <c r="TGF83" s="425"/>
      <c r="TGG83" s="425"/>
      <c r="TGH83" s="425"/>
      <c r="TGI83" s="425"/>
      <c r="TGJ83" s="425"/>
      <c r="TGK83" s="425"/>
      <c r="TGL83" s="425"/>
      <c r="TGM83" s="425"/>
      <c r="TGN83" s="425"/>
      <c r="TGO83" s="425"/>
      <c r="TGP83" s="425"/>
      <c r="TGQ83" s="425"/>
      <c r="TGR83" s="425"/>
      <c r="TGS83" s="425"/>
      <c r="TGT83" s="425"/>
      <c r="TGU83" s="425"/>
      <c r="TGV83" s="425"/>
      <c r="TGW83" s="425"/>
      <c r="TGX83" s="425"/>
      <c r="TGY83" s="425"/>
      <c r="TGZ83" s="425"/>
      <c r="THA83" s="425"/>
      <c r="THB83" s="425"/>
      <c r="THC83" s="425"/>
      <c r="THD83" s="425"/>
      <c r="THE83" s="425"/>
      <c r="THF83" s="425"/>
      <c r="THG83" s="425"/>
      <c r="THH83" s="425"/>
      <c r="THI83" s="425"/>
      <c r="THJ83" s="425"/>
      <c r="THK83" s="425"/>
      <c r="THL83" s="425"/>
      <c r="THM83" s="425"/>
      <c r="THN83" s="425"/>
      <c r="THO83" s="425"/>
      <c r="THP83" s="425"/>
      <c r="THQ83" s="425"/>
      <c r="THR83" s="425"/>
      <c r="THS83" s="425"/>
      <c r="THT83" s="425"/>
      <c r="THU83" s="425"/>
      <c r="THV83" s="425"/>
      <c r="THW83" s="425"/>
      <c r="THX83" s="425"/>
      <c r="THY83" s="425"/>
      <c r="THZ83" s="425"/>
      <c r="TIA83" s="425"/>
      <c r="TIB83" s="425"/>
      <c r="TIC83" s="425"/>
      <c r="TID83" s="425"/>
      <c r="TIE83" s="425"/>
      <c r="TIF83" s="425"/>
      <c r="TIG83" s="425"/>
      <c r="TIH83" s="425"/>
      <c r="TII83" s="425"/>
      <c r="TIJ83" s="425"/>
      <c r="TIK83" s="425"/>
      <c r="TIL83" s="425"/>
      <c r="TIM83" s="425"/>
      <c r="TIN83" s="425"/>
      <c r="TIO83" s="425"/>
      <c r="TIP83" s="425"/>
      <c r="TIQ83" s="425"/>
      <c r="TIR83" s="425"/>
      <c r="TIS83" s="425"/>
      <c r="TIT83" s="425"/>
      <c r="TIU83" s="425"/>
      <c r="TIV83" s="425"/>
      <c r="TIW83" s="425"/>
      <c r="TIX83" s="425"/>
      <c r="TIY83" s="425"/>
      <c r="TIZ83" s="425"/>
      <c r="TJA83" s="425"/>
      <c r="TJB83" s="425"/>
      <c r="TJC83" s="425"/>
      <c r="TJD83" s="425"/>
      <c r="TJE83" s="425"/>
      <c r="TJF83" s="425"/>
      <c r="TJG83" s="425"/>
      <c r="TJH83" s="425"/>
      <c r="TJI83" s="425"/>
      <c r="TJJ83" s="425"/>
      <c r="TJK83" s="425"/>
      <c r="TJL83" s="425"/>
      <c r="TJM83" s="425"/>
      <c r="TJN83" s="425"/>
      <c r="TJO83" s="425"/>
      <c r="TJP83" s="425"/>
      <c r="TJQ83" s="425"/>
      <c r="TJR83" s="425"/>
      <c r="TJS83" s="425"/>
      <c r="TJT83" s="425"/>
      <c r="TJU83" s="425"/>
      <c r="TJV83" s="425"/>
      <c r="TJW83" s="425"/>
      <c r="TJX83" s="425"/>
      <c r="TJY83" s="425"/>
      <c r="TJZ83" s="425"/>
      <c r="TKA83" s="425"/>
      <c r="TKB83" s="425"/>
      <c r="TKC83" s="425"/>
      <c r="TKD83" s="425"/>
      <c r="TKE83" s="425"/>
      <c r="TKF83" s="425"/>
      <c r="TKG83" s="425"/>
      <c r="TKH83" s="425"/>
      <c r="TKI83" s="425"/>
      <c r="TKJ83" s="425"/>
      <c r="TKK83" s="425"/>
      <c r="TKL83" s="425"/>
      <c r="TKM83" s="425"/>
      <c r="TKN83" s="425"/>
      <c r="TKO83" s="425"/>
      <c r="TKP83" s="425"/>
      <c r="TKQ83" s="425"/>
      <c r="TKR83" s="425"/>
      <c r="TKS83" s="425"/>
      <c r="TKT83" s="425"/>
      <c r="TKU83" s="425"/>
      <c r="TKV83" s="425"/>
      <c r="TKW83" s="425"/>
      <c r="TKX83" s="425"/>
      <c r="TKY83" s="425"/>
      <c r="TKZ83" s="425"/>
      <c r="TLA83" s="425"/>
      <c r="TLB83" s="425"/>
      <c r="TLC83" s="425"/>
      <c r="TLD83" s="425"/>
      <c r="TLE83" s="425"/>
      <c r="TLF83" s="425"/>
      <c r="TLG83" s="425"/>
      <c r="TLH83" s="425"/>
      <c r="TLI83" s="425"/>
      <c r="TLJ83" s="425"/>
      <c r="TLK83" s="425"/>
      <c r="TLL83" s="425"/>
      <c r="TLM83" s="425"/>
      <c r="TLN83" s="425"/>
      <c r="TLO83" s="425"/>
      <c r="TLP83" s="425"/>
      <c r="TLQ83" s="425"/>
      <c r="TLR83" s="425"/>
      <c r="TLS83" s="425"/>
      <c r="TLT83" s="425"/>
      <c r="TLU83" s="425"/>
      <c r="TLV83" s="425"/>
      <c r="TLW83" s="425"/>
      <c r="TLX83" s="425"/>
      <c r="TLY83" s="425"/>
      <c r="TLZ83" s="425"/>
      <c r="TMA83" s="425"/>
      <c r="TMB83" s="425"/>
      <c r="TMC83" s="425"/>
      <c r="TMD83" s="425"/>
      <c r="TME83" s="425"/>
      <c r="TMF83" s="425"/>
      <c r="TMG83" s="425"/>
      <c r="TMH83" s="425"/>
      <c r="TMI83" s="425"/>
      <c r="TMJ83" s="425"/>
      <c r="TMK83" s="425"/>
      <c r="TML83" s="425"/>
      <c r="TMM83" s="425"/>
      <c r="TMN83" s="425"/>
      <c r="TMO83" s="425"/>
      <c r="TMP83" s="425"/>
      <c r="TMQ83" s="425"/>
      <c r="TMR83" s="425"/>
      <c r="TMS83" s="425"/>
      <c r="TMT83" s="425"/>
      <c r="TMU83" s="425"/>
      <c r="TMV83" s="425"/>
      <c r="TMW83" s="425"/>
      <c r="TMX83" s="425"/>
      <c r="TMY83" s="425"/>
      <c r="TMZ83" s="425"/>
      <c r="TNA83" s="425"/>
      <c r="TNB83" s="425"/>
      <c r="TNC83" s="425"/>
      <c r="TND83" s="425"/>
      <c r="TNE83" s="425"/>
      <c r="TNF83" s="425"/>
      <c r="TNG83" s="425"/>
      <c r="TNH83" s="425"/>
      <c r="TNI83" s="425"/>
      <c r="TNJ83" s="425"/>
      <c r="TNK83" s="425"/>
      <c r="TNL83" s="425"/>
      <c r="TNM83" s="425"/>
      <c r="TNN83" s="425"/>
      <c r="TNO83" s="425"/>
      <c r="TNP83" s="425"/>
      <c r="TNQ83" s="425"/>
      <c r="TNR83" s="425"/>
      <c r="TNS83" s="425"/>
      <c r="TNT83" s="425"/>
      <c r="TNU83" s="425"/>
      <c r="TNV83" s="425"/>
      <c r="TNW83" s="425"/>
      <c r="TNX83" s="425"/>
      <c r="TNY83" s="425"/>
      <c r="TNZ83" s="425"/>
      <c r="TOA83" s="425"/>
      <c r="TOB83" s="425"/>
      <c r="TOC83" s="425"/>
      <c r="TOD83" s="425"/>
      <c r="TOE83" s="425"/>
      <c r="TOF83" s="425"/>
      <c r="TOG83" s="425"/>
      <c r="TOH83" s="425"/>
      <c r="TOI83" s="425"/>
      <c r="TOJ83" s="425"/>
      <c r="TOK83" s="425"/>
      <c r="TOL83" s="425"/>
      <c r="TOM83" s="425"/>
      <c r="TON83" s="425"/>
      <c r="TOO83" s="425"/>
      <c r="TOP83" s="425"/>
      <c r="TOQ83" s="425"/>
      <c r="TOR83" s="425"/>
      <c r="TOS83" s="425"/>
      <c r="TOT83" s="425"/>
      <c r="TOU83" s="425"/>
      <c r="TOV83" s="425"/>
      <c r="TOW83" s="425"/>
      <c r="TOX83" s="425"/>
      <c r="TOY83" s="425"/>
      <c r="TOZ83" s="425"/>
      <c r="TPA83" s="425"/>
      <c r="TPB83" s="425"/>
      <c r="TPC83" s="425"/>
      <c r="TPD83" s="425"/>
      <c r="TPE83" s="425"/>
      <c r="TPF83" s="425"/>
      <c r="TPG83" s="425"/>
      <c r="TPH83" s="425"/>
      <c r="TPI83" s="425"/>
      <c r="TPJ83" s="425"/>
      <c r="TPK83" s="425"/>
      <c r="TPL83" s="425"/>
      <c r="TPM83" s="425"/>
      <c r="TPN83" s="425"/>
      <c r="TPO83" s="425"/>
      <c r="TPP83" s="425"/>
      <c r="TPQ83" s="425"/>
      <c r="TPR83" s="425"/>
      <c r="TPS83" s="425"/>
      <c r="TPT83" s="425"/>
      <c r="TPU83" s="425"/>
      <c r="TPV83" s="425"/>
      <c r="TPW83" s="425"/>
      <c r="TPX83" s="425"/>
      <c r="TPY83" s="425"/>
      <c r="TPZ83" s="425"/>
      <c r="TQA83" s="425"/>
      <c r="TQB83" s="425"/>
      <c r="TQC83" s="425"/>
      <c r="TQD83" s="425"/>
      <c r="TQE83" s="425"/>
      <c r="TQF83" s="425"/>
      <c r="TQG83" s="425"/>
      <c r="TQH83" s="425"/>
      <c r="TQI83" s="425"/>
      <c r="TQJ83" s="425"/>
      <c r="TQK83" s="425"/>
      <c r="TQL83" s="425"/>
      <c r="TQM83" s="425"/>
      <c r="TQN83" s="425"/>
      <c r="TQO83" s="425"/>
      <c r="TQP83" s="425"/>
      <c r="TQQ83" s="425"/>
      <c r="TQR83" s="425"/>
      <c r="TQS83" s="425"/>
      <c r="TQT83" s="425"/>
      <c r="TQU83" s="425"/>
      <c r="TQV83" s="425"/>
      <c r="TQW83" s="425"/>
      <c r="TQX83" s="425"/>
      <c r="TQY83" s="425"/>
      <c r="TQZ83" s="425"/>
      <c r="TRA83" s="425"/>
      <c r="TRB83" s="425"/>
      <c r="TRC83" s="425"/>
      <c r="TRD83" s="425"/>
      <c r="TRE83" s="425"/>
      <c r="TRF83" s="425"/>
      <c r="TRG83" s="425"/>
      <c r="TRH83" s="425"/>
      <c r="TRI83" s="425"/>
      <c r="TRJ83" s="425"/>
      <c r="TRK83" s="425"/>
      <c r="TRL83" s="425"/>
      <c r="TRM83" s="425"/>
      <c r="TRN83" s="425"/>
      <c r="TRO83" s="425"/>
      <c r="TRP83" s="425"/>
      <c r="TRQ83" s="425"/>
      <c r="TRR83" s="425"/>
      <c r="TRS83" s="425"/>
      <c r="TRT83" s="425"/>
      <c r="TRU83" s="425"/>
      <c r="TRV83" s="425"/>
      <c r="TRW83" s="425"/>
      <c r="TRX83" s="425"/>
      <c r="TRY83" s="425"/>
      <c r="TRZ83" s="425"/>
      <c r="TSA83" s="425"/>
      <c r="TSB83" s="425"/>
      <c r="TSC83" s="425"/>
      <c r="TSD83" s="425"/>
      <c r="TSE83" s="425"/>
      <c r="TSF83" s="425"/>
      <c r="TSG83" s="425"/>
      <c r="TSH83" s="425"/>
      <c r="TSI83" s="425"/>
      <c r="TSJ83" s="425"/>
      <c r="TSK83" s="425"/>
      <c r="TSL83" s="425"/>
      <c r="TSM83" s="425"/>
      <c r="TSN83" s="425"/>
      <c r="TSO83" s="425"/>
      <c r="TSP83" s="425"/>
      <c r="TSQ83" s="425"/>
      <c r="TSR83" s="425"/>
      <c r="TSS83" s="425"/>
      <c r="TST83" s="425"/>
      <c r="TSU83" s="425"/>
      <c r="TSV83" s="425"/>
      <c r="TSW83" s="425"/>
      <c r="TSX83" s="425"/>
      <c r="TSY83" s="425"/>
      <c r="TSZ83" s="425"/>
      <c r="TTA83" s="425"/>
      <c r="TTB83" s="425"/>
      <c r="TTC83" s="425"/>
      <c r="TTD83" s="425"/>
      <c r="TTE83" s="425"/>
      <c r="TTF83" s="425"/>
      <c r="TTG83" s="425"/>
      <c r="TTH83" s="425"/>
      <c r="TTI83" s="425"/>
      <c r="TTJ83" s="425"/>
      <c r="TTK83" s="425"/>
      <c r="TTL83" s="425"/>
      <c r="TTM83" s="425"/>
      <c r="TTN83" s="425"/>
      <c r="TTO83" s="425"/>
      <c r="TTP83" s="425"/>
      <c r="TTQ83" s="425"/>
      <c r="TTR83" s="425"/>
      <c r="TTS83" s="425"/>
      <c r="TTT83" s="425"/>
      <c r="TTU83" s="425"/>
      <c r="TTV83" s="425"/>
      <c r="TTW83" s="425"/>
      <c r="TTX83" s="425"/>
      <c r="TTY83" s="425"/>
      <c r="TTZ83" s="425"/>
      <c r="TUA83" s="425"/>
      <c r="TUB83" s="425"/>
      <c r="TUC83" s="425"/>
      <c r="TUD83" s="425"/>
      <c r="TUE83" s="425"/>
      <c r="TUF83" s="425"/>
      <c r="TUG83" s="425"/>
      <c r="TUH83" s="425"/>
      <c r="TUI83" s="425"/>
      <c r="TUJ83" s="425"/>
      <c r="TUK83" s="425"/>
      <c r="TUL83" s="425"/>
      <c r="TUM83" s="425"/>
      <c r="TUN83" s="425"/>
      <c r="TUO83" s="425"/>
      <c r="TUP83" s="425"/>
      <c r="TUQ83" s="425"/>
      <c r="TUR83" s="425"/>
      <c r="TUS83" s="425"/>
      <c r="TUT83" s="425"/>
      <c r="TUU83" s="425"/>
      <c r="TUV83" s="425"/>
      <c r="TUW83" s="425"/>
      <c r="TUX83" s="425"/>
      <c r="TUY83" s="425"/>
      <c r="TUZ83" s="425"/>
      <c r="TVA83" s="425"/>
      <c r="TVB83" s="425"/>
      <c r="TVC83" s="425"/>
      <c r="TVD83" s="425"/>
      <c r="TVE83" s="425"/>
      <c r="TVF83" s="425"/>
      <c r="TVG83" s="425"/>
      <c r="TVH83" s="425"/>
      <c r="TVI83" s="425"/>
      <c r="TVJ83" s="425"/>
      <c r="TVK83" s="425"/>
      <c r="TVL83" s="425"/>
      <c r="TVM83" s="425"/>
      <c r="TVN83" s="425"/>
      <c r="TVO83" s="425"/>
      <c r="TVP83" s="425"/>
      <c r="TVQ83" s="425"/>
      <c r="TVR83" s="425"/>
      <c r="TVS83" s="425"/>
      <c r="TVT83" s="425"/>
      <c r="TVU83" s="425"/>
      <c r="TVV83" s="425"/>
      <c r="TVW83" s="425"/>
      <c r="TVX83" s="425"/>
      <c r="TVY83" s="425"/>
      <c r="TVZ83" s="425"/>
      <c r="TWA83" s="425"/>
      <c r="TWB83" s="425"/>
      <c r="TWC83" s="425"/>
      <c r="TWD83" s="425"/>
      <c r="TWE83" s="425"/>
      <c r="TWF83" s="425"/>
      <c r="TWG83" s="425"/>
      <c r="TWH83" s="425"/>
      <c r="TWI83" s="425"/>
      <c r="TWJ83" s="425"/>
      <c r="TWK83" s="425"/>
      <c r="TWL83" s="425"/>
      <c r="TWM83" s="425"/>
      <c r="TWN83" s="425"/>
      <c r="TWO83" s="425"/>
      <c r="TWP83" s="425"/>
      <c r="TWQ83" s="425"/>
      <c r="TWR83" s="425"/>
      <c r="TWS83" s="425"/>
      <c r="TWT83" s="425"/>
      <c r="TWU83" s="425"/>
      <c r="TWV83" s="425"/>
      <c r="TWW83" s="425"/>
      <c r="TWX83" s="425"/>
      <c r="TWY83" s="425"/>
      <c r="TWZ83" s="425"/>
      <c r="TXA83" s="425"/>
      <c r="TXB83" s="425"/>
      <c r="TXC83" s="425"/>
      <c r="TXD83" s="425"/>
      <c r="TXE83" s="425"/>
      <c r="TXF83" s="425"/>
      <c r="TXG83" s="425"/>
      <c r="TXH83" s="425"/>
      <c r="TXI83" s="425"/>
      <c r="TXJ83" s="425"/>
      <c r="TXK83" s="425"/>
      <c r="TXL83" s="425"/>
      <c r="TXM83" s="425"/>
      <c r="TXN83" s="425"/>
      <c r="TXO83" s="425"/>
      <c r="TXP83" s="425"/>
      <c r="TXQ83" s="425"/>
      <c r="TXR83" s="425"/>
      <c r="TXS83" s="425"/>
      <c r="TXT83" s="425"/>
      <c r="TXU83" s="425"/>
      <c r="TXV83" s="425"/>
      <c r="TXW83" s="425"/>
      <c r="TXX83" s="425"/>
      <c r="TXY83" s="425"/>
      <c r="TXZ83" s="425"/>
      <c r="TYA83" s="425"/>
      <c r="TYB83" s="425"/>
      <c r="TYC83" s="425"/>
      <c r="TYD83" s="425"/>
      <c r="TYE83" s="425"/>
      <c r="TYF83" s="425"/>
      <c r="TYG83" s="425"/>
      <c r="TYH83" s="425"/>
      <c r="TYI83" s="425"/>
      <c r="TYJ83" s="425"/>
      <c r="TYK83" s="425"/>
      <c r="TYL83" s="425"/>
      <c r="TYM83" s="425"/>
      <c r="TYN83" s="425"/>
      <c r="TYO83" s="425"/>
      <c r="TYP83" s="425"/>
      <c r="TYQ83" s="425"/>
      <c r="TYR83" s="425"/>
      <c r="TYS83" s="425"/>
      <c r="TYT83" s="425"/>
      <c r="TYU83" s="425"/>
      <c r="TYV83" s="425"/>
      <c r="TYW83" s="425"/>
      <c r="TYX83" s="425"/>
      <c r="TYY83" s="425"/>
      <c r="TYZ83" s="425"/>
      <c r="TZA83" s="425"/>
      <c r="TZB83" s="425"/>
      <c r="TZC83" s="425"/>
      <c r="TZD83" s="425"/>
      <c r="TZE83" s="425"/>
      <c r="TZF83" s="425"/>
      <c r="TZG83" s="425"/>
      <c r="TZH83" s="425"/>
      <c r="TZI83" s="425"/>
      <c r="TZJ83" s="425"/>
      <c r="TZK83" s="425"/>
      <c r="TZL83" s="425"/>
      <c r="TZM83" s="425"/>
      <c r="TZN83" s="425"/>
      <c r="TZO83" s="425"/>
      <c r="TZP83" s="425"/>
      <c r="TZQ83" s="425"/>
      <c r="TZR83" s="425"/>
      <c r="TZS83" s="425"/>
      <c r="TZT83" s="425"/>
      <c r="TZU83" s="425"/>
      <c r="TZV83" s="425"/>
      <c r="TZW83" s="425"/>
      <c r="TZX83" s="425"/>
      <c r="TZY83" s="425"/>
      <c r="TZZ83" s="425"/>
      <c r="UAA83" s="425"/>
      <c r="UAB83" s="425"/>
      <c r="UAC83" s="425"/>
      <c r="UAD83" s="425"/>
      <c r="UAE83" s="425"/>
      <c r="UAF83" s="425"/>
      <c r="UAG83" s="425"/>
      <c r="UAH83" s="425"/>
      <c r="UAI83" s="425"/>
      <c r="UAJ83" s="425"/>
      <c r="UAK83" s="425"/>
      <c r="UAL83" s="425"/>
      <c r="UAM83" s="425"/>
      <c r="UAN83" s="425"/>
      <c r="UAO83" s="425"/>
      <c r="UAP83" s="425"/>
      <c r="UAQ83" s="425"/>
      <c r="UAR83" s="425"/>
      <c r="UAS83" s="425"/>
      <c r="UAT83" s="425"/>
      <c r="UAU83" s="425"/>
      <c r="UAV83" s="425"/>
      <c r="UAW83" s="425"/>
      <c r="UAX83" s="425"/>
      <c r="UAY83" s="425"/>
      <c r="UAZ83" s="425"/>
      <c r="UBA83" s="425"/>
      <c r="UBB83" s="425"/>
      <c r="UBC83" s="425"/>
      <c r="UBD83" s="425"/>
      <c r="UBE83" s="425"/>
      <c r="UBF83" s="425"/>
      <c r="UBG83" s="425"/>
      <c r="UBH83" s="425"/>
      <c r="UBI83" s="425"/>
      <c r="UBJ83" s="425"/>
      <c r="UBK83" s="425"/>
      <c r="UBL83" s="425"/>
      <c r="UBM83" s="425"/>
      <c r="UBN83" s="425"/>
      <c r="UBO83" s="425"/>
      <c r="UBP83" s="425"/>
      <c r="UBQ83" s="425"/>
      <c r="UBR83" s="425"/>
      <c r="UBS83" s="425"/>
      <c r="UBT83" s="425"/>
      <c r="UBU83" s="425"/>
      <c r="UBV83" s="425"/>
      <c r="UBW83" s="425"/>
      <c r="UBX83" s="425"/>
      <c r="UBY83" s="425"/>
      <c r="UBZ83" s="425"/>
      <c r="UCA83" s="425"/>
      <c r="UCB83" s="425"/>
      <c r="UCC83" s="425"/>
      <c r="UCD83" s="425"/>
      <c r="UCE83" s="425"/>
      <c r="UCF83" s="425"/>
      <c r="UCG83" s="425"/>
      <c r="UCH83" s="425"/>
      <c r="UCI83" s="425"/>
      <c r="UCJ83" s="425"/>
      <c r="UCK83" s="425"/>
      <c r="UCL83" s="425"/>
      <c r="UCM83" s="425"/>
      <c r="UCN83" s="425"/>
      <c r="UCO83" s="425"/>
      <c r="UCP83" s="425"/>
      <c r="UCQ83" s="425"/>
      <c r="UCR83" s="425"/>
      <c r="UCS83" s="425"/>
      <c r="UCT83" s="425"/>
      <c r="UCU83" s="425"/>
      <c r="UCV83" s="425"/>
      <c r="UCW83" s="425"/>
      <c r="UCX83" s="425"/>
      <c r="UCY83" s="425"/>
      <c r="UCZ83" s="425"/>
      <c r="UDA83" s="425"/>
      <c r="UDB83" s="425"/>
      <c r="UDC83" s="425"/>
      <c r="UDD83" s="425"/>
      <c r="UDE83" s="425"/>
      <c r="UDF83" s="425"/>
      <c r="UDG83" s="425"/>
      <c r="UDH83" s="425"/>
      <c r="UDI83" s="425"/>
      <c r="UDJ83" s="425"/>
      <c r="UDK83" s="425"/>
      <c r="UDL83" s="425"/>
      <c r="UDM83" s="425"/>
      <c r="UDN83" s="425"/>
      <c r="UDO83" s="425"/>
      <c r="UDP83" s="425"/>
      <c r="UDQ83" s="425"/>
      <c r="UDR83" s="425"/>
      <c r="UDS83" s="425"/>
      <c r="UDT83" s="425"/>
      <c r="UDU83" s="425"/>
      <c r="UDV83" s="425"/>
      <c r="UDW83" s="425"/>
      <c r="UDX83" s="425"/>
      <c r="UDY83" s="425"/>
      <c r="UDZ83" s="425"/>
      <c r="UEA83" s="425"/>
      <c r="UEB83" s="425"/>
      <c r="UEC83" s="425"/>
      <c r="UED83" s="425"/>
      <c r="UEE83" s="425"/>
      <c r="UEF83" s="425"/>
      <c r="UEG83" s="425"/>
      <c r="UEH83" s="425"/>
      <c r="UEI83" s="425"/>
      <c r="UEJ83" s="425"/>
      <c r="UEK83" s="425"/>
      <c r="UEL83" s="425"/>
      <c r="UEM83" s="425"/>
      <c r="UEN83" s="425"/>
      <c r="UEO83" s="425"/>
      <c r="UEP83" s="425"/>
      <c r="UEQ83" s="425"/>
      <c r="UER83" s="425"/>
      <c r="UES83" s="425"/>
      <c r="UET83" s="425"/>
      <c r="UEU83" s="425"/>
      <c r="UEV83" s="425"/>
      <c r="UEW83" s="425"/>
      <c r="UEX83" s="425"/>
      <c r="UEY83" s="425"/>
      <c r="UEZ83" s="425"/>
      <c r="UFA83" s="425"/>
      <c r="UFB83" s="425"/>
      <c r="UFC83" s="425"/>
      <c r="UFD83" s="425"/>
      <c r="UFE83" s="425"/>
      <c r="UFF83" s="425"/>
      <c r="UFG83" s="425"/>
      <c r="UFH83" s="425"/>
      <c r="UFI83" s="425"/>
      <c r="UFJ83" s="425"/>
      <c r="UFK83" s="425"/>
      <c r="UFL83" s="425"/>
      <c r="UFM83" s="425"/>
      <c r="UFN83" s="425"/>
      <c r="UFO83" s="425"/>
      <c r="UFP83" s="425"/>
      <c r="UFQ83" s="425"/>
      <c r="UFR83" s="425"/>
      <c r="UFS83" s="425"/>
      <c r="UFT83" s="425"/>
      <c r="UFU83" s="425"/>
      <c r="UFV83" s="425"/>
      <c r="UFW83" s="425"/>
      <c r="UFX83" s="425"/>
      <c r="UFY83" s="425"/>
      <c r="UFZ83" s="425"/>
      <c r="UGA83" s="425"/>
      <c r="UGB83" s="425"/>
      <c r="UGC83" s="425"/>
      <c r="UGD83" s="425"/>
      <c r="UGE83" s="425"/>
      <c r="UGF83" s="425"/>
      <c r="UGG83" s="425"/>
      <c r="UGH83" s="425"/>
      <c r="UGI83" s="425"/>
      <c r="UGJ83" s="425"/>
      <c r="UGK83" s="425"/>
      <c r="UGL83" s="425"/>
      <c r="UGM83" s="425"/>
      <c r="UGN83" s="425"/>
      <c r="UGO83" s="425"/>
      <c r="UGP83" s="425"/>
      <c r="UGQ83" s="425"/>
      <c r="UGR83" s="425"/>
      <c r="UGS83" s="425"/>
      <c r="UGT83" s="425"/>
      <c r="UGU83" s="425"/>
      <c r="UGV83" s="425"/>
      <c r="UGW83" s="425"/>
      <c r="UGX83" s="425"/>
      <c r="UGY83" s="425"/>
      <c r="UGZ83" s="425"/>
      <c r="UHA83" s="425"/>
      <c r="UHB83" s="425"/>
      <c r="UHC83" s="425"/>
      <c r="UHD83" s="425"/>
      <c r="UHE83" s="425"/>
      <c r="UHF83" s="425"/>
      <c r="UHG83" s="425"/>
      <c r="UHH83" s="425"/>
      <c r="UHI83" s="425"/>
      <c r="UHJ83" s="425"/>
      <c r="UHK83" s="425"/>
      <c r="UHL83" s="425"/>
      <c r="UHM83" s="425"/>
      <c r="UHN83" s="425"/>
      <c r="UHO83" s="425"/>
      <c r="UHP83" s="425"/>
      <c r="UHQ83" s="425"/>
      <c r="UHR83" s="425"/>
      <c r="UHS83" s="425"/>
      <c r="UHT83" s="425"/>
      <c r="UHU83" s="425"/>
      <c r="UHV83" s="425"/>
      <c r="UHW83" s="425"/>
      <c r="UHX83" s="425"/>
      <c r="UHY83" s="425"/>
      <c r="UHZ83" s="425"/>
      <c r="UIA83" s="425"/>
      <c r="UIB83" s="425"/>
      <c r="UIC83" s="425"/>
      <c r="UID83" s="425"/>
      <c r="UIE83" s="425"/>
      <c r="UIF83" s="425"/>
      <c r="UIG83" s="425"/>
      <c r="UIH83" s="425"/>
      <c r="UII83" s="425"/>
      <c r="UIJ83" s="425"/>
      <c r="UIK83" s="425"/>
      <c r="UIL83" s="425"/>
      <c r="UIM83" s="425"/>
      <c r="UIN83" s="425"/>
      <c r="UIO83" s="425"/>
      <c r="UIP83" s="425"/>
      <c r="UIQ83" s="425"/>
      <c r="UIR83" s="425"/>
      <c r="UIS83" s="425"/>
      <c r="UIT83" s="425"/>
      <c r="UIU83" s="425"/>
      <c r="UIV83" s="425"/>
      <c r="UIW83" s="425"/>
      <c r="UIX83" s="425"/>
      <c r="UIY83" s="425"/>
      <c r="UIZ83" s="425"/>
      <c r="UJA83" s="425"/>
      <c r="UJB83" s="425"/>
      <c r="UJC83" s="425"/>
      <c r="UJD83" s="425"/>
      <c r="UJE83" s="425"/>
      <c r="UJF83" s="425"/>
      <c r="UJG83" s="425"/>
      <c r="UJH83" s="425"/>
      <c r="UJI83" s="425"/>
      <c r="UJJ83" s="425"/>
      <c r="UJK83" s="425"/>
      <c r="UJL83" s="425"/>
      <c r="UJM83" s="425"/>
      <c r="UJN83" s="425"/>
      <c r="UJO83" s="425"/>
      <c r="UJP83" s="425"/>
      <c r="UJQ83" s="425"/>
      <c r="UJR83" s="425"/>
      <c r="UJS83" s="425"/>
      <c r="UJT83" s="425"/>
      <c r="UJU83" s="425"/>
      <c r="UJV83" s="425"/>
      <c r="UJW83" s="425"/>
      <c r="UJX83" s="425"/>
      <c r="UJY83" s="425"/>
      <c r="UJZ83" s="425"/>
      <c r="UKA83" s="425"/>
      <c r="UKB83" s="425"/>
      <c r="UKC83" s="425"/>
      <c r="UKD83" s="425"/>
      <c r="UKE83" s="425"/>
      <c r="UKF83" s="425"/>
      <c r="UKG83" s="425"/>
      <c r="UKH83" s="425"/>
      <c r="UKI83" s="425"/>
      <c r="UKJ83" s="425"/>
      <c r="UKK83" s="425"/>
      <c r="UKL83" s="425"/>
      <c r="UKM83" s="425"/>
      <c r="UKN83" s="425"/>
      <c r="UKO83" s="425"/>
      <c r="UKP83" s="425"/>
      <c r="UKQ83" s="425"/>
      <c r="UKR83" s="425"/>
      <c r="UKS83" s="425"/>
      <c r="UKT83" s="425"/>
      <c r="UKU83" s="425"/>
      <c r="UKV83" s="425"/>
      <c r="UKW83" s="425"/>
      <c r="UKX83" s="425"/>
      <c r="UKY83" s="425"/>
      <c r="UKZ83" s="425"/>
      <c r="ULA83" s="425"/>
      <c r="ULB83" s="425"/>
      <c r="ULC83" s="425"/>
      <c r="ULD83" s="425"/>
      <c r="ULE83" s="425"/>
      <c r="ULF83" s="425"/>
      <c r="ULG83" s="425"/>
      <c r="ULH83" s="425"/>
      <c r="ULI83" s="425"/>
      <c r="ULJ83" s="425"/>
      <c r="ULK83" s="425"/>
      <c r="ULL83" s="425"/>
      <c r="ULM83" s="425"/>
      <c r="ULN83" s="425"/>
      <c r="ULO83" s="425"/>
      <c r="ULP83" s="425"/>
      <c r="ULQ83" s="425"/>
      <c r="ULR83" s="425"/>
      <c r="ULS83" s="425"/>
      <c r="ULT83" s="425"/>
      <c r="ULU83" s="425"/>
      <c r="ULV83" s="425"/>
      <c r="ULW83" s="425"/>
      <c r="ULX83" s="425"/>
      <c r="ULY83" s="425"/>
      <c r="ULZ83" s="425"/>
      <c r="UMA83" s="425"/>
      <c r="UMB83" s="425"/>
      <c r="UMC83" s="425"/>
      <c r="UMD83" s="425"/>
      <c r="UME83" s="425"/>
      <c r="UMF83" s="425"/>
      <c r="UMG83" s="425"/>
      <c r="UMH83" s="425"/>
      <c r="UMI83" s="425"/>
      <c r="UMJ83" s="425"/>
      <c r="UMK83" s="425"/>
      <c r="UML83" s="425"/>
      <c r="UMM83" s="425"/>
      <c r="UMN83" s="425"/>
      <c r="UMO83" s="425"/>
      <c r="UMP83" s="425"/>
      <c r="UMQ83" s="425"/>
      <c r="UMR83" s="425"/>
      <c r="UMS83" s="425"/>
      <c r="UMT83" s="425"/>
      <c r="UMU83" s="425"/>
      <c r="UMV83" s="425"/>
      <c r="UMW83" s="425"/>
      <c r="UMX83" s="425"/>
      <c r="UMY83" s="425"/>
      <c r="UMZ83" s="425"/>
      <c r="UNA83" s="425"/>
      <c r="UNB83" s="425"/>
      <c r="UNC83" s="425"/>
      <c r="UND83" s="425"/>
      <c r="UNE83" s="425"/>
      <c r="UNF83" s="425"/>
      <c r="UNG83" s="425"/>
      <c r="UNH83" s="425"/>
      <c r="UNI83" s="425"/>
      <c r="UNJ83" s="425"/>
      <c r="UNK83" s="425"/>
      <c r="UNL83" s="425"/>
      <c r="UNM83" s="425"/>
      <c r="UNN83" s="425"/>
      <c r="UNO83" s="425"/>
      <c r="UNP83" s="425"/>
      <c r="UNQ83" s="425"/>
      <c r="UNR83" s="425"/>
      <c r="UNS83" s="425"/>
      <c r="UNT83" s="425"/>
      <c r="UNU83" s="425"/>
      <c r="UNV83" s="425"/>
      <c r="UNW83" s="425"/>
      <c r="UNX83" s="425"/>
      <c r="UNY83" s="425"/>
      <c r="UNZ83" s="425"/>
      <c r="UOA83" s="425"/>
      <c r="UOB83" s="425"/>
      <c r="UOC83" s="425"/>
      <c r="UOD83" s="425"/>
      <c r="UOE83" s="425"/>
      <c r="UOF83" s="425"/>
      <c r="UOG83" s="425"/>
      <c r="UOH83" s="425"/>
      <c r="UOI83" s="425"/>
      <c r="UOJ83" s="425"/>
      <c r="UOK83" s="425"/>
      <c r="UOL83" s="425"/>
      <c r="UOM83" s="425"/>
      <c r="UON83" s="425"/>
      <c r="UOO83" s="425"/>
      <c r="UOP83" s="425"/>
      <c r="UOQ83" s="425"/>
      <c r="UOR83" s="425"/>
      <c r="UOS83" s="425"/>
      <c r="UOT83" s="425"/>
      <c r="UOU83" s="425"/>
      <c r="UOV83" s="425"/>
      <c r="UOW83" s="425"/>
      <c r="UOX83" s="425"/>
      <c r="UOY83" s="425"/>
      <c r="UOZ83" s="425"/>
      <c r="UPA83" s="425"/>
      <c r="UPB83" s="425"/>
      <c r="UPC83" s="425"/>
      <c r="UPD83" s="425"/>
      <c r="UPE83" s="425"/>
      <c r="UPF83" s="425"/>
      <c r="UPG83" s="425"/>
      <c r="UPH83" s="425"/>
      <c r="UPI83" s="425"/>
      <c r="UPJ83" s="425"/>
      <c r="UPK83" s="425"/>
      <c r="UPL83" s="425"/>
      <c r="UPM83" s="425"/>
      <c r="UPN83" s="425"/>
      <c r="UPO83" s="425"/>
      <c r="UPP83" s="425"/>
      <c r="UPQ83" s="425"/>
      <c r="UPR83" s="425"/>
      <c r="UPS83" s="425"/>
      <c r="UPT83" s="425"/>
      <c r="UPU83" s="425"/>
      <c r="UPV83" s="425"/>
      <c r="UPW83" s="425"/>
      <c r="UPX83" s="425"/>
      <c r="UPY83" s="425"/>
      <c r="UPZ83" s="425"/>
      <c r="UQA83" s="425"/>
      <c r="UQB83" s="425"/>
      <c r="UQC83" s="425"/>
      <c r="UQD83" s="425"/>
      <c r="UQE83" s="425"/>
      <c r="UQF83" s="425"/>
      <c r="UQG83" s="425"/>
      <c r="UQH83" s="425"/>
      <c r="UQI83" s="425"/>
      <c r="UQJ83" s="425"/>
      <c r="UQK83" s="425"/>
      <c r="UQL83" s="425"/>
      <c r="UQM83" s="425"/>
      <c r="UQN83" s="425"/>
      <c r="UQO83" s="425"/>
      <c r="UQP83" s="425"/>
      <c r="UQQ83" s="425"/>
      <c r="UQR83" s="425"/>
      <c r="UQS83" s="425"/>
      <c r="UQT83" s="425"/>
      <c r="UQU83" s="425"/>
      <c r="UQV83" s="425"/>
      <c r="UQW83" s="425"/>
      <c r="UQX83" s="425"/>
      <c r="UQY83" s="425"/>
      <c r="UQZ83" s="425"/>
      <c r="URA83" s="425"/>
      <c r="URB83" s="425"/>
      <c r="URC83" s="425"/>
      <c r="URD83" s="425"/>
      <c r="URE83" s="425"/>
      <c r="URF83" s="425"/>
      <c r="URG83" s="425"/>
      <c r="URH83" s="425"/>
      <c r="URI83" s="425"/>
      <c r="URJ83" s="425"/>
      <c r="URK83" s="425"/>
      <c r="URL83" s="425"/>
      <c r="URM83" s="425"/>
      <c r="URN83" s="425"/>
      <c r="URO83" s="425"/>
      <c r="URP83" s="425"/>
      <c r="URQ83" s="425"/>
      <c r="URR83" s="425"/>
      <c r="URS83" s="425"/>
      <c r="URT83" s="425"/>
      <c r="URU83" s="425"/>
      <c r="URV83" s="425"/>
      <c r="URW83" s="425"/>
      <c r="URX83" s="425"/>
      <c r="URY83" s="425"/>
      <c r="URZ83" s="425"/>
      <c r="USA83" s="425"/>
      <c r="USB83" s="425"/>
      <c r="USC83" s="425"/>
      <c r="USD83" s="425"/>
      <c r="USE83" s="425"/>
      <c r="USF83" s="425"/>
      <c r="USG83" s="425"/>
      <c r="USH83" s="425"/>
      <c r="USI83" s="425"/>
      <c r="USJ83" s="425"/>
      <c r="USK83" s="425"/>
      <c r="USL83" s="425"/>
      <c r="USM83" s="425"/>
      <c r="USN83" s="425"/>
      <c r="USO83" s="425"/>
      <c r="USP83" s="425"/>
      <c r="USQ83" s="425"/>
      <c r="USR83" s="425"/>
      <c r="USS83" s="425"/>
      <c r="UST83" s="425"/>
      <c r="USU83" s="425"/>
      <c r="USV83" s="425"/>
      <c r="USW83" s="425"/>
      <c r="USX83" s="425"/>
      <c r="USY83" s="425"/>
      <c r="USZ83" s="425"/>
      <c r="UTA83" s="425"/>
      <c r="UTB83" s="425"/>
      <c r="UTC83" s="425"/>
      <c r="UTD83" s="425"/>
      <c r="UTE83" s="425"/>
      <c r="UTF83" s="425"/>
      <c r="UTG83" s="425"/>
      <c r="UTH83" s="425"/>
      <c r="UTI83" s="425"/>
      <c r="UTJ83" s="425"/>
      <c r="UTK83" s="425"/>
      <c r="UTL83" s="425"/>
      <c r="UTM83" s="425"/>
      <c r="UTN83" s="425"/>
      <c r="UTO83" s="425"/>
      <c r="UTP83" s="425"/>
      <c r="UTQ83" s="425"/>
      <c r="UTR83" s="425"/>
      <c r="UTS83" s="425"/>
      <c r="UTT83" s="425"/>
      <c r="UTU83" s="425"/>
      <c r="UTV83" s="425"/>
      <c r="UTW83" s="425"/>
      <c r="UTX83" s="425"/>
      <c r="UTY83" s="425"/>
      <c r="UTZ83" s="425"/>
      <c r="UUA83" s="425"/>
      <c r="UUB83" s="425"/>
      <c r="UUC83" s="425"/>
      <c r="UUD83" s="425"/>
      <c r="UUE83" s="425"/>
      <c r="UUF83" s="425"/>
      <c r="UUG83" s="425"/>
      <c r="UUH83" s="425"/>
      <c r="UUI83" s="425"/>
      <c r="UUJ83" s="425"/>
      <c r="UUK83" s="425"/>
      <c r="UUL83" s="425"/>
      <c r="UUM83" s="425"/>
      <c r="UUN83" s="425"/>
      <c r="UUO83" s="425"/>
      <c r="UUP83" s="425"/>
      <c r="UUQ83" s="425"/>
      <c r="UUR83" s="425"/>
      <c r="UUS83" s="425"/>
      <c r="UUT83" s="425"/>
      <c r="UUU83" s="425"/>
      <c r="UUV83" s="425"/>
      <c r="UUW83" s="425"/>
      <c r="UUX83" s="425"/>
      <c r="UUY83" s="425"/>
      <c r="UUZ83" s="425"/>
      <c r="UVA83" s="425"/>
      <c r="UVB83" s="425"/>
      <c r="UVC83" s="425"/>
      <c r="UVD83" s="425"/>
      <c r="UVE83" s="425"/>
      <c r="UVF83" s="425"/>
      <c r="UVG83" s="425"/>
      <c r="UVH83" s="425"/>
      <c r="UVI83" s="425"/>
      <c r="UVJ83" s="425"/>
      <c r="UVK83" s="425"/>
      <c r="UVL83" s="425"/>
      <c r="UVM83" s="425"/>
      <c r="UVN83" s="425"/>
      <c r="UVO83" s="425"/>
      <c r="UVP83" s="425"/>
      <c r="UVQ83" s="425"/>
      <c r="UVR83" s="425"/>
      <c r="UVS83" s="425"/>
      <c r="UVT83" s="425"/>
      <c r="UVU83" s="425"/>
      <c r="UVV83" s="425"/>
      <c r="UVW83" s="425"/>
      <c r="UVX83" s="425"/>
      <c r="UVY83" s="425"/>
      <c r="UVZ83" s="425"/>
      <c r="UWA83" s="425"/>
      <c r="UWB83" s="425"/>
      <c r="UWC83" s="425"/>
      <c r="UWD83" s="425"/>
      <c r="UWE83" s="425"/>
      <c r="UWF83" s="425"/>
      <c r="UWG83" s="425"/>
      <c r="UWH83" s="425"/>
      <c r="UWI83" s="425"/>
      <c r="UWJ83" s="425"/>
      <c r="UWK83" s="425"/>
      <c r="UWL83" s="425"/>
      <c r="UWM83" s="425"/>
      <c r="UWN83" s="425"/>
      <c r="UWO83" s="425"/>
      <c r="UWP83" s="425"/>
      <c r="UWQ83" s="425"/>
      <c r="UWR83" s="425"/>
      <c r="UWS83" s="425"/>
      <c r="UWT83" s="425"/>
      <c r="UWU83" s="425"/>
      <c r="UWV83" s="425"/>
      <c r="UWW83" s="425"/>
      <c r="UWX83" s="425"/>
      <c r="UWY83" s="425"/>
      <c r="UWZ83" s="425"/>
      <c r="UXA83" s="425"/>
      <c r="UXB83" s="425"/>
      <c r="UXC83" s="425"/>
      <c r="UXD83" s="425"/>
      <c r="UXE83" s="425"/>
      <c r="UXF83" s="425"/>
      <c r="UXG83" s="425"/>
      <c r="UXH83" s="425"/>
      <c r="UXI83" s="425"/>
      <c r="UXJ83" s="425"/>
      <c r="UXK83" s="425"/>
      <c r="UXL83" s="425"/>
      <c r="UXM83" s="425"/>
      <c r="UXN83" s="425"/>
      <c r="UXO83" s="425"/>
      <c r="UXP83" s="425"/>
      <c r="UXQ83" s="425"/>
      <c r="UXR83" s="425"/>
      <c r="UXS83" s="425"/>
      <c r="UXT83" s="425"/>
      <c r="UXU83" s="425"/>
      <c r="UXV83" s="425"/>
      <c r="UXW83" s="425"/>
      <c r="UXX83" s="425"/>
      <c r="UXY83" s="425"/>
      <c r="UXZ83" s="425"/>
      <c r="UYA83" s="425"/>
      <c r="UYB83" s="425"/>
      <c r="UYC83" s="425"/>
      <c r="UYD83" s="425"/>
      <c r="UYE83" s="425"/>
      <c r="UYF83" s="425"/>
      <c r="UYG83" s="425"/>
      <c r="UYH83" s="425"/>
      <c r="UYI83" s="425"/>
      <c r="UYJ83" s="425"/>
      <c r="UYK83" s="425"/>
      <c r="UYL83" s="425"/>
      <c r="UYM83" s="425"/>
      <c r="UYN83" s="425"/>
      <c r="UYO83" s="425"/>
      <c r="UYP83" s="425"/>
      <c r="UYQ83" s="425"/>
      <c r="UYR83" s="425"/>
      <c r="UYS83" s="425"/>
      <c r="UYT83" s="425"/>
      <c r="UYU83" s="425"/>
      <c r="UYV83" s="425"/>
      <c r="UYW83" s="425"/>
      <c r="UYX83" s="425"/>
      <c r="UYY83" s="425"/>
      <c r="UYZ83" s="425"/>
      <c r="UZA83" s="425"/>
      <c r="UZB83" s="425"/>
      <c r="UZC83" s="425"/>
      <c r="UZD83" s="425"/>
      <c r="UZE83" s="425"/>
      <c r="UZF83" s="425"/>
      <c r="UZG83" s="425"/>
      <c r="UZH83" s="425"/>
      <c r="UZI83" s="425"/>
      <c r="UZJ83" s="425"/>
      <c r="UZK83" s="425"/>
      <c r="UZL83" s="425"/>
      <c r="UZM83" s="425"/>
      <c r="UZN83" s="425"/>
      <c r="UZO83" s="425"/>
      <c r="UZP83" s="425"/>
      <c r="UZQ83" s="425"/>
      <c r="UZR83" s="425"/>
      <c r="UZS83" s="425"/>
      <c r="UZT83" s="425"/>
      <c r="UZU83" s="425"/>
      <c r="UZV83" s="425"/>
      <c r="UZW83" s="425"/>
      <c r="UZX83" s="425"/>
      <c r="UZY83" s="425"/>
      <c r="UZZ83" s="425"/>
      <c r="VAA83" s="425"/>
      <c r="VAB83" s="425"/>
      <c r="VAC83" s="425"/>
      <c r="VAD83" s="425"/>
      <c r="VAE83" s="425"/>
      <c r="VAF83" s="425"/>
      <c r="VAG83" s="425"/>
      <c r="VAH83" s="425"/>
      <c r="VAI83" s="425"/>
      <c r="VAJ83" s="425"/>
      <c r="VAK83" s="425"/>
      <c r="VAL83" s="425"/>
      <c r="VAM83" s="425"/>
      <c r="VAN83" s="425"/>
      <c r="VAO83" s="425"/>
      <c r="VAP83" s="425"/>
      <c r="VAQ83" s="425"/>
      <c r="VAR83" s="425"/>
      <c r="VAS83" s="425"/>
      <c r="VAT83" s="425"/>
      <c r="VAU83" s="425"/>
      <c r="VAV83" s="425"/>
      <c r="VAW83" s="425"/>
      <c r="VAX83" s="425"/>
      <c r="VAY83" s="425"/>
      <c r="VAZ83" s="425"/>
      <c r="VBA83" s="425"/>
      <c r="VBB83" s="425"/>
      <c r="VBC83" s="425"/>
      <c r="VBD83" s="425"/>
      <c r="VBE83" s="425"/>
      <c r="VBF83" s="425"/>
      <c r="VBG83" s="425"/>
      <c r="VBH83" s="425"/>
      <c r="VBI83" s="425"/>
      <c r="VBJ83" s="425"/>
      <c r="VBK83" s="425"/>
      <c r="VBL83" s="425"/>
      <c r="VBM83" s="425"/>
      <c r="VBN83" s="425"/>
      <c r="VBO83" s="425"/>
      <c r="VBP83" s="425"/>
      <c r="VBQ83" s="425"/>
      <c r="VBR83" s="425"/>
      <c r="VBS83" s="425"/>
      <c r="VBT83" s="425"/>
      <c r="VBU83" s="425"/>
      <c r="VBV83" s="425"/>
      <c r="VBW83" s="425"/>
      <c r="VBX83" s="425"/>
      <c r="VBY83" s="425"/>
      <c r="VBZ83" s="425"/>
      <c r="VCA83" s="425"/>
      <c r="VCB83" s="425"/>
      <c r="VCC83" s="425"/>
      <c r="VCD83" s="425"/>
      <c r="VCE83" s="425"/>
      <c r="VCF83" s="425"/>
      <c r="VCG83" s="425"/>
      <c r="VCH83" s="425"/>
      <c r="VCI83" s="425"/>
      <c r="VCJ83" s="425"/>
      <c r="VCK83" s="425"/>
      <c r="VCL83" s="425"/>
      <c r="VCM83" s="425"/>
      <c r="VCN83" s="425"/>
      <c r="VCO83" s="425"/>
      <c r="VCP83" s="425"/>
      <c r="VCQ83" s="425"/>
      <c r="VCR83" s="425"/>
      <c r="VCS83" s="425"/>
      <c r="VCT83" s="425"/>
      <c r="VCU83" s="425"/>
      <c r="VCV83" s="425"/>
      <c r="VCW83" s="425"/>
      <c r="VCX83" s="425"/>
      <c r="VCY83" s="425"/>
      <c r="VCZ83" s="425"/>
      <c r="VDA83" s="425"/>
      <c r="VDB83" s="425"/>
      <c r="VDC83" s="425"/>
      <c r="VDD83" s="425"/>
      <c r="VDE83" s="425"/>
      <c r="VDF83" s="425"/>
      <c r="VDG83" s="425"/>
      <c r="VDH83" s="425"/>
      <c r="VDI83" s="425"/>
      <c r="VDJ83" s="425"/>
      <c r="VDK83" s="425"/>
      <c r="VDL83" s="425"/>
      <c r="VDM83" s="425"/>
      <c r="VDN83" s="425"/>
      <c r="VDO83" s="425"/>
      <c r="VDP83" s="425"/>
      <c r="VDQ83" s="425"/>
      <c r="VDR83" s="425"/>
      <c r="VDS83" s="425"/>
      <c r="VDT83" s="425"/>
      <c r="VDU83" s="425"/>
      <c r="VDV83" s="425"/>
      <c r="VDW83" s="425"/>
      <c r="VDX83" s="425"/>
      <c r="VDY83" s="425"/>
      <c r="VDZ83" s="425"/>
      <c r="VEA83" s="425"/>
      <c r="VEB83" s="425"/>
      <c r="VEC83" s="425"/>
      <c r="VED83" s="425"/>
      <c r="VEE83" s="425"/>
      <c r="VEF83" s="425"/>
      <c r="VEG83" s="425"/>
      <c r="VEH83" s="425"/>
      <c r="VEI83" s="425"/>
      <c r="VEJ83" s="425"/>
      <c r="VEK83" s="425"/>
      <c r="VEL83" s="425"/>
      <c r="VEM83" s="425"/>
      <c r="VEN83" s="425"/>
      <c r="VEO83" s="425"/>
      <c r="VEP83" s="425"/>
      <c r="VEQ83" s="425"/>
      <c r="VER83" s="425"/>
      <c r="VES83" s="425"/>
      <c r="VET83" s="425"/>
      <c r="VEU83" s="425"/>
      <c r="VEV83" s="425"/>
      <c r="VEW83" s="425"/>
      <c r="VEX83" s="425"/>
      <c r="VEY83" s="425"/>
      <c r="VEZ83" s="425"/>
      <c r="VFA83" s="425"/>
      <c r="VFB83" s="425"/>
      <c r="VFC83" s="425"/>
      <c r="VFD83" s="425"/>
      <c r="VFE83" s="425"/>
      <c r="VFF83" s="425"/>
      <c r="VFG83" s="425"/>
      <c r="VFH83" s="425"/>
      <c r="VFI83" s="425"/>
      <c r="VFJ83" s="425"/>
      <c r="VFK83" s="425"/>
      <c r="VFL83" s="425"/>
      <c r="VFM83" s="425"/>
      <c r="VFN83" s="425"/>
      <c r="VFO83" s="425"/>
      <c r="VFP83" s="425"/>
      <c r="VFQ83" s="425"/>
      <c r="VFR83" s="425"/>
      <c r="VFS83" s="425"/>
      <c r="VFT83" s="425"/>
      <c r="VFU83" s="425"/>
      <c r="VFV83" s="425"/>
      <c r="VFW83" s="425"/>
      <c r="VFX83" s="425"/>
      <c r="VFY83" s="425"/>
      <c r="VFZ83" s="425"/>
      <c r="VGA83" s="425"/>
      <c r="VGB83" s="425"/>
      <c r="VGC83" s="425"/>
      <c r="VGD83" s="425"/>
      <c r="VGE83" s="425"/>
      <c r="VGF83" s="425"/>
      <c r="VGG83" s="425"/>
      <c r="VGH83" s="425"/>
      <c r="VGI83" s="425"/>
      <c r="VGJ83" s="425"/>
      <c r="VGK83" s="425"/>
      <c r="VGL83" s="425"/>
      <c r="VGM83" s="425"/>
      <c r="VGN83" s="425"/>
      <c r="VGO83" s="425"/>
      <c r="VGP83" s="425"/>
      <c r="VGQ83" s="425"/>
      <c r="VGR83" s="425"/>
      <c r="VGS83" s="425"/>
      <c r="VGT83" s="425"/>
      <c r="VGU83" s="425"/>
      <c r="VGV83" s="425"/>
      <c r="VGW83" s="425"/>
      <c r="VGX83" s="425"/>
      <c r="VGY83" s="425"/>
      <c r="VGZ83" s="425"/>
      <c r="VHA83" s="425"/>
      <c r="VHB83" s="425"/>
      <c r="VHC83" s="425"/>
      <c r="VHD83" s="425"/>
      <c r="VHE83" s="425"/>
      <c r="VHF83" s="425"/>
      <c r="VHG83" s="425"/>
      <c r="VHH83" s="425"/>
      <c r="VHI83" s="425"/>
      <c r="VHJ83" s="425"/>
      <c r="VHK83" s="425"/>
      <c r="VHL83" s="425"/>
      <c r="VHM83" s="425"/>
      <c r="VHN83" s="425"/>
      <c r="VHO83" s="425"/>
      <c r="VHP83" s="425"/>
      <c r="VHQ83" s="425"/>
      <c r="VHR83" s="425"/>
      <c r="VHS83" s="425"/>
      <c r="VHT83" s="425"/>
      <c r="VHU83" s="425"/>
      <c r="VHV83" s="425"/>
      <c r="VHW83" s="425"/>
      <c r="VHX83" s="425"/>
      <c r="VHY83" s="425"/>
      <c r="VHZ83" s="425"/>
      <c r="VIA83" s="425"/>
      <c r="VIB83" s="425"/>
      <c r="VIC83" s="425"/>
      <c r="VID83" s="425"/>
      <c r="VIE83" s="425"/>
      <c r="VIF83" s="425"/>
      <c r="VIG83" s="425"/>
      <c r="VIH83" s="425"/>
      <c r="VII83" s="425"/>
      <c r="VIJ83" s="425"/>
      <c r="VIK83" s="425"/>
      <c r="VIL83" s="425"/>
      <c r="VIM83" s="425"/>
      <c r="VIN83" s="425"/>
      <c r="VIO83" s="425"/>
      <c r="VIP83" s="425"/>
      <c r="VIQ83" s="425"/>
      <c r="VIR83" s="425"/>
      <c r="VIS83" s="425"/>
      <c r="VIT83" s="425"/>
      <c r="VIU83" s="425"/>
      <c r="VIV83" s="425"/>
      <c r="VIW83" s="425"/>
      <c r="VIX83" s="425"/>
      <c r="VIY83" s="425"/>
      <c r="VIZ83" s="425"/>
      <c r="VJA83" s="425"/>
      <c r="VJB83" s="425"/>
      <c r="VJC83" s="425"/>
      <c r="VJD83" s="425"/>
      <c r="VJE83" s="425"/>
      <c r="VJF83" s="425"/>
      <c r="VJG83" s="425"/>
      <c r="VJH83" s="425"/>
      <c r="VJI83" s="425"/>
      <c r="VJJ83" s="425"/>
      <c r="VJK83" s="425"/>
      <c r="VJL83" s="425"/>
      <c r="VJM83" s="425"/>
      <c r="VJN83" s="425"/>
      <c r="VJO83" s="425"/>
      <c r="VJP83" s="425"/>
      <c r="VJQ83" s="425"/>
      <c r="VJR83" s="425"/>
      <c r="VJS83" s="425"/>
      <c r="VJT83" s="425"/>
      <c r="VJU83" s="425"/>
      <c r="VJV83" s="425"/>
      <c r="VJW83" s="425"/>
      <c r="VJX83" s="425"/>
      <c r="VJY83" s="425"/>
      <c r="VJZ83" s="425"/>
      <c r="VKA83" s="425"/>
      <c r="VKB83" s="425"/>
      <c r="VKC83" s="425"/>
      <c r="VKD83" s="425"/>
      <c r="VKE83" s="425"/>
      <c r="VKF83" s="425"/>
      <c r="VKG83" s="425"/>
      <c r="VKH83" s="425"/>
      <c r="VKI83" s="425"/>
      <c r="VKJ83" s="425"/>
      <c r="VKK83" s="425"/>
      <c r="VKL83" s="425"/>
      <c r="VKM83" s="425"/>
      <c r="VKN83" s="425"/>
      <c r="VKO83" s="425"/>
      <c r="VKP83" s="425"/>
      <c r="VKQ83" s="425"/>
      <c r="VKR83" s="425"/>
      <c r="VKS83" s="425"/>
      <c r="VKT83" s="425"/>
      <c r="VKU83" s="425"/>
      <c r="VKV83" s="425"/>
      <c r="VKW83" s="425"/>
      <c r="VKX83" s="425"/>
      <c r="VKY83" s="425"/>
      <c r="VKZ83" s="425"/>
      <c r="VLA83" s="425"/>
      <c r="VLB83" s="425"/>
      <c r="VLC83" s="425"/>
      <c r="VLD83" s="425"/>
      <c r="VLE83" s="425"/>
      <c r="VLF83" s="425"/>
      <c r="VLG83" s="425"/>
      <c r="VLH83" s="425"/>
      <c r="VLI83" s="425"/>
      <c r="VLJ83" s="425"/>
      <c r="VLK83" s="425"/>
      <c r="VLL83" s="425"/>
      <c r="VLM83" s="425"/>
      <c r="VLN83" s="425"/>
      <c r="VLO83" s="425"/>
      <c r="VLP83" s="425"/>
      <c r="VLQ83" s="425"/>
      <c r="VLR83" s="425"/>
      <c r="VLS83" s="425"/>
      <c r="VLT83" s="425"/>
      <c r="VLU83" s="425"/>
      <c r="VLV83" s="425"/>
      <c r="VLW83" s="425"/>
      <c r="VLX83" s="425"/>
      <c r="VLY83" s="425"/>
      <c r="VLZ83" s="425"/>
      <c r="VMA83" s="425"/>
      <c r="VMB83" s="425"/>
      <c r="VMC83" s="425"/>
      <c r="VMD83" s="425"/>
      <c r="VME83" s="425"/>
      <c r="VMF83" s="425"/>
      <c r="VMG83" s="425"/>
      <c r="VMH83" s="425"/>
      <c r="VMI83" s="425"/>
      <c r="VMJ83" s="425"/>
      <c r="VMK83" s="425"/>
      <c r="VML83" s="425"/>
      <c r="VMM83" s="425"/>
      <c r="VMN83" s="425"/>
      <c r="VMO83" s="425"/>
      <c r="VMP83" s="425"/>
      <c r="VMQ83" s="425"/>
      <c r="VMR83" s="425"/>
      <c r="VMS83" s="425"/>
      <c r="VMT83" s="425"/>
      <c r="VMU83" s="425"/>
      <c r="VMV83" s="425"/>
      <c r="VMW83" s="425"/>
      <c r="VMX83" s="425"/>
      <c r="VMY83" s="425"/>
      <c r="VMZ83" s="425"/>
      <c r="VNA83" s="425"/>
      <c r="VNB83" s="425"/>
      <c r="VNC83" s="425"/>
      <c r="VND83" s="425"/>
      <c r="VNE83" s="425"/>
      <c r="VNF83" s="425"/>
      <c r="VNG83" s="425"/>
      <c r="VNH83" s="425"/>
      <c r="VNI83" s="425"/>
      <c r="VNJ83" s="425"/>
      <c r="VNK83" s="425"/>
      <c r="VNL83" s="425"/>
      <c r="VNM83" s="425"/>
      <c r="VNN83" s="425"/>
      <c r="VNO83" s="425"/>
      <c r="VNP83" s="425"/>
      <c r="VNQ83" s="425"/>
      <c r="VNR83" s="425"/>
      <c r="VNS83" s="425"/>
      <c r="VNT83" s="425"/>
      <c r="VNU83" s="425"/>
      <c r="VNV83" s="425"/>
      <c r="VNW83" s="425"/>
      <c r="VNX83" s="425"/>
      <c r="VNY83" s="425"/>
      <c r="VNZ83" s="425"/>
      <c r="VOA83" s="425"/>
      <c r="VOB83" s="425"/>
      <c r="VOC83" s="425"/>
      <c r="VOD83" s="425"/>
      <c r="VOE83" s="425"/>
      <c r="VOF83" s="425"/>
      <c r="VOG83" s="425"/>
      <c r="VOH83" s="425"/>
      <c r="VOI83" s="425"/>
      <c r="VOJ83" s="425"/>
      <c r="VOK83" s="425"/>
      <c r="VOL83" s="425"/>
      <c r="VOM83" s="425"/>
      <c r="VON83" s="425"/>
      <c r="VOO83" s="425"/>
      <c r="VOP83" s="425"/>
      <c r="VOQ83" s="425"/>
      <c r="VOR83" s="425"/>
      <c r="VOS83" s="425"/>
      <c r="VOT83" s="425"/>
      <c r="VOU83" s="425"/>
      <c r="VOV83" s="425"/>
      <c r="VOW83" s="425"/>
      <c r="VOX83" s="425"/>
      <c r="VOY83" s="425"/>
      <c r="VOZ83" s="425"/>
      <c r="VPA83" s="425"/>
      <c r="VPB83" s="425"/>
      <c r="VPC83" s="425"/>
      <c r="VPD83" s="425"/>
      <c r="VPE83" s="425"/>
      <c r="VPF83" s="425"/>
      <c r="VPG83" s="425"/>
      <c r="VPH83" s="425"/>
      <c r="VPI83" s="425"/>
      <c r="VPJ83" s="425"/>
      <c r="VPK83" s="425"/>
      <c r="VPL83" s="425"/>
      <c r="VPM83" s="425"/>
      <c r="VPN83" s="425"/>
      <c r="VPO83" s="425"/>
      <c r="VPP83" s="425"/>
      <c r="VPQ83" s="425"/>
      <c r="VPR83" s="425"/>
      <c r="VPS83" s="425"/>
      <c r="VPT83" s="425"/>
      <c r="VPU83" s="425"/>
      <c r="VPV83" s="425"/>
      <c r="VPW83" s="425"/>
      <c r="VPX83" s="425"/>
      <c r="VPY83" s="425"/>
      <c r="VPZ83" s="425"/>
      <c r="VQA83" s="425"/>
      <c r="VQB83" s="425"/>
      <c r="VQC83" s="425"/>
      <c r="VQD83" s="425"/>
      <c r="VQE83" s="425"/>
      <c r="VQF83" s="425"/>
      <c r="VQG83" s="425"/>
      <c r="VQH83" s="425"/>
      <c r="VQI83" s="425"/>
      <c r="VQJ83" s="425"/>
      <c r="VQK83" s="425"/>
      <c r="VQL83" s="425"/>
      <c r="VQM83" s="425"/>
      <c r="VQN83" s="425"/>
      <c r="VQO83" s="425"/>
      <c r="VQP83" s="425"/>
      <c r="VQQ83" s="425"/>
      <c r="VQR83" s="425"/>
      <c r="VQS83" s="425"/>
      <c r="VQT83" s="425"/>
      <c r="VQU83" s="425"/>
      <c r="VQV83" s="425"/>
      <c r="VQW83" s="425"/>
      <c r="VQX83" s="425"/>
      <c r="VQY83" s="425"/>
      <c r="VQZ83" s="425"/>
      <c r="VRA83" s="425"/>
      <c r="VRB83" s="425"/>
      <c r="VRC83" s="425"/>
      <c r="VRD83" s="425"/>
      <c r="VRE83" s="425"/>
      <c r="VRF83" s="425"/>
      <c r="VRG83" s="425"/>
      <c r="VRH83" s="425"/>
      <c r="VRI83" s="425"/>
      <c r="VRJ83" s="425"/>
      <c r="VRK83" s="425"/>
      <c r="VRL83" s="425"/>
      <c r="VRM83" s="425"/>
      <c r="VRN83" s="425"/>
      <c r="VRO83" s="425"/>
      <c r="VRP83" s="425"/>
      <c r="VRQ83" s="425"/>
      <c r="VRR83" s="425"/>
      <c r="VRS83" s="425"/>
      <c r="VRT83" s="425"/>
      <c r="VRU83" s="425"/>
      <c r="VRV83" s="425"/>
      <c r="VRW83" s="425"/>
      <c r="VRX83" s="425"/>
      <c r="VRY83" s="425"/>
      <c r="VRZ83" s="425"/>
      <c r="VSA83" s="425"/>
      <c r="VSB83" s="425"/>
      <c r="VSC83" s="425"/>
      <c r="VSD83" s="425"/>
      <c r="VSE83" s="425"/>
      <c r="VSF83" s="425"/>
      <c r="VSG83" s="425"/>
      <c r="VSH83" s="425"/>
      <c r="VSI83" s="425"/>
      <c r="VSJ83" s="425"/>
      <c r="VSK83" s="425"/>
      <c r="VSL83" s="425"/>
      <c r="VSM83" s="425"/>
      <c r="VSN83" s="425"/>
      <c r="VSO83" s="425"/>
      <c r="VSP83" s="425"/>
      <c r="VSQ83" s="425"/>
      <c r="VSR83" s="425"/>
      <c r="VSS83" s="425"/>
      <c r="VST83" s="425"/>
      <c r="VSU83" s="425"/>
      <c r="VSV83" s="425"/>
      <c r="VSW83" s="425"/>
      <c r="VSX83" s="425"/>
      <c r="VSY83" s="425"/>
      <c r="VSZ83" s="425"/>
      <c r="VTA83" s="425"/>
      <c r="VTB83" s="425"/>
      <c r="VTC83" s="425"/>
      <c r="VTD83" s="425"/>
      <c r="VTE83" s="425"/>
      <c r="VTF83" s="425"/>
      <c r="VTG83" s="425"/>
      <c r="VTH83" s="425"/>
      <c r="VTI83" s="425"/>
      <c r="VTJ83" s="425"/>
      <c r="VTK83" s="425"/>
      <c r="VTL83" s="425"/>
      <c r="VTM83" s="425"/>
      <c r="VTN83" s="425"/>
      <c r="VTO83" s="425"/>
      <c r="VTP83" s="425"/>
      <c r="VTQ83" s="425"/>
      <c r="VTR83" s="425"/>
      <c r="VTS83" s="425"/>
      <c r="VTT83" s="425"/>
      <c r="VTU83" s="425"/>
      <c r="VTV83" s="425"/>
      <c r="VTW83" s="425"/>
      <c r="VTX83" s="425"/>
      <c r="VTY83" s="425"/>
      <c r="VTZ83" s="425"/>
      <c r="VUA83" s="425"/>
      <c r="VUB83" s="425"/>
      <c r="VUC83" s="425"/>
      <c r="VUD83" s="425"/>
      <c r="VUE83" s="425"/>
      <c r="VUF83" s="425"/>
      <c r="VUG83" s="425"/>
      <c r="VUH83" s="425"/>
      <c r="VUI83" s="425"/>
      <c r="VUJ83" s="425"/>
      <c r="VUK83" s="425"/>
      <c r="VUL83" s="425"/>
      <c r="VUM83" s="425"/>
      <c r="VUN83" s="425"/>
      <c r="VUO83" s="425"/>
      <c r="VUP83" s="425"/>
      <c r="VUQ83" s="425"/>
      <c r="VUR83" s="425"/>
      <c r="VUS83" s="425"/>
      <c r="VUT83" s="425"/>
      <c r="VUU83" s="425"/>
      <c r="VUV83" s="425"/>
      <c r="VUW83" s="425"/>
      <c r="VUX83" s="425"/>
      <c r="VUY83" s="425"/>
      <c r="VUZ83" s="425"/>
      <c r="VVA83" s="425"/>
      <c r="VVB83" s="425"/>
      <c r="VVC83" s="425"/>
      <c r="VVD83" s="425"/>
      <c r="VVE83" s="425"/>
      <c r="VVF83" s="425"/>
      <c r="VVG83" s="425"/>
      <c r="VVH83" s="425"/>
      <c r="VVI83" s="425"/>
      <c r="VVJ83" s="425"/>
      <c r="VVK83" s="425"/>
      <c r="VVL83" s="425"/>
      <c r="VVM83" s="425"/>
      <c r="VVN83" s="425"/>
      <c r="VVO83" s="425"/>
      <c r="VVP83" s="425"/>
      <c r="VVQ83" s="425"/>
      <c r="VVR83" s="425"/>
      <c r="VVS83" s="425"/>
      <c r="VVT83" s="425"/>
      <c r="VVU83" s="425"/>
      <c r="VVV83" s="425"/>
      <c r="VVW83" s="425"/>
      <c r="VVX83" s="425"/>
      <c r="VVY83" s="425"/>
      <c r="VVZ83" s="425"/>
      <c r="VWA83" s="425"/>
      <c r="VWB83" s="425"/>
      <c r="VWC83" s="425"/>
      <c r="VWD83" s="425"/>
      <c r="VWE83" s="425"/>
      <c r="VWF83" s="425"/>
      <c r="VWG83" s="425"/>
      <c r="VWH83" s="425"/>
      <c r="VWI83" s="425"/>
      <c r="VWJ83" s="425"/>
      <c r="VWK83" s="425"/>
      <c r="VWL83" s="425"/>
      <c r="VWM83" s="425"/>
      <c r="VWN83" s="425"/>
      <c r="VWO83" s="425"/>
      <c r="VWP83" s="425"/>
      <c r="VWQ83" s="425"/>
      <c r="VWR83" s="425"/>
      <c r="VWS83" s="425"/>
      <c r="VWT83" s="425"/>
      <c r="VWU83" s="425"/>
      <c r="VWV83" s="425"/>
      <c r="VWW83" s="425"/>
      <c r="VWX83" s="425"/>
      <c r="VWY83" s="425"/>
      <c r="VWZ83" s="425"/>
      <c r="VXA83" s="425"/>
      <c r="VXB83" s="425"/>
      <c r="VXC83" s="425"/>
      <c r="VXD83" s="425"/>
      <c r="VXE83" s="425"/>
      <c r="VXF83" s="425"/>
      <c r="VXG83" s="425"/>
      <c r="VXH83" s="425"/>
      <c r="VXI83" s="425"/>
      <c r="VXJ83" s="425"/>
      <c r="VXK83" s="425"/>
      <c r="VXL83" s="425"/>
      <c r="VXM83" s="425"/>
      <c r="VXN83" s="425"/>
      <c r="VXO83" s="425"/>
      <c r="VXP83" s="425"/>
      <c r="VXQ83" s="425"/>
      <c r="VXR83" s="425"/>
      <c r="VXS83" s="425"/>
      <c r="VXT83" s="425"/>
      <c r="VXU83" s="425"/>
      <c r="VXV83" s="425"/>
      <c r="VXW83" s="425"/>
      <c r="VXX83" s="425"/>
      <c r="VXY83" s="425"/>
      <c r="VXZ83" s="425"/>
      <c r="VYA83" s="425"/>
      <c r="VYB83" s="425"/>
      <c r="VYC83" s="425"/>
      <c r="VYD83" s="425"/>
      <c r="VYE83" s="425"/>
      <c r="VYF83" s="425"/>
      <c r="VYG83" s="425"/>
      <c r="VYH83" s="425"/>
      <c r="VYI83" s="425"/>
      <c r="VYJ83" s="425"/>
      <c r="VYK83" s="425"/>
      <c r="VYL83" s="425"/>
      <c r="VYM83" s="425"/>
      <c r="VYN83" s="425"/>
      <c r="VYO83" s="425"/>
      <c r="VYP83" s="425"/>
      <c r="VYQ83" s="425"/>
      <c r="VYR83" s="425"/>
      <c r="VYS83" s="425"/>
      <c r="VYT83" s="425"/>
      <c r="VYU83" s="425"/>
      <c r="VYV83" s="425"/>
      <c r="VYW83" s="425"/>
      <c r="VYX83" s="425"/>
      <c r="VYY83" s="425"/>
      <c r="VYZ83" s="425"/>
      <c r="VZA83" s="425"/>
      <c r="VZB83" s="425"/>
      <c r="VZC83" s="425"/>
      <c r="VZD83" s="425"/>
      <c r="VZE83" s="425"/>
      <c r="VZF83" s="425"/>
      <c r="VZG83" s="425"/>
      <c r="VZH83" s="425"/>
      <c r="VZI83" s="425"/>
      <c r="VZJ83" s="425"/>
      <c r="VZK83" s="425"/>
      <c r="VZL83" s="425"/>
      <c r="VZM83" s="425"/>
      <c r="VZN83" s="425"/>
      <c r="VZO83" s="425"/>
      <c r="VZP83" s="425"/>
      <c r="VZQ83" s="425"/>
      <c r="VZR83" s="425"/>
      <c r="VZS83" s="425"/>
      <c r="VZT83" s="425"/>
      <c r="VZU83" s="425"/>
      <c r="VZV83" s="425"/>
      <c r="VZW83" s="425"/>
      <c r="VZX83" s="425"/>
      <c r="VZY83" s="425"/>
      <c r="VZZ83" s="425"/>
      <c r="WAA83" s="425"/>
      <c r="WAB83" s="425"/>
      <c r="WAC83" s="425"/>
      <c r="WAD83" s="425"/>
      <c r="WAE83" s="425"/>
      <c r="WAF83" s="425"/>
      <c r="WAG83" s="425"/>
      <c r="WAH83" s="425"/>
      <c r="WAI83" s="425"/>
      <c r="WAJ83" s="425"/>
      <c r="WAK83" s="425"/>
      <c r="WAL83" s="425"/>
      <c r="WAM83" s="425"/>
      <c r="WAN83" s="425"/>
      <c r="WAO83" s="425"/>
      <c r="WAP83" s="425"/>
      <c r="WAQ83" s="425"/>
      <c r="WAR83" s="425"/>
      <c r="WAS83" s="425"/>
      <c r="WAT83" s="425"/>
      <c r="WAU83" s="425"/>
      <c r="WAV83" s="425"/>
      <c r="WAW83" s="425"/>
      <c r="WAX83" s="425"/>
      <c r="WAY83" s="425"/>
      <c r="WAZ83" s="425"/>
      <c r="WBA83" s="425"/>
      <c r="WBB83" s="425"/>
      <c r="WBC83" s="425"/>
      <c r="WBD83" s="425"/>
      <c r="WBE83" s="425"/>
      <c r="WBF83" s="425"/>
      <c r="WBG83" s="425"/>
      <c r="WBH83" s="425"/>
      <c r="WBI83" s="425"/>
      <c r="WBJ83" s="425"/>
      <c r="WBK83" s="425"/>
      <c r="WBL83" s="425"/>
      <c r="WBM83" s="425"/>
      <c r="WBN83" s="425"/>
      <c r="WBO83" s="425"/>
      <c r="WBP83" s="425"/>
      <c r="WBQ83" s="425"/>
      <c r="WBR83" s="425"/>
      <c r="WBS83" s="425"/>
      <c r="WBT83" s="425"/>
      <c r="WBU83" s="425"/>
      <c r="WBV83" s="425"/>
      <c r="WBW83" s="425"/>
      <c r="WBX83" s="425"/>
      <c r="WBY83" s="425"/>
      <c r="WBZ83" s="425"/>
      <c r="WCA83" s="425"/>
      <c r="WCB83" s="425"/>
      <c r="WCC83" s="425"/>
      <c r="WCD83" s="425"/>
      <c r="WCE83" s="425"/>
      <c r="WCF83" s="425"/>
      <c r="WCG83" s="425"/>
      <c r="WCH83" s="425"/>
      <c r="WCI83" s="425"/>
      <c r="WCJ83" s="425"/>
      <c r="WCK83" s="425"/>
      <c r="WCL83" s="425"/>
      <c r="WCM83" s="425"/>
      <c r="WCN83" s="425"/>
      <c r="WCO83" s="425"/>
      <c r="WCP83" s="425"/>
      <c r="WCQ83" s="425"/>
      <c r="WCR83" s="425"/>
      <c r="WCS83" s="425"/>
      <c r="WCT83" s="425"/>
      <c r="WCU83" s="425"/>
      <c r="WCV83" s="425"/>
      <c r="WCW83" s="425"/>
      <c r="WCX83" s="425"/>
      <c r="WCY83" s="425"/>
      <c r="WCZ83" s="425"/>
      <c r="WDA83" s="425"/>
      <c r="WDB83" s="425"/>
      <c r="WDC83" s="425"/>
      <c r="WDD83" s="425"/>
      <c r="WDE83" s="425"/>
      <c r="WDF83" s="425"/>
      <c r="WDG83" s="425"/>
      <c r="WDH83" s="425"/>
      <c r="WDI83" s="425"/>
      <c r="WDJ83" s="425"/>
      <c r="WDK83" s="425"/>
      <c r="WDL83" s="425"/>
      <c r="WDM83" s="425"/>
      <c r="WDN83" s="425"/>
      <c r="WDO83" s="425"/>
      <c r="WDP83" s="425"/>
      <c r="WDQ83" s="425"/>
      <c r="WDR83" s="425"/>
      <c r="WDS83" s="425"/>
      <c r="WDT83" s="425"/>
      <c r="WDU83" s="425"/>
      <c r="WDV83" s="425"/>
      <c r="WDW83" s="425"/>
      <c r="WDX83" s="425"/>
      <c r="WDY83" s="425"/>
      <c r="WDZ83" s="425"/>
      <c r="WEA83" s="425"/>
      <c r="WEB83" s="425"/>
      <c r="WEC83" s="425"/>
      <c r="WED83" s="425"/>
      <c r="WEE83" s="425"/>
      <c r="WEF83" s="425"/>
      <c r="WEG83" s="425"/>
      <c r="WEH83" s="425"/>
      <c r="WEI83" s="425"/>
      <c r="WEJ83" s="425"/>
      <c r="WEK83" s="425"/>
      <c r="WEL83" s="425"/>
      <c r="WEM83" s="425"/>
      <c r="WEN83" s="425"/>
      <c r="WEO83" s="425"/>
      <c r="WEP83" s="425"/>
      <c r="WEQ83" s="425"/>
      <c r="WER83" s="425"/>
      <c r="WES83" s="425"/>
      <c r="WET83" s="425"/>
      <c r="WEU83" s="425"/>
      <c r="WEV83" s="425"/>
      <c r="WEW83" s="425"/>
      <c r="WEX83" s="425"/>
      <c r="WEY83" s="425"/>
      <c r="WEZ83" s="425"/>
      <c r="WFA83" s="425"/>
      <c r="WFB83" s="425"/>
      <c r="WFC83" s="425"/>
      <c r="WFD83" s="425"/>
      <c r="WFE83" s="425"/>
      <c r="WFF83" s="425"/>
      <c r="WFG83" s="425"/>
      <c r="WFH83" s="425"/>
      <c r="WFI83" s="425"/>
      <c r="WFJ83" s="425"/>
      <c r="WFK83" s="425"/>
      <c r="WFL83" s="425"/>
      <c r="WFM83" s="425"/>
      <c r="WFN83" s="425"/>
      <c r="WFO83" s="425"/>
      <c r="WFP83" s="425"/>
      <c r="WFQ83" s="425"/>
      <c r="WFR83" s="425"/>
      <c r="WFS83" s="425"/>
      <c r="WFT83" s="425"/>
      <c r="WFU83" s="425"/>
      <c r="WFV83" s="425"/>
      <c r="WFW83" s="425"/>
      <c r="WFX83" s="425"/>
      <c r="WFY83" s="425"/>
      <c r="WFZ83" s="425"/>
      <c r="WGA83" s="425"/>
      <c r="WGB83" s="425"/>
      <c r="WGC83" s="425"/>
      <c r="WGD83" s="425"/>
      <c r="WGE83" s="425"/>
      <c r="WGF83" s="425"/>
      <c r="WGG83" s="425"/>
      <c r="WGH83" s="425"/>
      <c r="WGI83" s="425"/>
      <c r="WGJ83" s="425"/>
      <c r="WGK83" s="425"/>
      <c r="WGL83" s="425"/>
      <c r="WGM83" s="425"/>
      <c r="WGN83" s="425"/>
      <c r="WGO83" s="425"/>
      <c r="WGP83" s="425"/>
      <c r="WGQ83" s="425"/>
      <c r="WGR83" s="425"/>
      <c r="WGS83" s="425"/>
      <c r="WGT83" s="425"/>
      <c r="WGU83" s="425"/>
      <c r="WGV83" s="425"/>
      <c r="WGW83" s="425"/>
      <c r="WGX83" s="425"/>
      <c r="WGY83" s="425"/>
      <c r="WGZ83" s="425"/>
      <c r="WHA83" s="425"/>
      <c r="WHB83" s="425"/>
      <c r="WHC83" s="425"/>
      <c r="WHD83" s="425"/>
      <c r="WHE83" s="425"/>
      <c r="WHF83" s="425"/>
      <c r="WHG83" s="425"/>
      <c r="WHH83" s="425"/>
      <c r="WHI83" s="425"/>
      <c r="WHJ83" s="425"/>
      <c r="WHK83" s="425"/>
      <c r="WHL83" s="425"/>
      <c r="WHM83" s="425"/>
      <c r="WHN83" s="425"/>
      <c r="WHO83" s="425"/>
      <c r="WHP83" s="425"/>
      <c r="WHQ83" s="425"/>
      <c r="WHR83" s="425"/>
      <c r="WHS83" s="425"/>
      <c r="WHT83" s="425"/>
      <c r="WHU83" s="425"/>
      <c r="WHV83" s="425"/>
      <c r="WHW83" s="425"/>
      <c r="WHX83" s="425"/>
      <c r="WHY83" s="425"/>
      <c r="WHZ83" s="425"/>
      <c r="WIA83" s="425"/>
      <c r="WIB83" s="425"/>
      <c r="WIC83" s="425"/>
      <c r="WID83" s="425"/>
      <c r="WIE83" s="425"/>
      <c r="WIF83" s="425"/>
      <c r="WIG83" s="425"/>
      <c r="WIH83" s="425"/>
      <c r="WII83" s="425"/>
      <c r="WIJ83" s="425"/>
      <c r="WIK83" s="425"/>
      <c r="WIL83" s="425"/>
      <c r="WIM83" s="425"/>
      <c r="WIN83" s="425"/>
      <c r="WIO83" s="425"/>
      <c r="WIP83" s="425"/>
      <c r="WIQ83" s="425"/>
      <c r="WIR83" s="425"/>
      <c r="WIS83" s="425"/>
      <c r="WIT83" s="425"/>
      <c r="WIU83" s="425"/>
      <c r="WIV83" s="425"/>
      <c r="WIW83" s="425"/>
      <c r="WIX83" s="425"/>
      <c r="WIY83" s="425"/>
      <c r="WIZ83" s="425"/>
      <c r="WJA83" s="425"/>
      <c r="WJB83" s="425"/>
      <c r="WJC83" s="425"/>
      <c r="WJD83" s="425"/>
      <c r="WJE83" s="425"/>
      <c r="WJF83" s="425"/>
      <c r="WJG83" s="425"/>
      <c r="WJH83" s="425"/>
      <c r="WJI83" s="425"/>
      <c r="WJJ83" s="425"/>
      <c r="WJK83" s="425"/>
      <c r="WJL83" s="425"/>
      <c r="WJM83" s="425"/>
      <c r="WJN83" s="425"/>
      <c r="WJO83" s="425"/>
      <c r="WJP83" s="425"/>
      <c r="WJQ83" s="425"/>
      <c r="WJR83" s="425"/>
      <c r="WJS83" s="425"/>
      <c r="WJT83" s="425"/>
      <c r="WJU83" s="425"/>
      <c r="WJV83" s="425"/>
      <c r="WJW83" s="425"/>
      <c r="WJX83" s="425"/>
      <c r="WJY83" s="425"/>
      <c r="WJZ83" s="425"/>
      <c r="WKA83" s="425"/>
      <c r="WKB83" s="425"/>
      <c r="WKC83" s="425"/>
      <c r="WKD83" s="425"/>
      <c r="WKE83" s="425"/>
      <c r="WKF83" s="425"/>
      <c r="WKG83" s="425"/>
      <c r="WKH83" s="425"/>
      <c r="WKI83" s="425"/>
      <c r="WKJ83" s="425"/>
      <c r="WKK83" s="425"/>
      <c r="WKL83" s="425"/>
      <c r="WKM83" s="425"/>
      <c r="WKN83" s="425"/>
      <c r="WKO83" s="425"/>
      <c r="WKP83" s="425"/>
      <c r="WKQ83" s="425"/>
      <c r="WKR83" s="425"/>
      <c r="WKS83" s="425"/>
      <c r="WKT83" s="425"/>
      <c r="WKU83" s="425"/>
      <c r="WKV83" s="425"/>
      <c r="WKW83" s="425"/>
      <c r="WKX83" s="425"/>
      <c r="WKY83" s="425"/>
      <c r="WKZ83" s="425"/>
      <c r="WLA83" s="425"/>
      <c r="WLB83" s="425"/>
      <c r="WLC83" s="425"/>
      <c r="WLD83" s="425"/>
      <c r="WLE83" s="425"/>
      <c r="WLF83" s="425"/>
      <c r="WLG83" s="425"/>
      <c r="WLH83" s="425"/>
      <c r="WLI83" s="425"/>
      <c r="WLJ83" s="425"/>
      <c r="WLK83" s="425"/>
      <c r="WLL83" s="425"/>
      <c r="WLM83" s="425"/>
      <c r="WLN83" s="425"/>
      <c r="WLO83" s="425"/>
      <c r="WLP83" s="425"/>
      <c r="WLQ83" s="425"/>
      <c r="WLR83" s="425"/>
      <c r="WLS83" s="425"/>
      <c r="WLT83" s="425"/>
      <c r="WLU83" s="425"/>
      <c r="WLV83" s="425"/>
      <c r="WLW83" s="425"/>
      <c r="WLX83" s="425"/>
      <c r="WLY83" s="425"/>
      <c r="WLZ83" s="425"/>
      <c r="WMA83" s="425"/>
      <c r="WMB83" s="425"/>
      <c r="WMC83" s="425"/>
      <c r="WMD83" s="425"/>
      <c r="WME83" s="425"/>
      <c r="WMF83" s="425"/>
      <c r="WMG83" s="425"/>
      <c r="WMH83" s="425"/>
      <c r="WMI83" s="425"/>
      <c r="WMJ83" s="425"/>
      <c r="WMK83" s="425"/>
      <c r="WML83" s="425"/>
      <c r="WMM83" s="425"/>
      <c r="WMN83" s="425"/>
      <c r="WMO83" s="425"/>
      <c r="WMP83" s="425"/>
      <c r="WMQ83" s="425"/>
      <c r="WMR83" s="425"/>
      <c r="WMS83" s="425"/>
      <c r="WMT83" s="425"/>
      <c r="WMU83" s="425"/>
      <c r="WMV83" s="425"/>
      <c r="WMW83" s="425"/>
      <c r="WMX83" s="425"/>
      <c r="WMY83" s="425"/>
      <c r="WMZ83" s="425"/>
      <c r="WNA83" s="425"/>
      <c r="WNB83" s="425"/>
      <c r="WNC83" s="425"/>
      <c r="WND83" s="425"/>
      <c r="WNE83" s="425"/>
      <c r="WNF83" s="425"/>
      <c r="WNG83" s="425"/>
      <c r="WNH83" s="425"/>
      <c r="WNI83" s="425"/>
      <c r="WNJ83" s="425"/>
      <c r="WNK83" s="425"/>
      <c r="WNL83" s="425"/>
      <c r="WNM83" s="425"/>
      <c r="WNN83" s="425"/>
      <c r="WNO83" s="425"/>
      <c r="WNP83" s="425"/>
      <c r="WNQ83" s="425"/>
      <c r="WNR83" s="425"/>
      <c r="WNS83" s="425"/>
      <c r="WNT83" s="425"/>
      <c r="WNU83" s="425"/>
      <c r="WNV83" s="425"/>
      <c r="WNW83" s="425"/>
      <c r="WNX83" s="425"/>
      <c r="WNY83" s="425"/>
      <c r="WNZ83" s="425"/>
      <c r="WOA83" s="425"/>
      <c r="WOB83" s="425"/>
      <c r="WOC83" s="425"/>
      <c r="WOD83" s="425"/>
      <c r="WOE83" s="425"/>
      <c r="WOF83" s="425"/>
      <c r="WOG83" s="425"/>
      <c r="WOH83" s="425"/>
      <c r="WOI83" s="425"/>
      <c r="WOJ83" s="425"/>
      <c r="WOK83" s="425"/>
      <c r="WOL83" s="425"/>
      <c r="WOM83" s="425"/>
      <c r="WON83" s="425"/>
      <c r="WOO83" s="425"/>
      <c r="WOP83" s="425"/>
      <c r="WOQ83" s="425"/>
      <c r="WOR83" s="425"/>
      <c r="WOS83" s="425"/>
      <c r="WOT83" s="425"/>
      <c r="WOU83" s="425"/>
      <c r="WOV83" s="425"/>
      <c r="WOW83" s="425"/>
      <c r="WOX83" s="425"/>
      <c r="WOY83" s="425"/>
      <c r="WOZ83" s="425"/>
      <c r="WPA83" s="425"/>
      <c r="WPB83" s="425"/>
      <c r="WPC83" s="425"/>
      <c r="WPD83" s="425"/>
      <c r="WPE83" s="425"/>
      <c r="WPF83" s="425"/>
      <c r="WPG83" s="425"/>
      <c r="WPH83" s="425"/>
      <c r="WPI83" s="425"/>
      <c r="WPJ83" s="425"/>
      <c r="WPK83" s="425"/>
      <c r="WPL83" s="425"/>
      <c r="WPM83" s="425"/>
      <c r="WPN83" s="425"/>
      <c r="WPO83" s="425"/>
      <c r="WPP83" s="425"/>
      <c r="WPQ83" s="425"/>
      <c r="WPR83" s="425"/>
      <c r="WPS83" s="425"/>
      <c r="WPT83" s="425"/>
      <c r="WPU83" s="425"/>
      <c r="WPV83" s="425"/>
      <c r="WPW83" s="425"/>
      <c r="WPX83" s="425"/>
      <c r="WPY83" s="425"/>
      <c r="WPZ83" s="425"/>
      <c r="WQA83" s="425"/>
      <c r="WQB83" s="425"/>
      <c r="WQC83" s="425"/>
      <c r="WQD83" s="425"/>
      <c r="WQE83" s="425"/>
      <c r="WQF83" s="425"/>
      <c r="WQG83" s="425"/>
      <c r="WQH83" s="425"/>
      <c r="WQI83" s="425"/>
      <c r="WQJ83" s="425"/>
      <c r="WQK83" s="425"/>
      <c r="WQL83" s="425"/>
      <c r="WQM83" s="425"/>
      <c r="WQN83" s="425"/>
      <c r="WQO83" s="425"/>
      <c r="WQP83" s="425"/>
      <c r="WQQ83" s="425"/>
      <c r="WQR83" s="425"/>
      <c r="WQS83" s="425"/>
      <c r="WQT83" s="425"/>
      <c r="WQU83" s="425"/>
      <c r="WQV83" s="425"/>
      <c r="WQW83" s="425"/>
      <c r="WQX83" s="425"/>
      <c r="WQY83" s="425"/>
      <c r="WQZ83" s="425"/>
      <c r="WRA83" s="425"/>
      <c r="WRB83" s="425"/>
      <c r="WRC83" s="425"/>
      <c r="WRD83" s="425"/>
      <c r="WRE83" s="425"/>
      <c r="WRF83" s="425"/>
      <c r="WRG83" s="425"/>
      <c r="WRH83" s="425"/>
      <c r="WRI83" s="425"/>
      <c r="WRJ83" s="425"/>
      <c r="WRK83" s="425"/>
      <c r="WRL83" s="425"/>
      <c r="WRM83" s="425"/>
      <c r="WRN83" s="425"/>
      <c r="WRO83" s="425"/>
      <c r="WRP83" s="425"/>
      <c r="WRQ83" s="425"/>
      <c r="WRR83" s="425"/>
      <c r="WRS83" s="425"/>
      <c r="WRT83" s="425"/>
      <c r="WRU83" s="425"/>
      <c r="WRV83" s="425"/>
      <c r="WRW83" s="425"/>
      <c r="WRX83" s="425"/>
      <c r="WRY83" s="425"/>
      <c r="WRZ83" s="425"/>
      <c r="WSA83" s="425"/>
      <c r="WSB83" s="425"/>
      <c r="WSC83" s="425"/>
      <c r="WSD83" s="425"/>
      <c r="WSE83" s="425"/>
      <c r="WSF83" s="425"/>
      <c r="WSG83" s="425"/>
      <c r="WSH83" s="425"/>
      <c r="WSI83" s="425"/>
      <c r="WSJ83" s="425"/>
      <c r="WSK83" s="425"/>
      <c r="WSL83" s="425"/>
      <c r="WSM83" s="425"/>
      <c r="WSN83" s="425"/>
      <c r="WSO83" s="425"/>
      <c r="WSP83" s="425"/>
      <c r="WSQ83" s="425"/>
      <c r="WSR83" s="425"/>
      <c r="WSS83" s="425"/>
      <c r="WST83" s="425"/>
      <c r="WSU83" s="425"/>
      <c r="WSV83" s="425"/>
      <c r="WSW83" s="425"/>
      <c r="WSX83" s="425"/>
      <c r="WSY83" s="425"/>
      <c r="WSZ83" s="425"/>
      <c r="WTA83" s="425"/>
      <c r="WTB83" s="425"/>
      <c r="WTC83" s="425"/>
      <c r="WTD83" s="425"/>
      <c r="WTE83" s="425"/>
      <c r="WTF83" s="425"/>
      <c r="WTG83" s="425"/>
      <c r="WTH83" s="425"/>
      <c r="WTI83" s="425"/>
      <c r="WTJ83" s="425"/>
      <c r="WTK83" s="425"/>
      <c r="WTL83" s="425"/>
      <c r="WTM83" s="425"/>
      <c r="WTN83" s="425"/>
      <c r="WTO83" s="425"/>
      <c r="WTP83" s="425"/>
      <c r="WTQ83" s="425"/>
      <c r="WTR83" s="425"/>
      <c r="WTS83" s="425"/>
      <c r="WTT83" s="425"/>
      <c r="WTU83" s="425"/>
      <c r="WTV83" s="425"/>
      <c r="WTW83" s="425"/>
      <c r="WTX83" s="425"/>
      <c r="WTY83" s="425"/>
      <c r="WTZ83" s="425"/>
      <c r="WUA83" s="425"/>
      <c r="WUB83" s="425"/>
      <c r="WUC83" s="425"/>
      <c r="WUD83" s="425"/>
      <c r="WUE83" s="425"/>
      <c r="WUF83" s="425"/>
      <c r="WUG83" s="425"/>
      <c r="WUH83" s="425"/>
      <c r="WUI83" s="425"/>
      <c r="WUJ83" s="425"/>
      <c r="WUK83" s="425"/>
      <c r="WUL83" s="425"/>
      <c r="WUM83" s="425"/>
      <c r="WUN83" s="425"/>
      <c r="WUO83" s="425"/>
      <c r="WUP83" s="425"/>
      <c r="WUQ83" s="425"/>
      <c r="WUR83" s="425"/>
      <c r="WUS83" s="425"/>
      <c r="WUT83" s="425"/>
      <c r="WUU83" s="425"/>
      <c r="WUV83" s="425"/>
      <c r="WUW83" s="425"/>
      <c r="WUX83" s="425"/>
      <c r="WUY83" s="425"/>
      <c r="WUZ83" s="425"/>
      <c r="WVA83" s="425"/>
      <c r="WVB83" s="425"/>
      <c r="WVC83" s="425"/>
      <c r="WVD83" s="425"/>
      <c r="WVE83" s="425"/>
      <c r="WVF83" s="425"/>
      <c r="WVG83" s="425"/>
      <c r="WVH83" s="425"/>
      <c r="WVI83" s="425"/>
      <c r="WVJ83" s="425"/>
      <c r="WVK83" s="425"/>
      <c r="WVL83" s="425"/>
      <c r="WVM83" s="425"/>
      <c r="WVN83" s="425"/>
      <c r="WVO83" s="425"/>
      <c r="WVP83" s="425"/>
      <c r="WVQ83" s="425"/>
      <c r="WVR83" s="425"/>
      <c r="WVS83" s="425"/>
      <c r="WVT83" s="425"/>
      <c r="WVU83" s="425"/>
      <c r="WVV83" s="425"/>
      <c r="WVW83" s="425"/>
      <c r="WVX83" s="425"/>
      <c r="WVY83" s="425"/>
      <c r="WVZ83" s="425"/>
      <c r="WWA83" s="425"/>
      <c r="WWB83" s="425"/>
      <c r="WWC83" s="425"/>
      <c r="WWD83" s="425"/>
      <c r="WWE83" s="425"/>
      <c r="WWF83" s="425"/>
      <c r="WWG83" s="425"/>
      <c r="WWH83" s="425"/>
      <c r="WWI83" s="425"/>
      <c r="WWJ83" s="425"/>
      <c r="WWK83" s="425"/>
      <c r="WWL83" s="425"/>
      <c r="WWM83" s="425"/>
      <c r="WWN83" s="425"/>
      <c r="WWO83" s="425"/>
      <c r="WWP83" s="425"/>
      <c r="WWQ83" s="425"/>
      <c r="WWR83" s="425"/>
      <c r="WWS83" s="425"/>
      <c r="WWT83" s="425"/>
      <c r="WWU83" s="425"/>
      <c r="WWV83" s="425"/>
      <c r="WWW83" s="425"/>
      <c r="WWX83" s="425"/>
      <c r="WWY83" s="425"/>
      <c r="WWZ83" s="425"/>
      <c r="WXA83" s="425"/>
      <c r="WXB83" s="425"/>
      <c r="WXC83" s="425"/>
      <c r="WXD83" s="425"/>
      <c r="WXE83" s="425"/>
      <c r="WXF83" s="425"/>
      <c r="WXG83" s="425"/>
      <c r="WXH83" s="425"/>
      <c r="WXI83" s="425"/>
      <c r="WXJ83" s="425"/>
      <c r="WXK83" s="425"/>
      <c r="WXL83" s="425"/>
      <c r="WXM83" s="425"/>
      <c r="WXN83" s="425"/>
      <c r="WXO83" s="425"/>
      <c r="WXP83" s="425"/>
      <c r="WXQ83" s="425"/>
      <c r="WXR83" s="425"/>
      <c r="WXS83" s="425"/>
      <c r="WXT83" s="425"/>
      <c r="WXU83" s="425"/>
      <c r="WXV83" s="425"/>
      <c r="WXW83" s="425"/>
      <c r="WXX83" s="425"/>
      <c r="WXY83" s="425"/>
      <c r="WXZ83" s="425"/>
      <c r="WYA83" s="425"/>
      <c r="WYB83" s="425"/>
      <c r="WYC83" s="425"/>
      <c r="WYD83" s="425"/>
      <c r="WYE83" s="425"/>
      <c r="WYF83" s="425"/>
      <c r="WYG83" s="425"/>
      <c r="WYH83" s="425"/>
      <c r="WYI83" s="425"/>
      <c r="WYJ83" s="425"/>
      <c r="WYK83" s="425"/>
      <c r="WYL83" s="425"/>
      <c r="WYM83" s="425"/>
      <c r="WYN83" s="425"/>
      <c r="WYO83" s="425"/>
      <c r="WYP83" s="425"/>
      <c r="WYQ83" s="425"/>
      <c r="WYR83" s="425"/>
      <c r="WYS83" s="425"/>
      <c r="WYT83" s="425"/>
      <c r="WYU83" s="425"/>
      <c r="WYV83" s="425"/>
      <c r="WYW83" s="425"/>
      <c r="WYX83" s="425"/>
      <c r="WYY83" s="425"/>
      <c r="WYZ83" s="425"/>
      <c r="WZA83" s="425"/>
      <c r="WZB83" s="425"/>
      <c r="WZC83" s="425"/>
      <c r="WZD83" s="425"/>
      <c r="WZE83" s="425"/>
      <c r="WZF83" s="425"/>
      <c r="WZG83" s="425"/>
      <c r="WZH83" s="425"/>
      <c r="WZI83" s="425"/>
      <c r="WZJ83" s="425"/>
      <c r="WZK83" s="425"/>
      <c r="WZL83" s="425"/>
      <c r="WZM83" s="425"/>
      <c r="WZN83" s="425"/>
      <c r="WZO83" s="425"/>
      <c r="WZP83" s="425"/>
      <c r="WZQ83" s="425"/>
      <c r="WZR83" s="425"/>
      <c r="WZS83" s="425"/>
      <c r="WZT83" s="425"/>
      <c r="WZU83" s="425"/>
      <c r="WZV83" s="425"/>
      <c r="WZW83" s="425"/>
      <c r="WZX83" s="425"/>
      <c r="WZY83" s="425"/>
      <c r="WZZ83" s="425"/>
      <c r="XAA83" s="425"/>
      <c r="XAB83" s="425"/>
      <c r="XAC83" s="425"/>
      <c r="XAD83" s="425"/>
      <c r="XAE83" s="425"/>
      <c r="XAF83" s="425"/>
      <c r="XAG83" s="425"/>
      <c r="XAH83" s="425"/>
      <c r="XAI83" s="425"/>
      <c r="XAJ83" s="425"/>
      <c r="XAK83" s="425"/>
      <c r="XAL83" s="425"/>
      <c r="XAM83" s="425"/>
      <c r="XAN83" s="425"/>
      <c r="XAO83" s="425"/>
      <c r="XAP83" s="425"/>
      <c r="XAQ83" s="425"/>
      <c r="XAR83" s="425"/>
      <c r="XAS83" s="425"/>
      <c r="XAT83" s="425"/>
      <c r="XAU83" s="425"/>
      <c r="XAV83" s="425"/>
      <c r="XAW83" s="425"/>
      <c r="XAX83" s="425"/>
      <c r="XAY83" s="425"/>
      <c r="XAZ83" s="425"/>
      <c r="XBA83" s="425"/>
      <c r="XBB83" s="425"/>
      <c r="XBC83" s="425"/>
      <c r="XBD83" s="425"/>
      <c r="XBE83" s="425"/>
      <c r="XBF83" s="425"/>
      <c r="XBG83" s="425"/>
      <c r="XBH83" s="425"/>
      <c r="XBI83" s="425"/>
      <c r="XBJ83" s="425"/>
      <c r="XBK83" s="425"/>
      <c r="XBL83" s="425"/>
      <c r="XBM83" s="425"/>
      <c r="XBN83" s="425"/>
      <c r="XBO83" s="425"/>
      <c r="XBP83" s="425"/>
      <c r="XBQ83" s="425"/>
      <c r="XBR83" s="425"/>
      <c r="XBS83" s="425"/>
      <c r="XBT83" s="425"/>
      <c r="XBU83" s="425"/>
      <c r="XBV83" s="425"/>
      <c r="XBW83" s="425"/>
      <c r="XBX83" s="425"/>
      <c r="XBY83" s="425"/>
      <c r="XBZ83" s="425"/>
      <c r="XCA83" s="425"/>
      <c r="XCB83" s="425"/>
      <c r="XCC83" s="425"/>
      <c r="XCD83" s="425"/>
      <c r="XCE83" s="425"/>
      <c r="XCF83" s="425"/>
      <c r="XCG83" s="425"/>
      <c r="XCH83" s="425"/>
      <c r="XCI83" s="425"/>
      <c r="XCJ83" s="425"/>
      <c r="XCK83" s="425"/>
      <c r="XCL83" s="425"/>
      <c r="XCM83" s="425"/>
      <c r="XCN83" s="425"/>
      <c r="XCO83" s="425"/>
      <c r="XCP83" s="425"/>
      <c r="XCQ83" s="425"/>
      <c r="XCR83" s="425"/>
      <c r="XCS83" s="425"/>
      <c r="XCT83" s="425"/>
      <c r="XCU83" s="425"/>
      <c r="XCV83" s="425"/>
      <c r="XCW83" s="425"/>
      <c r="XCX83" s="425"/>
      <c r="XCY83" s="425"/>
      <c r="XCZ83" s="425"/>
      <c r="XDA83" s="425"/>
      <c r="XDB83" s="425"/>
      <c r="XDC83" s="425"/>
      <c r="XDD83" s="425"/>
      <c r="XDE83" s="425"/>
      <c r="XDF83" s="425"/>
      <c r="XDG83" s="425"/>
      <c r="XDH83" s="425"/>
      <c r="XDI83" s="425"/>
      <c r="XDJ83" s="425"/>
      <c r="XDK83" s="425"/>
      <c r="XDL83" s="425"/>
      <c r="XDM83" s="425"/>
      <c r="XDN83" s="425"/>
      <c r="XDO83" s="425"/>
      <c r="XDP83" s="425"/>
      <c r="XDQ83" s="425"/>
      <c r="XDR83" s="425"/>
      <c r="XDS83" s="425"/>
      <c r="XDT83" s="425"/>
      <c r="XDU83" s="425"/>
      <c r="XDV83" s="425"/>
      <c r="XDW83" s="425"/>
      <c r="XDX83" s="425"/>
      <c r="XDY83" s="425"/>
      <c r="XDZ83" s="425"/>
      <c r="XEA83" s="425"/>
      <c r="XEB83" s="425"/>
      <c r="XEC83" s="425"/>
      <c r="XED83" s="425"/>
      <c r="XEE83" s="425"/>
      <c r="XEF83" s="425"/>
      <c r="XEG83" s="425"/>
      <c r="XEH83" s="425"/>
      <c r="XEI83" s="425"/>
      <c r="XEJ83" s="425"/>
      <c r="XEK83" s="425"/>
      <c r="XEL83" s="425"/>
      <c r="XEM83" s="425"/>
      <c r="XEN83" s="425"/>
      <c r="XEO83" s="425"/>
      <c r="XEP83" s="425"/>
      <c r="XEQ83" s="425"/>
      <c r="XER83" s="425"/>
      <c r="XES83" s="425"/>
      <c r="XET83" s="425"/>
      <c r="XEU83" s="425"/>
      <c r="XEV83" s="425"/>
      <c r="XEW83" s="425"/>
      <c r="XEX83" s="425"/>
      <c r="XEY83" s="425"/>
      <c r="XEZ83" s="425"/>
      <c r="XFA83" s="425"/>
    </row>
    <row r="84" spans="1:16381">
      <c r="B84" s="607" t="s">
        <v>843</v>
      </c>
      <c r="C84" s="544">
        <v>1022</v>
      </c>
      <c r="D84" s="900" t="s">
        <v>844</v>
      </c>
      <c r="E84" s="901"/>
      <c r="F84" s="901"/>
      <c r="G84" s="901"/>
      <c r="H84" s="901"/>
      <c r="I84" s="918"/>
    </row>
    <row r="85" spans="1:16381" ht="15" customHeight="1">
      <c r="B85" s="607" t="s">
        <v>845</v>
      </c>
      <c r="C85" s="544">
        <v>12013</v>
      </c>
      <c r="D85" s="904" t="s">
        <v>846</v>
      </c>
      <c r="E85" s="904" t="s">
        <v>847</v>
      </c>
      <c r="F85" s="904" t="s">
        <v>848</v>
      </c>
      <c r="G85" s="904" t="s">
        <v>849</v>
      </c>
      <c r="H85" s="904" t="s">
        <v>850</v>
      </c>
      <c r="I85" s="904" t="s">
        <v>851</v>
      </c>
    </row>
    <row r="86" spans="1:16381" ht="25.5">
      <c r="B86" s="607" t="s">
        <v>852</v>
      </c>
      <c r="C86" s="646" t="s">
        <v>1476</v>
      </c>
      <c r="D86" s="905"/>
      <c r="E86" s="905"/>
      <c r="F86" s="905"/>
      <c r="G86" s="905"/>
      <c r="H86" s="905"/>
      <c r="I86" s="905"/>
    </row>
    <row r="87" spans="1:16381" ht="62.25" customHeight="1">
      <c r="B87" s="607" t="s">
        <v>854</v>
      </c>
      <c r="C87" s="647" t="s">
        <v>1477</v>
      </c>
      <c r="D87" s="905"/>
      <c r="E87" s="905"/>
      <c r="F87" s="905"/>
      <c r="G87" s="905"/>
      <c r="H87" s="905"/>
      <c r="I87" s="905"/>
    </row>
    <row r="88" spans="1:16381" ht="24" customHeight="1">
      <c r="B88" s="607" t="s">
        <v>856</v>
      </c>
      <c r="C88" s="544" t="s">
        <v>877</v>
      </c>
      <c r="D88" s="905"/>
      <c r="E88" s="905"/>
      <c r="F88" s="905"/>
      <c r="G88" s="905"/>
      <c r="H88" s="905"/>
      <c r="I88" s="905"/>
    </row>
    <row r="89" spans="1:16381" ht="31.5" customHeight="1">
      <c r="B89" s="612" t="s">
        <v>857</v>
      </c>
      <c r="C89" s="613" t="s">
        <v>1478</v>
      </c>
      <c r="D89" s="906"/>
      <c r="E89" s="906"/>
      <c r="F89" s="906"/>
      <c r="G89" s="906"/>
      <c r="H89" s="906"/>
      <c r="I89" s="906"/>
    </row>
    <row r="90" spans="1:16381">
      <c r="B90" s="617" t="s">
        <v>859</v>
      </c>
      <c r="C90" s="618"/>
      <c r="D90" s="619"/>
      <c r="E90" s="619"/>
      <c r="F90" s="619"/>
      <c r="G90" s="619"/>
      <c r="H90" s="619"/>
      <c r="I90" s="620"/>
    </row>
    <row r="91" spans="1:16381">
      <c r="B91" s="621" t="s">
        <v>860</v>
      </c>
      <c r="C91" s="622" t="s">
        <v>861</v>
      </c>
      <c r="D91" s="623"/>
      <c r="E91" s="623"/>
      <c r="F91" s="623"/>
      <c r="G91" s="623"/>
      <c r="H91" s="623"/>
      <c r="I91" s="624"/>
    </row>
    <row r="92" spans="1:16381" ht="15" customHeight="1">
      <c r="B92" s="938" t="s">
        <v>886</v>
      </c>
      <c r="C92" s="939"/>
      <c r="D92" s="625" t="s">
        <v>62</v>
      </c>
      <c r="E92" s="626">
        <v>4</v>
      </c>
      <c r="F92" s="626">
        <v>4</v>
      </c>
      <c r="G92" s="626">
        <v>4</v>
      </c>
      <c r="H92" s="626" t="s">
        <v>62</v>
      </c>
      <c r="I92" s="626" t="s">
        <v>849</v>
      </c>
    </row>
    <row r="93" spans="1:16381" ht="15" customHeight="1">
      <c r="B93" s="938" t="s">
        <v>887</v>
      </c>
      <c r="C93" s="939"/>
      <c r="D93" s="625" t="s">
        <v>62</v>
      </c>
      <c r="E93" s="626">
        <v>1</v>
      </c>
      <c r="F93" s="626">
        <v>1</v>
      </c>
      <c r="G93" s="626">
        <v>1</v>
      </c>
      <c r="H93" s="626" t="s">
        <v>62</v>
      </c>
      <c r="I93" s="626"/>
    </row>
    <row r="94" spans="1:16381" ht="15" customHeight="1">
      <c r="B94" s="938" t="s">
        <v>888</v>
      </c>
      <c r="C94" s="939"/>
      <c r="D94" s="625" t="s">
        <v>62</v>
      </c>
      <c r="E94" s="626">
        <v>1</v>
      </c>
      <c r="F94" s="626">
        <v>1</v>
      </c>
      <c r="G94" s="626">
        <v>1</v>
      </c>
      <c r="H94" s="626" t="s">
        <v>62</v>
      </c>
      <c r="I94" s="626"/>
    </row>
    <row r="95" spans="1:16381" ht="16.5" customHeight="1">
      <c r="B95" s="648" t="s">
        <v>842</v>
      </c>
      <c r="C95" s="649"/>
      <c r="D95" s="625" t="s">
        <v>62</v>
      </c>
      <c r="E95" s="650">
        <v>299000</v>
      </c>
      <c r="F95" s="650">
        <v>299000</v>
      </c>
      <c r="G95" s="650">
        <v>299000</v>
      </c>
      <c r="H95" s="626" t="s">
        <v>62</v>
      </c>
      <c r="I95" s="651"/>
    </row>
    <row r="97" spans="1:9">
      <c r="B97" s="605" t="s">
        <v>890</v>
      </c>
      <c r="C97" s="605" t="s">
        <v>770</v>
      </c>
    </row>
    <row r="98" spans="1:9" ht="42.75" customHeight="1">
      <c r="B98" s="606">
        <v>1058</v>
      </c>
      <c r="C98" s="445" t="s">
        <v>889</v>
      </c>
    </row>
    <row r="100" spans="1:9" ht="14.25">
      <c r="A100" s="125" t="s">
        <v>471</v>
      </c>
      <c r="C100" s="124"/>
      <c r="D100" s="124"/>
      <c r="E100" s="124"/>
      <c r="F100" s="124"/>
      <c r="G100" s="124"/>
      <c r="H100" s="124"/>
      <c r="I100" s="124"/>
    </row>
    <row r="101" spans="1:9" ht="35.25" customHeight="1">
      <c r="B101" s="607" t="s">
        <v>843</v>
      </c>
      <c r="C101" s="629" t="s">
        <v>852</v>
      </c>
      <c r="D101" s="900" t="s">
        <v>844</v>
      </c>
      <c r="E101" s="901"/>
      <c r="F101" s="901"/>
      <c r="G101" s="901"/>
      <c r="H101" s="901"/>
      <c r="I101" s="918"/>
    </row>
    <row r="102" spans="1:9" ht="15" customHeight="1">
      <c r="B102" s="607" t="s">
        <v>845</v>
      </c>
      <c r="C102" s="629" t="s">
        <v>359</v>
      </c>
      <c r="D102" s="904" t="s">
        <v>846</v>
      </c>
      <c r="E102" s="904" t="s">
        <v>847</v>
      </c>
      <c r="F102" s="904" t="s">
        <v>848</v>
      </c>
      <c r="G102" s="904" t="s">
        <v>849</v>
      </c>
      <c r="H102" s="904" t="s">
        <v>850</v>
      </c>
      <c r="I102" s="904" t="s">
        <v>851</v>
      </c>
    </row>
    <row r="103" spans="1:9" ht="42.75" customHeight="1">
      <c r="B103" s="607" t="s">
        <v>852</v>
      </c>
      <c r="C103" s="629" t="s">
        <v>822</v>
      </c>
      <c r="D103" s="905"/>
      <c r="E103" s="905"/>
      <c r="F103" s="905"/>
      <c r="G103" s="905"/>
      <c r="H103" s="905"/>
      <c r="I103" s="905"/>
    </row>
    <row r="104" spans="1:9" ht="36" customHeight="1">
      <c r="B104" s="607" t="s">
        <v>854</v>
      </c>
      <c r="C104" s="445" t="s">
        <v>823</v>
      </c>
      <c r="D104" s="905"/>
      <c r="E104" s="905"/>
      <c r="F104" s="905"/>
      <c r="G104" s="905"/>
      <c r="H104" s="905"/>
      <c r="I104" s="905"/>
    </row>
    <row r="105" spans="1:9" ht="30.75" customHeight="1">
      <c r="B105" s="607" t="s">
        <v>856</v>
      </c>
      <c r="C105" s="445" t="s">
        <v>824</v>
      </c>
      <c r="D105" s="905"/>
      <c r="E105" s="905"/>
      <c r="F105" s="905"/>
      <c r="G105" s="905"/>
      <c r="H105" s="905"/>
      <c r="I105" s="905"/>
    </row>
    <row r="106" spans="1:9" ht="27" customHeight="1">
      <c r="B106" s="612" t="s">
        <v>857</v>
      </c>
      <c r="C106" s="613" t="s">
        <v>825</v>
      </c>
      <c r="D106" s="906"/>
      <c r="E106" s="906"/>
      <c r="F106" s="906"/>
      <c r="G106" s="906"/>
      <c r="H106" s="906"/>
      <c r="I106" s="906"/>
    </row>
    <row r="107" spans="1:9">
      <c r="B107" s="617" t="s">
        <v>859</v>
      </c>
      <c r="C107" s="618"/>
      <c r="D107" s="619"/>
      <c r="E107" s="619"/>
      <c r="F107" s="619"/>
      <c r="G107" s="619"/>
      <c r="H107" s="619"/>
      <c r="I107" s="620"/>
    </row>
    <row r="108" spans="1:9">
      <c r="B108" s="621" t="s">
        <v>860</v>
      </c>
      <c r="C108" s="622" t="s">
        <v>861</v>
      </c>
      <c r="D108" s="623"/>
      <c r="E108" s="623"/>
      <c r="F108" s="623"/>
      <c r="G108" s="623"/>
      <c r="H108" s="623"/>
      <c r="I108" s="624"/>
    </row>
    <row r="109" spans="1:9">
      <c r="B109" s="457"/>
      <c r="C109" s="458"/>
      <c r="D109" s="459"/>
      <c r="E109" s="459"/>
      <c r="F109" s="459"/>
      <c r="G109" s="459"/>
      <c r="H109" s="459"/>
      <c r="I109" s="459"/>
    </row>
    <row r="110" spans="1:9">
      <c r="B110" s="457"/>
      <c r="C110" s="458"/>
      <c r="D110" s="459"/>
      <c r="E110" s="460"/>
      <c r="F110" s="460"/>
      <c r="G110" s="460"/>
      <c r="H110" s="460"/>
      <c r="I110" s="460"/>
    </row>
    <row r="111" spans="1:9" ht="15" customHeight="1">
      <c r="B111" s="936" t="s">
        <v>842</v>
      </c>
      <c r="C111" s="937"/>
      <c r="D111" s="652">
        <v>2384086.0120000001</v>
      </c>
      <c r="E111" s="653">
        <v>2394511.4</v>
      </c>
      <c r="F111" s="653">
        <v>2586371.2827866701</v>
      </c>
      <c r="G111" s="653">
        <v>2610152.3498799996</v>
      </c>
      <c r="H111" s="653">
        <v>2635517.1677999999</v>
      </c>
      <c r="I111" s="651" t="s">
        <v>414</v>
      </c>
    </row>
    <row r="113" spans="2:9">
      <c r="B113" s="607" t="s">
        <v>14</v>
      </c>
      <c r="C113" s="629" t="str">
        <f>+B86</f>
        <v>ØÇçáó³éÙ³Ý ³Ýí³ÝáõÙÁ՝</v>
      </c>
      <c r="D113" s="903" t="s">
        <v>59</v>
      </c>
      <c r="E113" s="903"/>
      <c r="F113" s="903"/>
      <c r="G113" s="903"/>
      <c r="H113" s="903"/>
      <c r="I113" s="903"/>
    </row>
    <row r="114" spans="2:9">
      <c r="B114" s="607" t="s">
        <v>15</v>
      </c>
      <c r="C114" s="629" t="s">
        <v>369</v>
      </c>
      <c r="D114" s="904" t="s">
        <v>145</v>
      </c>
      <c r="E114" s="904" t="s">
        <v>146</v>
      </c>
      <c r="F114" s="903" t="s">
        <v>16</v>
      </c>
      <c r="G114" s="903" t="s">
        <v>20</v>
      </c>
      <c r="H114" s="903" t="s">
        <v>148</v>
      </c>
      <c r="I114" s="919" t="s">
        <v>1555</v>
      </c>
    </row>
    <row r="115" spans="2:9" ht="68.25" customHeight="1">
      <c r="B115" s="607" t="s">
        <v>6</v>
      </c>
      <c r="C115" s="629" t="s">
        <v>826</v>
      </c>
      <c r="D115" s="905"/>
      <c r="E115" s="905"/>
      <c r="F115" s="903"/>
      <c r="G115" s="903"/>
      <c r="H115" s="903"/>
      <c r="I115" s="919"/>
    </row>
    <row r="116" spans="2:9" ht="57" customHeight="1">
      <c r="B116" s="607" t="s">
        <v>17</v>
      </c>
      <c r="C116" s="445" t="s">
        <v>827</v>
      </c>
      <c r="D116" s="905"/>
      <c r="E116" s="905"/>
      <c r="F116" s="903"/>
      <c r="G116" s="903"/>
      <c r="H116" s="903"/>
      <c r="I116" s="919"/>
    </row>
    <row r="117" spans="2:9" ht="14.25">
      <c r="B117" s="607" t="s">
        <v>1556</v>
      </c>
      <c r="C117" s="445" t="s">
        <v>824</v>
      </c>
      <c r="D117" s="905"/>
      <c r="E117" s="905"/>
      <c r="F117" s="903"/>
      <c r="G117" s="903"/>
      <c r="H117" s="903"/>
      <c r="I117" s="919"/>
    </row>
    <row r="118" spans="2:9" ht="14.25">
      <c r="B118" s="612" t="s">
        <v>1557</v>
      </c>
      <c r="C118" s="613" t="s">
        <v>828</v>
      </c>
      <c r="D118" s="906"/>
      <c r="E118" s="906"/>
      <c r="F118" s="907"/>
      <c r="G118" s="907"/>
      <c r="H118" s="907"/>
      <c r="I118" s="910"/>
    </row>
    <row r="119" spans="2:9">
      <c r="B119" s="900" t="s">
        <v>18</v>
      </c>
      <c r="C119" s="901"/>
      <c r="D119" s="619"/>
      <c r="E119" s="619"/>
      <c r="F119" s="619"/>
      <c r="G119" s="619"/>
      <c r="H119" s="619"/>
      <c r="I119" s="620"/>
    </row>
    <row r="120" spans="2:9" ht="14.25">
      <c r="B120" s="621" t="s">
        <v>1558</v>
      </c>
      <c r="C120" s="622" t="s">
        <v>64</v>
      </c>
      <c r="D120" s="623"/>
      <c r="E120" s="623"/>
      <c r="F120" s="623"/>
      <c r="G120" s="623"/>
      <c r="H120" s="623"/>
      <c r="I120" s="624"/>
    </row>
    <row r="121" spans="2:9" ht="25.5">
      <c r="B121" s="457"/>
      <c r="C121" s="445" t="s">
        <v>1154</v>
      </c>
      <c r="D121" s="625" t="s">
        <v>1155</v>
      </c>
      <c r="E121" s="625" t="s">
        <v>1158</v>
      </c>
      <c r="F121" s="631">
        <v>6</v>
      </c>
      <c r="G121" s="626">
        <v>6</v>
      </c>
      <c r="H121" s="626">
        <v>6</v>
      </c>
      <c r="I121" s="910" t="s">
        <v>414</v>
      </c>
    </row>
    <row r="122" spans="2:9" ht="30" customHeight="1">
      <c r="B122" s="457"/>
      <c r="C122" s="445" t="s">
        <v>1149</v>
      </c>
      <c r="D122" s="626" t="s">
        <v>1156</v>
      </c>
      <c r="E122" s="626"/>
      <c r="F122" s="631" t="s">
        <v>1159</v>
      </c>
      <c r="G122" s="631" t="s">
        <v>1159</v>
      </c>
      <c r="H122" s="631" t="s">
        <v>1159</v>
      </c>
      <c r="I122" s="917"/>
    </row>
    <row r="123" spans="2:9" ht="18.75" customHeight="1">
      <c r="B123" s="457"/>
      <c r="C123" s="445" t="s">
        <v>1150</v>
      </c>
      <c r="D123" s="626" t="s">
        <v>392</v>
      </c>
      <c r="E123" s="626">
        <v>1</v>
      </c>
      <c r="F123" s="631">
        <v>3</v>
      </c>
      <c r="G123" s="626">
        <v>3</v>
      </c>
      <c r="H123" s="626">
        <v>3</v>
      </c>
      <c r="I123" s="917"/>
    </row>
    <row r="124" spans="2:9" ht="38.25" customHeight="1">
      <c r="B124" s="457"/>
      <c r="C124" s="445" t="s">
        <v>1151</v>
      </c>
      <c r="D124" s="626" t="s">
        <v>1155</v>
      </c>
      <c r="E124" s="626">
        <v>1</v>
      </c>
      <c r="F124" s="631">
        <v>3</v>
      </c>
      <c r="G124" s="626">
        <v>3</v>
      </c>
      <c r="H124" s="626">
        <v>3</v>
      </c>
      <c r="I124" s="917"/>
    </row>
    <row r="125" spans="2:9" ht="24.75" customHeight="1">
      <c r="B125" s="457"/>
      <c r="C125" s="445" t="s">
        <v>1152</v>
      </c>
      <c r="D125" s="625" t="s">
        <v>392</v>
      </c>
      <c r="E125" s="625">
        <v>1</v>
      </c>
      <c r="F125" s="631">
        <v>1</v>
      </c>
      <c r="G125" s="626">
        <v>1</v>
      </c>
      <c r="H125" s="626">
        <v>1</v>
      </c>
      <c r="I125" s="917"/>
    </row>
    <row r="126" spans="2:9" ht="25.5">
      <c r="B126" s="457"/>
      <c r="C126" s="445" t="s">
        <v>1153</v>
      </c>
      <c r="D126" s="626" t="s">
        <v>1157</v>
      </c>
      <c r="E126" s="626"/>
      <c r="F126" s="631">
        <v>7</v>
      </c>
      <c r="G126" s="626">
        <v>8</v>
      </c>
      <c r="H126" s="626">
        <v>9</v>
      </c>
      <c r="I126" s="917"/>
    </row>
    <row r="127" spans="2:9">
      <c r="B127" s="902" t="s">
        <v>19</v>
      </c>
      <c r="C127" s="902"/>
      <c r="D127" s="654">
        <v>60557.279999999999</v>
      </c>
      <c r="E127" s="654">
        <v>342123</v>
      </c>
      <c r="F127" s="655">
        <v>416000</v>
      </c>
      <c r="G127" s="655">
        <v>416000</v>
      </c>
      <c r="H127" s="655">
        <v>416000</v>
      </c>
      <c r="I127" s="911"/>
    </row>
    <row r="129" spans="2:9">
      <c r="B129" s="607" t="s">
        <v>14</v>
      </c>
      <c r="C129" s="629">
        <f>+B98</f>
        <v>1058</v>
      </c>
      <c r="D129" s="903" t="s">
        <v>59</v>
      </c>
      <c r="E129" s="903"/>
      <c r="F129" s="903"/>
      <c r="G129" s="903"/>
      <c r="H129" s="903"/>
      <c r="I129" s="903"/>
    </row>
    <row r="130" spans="2:9">
      <c r="B130" s="607" t="s">
        <v>15</v>
      </c>
      <c r="C130" s="629" t="s">
        <v>257</v>
      </c>
      <c r="D130" s="904" t="s">
        <v>145</v>
      </c>
      <c r="E130" s="904" t="s">
        <v>146</v>
      </c>
      <c r="F130" s="903" t="s">
        <v>16</v>
      </c>
      <c r="G130" s="903" t="s">
        <v>20</v>
      </c>
      <c r="H130" s="903" t="s">
        <v>148</v>
      </c>
      <c r="I130" s="919" t="s">
        <v>1555</v>
      </c>
    </row>
    <row r="131" spans="2:9" ht="31.5" customHeight="1">
      <c r="B131" s="607" t="s">
        <v>6</v>
      </c>
      <c r="C131" s="629" t="s">
        <v>812</v>
      </c>
      <c r="D131" s="905"/>
      <c r="E131" s="905"/>
      <c r="F131" s="903"/>
      <c r="G131" s="903"/>
      <c r="H131" s="903"/>
      <c r="I131" s="919"/>
    </row>
    <row r="132" spans="2:9" ht="64.5" customHeight="1">
      <c r="B132" s="607" t="s">
        <v>17</v>
      </c>
      <c r="C132" s="445" t="s">
        <v>813</v>
      </c>
      <c r="D132" s="905"/>
      <c r="E132" s="905"/>
      <c r="F132" s="903"/>
      <c r="G132" s="903"/>
      <c r="H132" s="903"/>
      <c r="I132" s="919"/>
    </row>
    <row r="133" spans="2:9" ht="33" customHeight="1">
      <c r="B133" s="607" t="s">
        <v>1556</v>
      </c>
      <c r="C133" s="445" t="s">
        <v>779</v>
      </c>
      <c r="D133" s="905"/>
      <c r="E133" s="905"/>
      <c r="F133" s="903"/>
      <c r="G133" s="903"/>
      <c r="H133" s="903"/>
      <c r="I133" s="919"/>
    </row>
    <row r="134" spans="2:9" ht="14.25">
      <c r="B134" s="612" t="s">
        <v>1557</v>
      </c>
      <c r="C134" s="613" t="s">
        <v>829</v>
      </c>
      <c r="D134" s="906"/>
      <c r="E134" s="906"/>
      <c r="F134" s="907"/>
      <c r="G134" s="907"/>
      <c r="H134" s="907"/>
      <c r="I134" s="910"/>
    </row>
    <row r="135" spans="2:9">
      <c r="B135" s="900" t="s">
        <v>18</v>
      </c>
      <c r="C135" s="901"/>
      <c r="D135" s="619"/>
      <c r="E135" s="619"/>
      <c r="F135" s="619"/>
      <c r="G135" s="619"/>
      <c r="H135" s="619"/>
      <c r="I135" s="620"/>
    </row>
    <row r="136" spans="2:9" ht="14.25">
      <c r="B136" s="621" t="s">
        <v>1558</v>
      </c>
      <c r="C136" s="622" t="s">
        <v>64</v>
      </c>
      <c r="D136" s="623"/>
      <c r="E136" s="623"/>
      <c r="F136" s="623"/>
      <c r="G136" s="623"/>
      <c r="H136" s="623"/>
      <c r="I136" s="624"/>
    </row>
    <row r="137" spans="2:9">
      <c r="B137" s="457" t="s">
        <v>574</v>
      </c>
      <c r="C137" s="458" t="s">
        <v>667</v>
      </c>
      <c r="D137" s="625">
        <v>4</v>
      </c>
      <c r="E137" s="625">
        <v>4</v>
      </c>
      <c r="F137" s="625">
        <v>4</v>
      </c>
      <c r="G137" s="625">
        <v>4</v>
      </c>
      <c r="H137" s="625">
        <v>4</v>
      </c>
      <c r="I137" s="459" t="s">
        <v>414</v>
      </c>
    </row>
    <row r="138" spans="2:9">
      <c r="B138" s="457"/>
      <c r="C138" s="458" t="s">
        <v>1443</v>
      </c>
      <c r="D138" s="625"/>
      <c r="E138" s="626">
        <v>8</v>
      </c>
      <c r="F138" s="626"/>
      <c r="G138" s="626"/>
      <c r="H138" s="626"/>
      <c r="I138" s="460"/>
    </row>
    <row r="139" spans="2:9">
      <c r="B139" s="902" t="s">
        <v>19</v>
      </c>
      <c r="C139" s="902"/>
      <c r="D139" s="654">
        <v>24949.86</v>
      </c>
      <c r="E139" s="654">
        <v>227000</v>
      </c>
      <c r="F139" s="654">
        <v>27360</v>
      </c>
      <c r="G139" s="654">
        <v>27360</v>
      </c>
      <c r="H139" s="654">
        <v>27360</v>
      </c>
      <c r="I139" s="651"/>
    </row>
    <row r="140" spans="2:9" ht="16.5" customHeight="1"/>
    <row r="141" spans="2:9">
      <c r="B141" s="607" t="s">
        <v>14</v>
      </c>
      <c r="C141" s="629" t="s">
        <v>213</v>
      </c>
      <c r="D141" s="903" t="s">
        <v>59</v>
      </c>
      <c r="E141" s="903"/>
      <c r="F141" s="903"/>
      <c r="G141" s="903"/>
      <c r="H141" s="903"/>
      <c r="I141" s="903"/>
    </row>
    <row r="142" spans="2:9">
      <c r="B142" s="607" t="s">
        <v>15</v>
      </c>
      <c r="C142" s="629" t="s">
        <v>1499</v>
      </c>
      <c r="D142" s="904" t="s">
        <v>145</v>
      </c>
      <c r="E142" s="904" t="s">
        <v>146</v>
      </c>
      <c r="F142" s="903" t="s">
        <v>16</v>
      </c>
      <c r="G142" s="903" t="s">
        <v>20</v>
      </c>
      <c r="H142" s="903" t="s">
        <v>148</v>
      </c>
      <c r="I142" s="919" t="s">
        <v>1555</v>
      </c>
    </row>
    <row r="143" spans="2:9" ht="31.5" customHeight="1">
      <c r="B143" s="607" t="s">
        <v>6</v>
      </c>
      <c r="C143" s="629" t="s">
        <v>1429</v>
      </c>
      <c r="D143" s="905"/>
      <c r="E143" s="905"/>
      <c r="F143" s="903"/>
      <c r="G143" s="903"/>
      <c r="H143" s="903"/>
      <c r="I143" s="919"/>
    </row>
    <row r="144" spans="2:9" ht="64.5" customHeight="1">
      <c r="B144" s="607" t="s">
        <v>17</v>
      </c>
      <c r="C144" s="445" t="s">
        <v>1430</v>
      </c>
      <c r="D144" s="905"/>
      <c r="E144" s="905"/>
      <c r="F144" s="903"/>
      <c r="G144" s="903"/>
      <c r="H144" s="903"/>
      <c r="I144" s="919"/>
    </row>
    <row r="145" spans="2:9" ht="33" customHeight="1">
      <c r="B145" s="607" t="s">
        <v>1556</v>
      </c>
      <c r="C145" s="445" t="s">
        <v>824</v>
      </c>
      <c r="D145" s="905"/>
      <c r="E145" s="905"/>
      <c r="F145" s="903"/>
      <c r="G145" s="903"/>
      <c r="H145" s="903"/>
      <c r="I145" s="919"/>
    </row>
    <row r="146" spans="2:9" ht="14.25">
      <c r="B146" s="612" t="s">
        <v>1557</v>
      </c>
      <c r="C146" s="613" t="s">
        <v>1431</v>
      </c>
      <c r="D146" s="906"/>
      <c r="E146" s="906"/>
      <c r="F146" s="907"/>
      <c r="G146" s="907"/>
      <c r="H146" s="907"/>
      <c r="I146" s="910"/>
    </row>
    <row r="147" spans="2:9">
      <c r="B147" s="900" t="s">
        <v>18</v>
      </c>
      <c r="C147" s="901"/>
      <c r="D147" s="619"/>
      <c r="E147" s="619"/>
      <c r="F147" s="619"/>
      <c r="G147" s="619"/>
      <c r="H147" s="619"/>
      <c r="I147" s="620"/>
    </row>
    <row r="148" spans="2:9" ht="14.25">
      <c r="B148" s="621" t="s">
        <v>1558</v>
      </c>
      <c r="C148" s="622" t="s">
        <v>64</v>
      </c>
      <c r="D148" s="623"/>
      <c r="E148" s="623"/>
      <c r="F148" s="623"/>
      <c r="G148" s="623"/>
      <c r="H148" s="623"/>
      <c r="I148" s="624"/>
    </row>
    <row r="149" spans="2:9">
      <c r="B149" s="457" t="s">
        <v>574</v>
      </c>
      <c r="C149" s="458" t="s">
        <v>1432</v>
      </c>
      <c r="D149" s="459"/>
      <c r="E149" s="459">
        <v>200</v>
      </c>
      <c r="F149" s="459">
        <v>184</v>
      </c>
      <c r="G149" s="459">
        <v>184</v>
      </c>
      <c r="H149" s="459">
        <v>200</v>
      </c>
      <c r="I149" s="459" t="s">
        <v>1131</v>
      </c>
    </row>
    <row r="150" spans="2:9">
      <c r="B150" s="457"/>
      <c r="C150" s="458"/>
      <c r="D150" s="625"/>
      <c r="E150" s="626"/>
      <c r="F150" s="626"/>
      <c r="G150" s="626"/>
      <c r="H150" s="626"/>
      <c r="I150" s="460"/>
    </row>
    <row r="151" spans="2:9">
      <c r="B151" s="902" t="s">
        <v>19</v>
      </c>
      <c r="C151" s="902"/>
      <c r="D151" s="654"/>
      <c r="E151" s="656">
        <v>50000</v>
      </c>
      <c r="F151" s="656">
        <v>50000</v>
      </c>
      <c r="G151" s="656">
        <f>+F151</f>
        <v>50000</v>
      </c>
      <c r="H151" s="656">
        <f>+G151</f>
        <v>50000</v>
      </c>
      <c r="I151" s="651"/>
    </row>
    <row r="152" spans="2:9" ht="16.5" customHeight="1"/>
    <row r="153" spans="2:9">
      <c r="B153" s="607" t="s">
        <v>14</v>
      </c>
      <c r="C153" s="629" t="s">
        <v>213</v>
      </c>
      <c r="D153" s="903" t="s">
        <v>59</v>
      </c>
      <c r="E153" s="903"/>
      <c r="F153" s="903"/>
      <c r="G153" s="903"/>
      <c r="H153" s="903"/>
      <c r="I153" s="903"/>
    </row>
    <row r="154" spans="2:9">
      <c r="B154" s="607" t="s">
        <v>15</v>
      </c>
      <c r="C154" s="629" t="s">
        <v>1171</v>
      </c>
      <c r="D154" s="904" t="s">
        <v>145</v>
      </c>
      <c r="E154" s="904" t="s">
        <v>146</v>
      </c>
      <c r="F154" s="903" t="s">
        <v>16</v>
      </c>
      <c r="G154" s="903" t="s">
        <v>20</v>
      </c>
      <c r="H154" s="903" t="s">
        <v>148</v>
      </c>
      <c r="I154" s="919" t="s">
        <v>1555</v>
      </c>
    </row>
    <row r="155" spans="2:9" ht="31.5" customHeight="1">
      <c r="B155" s="607" t="s">
        <v>6</v>
      </c>
      <c r="C155" s="629" t="s">
        <v>1172</v>
      </c>
      <c r="D155" s="905"/>
      <c r="E155" s="905"/>
      <c r="F155" s="903"/>
      <c r="G155" s="903"/>
      <c r="H155" s="903"/>
      <c r="I155" s="919"/>
    </row>
    <row r="156" spans="2:9" ht="64.5" customHeight="1">
      <c r="B156" s="607" t="s">
        <v>17</v>
      </c>
      <c r="C156" s="445" t="s">
        <v>1173</v>
      </c>
      <c r="D156" s="905"/>
      <c r="E156" s="905"/>
      <c r="F156" s="903"/>
      <c r="G156" s="903"/>
      <c r="H156" s="903"/>
      <c r="I156" s="919"/>
    </row>
    <row r="157" spans="2:9" ht="33" customHeight="1">
      <c r="B157" s="607" t="s">
        <v>1556</v>
      </c>
      <c r="C157" s="445" t="s">
        <v>934</v>
      </c>
      <c r="D157" s="905"/>
      <c r="E157" s="905"/>
      <c r="F157" s="903"/>
      <c r="G157" s="903"/>
      <c r="H157" s="903"/>
      <c r="I157" s="919"/>
    </row>
    <row r="158" spans="2:9" ht="14.25">
      <c r="B158" s="612" t="s">
        <v>1557</v>
      </c>
      <c r="C158" s="613" t="s">
        <v>825</v>
      </c>
      <c r="D158" s="906"/>
      <c r="E158" s="906"/>
      <c r="F158" s="907"/>
      <c r="G158" s="907"/>
      <c r="H158" s="907"/>
      <c r="I158" s="910"/>
    </row>
    <row r="159" spans="2:9">
      <c r="B159" s="900" t="s">
        <v>18</v>
      </c>
      <c r="C159" s="901"/>
      <c r="D159" s="619"/>
      <c r="E159" s="619"/>
      <c r="F159" s="619"/>
      <c r="G159" s="619"/>
      <c r="H159" s="619"/>
      <c r="I159" s="620"/>
    </row>
    <row r="160" spans="2:9" ht="14.25">
      <c r="B160" s="621" t="s">
        <v>1558</v>
      </c>
      <c r="C160" s="622" t="s">
        <v>64</v>
      </c>
      <c r="D160" s="623"/>
      <c r="E160" s="623"/>
      <c r="F160" s="623"/>
      <c r="G160" s="623"/>
      <c r="H160" s="623"/>
      <c r="I160" s="624"/>
    </row>
    <row r="161" spans="2:9">
      <c r="B161" s="902" t="s">
        <v>19</v>
      </c>
      <c r="C161" s="902"/>
      <c r="D161" s="654">
        <f>+'Հ4 '!H56</f>
        <v>20493.100000000002</v>
      </c>
      <c r="E161" s="657">
        <f>+'Հ4 '!I58</f>
        <v>35899.5</v>
      </c>
      <c r="F161" s="654">
        <f>+'Հ4 '!J58</f>
        <v>112440</v>
      </c>
      <c r="G161" s="654">
        <f>+'Հ4 '!K58</f>
        <v>112440</v>
      </c>
      <c r="H161" s="654">
        <f>+'Հ4 '!L58</f>
        <v>112440</v>
      </c>
      <c r="I161" s="459" t="s">
        <v>414</v>
      </c>
    </row>
    <row r="162" spans="2:9" ht="16.5" customHeight="1"/>
    <row r="163" spans="2:9">
      <c r="B163" s="607" t="s">
        <v>14</v>
      </c>
      <c r="C163" s="629" t="s">
        <v>213</v>
      </c>
      <c r="D163" s="903" t="s">
        <v>59</v>
      </c>
      <c r="E163" s="903"/>
      <c r="F163" s="903"/>
      <c r="G163" s="903"/>
      <c r="H163" s="903"/>
      <c r="I163" s="903"/>
    </row>
    <row r="164" spans="2:9">
      <c r="B164" s="607" t="s">
        <v>15</v>
      </c>
      <c r="C164" s="629" t="s">
        <v>1177</v>
      </c>
      <c r="D164" s="904" t="s">
        <v>145</v>
      </c>
      <c r="E164" s="904" t="s">
        <v>146</v>
      </c>
      <c r="F164" s="903" t="s">
        <v>16</v>
      </c>
      <c r="G164" s="903" t="s">
        <v>20</v>
      </c>
      <c r="H164" s="903" t="s">
        <v>148</v>
      </c>
      <c r="I164" s="919" t="s">
        <v>1555</v>
      </c>
    </row>
    <row r="165" spans="2:9" ht="31.5" customHeight="1">
      <c r="B165" s="607" t="s">
        <v>6</v>
      </c>
      <c r="C165" s="629" t="s">
        <v>1178</v>
      </c>
      <c r="D165" s="905"/>
      <c r="E165" s="905"/>
      <c r="F165" s="903"/>
      <c r="G165" s="903"/>
      <c r="H165" s="903"/>
      <c r="I165" s="919"/>
    </row>
    <row r="166" spans="2:9" ht="64.5" customHeight="1">
      <c r="B166" s="607" t="s">
        <v>17</v>
      </c>
      <c r="C166" s="445" t="s">
        <v>1179</v>
      </c>
      <c r="D166" s="905"/>
      <c r="E166" s="905"/>
      <c r="F166" s="903"/>
      <c r="G166" s="903"/>
      <c r="H166" s="903"/>
      <c r="I166" s="919"/>
    </row>
    <row r="167" spans="2:9" ht="33" customHeight="1">
      <c r="B167" s="607" t="s">
        <v>1556</v>
      </c>
      <c r="C167" s="445" t="s">
        <v>934</v>
      </c>
      <c r="D167" s="905"/>
      <c r="E167" s="905"/>
      <c r="F167" s="903"/>
      <c r="G167" s="903"/>
      <c r="H167" s="903"/>
      <c r="I167" s="919"/>
    </row>
    <row r="168" spans="2:9" ht="14.25">
      <c r="B168" s="612" t="s">
        <v>1557</v>
      </c>
      <c r="C168" s="613" t="s">
        <v>825</v>
      </c>
      <c r="D168" s="906"/>
      <c r="E168" s="906"/>
      <c r="F168" s="907"/>
      <c r="G168" s="907"/>
      <c r="H168" s="907"/>
      <c r="I168" s="910"/>
    </row>
    <row r="169" spans="2:9">
      <c r="B169" s="900" t="s">
        <v>18</v>
      </c>
      <c r="C169" s="901"/>
      <c r="D169" s="619"/>
      <c r="E169" s="619"/>
      <c r="F169" s="619"/>
      <c r="G169" s="619"/>
      <c r="H169" s="619"/>
      <c r="I169" s="620"/>
    </row>
    <row r="170" spans="2:9" ht="14.25">
      <c r="B170" s="621" t="s">
        <v>1558</v>
      </c>
      <c r="C170" s="622" t="s">
        <v>64</v>
      </c>
      <c r="D170" s="623"/>
      <c r="E170" s="623"/>
      <c r="F170" s="623"/>
      <c r="G170" s="623"/>
      <c r="H170" s="623"/>
      <c r="I170" s="624"/>
    </row>
    <row r="171" spans="2:9">
      <c r="B171" s="658"/>
      <c r="C171" s="659" t="s">
        <v>1444</v>
      </c>
      <c r="D171" s="660"/>
      <c r="E171" s="654">
        <v>900</v>
      </c>
      <c r="F171" s="660"/>
      <c r="G171" s="660"/>
      <c r="H171" s="660"/>
      <c r="I171" s="661"/>
    </row>
    <row r="172" spans="2:9">
      <c r="B172" s="902" t="s">
        <v>19</v>
      </c>
      <c r="C172" s="902"/>
      <c r="D172" s="654">
        <f>+'Հ4 '!H62</f>
        <v>23792.5</v>
      </c>
      <c r="E172" s="654">
        <f>+'Հ4 '!I62</f>
        <v>500000</v>
      </c>
      <c r="F172" s="654">
        <f>+'Հ4 '!J62</f>
        <v>2203130</v>
      </c>
      <c r="G172" s="654">
        <f>+'Հ4 '!K62</f>
        <v>0</v>
      </c>
      <c r="H172" s="654">
        <f>+'Հ4 '!L62</f>
        <v>0</v>
      </c>
      <c r="I172" s="459"/>
    </row>
    <row r="173" spans="2:9" ht="16.5" customHeight="1"/>
    <row r="174" spans="2:9">
      <c r="B174" s="605" t="s">
        <v>12</v>
      </c>
      <c r="C174" s="605" t="s">
        <v>13</v>
      </c>
    </row>
    <row r="175" spans="2:9">
      <c r="B175" s="662">
        <v>1059</v>
      </c>
      <c r="C175" s="662" t="s">
        <v>691</v>
      </c>
    </row>
    <row r="177" spans="1:9" ht="14.25">
      <c r="A177" s="125" t="s">
        <v>471</v>
      </c>
      <c r="C177" s="124"/>
      <c r="D177" s="124"/>
      <c r="E177" s="124"/>
      <c r="F177" s="124"/>
      <c r="G177" s="124"/>
      <c r="H177" s="124"/>
      <c r="I177" s="124"/>
    </row>
    <row r="178" spans="1:9">
      <c r="B178" s="607" t="s">
        <v>843</v>
      </c>
      <c r="C178" s="544">
        <v>1059</v>
      </c>
      <c r="D178" s="903" t="s">
        <v>844</v>
      </c>
      <c r="E178" s="903"/>
      <c r="F178" s="903"/>
      <c r="G178" s="903"/>
      <c r="H178" s="903"/>
      <c r="I178" s="903"/>
    </row>
    <row r="179" spans="1:9" ht="15" customHeight="1">
      <c r="B179" s="607" t="s">
        <v>845</v>
      </c>
      <c r="C179" s="544">
        <v>11001</v>
      </c>
      <c r="D179" s="904" t="s">
        <v>846</v>
      </c>
      <c r="E179" s="904" t="s">
        <v>847</v>
      </c>
      <c r="F179" s="903" t="s">
        <v>848</v>
      </c>
      <c r="G179" s="903" t="s">
        <v>849</v>
      </c>
      <c r="H179" s="903" t="s">
        <v>850</v>
      </c>
      <c r="I179" s="919" t="s">
        <v>851</v>
      </c>
    </row>
    <row r="180" spans="1:9" ht="38.25">
      <c r="B180" s="607" t="s">
        <v>852</v>
      </c>
      <c r="C180" s="608" t="s">
        <v>1187</v>
      </c>
      <c r="D180" s="905"/>
      <c r="E180" s="905"/>
      <c r="F180" s="903"/>
      <c r="G180" s="903"/>
      <c r="H180" s="903"/>
      <c r="I180" s="919"/>
    </row>
    <row r="181" spans="1:9" ht="76.5">
      <c r="B181" s="607" t="s">
        <v>854</v>
      </c>
      <c r="C181" s="608" t="s">
        <v>1188</v>
      </c>
      <c r="D181" s="905"/>
      <c r="E181" s="905"/>
      <c r="F181" s="903"/>
      <c r="G181" s="903"/>
      <c r="H181" s="903"/>
      <c r="I181" s="919"/>
    </row>
    <row r="182" spans="1:9">
      <c r="B182" s="607" t="s">
        <v>856</v>
      </c>
      <c r="C182" s="608" t="s">
        <v>900</v>
      </c>
      <c r="D182" s="905"/>
      <c r="E182" s="905"/>
      <c r="F182" s="903"/>
      <c r="G182" s="903"/>
      <c r="H182" s="903"/>
      <c r="I182" s="919"/>
    </row>
    <row r="183" spans="1:9">
      <c r="B183" s="612" t="s">
        <v>857</v>
      </c>
      <c r="C183" s="613" t="s">
        <v>1189</v>
      </c>
      <c r="D183" s="906"/>
      <c r="E183" s="906"/>
      <c r="F183" s="907"/>
      <c r="G183" s="907"/>
      <c r="H183" s="907"/>
      <c r="I183" s="910"/>
    </row>
    <row r="184" spans="1:9">
      <c r="B184" s="617" t="s">
        <v>859</v>
      </c>
      <c r="C184" s="618"/>
      <c r="D184" s="619"/>
      <c r="E184" s="619"/>
      <c r="F184" s="619"/>
      <c r="G184" s="619"/>
      <c r="H184" s="619"/>
      <c r="I184" s="620"/>
    </row>
    <row r="185" spans="1:9">
      <c r="B185" s="621" t="s">
        <v>860</v>
      </c>
      <c r="C185" s="622" t="s">
        <v>861</v>
      </c>
      <c r="D185" s="623"/>
      <c r="E185" s="623"/>
      <c r="F185" s="623"/>
      <c r="G185" s="623"/>
      <c r="H185" s="623"/>
      <c r="I185" s="624"/>
    </row>
    <row r="186" spans="1:9" ht="36.75" customHeight="1">
      <c r="B186" s="457"/>
      <c r="C186" s="458" t="s">
        <v>1190</v>
      </c>
      <c r="D186" s="625">
        <v>184940</v>
      </c>
      <c r="E186" s="625">
        <v>180000</v>
      </c>
      <c r="F186" s="625">
        <v>180000</v>
      </c>
      <c r="G186" s="625">
        <v>180000</v>
      </c>
      <c r="H186" s="625">
        <v>180000</v>
      </c>
      <c r="I186" s="460" t="s">
        <v>1191</v>
      </c>
    </row>
    <row r="187" spans="1:9" ht="36.75" customHeight="1">
      <c r="B187" s="457"/>
      <c r="C187" s="458" t="s">
        <v>1192</v>
      </c>
      <c r="D187" s="625">
        <v>32200</v>
      </c>
      <c r="E187" s="625">
        <v>32200</v>
      </c>
      <c r="F187" s="625" t="s">
        <v>362</v>
      </c>
      <c r="G187" s="625" t="s">
        <v>362</v>
      </c>
      <c r="H187" s="625" t="s">
        <v>362</v>
      </c>
      <c r="I187" s="460" t="s">
        <v>1191</v>
      </c>
    </row>
    <row r="188" spans="1:9" ht="42.75" customHeight="1">
      <c r="B188" s="457"/>
      <c r="C188" s="458" t="s">
        <v>1193</v>
      </c>
      <c r="D188" s="625">
        <v>85</v>
      </c>
      <c r="E188" s="625">
        <v>85</v>
      </c>
      <c r="F188" s="625">
        <v>85</v>
      </c>
      <c r="G188" s="625">
        <v>85</v>
      </c>
      <c r="H188" s="625">
        <v>85</v>
      </c>
      <c r="I188" s="460" t="s">
        <v>1191</v>
      </c>
    </row>
    <row r="189" spans="1:9" ht="38.25">
      <c r="B189" s="457"/>
      <c r="C189" s="458" t="s">
        <v>1194</v>
      </c>
      <c r="D189" s="625">
        <v>20</v>
      </c>
      <c r="E189" s="625">
        <v>20</v>
      </c>
      <c r="F189" s="625">
        <v>20</v>
      </c>
      <c r="G189" s="625">
        <v>20</v>
      </c>
      <c r="H189" s="625">
        <v>20</v>
      </c>
      <c r="I189" s="460" t="s">
        <v>1191</v>
      </c>
    </row>
    <row r="190" spans="1:9" ht="24.75" customHeight="1">
      <c r="B190" s="457"/>
      <c r="C190" s="458" t="s">
        <v>1195</v>
      </c>
      <c r="D190" s="625">
        <v>90</v>
      </c>
      <c r="E190" s="625">
        <v>90</v>
      </c>
      <c r="F190" s="625">
        <v>90</v>
      </c>
      <c r="G190" s="625">
        <v>90</v>
      </c>
      <c r="H190" s="625">
        <v>90</v>
      </c>
      <c r="I190" s="460" t="s">
        <v>1191</v>
      </c>
    </row>
    <row r="191" spans="1:9" ht="15" customHeight="1">
      <c r="B191" s="632" t="s">
        <v>842</v>
      </c>
      <c r="C191" s="632"/>
      <c r="D191" s="663">
        <v>55039.42</v>
      </c>
      <c r="E191" s="664">
        <v>47940</v>
      </c>
      <c r="F191" s="665">
        <v>98997</v>
      </c>
      <c r="G191" s="665">
        <v>98997</v>
      </c>
      <c r="H191" s="665">
        <v>98997</v>
      </c>
      <c r="I191" s="460" t="s">
        <v>1191</v>
      </c>
    </row>
    <row r="192" spans="1:9" s="666" customFormat="1" ht="15" customHeight="1">
      <c r="B192" s="667"/>
      <c r="C192" s="667"/>
      <c r="D192" s="668"/>
      <c r="E192" s="669"/>
      <c r="F192" s="670"/>
      <c r="G192" s="670"/>
      <c r="H192" s="670"/>
      <c r="I192" s="671"/>
    </row>
    <row r="193" spans="1:9" s="666" customFormat="1" ht="15" customHeight="1">
      <c r="B193" s="667"/>
      <c r="C193" s="667"/>
      <c r="D193" s="668"/>
      <c r="E193" s="669"/>
      <c r="F193" s="670"/>
      <c r="G193" s="670"/>
      <c r="H193" s="670"/>
      <c r="I193" s="671"/>
    </row>
    <row r="194" spans="1:9">
      <c r="A194" s="666"/>
      <c r="B194" s="607" t="s">
        <v>843</v>
      </c>
      <c r="C194" s="461">
        <v>1059</v>
      </c>
      <c r="D194" s="903" t="s">
        <v>844</v>
      </c>
      <c r="E194" s="903"/>
      <c r="F194" s="903"/>
      <c r="G194" s="903"/>
      <c r="H194" s="903"/>
      <c r="I194" s="903"/>
    </row>
    <row r="195" spans="1:9" ht="15" customHeight="1">
      <c r="B195" s="607" t="s">
        <v>845</v>
      </c>
      <c r="C195" s="462">
        <v>11002</v>
      </c>
      <c r="D195" s="904" t="s">
        <v>846</v>
      </c>
      <c r="E195" s="904" t="s">
        <v>847</v>
      </c>
      <c r="F195" s="903" t="s">
        <v>848</v>
      </c>
      <c r="G195" s="903" t="s">
        <v>849</v>
      </c>
      <c r="H195" s="903" t="s">
        <v>850</v>
      </c>
      <c r="I195" s="919" t="s">
        <v>851</v>
      </c>
    </row>
    <row r="196" spans="1:9">
      <c r="B196" s="607" t="s">
        <v>852</v>
      </c>
      <c r="C196" s="462" t="s">
        <v>1207</v>
      </c>
      <c r="D196" s="905"/>
      <c r="E196" s="905"/>
      <c r="F196" s="903"/>
      <c r="G196" s="903"/>
      <c r="H196" s="903"/>
      <c r="I196" s="919"/>
    </row>
    <row r="197" spans="1:9" ht="25.5">
      <c r="B197" s="607" t="s">
        <v>854</v>
      </c>
      <c r="C197" s="462" t="s">
        <v>1208</v>
      </c>
      <c r="D197" s="905"/>
      <c r="E197" s="905"/>
      <c r="F197" s="903"/>
      <c r="G197" s="903"/>
      <c r="H197" s="903"/>
      <c r="I197" s="919"/>
    </row>
    <row r="198" spans="1:9">
      <c r="B198" s="607" t="s">
        <v>856</v>
      </c>
      <c r="C198" s="462" t="s">
        <v>1209</v>
      </c>
      <c r="D198" s="905"/>
      <c r="E198" s="905"/>
      <c r="F198" s="903"/>
      <c r="G198" s="903"/>
      <c r="H198" s="903"/>
      <c r="I198" s="919"/>
    </row>
    <row r="199" spans="1:9" ht="25.5">
      <c r="B199" s="612" t="s">
        <v>857</v>
      </c>
      <c r="C199" s="462" t="s">
        <v>1210</v>
      </c>
      <c r="D199" s="906"/>
      <c r="E199" s="906"/>
      <c r="F199" s="907"/>
      <c r="G199" s="907"/>
      <c r="H199" s="907"/>
      <c r="I199" s="910"/>
    </row>
    <row r="200" spans="1:9">
      <c r="B200" s="617" t="s">
        <v>859</v>
      </c>
      <c r="C200" s="618"/>
      <c r="D200" s="619"/>
      <c r="E200" s="619"/>
      <c r="F200" s="619"/>
      <c r="G200" s="619"/>
      <c r="H200" s="619"/>
      <c r="I200" s="620"/>
    </row>
    <row r="201" spans="1:9">
      <c r="B201" s="621" t="s">
        <v>860</v>
      </c>
      <c r="C201" s="622" t="s">
        <v>861</v>
      </c>
      <c r="D201" s="623"/>
      <c r="E201" s="623"/>
      <c r="F201" s="623"/>
      <c r="G201" s="623"/>
      <c r="H201" s="623"/>
      <c r="I201" s="624"/>
    </row>
    <row r="202" spans="1:9" ht="25.5">
      <c r="B202" s="457" t="s">
        <v>601</v>
      </c>
      <c r="C202" s="458" t="s">
        <v>1211</v>
      </c>
      <c r="D202" s="459" t="s">
        <v>1212</v>
      </c>
      <c r="E202" s="459">
        <v>53000</v>
      </c>
      <c r="F202" s="459">
        <v>53000</v>
      </c>
      <c r="G202" s="459">
        <v>53000</v>
      </c>
      <c r="H202" s="459">
        <v>53000</v>
      </c>
      <c r="I202" s="459" t="s">
        <v>866</v>
      </c>
    </row>
    <row r="203" spans="1:9">
      <c r="B203" s="457"/>
      <c r="C203" s="458"/>
      <c r="D203" s="459"/>
      <c r="E203" s="460"/>
      <c r="F203" s="460"/>
      <c r="G203" s="460"/>
      <c r="H203" s="460"/>
      <c r="I203" s="460"/>
    </row>
    <row r="204" spans="1:9" ht="33.75" customHeight="1">
      <c r="B204" s="936" t="s">
        <v>842</v>
      </c>
      <c r="C204" s="937"/>
      <c r="D204" s="459">
        <v>47943.07</v>
      </c>
      <c r="E204" s="459">
        <v>29376.3</v>
      </c>
      <c r="F204" s="459">
        <v>29376.3</v>
      </c>
      <c r="G204" s="459">
        <v>29376.3</v>
      </c>
      <c r="H204" s="459">
        <v>29376.3</v>
      </c>
      <c r="I204" s="459" t="s">
        <v>866</v>
      </c>
    </row>
    <row r="206" spans="1:9">
      <c r="B206" s="607" t="s">
        <v>843</v>
      </c>
      <c r="C206" s="662">
        <v>1059</v>
      </c>
      <c r="D206" s="903" t="s">
        <v>844</v>
      </c>
      <c r="E206" s="903"/>
      <c r="F206" s="903"/>
      <c r="G206" s="903"/>
      <c r="H206" s="903"/>
      <c r="I206" s="903"/>
    </row>
    <row r="207" spans="1:9" ht="15" customHeight="1">
      <c r="B207" s="607" t="s">
        <v>845</v>
      </c>
      <c r="C207" s="662">
        <v>11003</v>
      </c>
      <c r="D207" s="904" t="s">
        <v>846</v>
      </c>
      <c r="E207" s="904" t="s">
        <v>847</v>
      </c>
      <c r="F207" s="903" t="s">
        <v>848</v>
      </c>
      <c r="G207" s="903" t="s">
        <v>849</v>
      </c>
      <c r="H207" s="903" t="s">
        <v>850</v>
      </c>
      <c r="I207" s="919" t="s">
        <v>851</v>
      </c>
    </row>
    <row r="208" spans="1:9" ht="44.25" customHeight="1">
      <c r="B208" s="607" t="s">
        <v>852</v>
      </c>
      <c r="C208" s="662" t="s">
        <v>891</v>
      </c>
      <c r="D208" s="905"/>
      <c r="E208" s="905"/>
      <c r="F208" s="903"/>
      <c r="G208" s="903"/>
      <c r="H208" s="903"/>
      <c r="I208" s="919"/>
    </row>
    <row r="209" spans="1:16381" ht="63.75" customHeight="1">
      <c r="B209" s="607" t="s">
        <v>854</v>
      </c>
      <c r="C209" s="662" t="s">
        <v>892</v>
      </c>
      <c r="D209" s="905"/>
      <c r="E209" s="905"/>
      <c r="F209" s="903"/>
      <c r="G209" s="903"/>
      <c r="H209" s="903"/>
      <c r="I209" s="919"/>
    </row>
    <row r="210" spans="1:16381" ht="27.75" customHeight="1">
      <c r="B210" s="607" t="s">
        <v>856</v>
      </c>
      <c r="C210" s="662" t="s">
        <v>572</v>
      </c>
      <c r="D210" s="905"/>
      <c r="E210" s="905"/>
      <c r="F210" s="903"/>
      <c r="G210" s="903"/>
      <c r="H210" s="903"/>
      <c r="I210" s="919"/>
    </row>
    <row r="211" spans="1:16381" ht="47.25" customHeight="1">
      <c r="B211" s="612" t="s">
        <v>857</v>
      </c>
      <c r="C211" s="662" t="s">
        <v>893</v>
      </c>
      <c r="D211" s="906"/>
      <c r="E211" s="906"/>
      <c r="F211" s="907"/>
      <c r="G211" s="907"/>
      <c r="H211" s="907"/>
      <c r="I211" s="910"/>
    </row>
    <row r="212" spans="1:16381">
      <c r="B212" s="617" t="s">
        <v>859</v>
      </c>
      <c r="C212" s="618"/>
      <c r="D212" s="619"/>
      <c r="E212" s="619"/>
      <c r="F212" s="619"/>
      <c r="G212" s="619"/>
      <c r="H212" s="619"/>
      <c r="I212" s="620"/>
    </row>
    <row r="213" spans="1:16381">
      <c r="B213" s="621" t="s">
        <v>860</v>
      </c>
      <c r="C213" s="622" t="s">
        <v>861</v>
      </c>
      <c r="D213" s="623"/>
      <c r="E213" s="623"/>
      <c r="F213" s="623"/>
      <c r="G213" s="623"/>
      <c r="H213" s="623"/>
      <c r="I213" s="624"/>
    </row>
    <row r="214" spans="1:16381" ht="30" customHeight="1">
      <c r="B214" s="457"/>
      <c r="C214" s="662" t="s">
        <v>894</v>
      </c>
      <c r="D214" s="662">
        <v>12</v>
      </c>
      <c r="E214" s="662">
        <v>12</v>
      </c>
      <c r="F214" s="662">
        <v>12</v>
      </c>
      <c r="G214" s="662">
        <v>12</v>
      </c>
      <c r="H214" s="662">
        <v>12</v>
      </c>
      <c r="I214" s="460"/>
    </row>
    <row r="215" spans="1:16381" ht="30" customHeight="1">
      <c r="B215" s="457"/>
      <c r="C215" s="662" t="s">
        <v>895</v>
      </c>
      <c r="D215" s="662">
        <v>100</v>
      </c>
      <c r="E215" s="662">
        <v>100</v>
      </c>
      <c r="F215" s="662">
        <v>100</v>
      </c>
      <c r="G215" s="662">
        <v>100</v>
      </c>
      <c r="H215" s="662">
        <v>100</v>
      </c>
      <c r="I215" s="460"/>
    </row>
    <row r="216" spans="1:16381" ht="30" customHeight="1">
      <c r="B216" s="457"/>
      <c r="C216" s="662" t="s">
        <v>896</v>
      </c>
      <c r="D216" s="662">
        <v>1</v>
      </c>
      <c r="E216" s="662">
        <v>1</v>
      </c>
      <c r="F216" s="662">
        <v>1</v>
      </c>
      <c r="G216" s="662">
        <v>1</v>
      </c>
      <c r="H216" s="662">
        <v>1</v>
      </c>
      <c r="I216" s="460"/>
    </row>
    <row r="217" spans="1:16381" ht="30" customHeight="1">
      <c r="B217" s="457"/>
      <c r="C217" s="662" t="s">
        <v>897</v>
      </c>
      <c r="D217" s="662">
        <v>1</v>
      </c>
      <c r="E217" s="662">
        <v>1</v>
      </c>
      <c r="F217" s="662">
        <v>1</v>
      </c>
      <c r="G217" s="662">
        <v>1</v>
      </c>
      <c r="H217" s="662">
        <v>1</v>
      </c>
      <c r="I217" s="460"/>
    </row>
    <row r="218" spans="1:16381" ht="52.5" customHeight="1">
      <c r="B218" s="947" t="s">
        <v>842</v>
      </c>
      <c r="C218" s="948"/>
      <c r="D218" s="663">
        <v>48065.7</v>
      </c>
      <c r="E218" s="663">
        <v>48065.7</v>
      </c>
      <c r="F218" s="663">
        <v>133120</v>
      </c>
      <c r="G218" s="663">
        <v>133120</v>
      </c>
      <c r="H218" s="663">
        <v>133120</v>
      </c>
      <c r="I218" s="651"/>
    </row>
    <row r="219" spans="1:16381" s="628" customFormat="1" ht="16.5" customHeight="1">
      <c r="A219" s="425"/>
      <c r="B219" s="425"/>
      <c r="C219" s="425"/>
      <c r="D219" s="425"/>
      <c r="E219" s="425"/>
      <c r="F219" s="425"/>
      <c r="G219" s="425"/>
      <c r="H219" s="425"/>
      <c r="I219" s="425"/>
      <c r="J219" s="425"/>
      <c r="K219" s="425"/>
      <c r="L219" s="425"/>
      <c r="M219" s="425"/>
      <c r="N219" s="425"/>
      <c r="O219" s="425"/>
      <c r="P219" s="425"/>
      <c r="Q219" s="425"/>
      <c r="R219" s="425"/>
      <c r="S219" s="425"/>
      <c r="T219" s="425"/>
      <c r="U219" s="425"/>
      <c r="V219" s="425"/>
      <c r="W219" s="425"/>
      <c r="X219" s="425"/>
      <c r="Y219" s="425"/>
      <c r="Z219" s="425"/>
      <c r="AA219" s="425"/>
      <c r="AB219" s="425"/>
      <c r="AC219" s="425"/>
      <c r="AD219" s="425"/>
      <c r="AE219" s="425"/>
      <c r="AF219" s="425"/>
      <c r="AG219" s="425"/>
      <c r="AH219" s="425"/>
      <c r="AI219" s="425"/>
      <c r="AJ219" s="425"/>
      <c r="AK219" s="425"/>
      <c r="AL219" s="425"/>
      <c r="AM219" s="425"/>
      <c r="AN219" s="425"/>
      <c r="AO219" s="425"/>
      <c r="AP219" s="425"/>
      <c r="AQ219" s="425"/>
      <c r="AR219" s="425"/>
      <c r="AS219" s="425"/>
      <c r="AT219" s="425"/>
      <c r="AU219" s="425"/>
      <c r="AV219" s="425"/>
      <c r="AW219" s="425"/>
      <c r="AX219" s="425"/>
      <c r="AY219" s="425"/>
      <c r="AZ219" s="425"/>
      <c r="BA219" s="425"/>
      <c r="BB219" s="425"/>
      <c r="BC219" s="425"/>
      <c r="BD219" s="425"/>
      <c r="BE219" s="425"/>
      <c r="BF219" s="425"/>
      <c r="BG219" s="425"/>
      <c r="BH219" s="425"/>
      <c r="BI219" s="425"/>
      <c r="BJ219" s="425"/>
      <c r="BK219" s="425"/>
      <c r="BL219" s="425"/>
      <c r="BM219" s="425"/>
      <c r="BN219" s="425"/>
      <c r="BO219" s="425"/>
      <c r="BP219" s="425"/>
      <c r="BQ219" s="425"/>
      <c r="BR219" s="425"/>
      <c r="BS219" s="425"/>
      <c r="BT219" s="425"/>
      <c r="BU219" s="425"/>
      <c r="BV219" s="425"/>
      <c r="BW219" s="425"/>
      <c r="BX219" s="425"/>
      <c r="BY219" s="425"/>
      <c r="BZ219" s="425"/>
      <c r="CA219" s="425"/>
      <c r="CB219" s="425"/>
      <c r="CC219" s="425"/>
      <c r="CD219" s="425"/>
      <c r="CE219" s="425"/>
      <c r="CF219" s="425"/>
      <c r="CG219" s="425"/>
      <c r="CH219" s="425"/>
      <c r="CI219" s="425"/>
      <c r="CJ219" s="425"/>
      <c r="CK219" s="425"/>
      <c r="CL219" s="425"/>
      <c r="CM219" s="425"/>
      <c r="CN219" s="425"/>
      <c r="CO219" s="425"/>
      <c r="CP219" s="425"/>
      <c r="CQ219" s="425"/>
      <c r="CR219" s="425"/>
      <c r="CS219" s="425"/>
      <c r="CT219" s="425"/>
      <c r="CU219" s="425"/>
      <c r="CV219" s="425"/>
      <c r="CW219" s="425"/>
      <c r="CX219" s="425"/>
      <c r="CY219" s="425"/>
      <c r="CZ219" s="425"/>
      <c r="DA219" s="425"/>
      <c r="DB219" s="425"/>
      <c r="DC219" s="425"/>
      <c r="DD219" s="425"/>
      <c r="DE219" s="425"/>
      <c r="DF219" s="425"/>
      <c r="DG219" s="425"/>
      <c r="DH219" s="425"/>
      <c r="DI219" s="425"/>
      <c r="DJ219" s="425"/>
      <c r="DK219" s="425"/>
      <c r="DL219" s="425"/>
      <c r="DM219" s="425"/>
      <c r="DN219" s="425"/>
      <c r="DO219" s="425"/>
      <c r="DP219" s="425"/>
      <c r="DQ219" s="425"/>
      <c r="DR219" s="425"/>
      <c r="DS219" s="425"/>
      <c r="DT219" s="425"/>
      <c r="DU219" s="425"/>
      <c r="DV219" s="425"/>
      <c r="DW219" s="425"/>
      <c r="DX219" s="425"/>
      <c r="DY219" s="425"/>
      <c r="DZ219" s="425"/>
      <c r="EA219" s="425"/>
      <c r="EB219" s="425"/>
      <c r="EC219" s="425"/>
      <c r="ED219" s="425"/>
      <c r="EE219" s="425"/>
      <c r="EF219" s="425"/>
      <c r="EG219" s="425"/>
      <c r="EH219" s="425"/>
      <c r="EI219" s="425"/>
      <c r="EJ219" s="425"/>
      <c r="EK219" s="425"/>
      <c r="EL219" s="425"/>
      <c r="EM219" s="425"/>
      <c r="EN219" s="425"/>
      <c r="EO219" s="425"/>
      <c r="EP219" s="425"/>
      <c r="EQ219" s="425"/>
      <c r="ER219" s="425"/>
      <c r="ES219" s="425"/>
      <c r="ET219" s="425"/>
      <c r="EU219" s="425"/>
      <c r="EV219" s="425"/>
      <c r="EW219" s="425"/>
      <c r="EX219" s="425"/>
      <c r="EY219" s="425"/>
      <c r="EZ219" s="425"/>
      <c r="FA219" s="425"/>
      <c r="FB219" s="425"/>
      <c r="FC219" s="425"/>
      <c r="FD219" s="425"/>
      <c r="FE219" s="425"/>
      <c r="FF219" s="425"/>
      <c r="FG219" s="425"/>
      <c r="FH219" s="425"/>
      <c r="FI219" s="425"/>
      <c r="FJ219" s="425"/>
      <c r="FK219" s="425"/>
      <c r="FL219" s="425"/>
      <c r="FM219" s="425"/>
      <c r="FN219" s="425"/>
      <c r="FO219" s="425"/>
      <c r="FP219" s="425"/>
      <c r="FQ219" s="425"/>
      <c r="FR219" s="425"/>
      <c r="FS219" s="425"/>
      <c r="FT219" s="425"/>
      <c r="FU219" s="425"/>
      <c r="FV219" s="425"/>
      <c r="FW219" s="425"/>
      <c r="FX219" s="425"/>
      <c r="FY219" s="425"/>
      <c r="FZ219" s="425"/>
      <c r="GA219" s="425"/>
      <c r="GB219" s="425"/>
      <c r="GC219" s="425"/>
      <c r="GD219" s="425"/>
      <c r="GE219" s="425"/>
      <c r="GF219" s="425"/>
      <c r="GG219" s="425"/>
      <c r="GH219" s="425"/>
      <c r="GI219" s="425"/>
      <c r="GJ219" s="425"/>
      <c r="GK219" s="425"/>
      <c r="GL219" s="425"/>
      <c r="GM219" s="425"/>
      <c r="GN219" s="425"/>
      <c r="GO219" s="425"/>
      <c r="GP219" s="425"/>
      <c r="GQ219" s="425"/>
      <c r="GR219" s="425"/>
      <c r="GS219" s="425"/>
      <c r="GT219" s="425"/>
      <c r="GU219" s="425"/>
      <c r="GV219" s="425"/>
      <c r="GW219" s="425"/>
      <c r="GX219" s="425"/>
      <c r="GY219" s="425"/>
      <c r="GZ219" s="425"/>
      <c r="HA219" s="425"/>
      <c r="HB219" s="425"/>
      <c r="HC219" s="425"/>
      <c r="HD219" s="425"/>
      <c r="HE219" s="425"/>
      <c r="HF219" s="425"/>
      <c r="HG219" s="425"/>
      <c r="HH219" s="425"/>
      <c r="HI219" s="425"/>
      <c r="HJ219" s="425"/>
      <c r="HK219" s="425"/>
      <c r="HL219" s="425"/>
      <c r="HM219" s="425"/>
      <c r="HN219" s="425"/>
      <c r="HO219" s="425"/>
      <c r="HP219" s="425"/>
      <c r="HQ219" s="425"/>
      <c r="HR219" s="425"/>
      <c r="HS219" s="425"/>
      <c r="HT219" s="425"/>
      <c r="HU219" s="425"/>
      <c r="HV219" s="425"/>
      <c r="HW219" s="425"/>
      <c r="HX219" s="425"/>
      <c r="HY219" s="425"/>
      <c r="HZ219" s="425"/>
      <c r="IA219" s="425"/>
      <c r="IB219" s="425"/>
      <c r="IC219" s="425"/>
      <c r="ID219" s="425"/>
      <c r="IE219" s="425"/>
      <c r="IF219" s="425"/>
      <c r="IG219" s="425"/>
      <c r="IH219" s="425"/>
      <c r="II219" s="425"/>
      <c r="IJ219" s="425"/>
      <c r="IK219" s="425"/>
      <c r="IL219" s="425"/>
      <c r="IM219" s="425"/>
      <c r="IN219" s="425"/>
      <c r="IO219" s="425"/>
      <c r="IP219" s="425"/>
      <c r="IQ219" s="425"/>
      <c r="IR219" s="425"/>
      <c r="IS219" s="425"/>
      <c r="IT219" s="425"/>
      <c r="IU219" s="425"/>
      <c r="IV219" s="425"/>
      <c r="IW219" s="425"/>
      <c r="IX219" s="425"/>
      <c r="IY219" s="425"/>
      <c r="IZ219" s="425"/>
      <c r="JA219" s="425"/>
      <c r="JB219" s="425"/>
      <c r="JC219" s="425"/>
      <c r="JD219" s="425"/>
      <c r="JE219" s="425"/>
      <c r="JF219" s="425"/>
      <c r="JG219" s="425"/>
      <c r="JH219" s="425"/>
      <c r="JI219" s="425"/>
      <c r="JJ219" s="425"/>
      <c r="JK219" s="425"/>
      <c r="JL219" s="425"/>
      <c r="JM219" s="425"/>
      <c r="JN219" s="425"/>
      <c r="JO219" s="425"/>
      <c r="JP219" s="425"/>
      <c r="JQ219" s="425"/>
      <c r="JR219" s="425"/>
      <c r="JS219" s="425"/>
      <c r="JT219" s="425"/>
      <c r="JU219" s="425"/>
      <c r="JV219" s="425"/>
      <c r="JW219" s="425"/>
      <c r="JX219" s="425"/>
      <c r="JY219" s="425"/>
      <c r="JZ219" s="425"/>
      <c r="KA219" s="425"/>
      <c r="KB219" s="425"/>
      <c r="KC219" s="425"/>
      <c r="KD219" s="425"/>
      <c r="KE219" s="425"/>
      <c r="KF219" s="425"/>
      <c r="KG219" s="425"/>
      <c r="KH219" s="425"/>
      <c r="KI219" s="425"/>
      <c r="KJ219" s="425"/>
      <c r="KK219" s="425"/>
      <c r="KL219" s="425"/>
      <c r="KM219" s="425"/>
      <c r="KN219" s="425"/>
      <c r="KO219" s="425"/>
      <c r="KP219" s="425"/>
      <c r="KQ219" s="425"/>
      <c r="KR219" s="425"/>
      <c r="KS219" s="425"/>
      <c r="KT219" s="425"/>
      <c r="KU219" s="425"/>
      <c r="KV219" s="425"/>
      <c r="KW219" s="425"/>
      <c r="KX219" s="425"/>
      <c r="KY219" s="425"/>
      <c r="KZ219" s="425"/>
      <c r="LA219" s="425"/>
      <c r="LB219" s="425"/>
      <c r="LC219" s="425"/>
      <c r="LD219" s="425"/>
      <c r="LE219" s="425"/>
      <c r="LF219" s="425"/>
      <c r="LG219" s="425"/>
      <c r="LH219" s="425"/>
      <c r="LI219" s="425"/>
      <c r="LJ219" s="425"/>
      <c r="LK219" s="425"/>
      <c r="LL219" s="425"/>
      <c r="LM219" s="425"/>
      <c r="LN219" s="425"/>
      <c r="LO219" s="425"/>
      <c r="LP219" s="425"/>
      <c r="LQ219" s="425"/>
      <c r="LR219" s="425"/>
      <c r="LS219" s="425"/>
      <c r="LT219" s="425"/>
      <c r="LU219" s="425"/>
      <c r="LV219" s="425"/>
      <c r="LW219" s="425"/>
      <c r="LX219" s="425"/>
      <c r="LY219" s="425"/>
      <c r="LZ219" s="425"/>
      <c r="MA219" s="425"/>
      <c r="MB219" s="425"/>
      <c r="MC219" s="425"/>
      <c r="MD219" s="425"/>
      <c r="ME219" s="425"/>
      <c r="MF219" s="425"/>
      <c r="MG219" s="425"/>
      <c r="MH219" s="425"/>
      <c r="MI219" s="425"/>
      <c r="MJ219" s="425"/>
      <c r="MK219" s="425"/>
      <c r="ML219" s="425"/>
      <c r="MM219" s="425"/>
      <c r="MN219" s="425"/>
      <c r="MO219" s="425"/>
      <c r="MP219" s="425"/>
      <c r="MQ219" s="425"/>
      <c r="MR219" s="425"/>
      <c r="MS219" s="425"/>
      <c r="MT219" s="425"/>
      <c r="MU219" s="425"/>
      <c r="MV219" s="425"/>
      <c r="MW219" s="425"/>
      <c r="MX219" s="425"/>
      <c r="MY219" s="425"/>
      <c r="MZ219" s="425"/>
      <c r="NA219" s="425"/>
      <c r="NB219" s="425"/>
      <c r="NC219" s="425"/>
      <c r="ND219" s="425"/>
      <c r="NE219" s="425"/>
      <c r="NF219" s="425"/>
      <c r="NG219" s="425"/>
      <c r="NH219" s="425"/>
      <c r="NI219" s="425"/>
      <c r="NJ219" s="425"/>
      <c r="NK219" s="425"/>
      <c r="NL219" s="425"/>
      <c r="NM219" s="425"/>
      <c r="NN219" s="425"/>
      <c r="NO219" s="425"/>
      <c r="NP219" s="425"/>
      <c r="NQ219" s="425"/>
      <c r="NR219" s="425"/>
      <c r="NS219" s="425"/>
      <c r="NT219" s="425"/>
      <c r="NU219" s="425"/>
      <c r="NV219" s="425"/>
      <c r="NW219" s="425"/>
      <c r="NX219" s="425"/>
      <c r="NY219" s="425"/>
      <c r="NZ219" s="425"/>
      <c r="OA219" s="425"/>
      <c r="OB219" s="425"/>
      <c r="OC219" s="425"/>
      <c r="OD219" s="425"/>
      <c r="OE219" s="425"/>
      <c r="OF219" s="425"/>
      <c r="OG219" s="425"/>
      <c r="OH219" s="425"/>
      <c r="OI219" s="425"/>
      <c r="OJ219" s="425"/>
      <c r="OK219" s="425"/>
      <c r="OL219" s="425"/>
      <c r="OM219" s="425"/>
      <c r="ON219" s="425"/>
      <c r="OO219" s="425"/>
      <c r="OP219" s="425"/>
      <c r="OQ219" s="425"/>
      <c r="OR219" s="425"/>
      <c r="OS219" s="425"/>
      <c r="OT219" s="425"/>
      <c r="OU219" s="425"/>
      <c r="OV219" s="425"/>
      <c r="OW219" s="425"/>
      <c r="OX219" s="425"/>
      <c r="OY219" s="425"/>
      <c r="OZ219" s="425"/>
      <c r="PA219" s="425"/>
      <c r="PB219" s="425"/>
      <c r="PC219" s="425"/>
      <c r="PD219" s="425"/>
      <c r="PE219" s="425"/>
      <c r="PF219" s="425"/>
      <c r="PG219" s="425"/>
      <c r="PH219" s="425"/>
      <c r="PI219" s="425"/>
      <c r="PJ219" s="425"/>
      <c r="PK219" s="425"/>
      <c r="PL219" s="425"/>
      <c r="PM219" s="425"/>
      <c r="PN219" s="425"/>
      <c r="PO219" s="425"/>
      <c r="PP219" s="425"/>
      <c r="PQ219" s="425"/>
      <c r="PR219" s="425"/>
      <c r="PS219" s="425"/>
      <c r="PT219" s="425"/>
      <c r="PU219" s="425"/>
      <c r="PV219" s="425"/>
      <c r="PW219" s="425"/>
      <c r="PX219" s="425"/>
      <c r="PY219" s="425"/>
      <c r="PZ219" s="425"/>
      <c r="QA219" s="425"/>
      <c r="QB219" s="425"/>
      <c r="QC219" s="425"/>
      <c r="QD219" s="425"/>
      <c r="QE219" s="425"/>
      <c r="QF219" s="425"/>
      <c r="QG219" s="425"/>
      <c r="QH219" s="425"/>
      <c r="QI219" s="425"/>
      <c r="QJ219" s="425"/>
      <c r="QK219" s="425"/>
      <c r="QL219" s="425"/>
      <c r="QM219" s="425"/>
      <c r="QN219" s="425"/>
      <c r="QO219" s="425"/>
      <c r="QP219" s="425"/>
      <c r="QQ219" s="425"/>
      <c r="QR219" s="425"/>
      <c r="QS219" s="425"/>
      <c r="QT219" s="425"/>
      <c r="QU219" s="425"/>
      <c r="QV219" s="425"/>
      <c r="QW219" s="425"/>
      <c r="QX219" s="425"/>
      <c r="QY219" s="425"/>
      <c r="QZ219" s="425"/>
      <c r="RA219" s="425"/>
      <c r="RB219" s="425"/>
      <c r="RC219" s="425"/>
      <c r="RD219" s="425"/>
      <c r="RE219" s="425"/>
      <c r="RF219" s="425"/>
      <c r="RG219" s="425"/>
      <c r="RH219" s="425"/>
      <c r="RI219" s="425"/>
      <c r="RJ219" s="425"/>
      <c r="RK219" s="425"/>
      <c r="RL219" s="425"/>
      <c r="RM219" s="425"/>
      <c r="RN219" s="425"/>
      <c r="RO219" s="425"/>
      <c r="RP219" s="425"/>
      <c r="RQ219" s="425"/>
      <c r="RR219" s="425"/>
      <c r="RS219" s="425"/>
      <c r="RT219" s="425"/>
      <c r="RU219" s="425"/>
      <c r="RV219" s="425"/>
      <c r="RW219" s="425"/>
      <c r="RX219" s="425"/>
      <c r="RY219" s="425"/>
      <c r="RZ219" s="425"/>
      <c r="SA219" s="425"/>
      <c r="SB219" s="425"/>
      <c r="SC219" s="425"/>
      <c r="SD219" s="425"/>
      <c r="SE219" s="425"/>
      <c r="SF219" s="425"/>
      <c r="SG219" s="425"/>
      <c r="SH219" s="425"/>
      <c r="SI219" s="425"/>
      <c r="SJ219" s="425"/>
      <c r="SK219" s="425"/>
      <c r="SL219" s="425"/>
      <c r="SM219" s="425"/>
      <c r="SN219" s="425"/>
      <c r="SO219" s="425"/>
      <c r="SP219" s="425"/>
      <c r="SQ219" s="425"/>
      <c r="SR219" s="425"/>
      <c r="SS219" s="425"/>
      <c r="ST219" s="425"/>
      <c r="SU219" s="425"/>
      <c r="SV219" s="425"/>
      <c r="SW219" s="425"/>
      <c r="SX219" s="425"/>
      <c r="SY219" s="425"/>
      <c r="SZ219" s="425"/>
      <c r="TA219" s="425"/>
      <c r="TB219" s="425"/>
      <c r="TC219" s="425"/>
      <c r="TD219" s="425"/>
      <c r="TE219" s="425"/>
      <c r="TF219" s="425"/>
      <c r="TG219" s="425"/>
      <c r="TH219" s="425"/>
      <c r="TI219" s="425"/>
      <c r="TJ219" s="425"/>
      <c r="TK219" s="425"/>
      <c r="TL219" s="425"/>
      <c r="TM219" s="425"/>
      <c r="TN219" s="425"/>
      <c r="TO219" s="425"/>
      <c r="TP219" s="425"/>
      <c r="TQ219" s="425"/>
      <c r="TR219" s="425"/>
      <c r="TS219" s="425"/>
      <c r="TT219" s="425"/>
      <c r="TU219" s="425"/>
      <c r="TV219" s="425"/>
      <c r="TW219" s="425"/>
      <c r="TX219" s="425"/>
      <c r="TY219" s="425"/>
      <c r="TZ219" s="425"/>
      <c r="UA219" s="425"/>
      <c r="UB219" s="425"/>
      <c r="UC219" s="425"/>
      <c r="UD219" s="425"/>
      <c r="UE219" s="425"/>
      <c r="UF219" s="425"/>
      <c r="UG219" s="425"/>
      <c r="UH219" s="425"/>
      <c r="UI219" s="425"/>
      <c r="UJ219" s="425"/>
      <c r="UK219" s="425"/>
      <c r="UL219" s="425"/>
      <c r="UM219" s="425"/>
      <c r="UN219" s="425"/>
      <c r="UO219" s="425"/>
      <c r="UP219" s="425"/>
      <c r="UQ219" s="425"/>
      <c r="UR219" s="425"/>
      <c r="US219" s="425"/>
      <c r="UT219" s="425"/>
      <c r="UU219" s="425"/>
      <c r="UV219" s="425"/>
      <c r="UW219" s="425"/>
      <c r="UX219" s="425"/>
      <c r="UY219" s="425"/>
      <c r="UZ219" s="425"/>
      <c r="VA219" s="425"/>
      <c r="VB219" s="425"/>
      <c r="VC219" s="425"/>
      <c r="VD219" s="425"/>
      <c r="VE219" s="425"/>
      <c r="VF219" s="425"/>
      <c r="VG219" s="425"/>
      <c r="VH219" s="425"/>
      <c r="VI219" s="425"/>
      <c r="VJ219" s="425"/>
      <c r="VK219" s="425"/>
      <c r="VL219" s="425"/>
      <c r="VM219" s="425"/>
      <c r="VN219" s="425"/>
      <c r="VO219" s="425"/>
      <c r="VP219" s="425"/>
      <c r="VQ219" s="425"/>
      <c r="VR219" s="425"/>
      <c r="VS219" s="425"/>
      <c r="VT219" s="425"/>
      <c r="VU219" s="425"/>
      <c r="VV219" s="425"/>
      <c r="VW219" s="425"/>
      <c r="VX219" s="425"/>
      <c r="VY219" s="425"/>
      <c r="VZ219" s="425"/>
      <c r="WA219" s="425"/>
      <c r="WB219" s="425"/>
      <c r="WC219" s="425"/>
      <c r="WD219" s="425"/>
      <c r="WE219" s="425"/>
      <c r="WF219" s="425"/>
      <c r="WG219" s="425"/>
      <c r="WH219" s="425"/>
      <c r="WI219" s="425"/>
      <c r="WJ219" s="425"/>
      <c r="WK219" s="425"/>
      <c r="WL219" s="425"/>
      <c r="WM219" s="425"/>
      <c r="WN219" s="425"/>
      <c r="WO219" s="425"/>
      <c r="WP219" s="425"/>
      <c r="WQ219" s="425"/>
      <c r="WR219" s="425"/>
      <c r="WS219" s="425"/>
      <c r="WT219" s="425"/>
      <c r="WU219" s="425"/>
      <c r="WV219" s="425"/>
      <c r="WW219" s="425"/>
      <c r="WX219" s="425"/>
      <c r="WY219" s="425"/>
      <c r="WZ219" s="425"/>
      <c r="XA219" s="425"/>
      <c r="XB219" s="425"/>
      <c r="XC219" s="425"/>
      <c r="XD219" s="425"/>
      <c r="XE219" s="425"/>
      <c r="XF219" s="425"/>
      <c r="XG219" s="425"/>
      <c r="XH219" s="425"/>
      <c r="XI219" s="425"/>
      <c r="XJ219" s="425"/>
      <c r="XK219" s="425"/>
      <c r="XL219" s="425"/>
      <c r="XM219" s="425"/>
      <c r="XN219" s="425"/>
      <c r="XO219" s="425"/>
      <c r="XP219" s="425"/>
      <c r="XQ219" s="425"/>
      <c r="XR219" s="425"/>
      <c r="XS219" s="425"/>
      <c r="XT219" s="425"/>
      <c r="XU219" s="425"/>
      <c r="XV219" s="425"/>
      <c r="XW219" s="425"/>
      <c r="XX219" s="425"/>
      <c r="XY219" s="425"/>
      <c r="XZ219" s="425"/>
      <c r="YA219" s="425"/>
      <c r="YB219" s="425"/>
      <c r="YC219" s="425"/>
      <c r="YD219" s="425"/>
      <c r="YE219" s="425"/>
      <c r="YF219" s="425"/>
      <c r="YG219" s="425"/>
      <c r="YH219" s="425"/>
      <c r="YI219" s="425"/>
      <c r="YJ219" s="425"/>
      <c r="YK219" s="425"/>
      <c r="YL219" s="425"/>
      <c r="YM219" s="425"/>
      <c r="YN219" s="425"/>
      <c r="YO219" s="425"/>
      <c r="YP219" s="425"/>
      <c r="YQ219" s="425"/>
      <c r="YR219" s="425"/>
      <c r="YS219" s="425"/>
      <c r="YT219" s="425"/>
      <c r="YU219" s="425"/>
      <c r="YV219" s="425"/>
      <c r="YW219" s="425"/>
      <c r="YX219" s="425"/>
      <c r="YY219" s="425"/>
      <c r="YZ219" s="425"/>
      <c r="ZA219" s="425"/>
      <c r="ZB219" s="425"/>
      <c r="ZC219" s="425"/>
      <c r="ZD219" s="425"/>
      <c r="ZE219" s="425"/>
      <c r="ZF219" s="425"/>
      <c r="ZG219" s="425"/>
      <c r="ZH219" s="425"/>
      <c r="ZI219" s="425"/>
      <c r="ZJ219" s="425"/>
      <c r="ZK219" s="425"/>
      <c r="ZL219" s="425"/>
      <c r="ZM219" s="425"/>
      <c r="ZN219" s="425"/>
      <c r="ZO219" s="425"/>
      <c r="ZP219" s="425"/>
      <c r="ZQ219" s="425"/>
      <c r="ZR219" s="425"/>
      <c r="ZS219" s="425"/>
      <c r="ZT219" s="425"/>
      <c r="ZU219" s="425"/>
      <c r="ZV219" s="425"/>
      <c r="ZW219" s="425"/>
      <c r="ZX219" s="425"/>
      <c r="ZY219" s="425"/>
      <c r="ZZ219" s="425"/>
      <c r="AAA219" s="425"/>
      <c r="AAB219" s="425"/>
      <c r="AAC219" s="425"/>
      <c r="AAD219" s="425"/>
      <c r="AAE219" s="425"/>
      <c r="AAF219" s="425"/>
      <c r="AAG219" s="425"/>
      <c r="AAH219" s="425"/>
      <c r="AAI219" s="425"/>
      <c r="AAJ219" s="425"/>
      <c r="AAK219" s="425"/>
      <c r="AAL219" s="425"/>
      <c r="AAM219" s="425"/>
      <c r="AAN219" s="425"/>
      <c r="AAO219" s="425"/>
      <c r="AAP219" s="425"/>
      <c r="AAQ219" s="425"/>
      <c r="AAR219" s="425"/>
      <c r="AAS219" s="425"/>
      <c r="AAT219" s="425"/>
      <c r="AAU219" s="425"/>
      <c r="AAV219" s="425"/>
      <c r="AAW219" s="425"/>
      <c r="AAX219" s="425"/>
      <c r="AAY219" s="425"/>
      <c r="AAZ219" s="425"/>
      <c r="ABA219" s="425"/>
      <c r="ABB219" s="425"/>
      <c r="ABC219" s="425"/>
      <c r="ABD219" s="425"/>
      <c r="ABE219" s="425"/>
      <c r="ABF219" s="425"/>
      <c r="ABG219" s="425"/>
      <c r="ABH219" s="425"/>
      <c r="ABI219" s="425"/>
      <c r="ABJ219" s="425"/>
      <c r="ABK219" s="425"/>
      <c r="ABL219" s="425"/>
      <c r="ABM219" s="425"/>
      <c r="ABN219" s="425"/>
      <c r="ABO219" s="425"/>
      <c r="ABP219" s="425"/>
      <c r="ABQ219" s="425"/>
      <c r="ABR219" s="425"/>
      <c r="ABS219" s="425"/>
      <c r="ABT219" s="425"/>
      <c r="ABU219" s="425"/>
      <c r="ABV219" s="425"/>
      <c r="ABW219" s="425"/>
      <c r="ABX219" s="425"/>
      <c r="ABY219" s="425"/>
      <c r="ABZ219" s="425"/>
      <c r="ACA219" s="425"/>
      <c r="ACB219" s="425"/>
      <c r="ACC219" s="425"/>
      <c r="ACD219" s="425"/>
      <c r="ACE219" s="425"/>
      <c r="ACF219" s="425"/>
      <c r="ACG219" s="425"/>
      <c r="ACH219" s="425"/>
      <c r="ACI219" s="425"/>
      <c r="ACJ219" s="425"/>
      <c r="ACK219" s="425"/>
      <c r="ACL219" s="425"/>
      <c r="ACM219" s="425"/>
      <c r="ACN219" s="425"/>
      <c r="ACO219" s="425"/>
      <c r="ACP219" s="425"/>
      <c r="ACQ219" s="425"/>
      <c r="ACR219" s="425"/>
      <c r="ACS219" s="425"/>
      <c r="ACT219" s="425"/>
      <c r="ACU219" s="425"/>
      <c r="ACV219" s="425"/>
      <c r="ACW219" s="425"/>
      <c r="ACX219" s="425"/>
      <c r="ACY219" s="425"/>
      <c r="ACZ219" s="425"/>
      <c r="ADA219" s="425"/>
      <c r="ADB219" s="425"/>
      <c r="ADC219" s="425"/>
      <c r="ADD219" s="425"/>
      <c r="ADE219" s="425"/>
      <c r="ADF219" s="425"/>
      <c r="ADG219" s="425"/>
      <c r="ADH219" s="425"/>
      <c r="ADI219" s="425"/>
      <c r="ADJ219" s="425"/>
      <c r="ADK219" s="425"/>
      <c r="ADL219" s="425"/>
      <c r="ADM219" s="425"/>
      <c r="ADN219" s="425"/>
      <c r="ADO219" s="425"/>
      <c r="ADP219" s="425"/>
      <c r="ADQ219" s="425"/>
      <c r="ADR219" s="425"/>
      <c r="ADS219" s="425"/>
      <c r="ADT219" s="425"/>
      <c r="ADU219" s="425"/>
      <c r="ADV219" s="425"/>
      <c r="ADW219" s="425"/>
      <c r="ADX219" s="425"/>
      <c r="ADY219" s="425"/>
      <c r="ADZ219" s="425"/>
      <c r="AEA219" s="425"/>
      <c r="AEB219" s="425"/>
      <c r="AEC219" s="425"/>
      <c r="AED219" s="425"/>
      <c r="AEE219" s="425"/>
      <c r="AEF219" s="425"/>
      <c r="AEG219" s="425"/>
      <c r="AEH219" s="425"/>
      <c r="AEI219" s="425"/>
      <c r="AEJ219" s="425"/>
      <c r="AEK219" s="425"/>
      <c r="AEL219" s="425"/>
      <c r="AEM219" s="425"/>
      <c r="AEN219" s="425"/>
      <c r="AEO219" s="425"/>
      <c r="AEP219" s="425"/>
      <c r="AEQ219" s="425"/>
      <c r="AER219" s="425"/>
      <c r="AES219" s="425"/>
      <c r="AET219" s="425"/>
      <c r="AEU219" s="425"/>
      <c r="AEV219" s="425"/>
      <c r="AEW219" s="425"/>
      <c r="AEX219" s="425"/>
      <c r="AEY219" s="425"/>
      <c r="AEZ219" s="425"/>
      <c r="AFA219" s="425"/>
      <c r="AFB219" s="425"/>
      <c r="AFC219" s="425"/>
      <c r="AFD219" s="425"/>
      <c r="AFE219" s="425"/>
      <c r="AFF219" s="425"/>
      <c r="AFG219" s="425"/>
      <c r="AFH219" s="425"/>
      <c r="AFI219" s="425"/>
      <c r="AFJ219" s="425"/>
      <c r="AFK219" s="425"/>
      <c r="AFL219" s="425"/>
      <c r="AFM219" s="425"/>
      <c r="AFN219" s="425"/>
      <c r="AFO219" s="425"/>
      <c r="AFP219" s="425"/>
      <c r="AFQ219" s="425"/>
      <c r="AFR219" s="425"/>
      <c r="AFS219" s="425"/>
      <c r="AFT219" s="425"/>
      <c r="AFU219" s="425"/>
      <c r="AFV219" s="425"/>
      <c r="AFW219" s="425"/>
      <c r="AFX219" s="425"/>
      <c r="AFY219" s="425"/>
      <c r="AFZ219" s="425"/>
      <c r="AGA219" s="425"/>
      <c r="AGB219" s="425"/>
      <c r="AGC219" s="425"/>
      <c r="AGD219" s="425"/>
      <c r="AGE219" s="425"/>
      <c r="AGF219" s="425"/>
      <c r="AGG219" s="425"/>
      <c r="AGH219" s="425"/>
      <c r="AGI219" s="425"/>
      <c r="AGJ219" s="425"/>
      <c r="AGK219" s="425"/>
      <c r="AGL219" s="425"/>
      <c r="AGM219" s="425"/>
      <c r="AGN219" s="425"/>
      <c r="AGO219" s="425"/>
      <c r="AGP219" s="425"/>
      <c r="AGQ219" s="425"/>
      <c r="AGR219" s="425"/>
      <c r="AGS219" s="425"/>
      <c r="AGT219" s="425"/>
      <c r="AGU219" s="425"/>
      <c r="AGV219" s="425"/>
      <c r="AGW219" s="425"/>
      <c r="AGX219" s="425"/>
      <c r="AGY219" s="425"/>
      <c r="AGZ219" s="425"/>
      <c r="AHA219" s="425"/>
      <c r="AHB219" s="425"/>
      <c r="AHC219" s="425"/>
      <c r="AHD219" s="425"/>
      <c r="AHE219" s="425"/>
      <c r="AHF219" s="425"/>
      <c r="AHG219" s="425"/>
      <c r="AHH219" s="425"/>
      <c r="AHI219" s="425"/>
      <c r="AHJ219" s="425"/>
      <c r="AHK219" s="425"/>
      <c r="AHL219" s="425"/>
      <c r="AHM219" s="425"/>
      <c r="AHN219" s="425"/>
      <c r="AHO219" s="425"/>
      <c r="AHP219" s="425"/>
      <c r="AHQ219" s="425"/>
      <c r="AHR219" s="425"/>
      <c r="AHS219" s="425"/>
      <c r="AHT219" s="425"/>
      <c r="AHU219" s="425"/>
      <c r="AHV219" s="425"/>
      <c r="AHW219" s="425"/>
      <c r="AHX219" s="425"/>
      <c r="AHY219" s="425"/>
      <c r="AHZ219" s="425"/>
      <c r="AIA219" s="425"/>
      <c r="AIB219" s="425"/>
      <c r="AIC219" s="425"/>
      <c r="AID219" s="425"/>
      <c r="AIE219" s="425"/>
      <c r="AIF219" s="425"/>
      <c r="AIG219" s="425"/>
      <c r="AIH219" s="425"/>
      <c r="AII219" s="425"/>
      <c r="AIJ219" s="425"/>
      <c r="AIK219" s="425"/>
      <c r="AIL219" s="425"/>
      <c r="AIM219" s="425"/>
      <c r="AIN219" s="425"/>
      <c r="AIO219" s="425"/>
      <c r="AIP219" s="425"/>
      <c r="AIQ219" s="425"/>
      <c r="AIR219" s="425"/>
      <c r="AIS219" s="425"/>
      <c r="AIT219" s="425"/>
      <c r="AIU219" s="425"/>
      <c r="AIV219" s="425"/>
      <c r="AIW219" s="425"/>
      <c r="AIX219" s="425"/>
      <c r="AIY219" s="425"/>
      <c r="AIZ219" s="425"/>
      <c r="AJA219" s="425"/>
      <c r="AJB219" s="425"/>
      <c r="AJC219" s="425"/>
      <c r="AJD219" s="425"/>
      <c r="AJE219" s="425"/>
      <c r="AJF219" s="425"/>
      <c r="AJG219" s="425"/>
      <c r="AJH219" s="425"/>
      <c r="AJI219" s="425"/>
      <c r="AJJ219" s="425"/>
      <c r="AJK219" s="425"/>
      <c r="AJL219" s="425"/>
      <c r="AJM219" s="425"/>
      <c r="AJN219" s="425"/>
      <c r="AJO219" s="425"/>
      <c r="AJP219" s="425"/>
      <c r="AJQ219" s="425"/>
      <c r="AJR219" s="425"/>
      <c r="AJS219" s="425"/>
      <c r="AJT219" s="425"/>
      <c r="AJU219" s="425"/>
      <c r="AJV219" s="425"/>
      <c r="AJW219" s="425"/>
      <c r="AJX219" s="425"/>
      <c r="AJY219" s="425"/>
      <c r="AJZ219" s="425"/>
      <c r="AKA219" s="425"/>
      <c r="AKB219" s="425"/>
      <c r="AKC219" s="425"/>
      <c r="AKD219" s="425"/>
      <c r="AKE219" s="425"/>
      <c r="AKF219" s="425"/>
      <c r="AKG219" s="425"/>
      <c r="AKH219" s="425"/>
      <c r="AKI219" s="425"/>
      <c r="AKJ219" s="425"/>
      <c r="AKK219" s="425"/>
      <c r="AKL219" s="425"/>
      <c r="AKM219" s="425"/>
      <c r="AKN219" s="425"/>
      <c r="AKO219" s="425"/>
      <c r="AKP219" s="425"/>
      <c r="AKQ219" s="425"/>
      <c r="AKR219" s="425"/>
      <c r="AKS219" s="425"/>
      <c r="AKT219" s="425"/>
      <c r="AKU219" s="425"/>
      <c r="AKV219" s="425"/>
      <c r="AKW219" s="425"/>
      <c r="AKX219" s="425"/>
      <c r="AKY219" s="425"/>
      <c r="AKZ219" s="425"/>
      <c r="ALA219" s="425"/>
      <c r="ALB219" s="425"/>
      <c r="ALC219" s="425"/>
      <c r="ALD219" s="425"/>
      <c r="ALE219" s="425"/>
      <c r="ALF219" s="425"/>
      <c r="ALG219" s="425"/>
      <c r="ALH219" s="425"/>
      <c r="ALI219" s="425"/>
      <c r="ALJ219" s="425"/>
      <c r="ALK219" s="425"/>
      <c r="ALL219" s="425"/>
      <c r="ALM219" s="425"/>
      <c r="ALN219" s="425"/>
      <c r="ALO219" s="425"/>
      <c r="ALP219" s="425"/>
      <c r="ALQ219" s="425"/>
      <c r="ALR219" s="425"/>
      <c r="ALS219" s="425"/>
      <c r="ALT219" s="425"/>
      <c r="ALU219" s="425"/>
      <c r="ALV219" s="425"/>
      <c r="ALW219" s="425"/>
      <c r="ALX219" s="425"/>
      <c r="ALY219" s="425"/>
      <c r="ALZ219" s="425"/>
      <c r="AMA219" s="425"/>
      <c r="AMB219" s="425"/>
      <c r="AMC219" s="425"/>
      <c r="AMD219" s="425"/>
      <c r="AME219" s="425"/>
      <c r="AMF219" s="425"/>
      <c r="AMG219" s="425"/>
      <c r="AMH219" s="425"/>
      <c r="AMI219" s="425"/>
      <c r="AMJ219" s="425"/>
      <c r="AMK219" s="425"/>
      <c r="AML219" s="425"/>
      <c r="AMM219" s="425"/>
      <c r="AMN219" s="425"/>
      <c r="AMO219" s="425"/>
      <c r="AMP219" s="425"/>
      <c r="AMQ219" s="425"/>
      <c r="AMR219" s="425"/>
      <c r="AMS219" s="425"/>
      <c r="AMT219" s="425"/>
      <c r="AMU219" s="425"/>
      <c r="AMV219" s="425"/>
      <c r="AMW219" s="425"/>
      <c r="AMX219" s="425"/>
      <c r="AMY219" s="425"/>
      <c r="AMZ219" s="425"/>
      <c r="ANA219" s="425"/>
      <c r="ANB219" s="425"/>
      <c r="ANC219" s="425"/>
      <c r="AND219" s="425"/>
      <c r="ANE219" s="425"/>
      <c r="ANF219" s="425"/>
      <c r="ANG219" s="425"/>
      <c r="ANH219" s="425"/>
      <c r="ANI219" s="425"/>
      <c r="ANJ219" s="425"/>
      <c r="ANK219" s="425"/>
      <c r="ANL219" s="425"/>
      <c r="ANM219" s="425"/>
      <c r="ANN219" s="425"/>
      <c r="ANO219" s="425"/>
      <c r="ANP219" s="425"/>
      <c r="ANQ219" s="425"/>
      <c r="ANR219" s="425"/>
      <c r="ANS219" s="425"/>
      <c r="ANT219" s="425"/>
      <c r="ANU219" s="425"/>
      <c r="ANV219" s="425"/>
      <c r="ANW219" s="425"/>
      <c r="ANX219" s="425"/>
      <c r="ANY219" s="425"/>
      <c r="ANZ219" s="425"/>
      <c r="AOA219" s="425"/>
      <c r="AOB219" s="425"/>
      <c r="AOC219" s="425"/>
      <c r="AOD219" s="425"/>
      <c r="AOE219" s="425"/>
      <c r="AOF219" s="425"/>
      <c r="AOG219" s="425"/>
      <c r="AOH219" s="425"/>
      <c r="AOI219" s="425"/>
      <c r="AOJ219" s="425"/>
      <c r="AOK219" s="425"/>
      <c r="AOL219" s="425"/>
      <c r="AOM219" s="425"/>
      <c r="AON219" s="425"/>
      <c r="AOO219" s="425"/>
      <c r="AOP219" s="425"/>
      <c r="AOQ219" s="425"/>
      <c r="AOR219" s="425"/>
      <c r="AOS219" s="425"/>
      <c r="AOT219" s="425"/>
      <c r="AOU219" s="425"/>
      <c r="AOV219" s="425"/>
      <c r="AOW219" s="425"/>
      <c r="AOX219" s="425"/>
      <c r="AOY219" s="425"/>
      <c r="AOZ219" s="425"/>
      <c r="APA219" s="425"/>
      <c r="APB219" s="425"/>
      <c r="APC219" s="425"/>
      <c r="APD219" s="425"/>
      <c r="APE219" s="425"/>
      <c r="APF219" s="425"/>
      <c r="APG219" s="425"/>
      <c r="APH219" s="425"/>
      <c r="API219" s="425"/>
      <c r="APJ219" s="425"/>
      <c r="APK219" s="425"/>
      <c r="APL219" s="425"/>
      <c r="APM219" s="425"/>
      <c r="APN219" s="425"/>
      <c r="APO219" s="425"/>
      <c r="APP219" s="425"/>
      <c r="APQ219" s="425"/>
      <c r="APR219" s="425"/>
      <c r="APS219" s="425"/>
      <c r="APT219" s="425"/>
      <c r="APU219" s="425"/>
      <c r="APV219" s="425"/>
      <c r="APW219" s="425"/>
      <c r="APX219" s="425"/>
      <c r="APY219" s="425"/>
      <c r="APZ219" s="425"/>
      <c r="AQA219" s="425"/>
      <c r="AQB219" s="425"/>
      <c r="AQC219" s="425"/>
      <c r="AQD219" s="425"/>
      <c r="AQE219" s="425"/>
      <c r="AQF219" s="425"/>
      <c r="AQG219" s="425"/>
      <c r="AQH219" s="425"/>
      <c r="AQI219" s="425"/>
      <c r="AQJ219" s="425"/>
      <c r="AQK219" s="425"/>
      <c r="AQL219" s="425"/>
      <c r="AQM219" s="425"/>
      <c r="AQN219" s="425"/>
      <c r="AQO219" s="425"/>
      <c r="AQP219" s="425"/>
      <c r="AQQ219" s="425"/>
      <c r="AQR219" s="425"/>
      <c r="AQS219" s="425"/>
      <c r="AQT219" s="425"/>
      <c r="AQU219" s="425"/>
      <c r="AQV219" s="425"/>
      <c r="AQW219" s="425"/>
      <c r="AQX219" s="425"/>
      <c r="AQY219" s="425"/>
      <c r="AQZ219" s="425"/>
      <c r="ARA219" s="425"/>
      <c r="ARB219" s="425"/>
      <c r="ARC219" s="425"/>
      <c r="ARD219" s="425"/>
      <c r="ARE219" s="425"/>
      <c r="ARF219" s="425"/>
      <c r="ARG219" s="425"/>
      <c r="ARH219" s="425"/>
      <c r="ARI219" s="425"/>
      <c r="ARJ219" s="425"/>
      <c r="ARK219" s="425"/>
      <c r="ARL219" s="425"/>
      <c r="ARM219" s="425"/>
      <c r="ARN219" s="425"/>
      <c r="ARO219" s="425"/>
      <c r="ARP219" s="425"/>
      <c r="ARQ219" s="425"/>
      <c r="ARR219" s="425"/>
      <c r="ARS219" s="425"/>
      <c r="ART219" s="425"/>
      <c r="ARU219" s="425"/>
      <c r="ARV219" s="425"/>
      <c r="ARW219" s="425"/>
      <c r="ARX219" s="425"/>
      <c r="ARY219" s="425"/>
      <c r="ARZ219" s="425"/>
      <c r="ASA219" s="425"/>
      <c r="ASB219" s="425"/>
      <c r="ASC219" s="425"/>
      <c r="ASD219" s="425"/>
      <c r="ASE219" s="425"/>
      <c r="ASF219" s="425"/>
      <c r="ASG219" s="425"/>
      <c r="ASH219" s="425"/>
      <c r="ASI219" s="425"/>
      <c r="ASJ219" s="425"/>
      <c r="ASK219" s="425"/>
      <c r="ASL219" s="425"/>
      <c r="ASM219" s="425"/>
      <c r="ASN219" s="425"/>
      <c r="ASO219" s="425"/>
      <c r="ASP219" s="425"/>
      <c r="ASQ219" s="425"/>
      <c r="ASR219" s="425"/>
      <c r="ASS219" s="425"/>
      <c r="AST219" s="425"/>
      <c r="ASU219" s="425"/>
      <c r="ASV219" s="425"/>
      <c r="ASW219" s="425"/>
      <c r="ASX219" s="425"/>
      <c r="ASY219" s="425"/>
      <c r="ASZ219" s="425"/>
      <c r="ATA219" s="425"/>
      <c r="ATB219" s="425"/>
      <c r="ATC219" s="425"/>
      <c r="ATD219" s="425"/>
      <c r="ATE219" s="425"/>
      <c r="ATF219" s="425"/>
      <c r="ATG219" s="425"/>
      <c r="ATH219" s="425"/>
      <c r="ATI219" s="425"/>
      <c r="ATJ219" s="425"/>
      <c r="ATK219" s="425"/>
      <c r="ATL219" s="425"/>
      <c r="ATM219" s="425"/>
      <c r="ATN219" s="425"/>
      <c r="ATO219" s="425"/>
      <c r="ATP219" s="425"/>
      <c r="ATQ219" s="425"/>
      <c r="ATR219" s="425"/>
      <c r="ATS219" s="425"/>
      <c r="ATT219" s="425"/>
      <c r="ATU219" s="425"/>
      <c r="ATV219" s="425"/>
      <c r="ATW219" s="425"/>
      <c r="ATX219" s="425"/>
      <c r="ATY219" s="425"/>
      <c r="ATZ219" s="425"/>
      <c r="AUA219" s="425"/>
      <c r="AUB219" s="425"/>
      <c r="AUC219" s="425"/>
      <c r="AUD219" s="425"/>
      <c r="AUE219" s="425"/>
      <c r="AUF219" s="425"/>
      <c r="AUG219" s="425"/>
      <c r="AUH219" s="425"/>
      <c r="AUI219" s="425"/>
      <c r="AUJ219" s="425"/>
      <c r="AUK219" s="425"/>
      <c r="AUL219" s="425"/>
      <c r="AUM219" s="425"/>
      <c r="AUN219" s="425"/>
      <c r="AUO219" s="425"/>
      <c r="AUP219" s="425"/>
      <c r="AUQ219" s="425"/>
      <c r="AUR219" s="425"/>
      <c r="AUS219" s="425"/>
      <c r="AUT219" s="425"/>
      <c r="AUU219" s="425"/>
      <c r="AUV219" s="425"/>
      <c r="AUW219" s="425"/>
      <c r="AUX219" s="425"/>
      <c r="AUY219" s="425"/>
      <c r="AUZ219" s="425"/>
      <c r="AVA219" s="425"/>
      <c r="AVB219" s="425"/>
      <c r="AVC219" s="425"/>
      <c r="AVD219" s="425"/>
      <c r="AVE219" s="425"/>
      <c r="AVF219" s="425"/>
      <c r="AVG219" s="425"/>
      <c r="AVH219" s="425"/>
      <c r="AVI219" s="425"/>
      <c r="AVJ219" s="425"/>
      <c r="AVK219" s="425"/>
      <c r="AVL219" s="425"/>
      <c r="AVM219" s="425"/>
      <c r="AVN219" s="425"/>
      <c r="AVO219" s="425"/>
      <c r="AVP219" s="425"/>
      <c r="AVQ219" s="425"/>
      <c r="AVR219" s="425"/>
      <c r="AVS219" s="425"/>
      <c r="AVT219" s="425"/>
      <c r="AVU219" s="425"/>
      <c r="AVV219" s="425"/>
      <c r="AVW219" s="425"/>
      <c r="AVX219" s="425"/>
      <c r="AVY219" s="425"/>
      <c r="AVZ219" s="425"/>
      <c r="AWA219" s="425"/>
      <c r="AWB219" s="425"/>
      <c r="AWC219" s="425"/>
      <c r="AWD219" s="425"/>
      <c r="AWE219" s="425"/>
      <c r="AWF219" s="425"/>
      <c r="AWG219" s="425"/>
      <c r="AWH219" s="425"/>
      <c r="AWI219" s="425"/>
      <c r="AWJ219" s="425"/>
      <c r="AWK219" s="425"/>
      <c r="AWL219" s="425"/>
      <c r="AWM219" s="425"/>
      <c r="AWN219" s="425"/>
      <c r="AWO219" s="425"/>
      <c r="AWP219" s="425"/>
      <c r="AWQ219" s="425"/>
      <c r="AWR219" s="425"/>
      <c r="AWS219" s="425"/>
      <c r="AWT219" s="425"/>
      <c r="AWU219" s="425"/>
      <c r="AWV219" s="425"/>
      <c r="AWW219" s="425"/>
      <c r="AWX219" s="425"/>
      <c r="AWY219" s="425"/>
      <c r="AWZ219" s="425"/>
      <c r="AXA219" s="425"/>
      <c r="AXB219" s="425"/>
      <c r="AXC219" s="425"/>
      <c r="AXD219" s="425"/>
      <c r="AXE219" s="425"/>
      <c r="AXF219" s="425"/>
      <c r="AXG219" s="425"/>
      <c r="AXH219" s="425"/>
      <c r="AXI219" s="425"/>
      <c r="AXJ219" s="425"/>
      <c r="AXK219" s="425"/>
      <c r="AXL219" s="425"/>
      <c r="AXM219" s="425"/>
      <c r="AXN219" s="425"/>
      <c r="AXO219" s="425"/>
      <c r="AXP219" s="425"/>
      <c r="AXQ219" s="425"/>
      <c r="AXR219" s="425"/>
      <c r="AXS219" s="425"/>
      <c r="AXT219" s="425"/>
      <c r="AXU219" s="425"/>
      <c r="AXV219" s="425"/>
      <c r="AXW219" s="425"/>
      <c r="AXX219" s="425"/>
      <c r="AXY219" s="425"/>
      <c r="AXZ219" s="425"/>
      <c r="AYA219" s="425"/>
      <c r="AYB219" s="425"/>
      <c r="AYC219" s="425"/>
      <c r="AYD219" s="425"/>
      <c r="AYE219" s="425"/>
      <c r="AYF219" s="425"/>
      <c r="AYG219" s="425"/>
      <c r="AYH219" s="425"/>
      <c r="AYI219" s="425"/>
      <c r="AYJ219" s="425"/>
      <c r="AYK219" s="425"/>
      <c r="AYL219" s="425"/>
      <c r="AYM219" s="425"/>
      <c r="AYN219" s="425"/>
      <c r="AYO219" s="425"/>
      <c r="AYP219" s="425"/>
      <c r="AYQ219" s="425"/>
      <c r="AYR219" s="425"/>
      <c r="AYS219" s="425"/>
      <c r="AYT219" s="425"/>
      <c r="AYU219" s="425"/>
      <c r="AYV219" s="425"/>
      <c r="AYW219" s="425"/>
      <c r="AYX219" s="425"/>
      <c r="AYY219" s="425"/>
      <c r="AYZ219" s="425"/>
      <c r="AZA219" s="425"/>
      <c r="AZB219" s="425"/>
      <c r="AZC219" s="425"/>
      <c r="AZD219" s="425"/>
      <c r="AZE219" s="425"/>
      <c r="AZF219" s="425"/>
      <c r="AZG219" s="425"/>
      <c r="AZH219" s="425"/>
      <c r="AZI219" s="425"/>
      <c r="AZJ219" s="425"/>
      <c r="AZK219" s="425"/>
      <c r="AZL219" s="425"/>
      <c r="AZM219" s="425"/>
      <c r="AZN219" s="425"/>
      <c r="AZO219" s="425"/>
      <c r="AZP219" s="425"/>
      <c r="AZQ219" s="425"/>
      <c r="AZR219" s="425"/>
      <c r="AZS219" s="425"/>
      <c r="AZT219" s="425"/>
      <c r="AZU219" s="425"/>
      <c r="AZV219" s="425"/>
      <c r="AZW219" s="425"/>
      <c r="AZX219" s="425"/>
      <c r="AZY219" s="425"/>
      <c r="AZZ219" s="425"/>
      <c r="BAA219" s="425"/>
      <c r="BAB219" s="425"/>
      <c r="BAC219" s="425"/>
      <c r="BAD219" s="425"/>
      <c r="BAE219" s="425"/>
      <c r="BAF219" s="425"/>
      <c r="BAG219" s="425"/>
      <c r="BAH219" s="425"/>
      <c r="BAI219" s="425"/>
      <c r="BAJ219" s="425"/>
      <c r="BAK219" s="425"/>
      <c r="BAL219" s="425"/>
      <c r="BAM219" s="425"/>
      <c r="BAN219" s="425"/>
      <c r="BAO219" s="425"/>
      <c r="BAP219" s="425"/>
      <c r="BAQ219" s="425"/>
      <c r="BAR219" s="425"/>
      <c r="BAS219" s="425"/>
      <c r="BAT219" s="425"/>
      <c r="BAU219" s="425"/>
      <c r="BAV219" s="425"/>
      <c r="BAW219" s="425"/>
      <c r="BAX219" s="425"/>
      <c r="BAY219" s="425"/>
      <c r="BAZ219" s="425"/>
      <c r="BBA219" s="425"/>
      <c r="BBB219" s="425"/>
      <c r="BBC219" s="425"/>
      <c r="BBD219" s="425"/>
      <c r="BBE219" s="425"/>
      <c r="BBF219" s="425"/>
      <c r="BBG219" s="425"/>
      <c r="BBH219" s="425"/>
      <c r="BBI219" s="425"/>
      <c r="BBJ219" s="425"/>
      <c r="BBK219" s="425"/>
      <c r="BBL219" s="425"/>
      <c r="BBM219" s="425"/>
      <c r="BBN219" s="425"/>
      <c r="BBO219" s="425"/>
      <c r="BBP219" s="425"/>
      <c r="BBQ219" s="425"/>
      <c r="BBR219" s="425"/>
      <c r="BBS219" s="425"/>
      <c r="BBT219" s="425"/>
      <c r="BBU219" s="425"/>
      <c r="BBV219" s="425"/>
      <c r="BBW219" s="425"/>
      <c r="BBX219" s="425"/>
      <c r="BBY219" s="425"/>
      <c r="BBZ219" s="425"/>
      <c r="BCA219" s="425"/>
      <c r="BCB219" s="425"/>
      <c r="BCC219" s="425"/>
      <c r="BCD219" s="425"/>
      <c r="BCE219" s="425"/>
      <c r="BCF219" s="425"/>
      <c r="BCG219" s="425"/>
      <c r="BCH219" s="425"/>
      <c r="BCI219" s="425"/>
      <c r="BCJ219" s="425"/>
      <c r="BCK219" s="425"/>
      <c r="BCL219" s="425"/>
      <c r="BCM219" s="425"/>
      <c r="BCN219" s="425"/>
      <c r="BCO219" s="425"/>
      <c r="BCP219" s="425"/>
      <c r="BCQ219" s="425"/>
      <c r="BCR219" s="425"/>
      <c r="BCS219" s="425"/>
      <c r="BCT219" s="425"/>
      <c r="BCU219" s="425"/>
      <c r="BCV219" s="425"/>
      <c r="BCW219" s="425"/>
      <c r="BCX219" s="425"/>
      <c r="BCY219" s="425"/>
      <c r="BCZ219" s="425"/>
      <c r="BDA219" s="425"/>
      <c r="BDB219" s="425"/>
      <c r="BDC219" s="425"/>
      <c r="BDD219" s="425"/>
      <c r="BDE219" s="425"/>
      <c r="BDF219" s="425"/>
      <c r="BDG219" s="425"/>
      <c r="BDH219" s="425"/>
      <c r="BDI219" s="425"/>
      <c r="BDJ219" s="425"/>
      <c r="BDK219" s="425"/>
      <c r="BDL219" s="425"/>
      <c r="BDM219" s="425"/>
      <c r="BDN219" s="425"/>
      <c r="BDO219" s="425"/>
      <c r="BDP219" s="425"/>
      <c r="BDQ219" s="425"/>
      <c r="BDR219" s="425"/>
      <c r="BDS219" s="425"/>
      <c r="BDT219" s="425"/>
      <c r="BDU219" s="425"/>
      <c r="BDV219" s="425"/>
      <c r="BDW219" s="425"/>
      <c r="BDX219" s="425"/>
      <c r="BDY219" s="425"/>
      <c r="BDZ219" s="425"/>
      <c r="BEA219" s="425"/>
      <c r="BEB219" s="425"/>
      <c r="BEC219" s="425"/>
      <c r="BED219" s="425"/>
      <c r="BEE219" s="425"/>
      <c r="BEF219" s="425"/>
      <c r="BEG219" s="425"/>
      <c r="BEH219" s="425"/>
      <c r="BEI219" s="425"/>
      <c r="BEJ219" s="425"/>
      <c r="BEK219" s="425"/>
      <c r="BEL219" s="425"/>
      <c r="BEM219" s="425"/>
      <c r="BEN219" s="425"/>
      <c r="BEO219" s="425"/>
      <c r="BEP219" s="425"/>
      <c r="BEQ219" s="425"/>
      <c r="BER219" s="425"/>
      <c r="BES219" s="425"/>
      <c r="BET219" s="425"/>
      <c r="BEU219" s="425"/>
      <c r="BEV219" s="425"/>
      <c r="BEW219" s="425"/>
      <c r="BEX219" s="425"/>
      <c r="BEY219" s="425"/>
      <c r="BEZ219" s="425"/>
      <c r="BFA219" s="425"/>
      <c r="BFB219" s="425"/>
      <c r="BFC219" s="425"/>
      <c r="BFD219" s="425"/>
      <c r="BFE219" s="425"/>
      <c r="BFF219" s="425"/>
      <c r="BFG219" s="425"/>
      <c r="BFH219" s="425"/>
      <c r="BFI219" s="425"/>
      <c r="BFJ219" s="425"/>
      <c r="BFK219" s="425"/>
      <c r="BFL219" s="425"/>
      <c r="BFM219" s="425"/>
      <c r="BFN219" s="425"/>
      <c r="BFO219" s="425"/>
      <c r="BFP219" s="425"/>
      <c r="BFQ219" s="425"/>
      <c r="BFR219" s="425"/>
      <c r="BFS219" s="425"/>
      <c r="BFT219" s="425"/>
      <c r="BFU219" s="425"/>
      <c r="BFV219" s="425"/>
      <c r="BFW219" s="425"/>
      <c r="BFX219" s="425"/>
      <c r="BFY219" s="425"/>
      <c r="BFZ219" s="425"/>
      <c r="BGA219" s="425"/>
      <c r="BGB219" s="425"/>
      <c r="BGC219" s="425"/>
      <c r="BGD219" s="425"/>
      <c r="BGE219" s="425"/>
      <c r="BGF219" s="425"/>
      <c r="BGG219" s="425"/>
      <c r="BGH219" s="425"/>
      <c r="BGI219" s="425"/>
      <c r="BGJ219" s="425"/>
      <c r="BGK219" s="425"/>
      <c r="BGL219" s="425"/>
      <c r="BGM219" s="425"/>
      <c r="BGN219" s="425"/>
      <c r="BGO219" s="425"/>
      <c r="BGP219" s="425"/>
      <c r="BGQ219" s="425"/>
      <c r="BGR219" s="425"/>
      <c r="BGS219" s="425"/>
      <c r="BGT219" s="425"/>
      <c r="BGU219" s="425"/>
      <c r="BGV219" s="425"/>
      <c r="BGW219" s="425"/>
      <c r="BGX219" s="425"/>
      <c r="BGY219" s="425"/>
      <c r="BGZ219" s="425"/>
      <c r="BHA219" s="425"/>
      <c r="BHB219" s="425"/>
      <c r="BHC219" s="425"/>
      <c r="BHD219" s="425"/>
      <c r="BHE219" s="425"/>
      <c r="BHF219" s="425"/>
      <c r="BHG219" s="425"/>
      <c r="BHH219" s="425"/>
      <c r="BHI219" s="425"/>
      <c r="BHJ219" s="425"/>
      <c r="BHK219" s="425"/>
      <c r="BHL219" s="425"/>
      <c r="BHM219" s="425"/>
      <c r="BHN219" s="425"/>
      <c r="BHO219" s="425"/>
      <c r="BHP219" s="425"/>
      <c r="BHQ219" s="425"/>
      <c r="BHR219" s="425"/>
      <c r="BHS219" s="425"/>
      <c r="BHT219" s="425"/>
      <c r="BHU219" s="425"/>
      <c r="BHV219" s="425"/>
      <c r="BHW219" s="425"/>
      <c r="BHX219" s="425"/>
      <c r="BHY219" s="425"/>
      <c r="BHZ219" s="425"/>
      <c r="BIA219" s="425"/>
      <c r="BIB219" s="425"/>
      <c r="BIC219" s="425"/>
      <c r="BID219" s="425"/>
      <c r="BIE219" s="425"/>
      <c r="BIF219" s="425"/>
      <c r="BIG219" s="425"/>
      <c r="BIH219" s="425"/>
      <c r="BII219" s="425"/>
      <c r="BIJ219" s="425"/>
      <c r="BIK219" s="425"/>
      <c r="BIL219" s="425"/>
      <c r="BIM219" s="425"/>
      <c r="BIN219" s="425"/>
      <c r="BIO219" s="425"/>
      <c r="BIP219" s="425"/>
      <c r="BIQ219" s="425"/>
      <c r="BIR219" s="425"/>
      <c r="BIS219" s="425"/>
      <c r="BIT219" s="425"/>
      <c r="BIU219" s="425"/>
      <c r="BIV219" s="425"/>
      <c r="BIW219" s="425"/>
      <c r="BIX219" s="425"/>
      <c r="BIY219" s="425"/>
      <c r="BIZ219" s="425"/>
      <c r="BJA219" s="425"/>
      <c r="BJB219" s="425"/>
      <c r="BJC219" s="425"/>
      <c r="BJD219" s="425"/>
      <c r="BJE219" s="425"/>
      <c r="BJF219" s="425"/>
      <c r="BJG219" s="425"/>
      <c r="BJH219" s="425"/>
      <c r="BJI219" s="425"/>
      <c r="BJJ219" s="425"/>
      <c r="BJK219" s="425"/>
      <c r="BJL219" s="425"/>
      <c r="BJM219" s="425"/>
      <c r="BJN219" s="425"/>
      <c r="BJO219" s="425"/>
      <c r="BJP219" s="425"/>
      <c r="BJQ219" s="425"/>
      <c r="BJR219" s="425"/>
      <c r="BJS219" s="425"/>
      <c r="BJT219" s="425"/>
      <c r="BJU219" s="425"/>
      <c r="BJV219" s="425"/>
      <c r="BJW219" s="425"/>
      <c r="BJX219" s="425"/>
      <c r="BJY219" s="425"/>
      <c r="BJZ219" s="425"/>
      <c r="BKA219" s="425"/>
      <c r="BKB219" s="425"/>
      <c r="BKC219" s="425"/>
      <c r="BKD219" s="425"/>
      <c r="BKE219" s="425"/>
      <c r="BKF219" s="425"/>
      <c r="BKG219" s="425"/>
      <c r="BKH219" s="425"/>
      <c r="BKI219" s="425"/>
      <c r="BKJ219" s="425"/>
      <c r="BKK219" s="425"/>
      <c r="BKL219" s="425"/>
      <c r="BKM219" s="425"/>
      <c r="BKN219" s="425"/>
      <c r="BKO219" s="425"/>
      <c r="BKP219" s="425"/>
      <c r="BKQ219" s="425"/>
      <c r="BKR219" s="425"/>
      <c r="BKS219" s="425"/>
      <c r="BKT219" s="425"/>
      <c r="BKU219" s="425"/>
      <c r="BKV219" s="425"/>
      <c r="BKW219" s="425"/>
      <c r="BKX219" s="425"/>
      <c r="BKY219" s="425"/>
      <c r="BKZ219" s="425"/>
      <c r="BLA219" s="425"/>
      <c r="BLB219" s="425"/>
      <c r="BLC219" s="425"/>
      <c r="BLD219" s="425"/>
      <c r="BLE219" s="425"/>
      <c r="BLF219" s="425"/>
      <c r="BLG219" s="425"/>
      <c r="BLH219" s="425"/>
      <c r="BLI219" s="425"/>
      <c r="BLJ219" s="425"/>
      <c r="BLK219" s="425"/>
      <c r="BLL219" s="425"/>
      <c r="BLM219" s="425"/>
      <c r="BLN219" s="425"/>
      <c r="BLO219" s="425"/>
      <c r="BLP219" s="425"/>
      <c r="BLQ219" s="425"/>
      <c r="BLR219" s="425"/>
      <c r="BLS219" s="425"/>
      <c r="BLT219" s="425"/>
      <c r="BLU219" s="425"/>
      <c r="BLV219" s="425"/>
      <c r="BLW219" s="425"/>
      <c r="BLX219" s="425"/>
      <c r="BLY219" s="425"/>
      <c r="BLZ219" s="425"/>
      <c r="BMA219" s="425"/>
      <c r="BMB219" s="425"/>
      <c r="BMC219" s="425"/>
      <c r="BMD219" s="425"/>
      <c r="BME219" s="425"/>
      <c r="BMF219" s="425"/>
      <c r="BMG219" s="425"/>
      <c r="BMH219" s="425"/>
      <c r="BMI219" s="425"/>
      <c r="BMJ219" s="425"/>
      <c r="BMK219" s="425"/>
      <c r="BML219" s="425"/>
      <c r="BMM219" s="425"/>
      <c r="BMN219" s="425"/>
      <c r="BMO219" s="425"/>
      <c r="BMP219" s="425"/>
      <c r="BMQ219" s="425"/>
      <c r="BMR219" s="425"/>
      <c r="BMS219" s="425"/>
      <c r="BMT219" s="425"/>
      <c r="BMU219" s="425"/>
      <c r="BMV219" s="425"/>
      <c r="BMW219" s="425"/>
      <c r="BMX219" s="425"/>
      <c r="BMY219" s="425"/>
      <c r="BMZ219" s="425"/>
      <c r="BNA219" s="425"/>
      <c r="BNB219" s="425"/>
      <c r="BNC219" s="425"/>
      <c r="BND219" s="425"/>
      <c r="BNE219" s="425"/>
      <c r="BNF219" s="425"/>
      <c r="BNG219" s="425"/>
      <c r="BNH219" s="425"/>
      <c r="BNI219" s="425"/>
      <c r="BNJ219" s="425"/>
      <c r="BNK219" s="425"/>
      <c r="BNL219" s="425"/>
      <c r="BNM219" s="425"/>
      <c r="BNN219" s="425"/>
      <c r="BNO219" s="425"/>
      <c r="BNP219" s="425"/>
      <c r="BNQ219" s="425"/>
      <c r="BNR219" s="425"/>
      <c r="BNS219" s="425"/>
      <c r="BNT219" s="425"/>
      <c r="BNU219" s="425"/>
      <c r="BNV219" s="425"/>
      <c r="BNW219" s="425"/>
      <c r="BNX219" s="425"/>
      <c r="BNY219" s="425"/>
      <c r="BNZ219" s="425"/>
      <c r="BOA219" s="425"/>
      <c r="BOB219" s="425"/>
      <c r="BOC219" s="425"/>
      <c r="BOD219" s="425"/>
      <c r="BOE219" s="425"/>
      <c r="BOF219" s="425"/>
      <c r="BOG219" s="425"/>
      <c r="BOH219" s="425"/>
      <c r="BOI219" s="425"/>
      <c r="BOJ219" s="425"/>
      <c r="BOK219" s="425"/>
      <c r="BOL219" s="425"/>
      <c r="BOM219" s="425"/>
      <c r="BON219" s="425"/>
      <c r="BOO219" s="425"/>
      <c r="BOP219" s="425"/>
      <c r="BOQ219" s="425"/>
      <c r="BOR219" s="425"/>
      <c r="BOS219" s="425"/>
      <c r="BOT219" s="425"/>
      <c r="BOU219" s="425"/>
      <c r="BOV219" s="425"/>
      <c r="BOW219" s="425"/>
      <c r="BOX219" s="425"/>
      <c r="BOY219" s="425"/>
      <c r="BOZ219" s="425"/>
      <c r="BPA219" s="425"/>
      <c r="BPB219" s="425"/>
      <c r="BPC219" s="425"/>
      <c r="BPD219" s="425"/>
      <c r="BPE219" s="425"/>
      <c r="BPF219" s="425"/>
      <c r="BPG219" s="425"/>
      <c r="BPH219" s="425"/>
      <c r="BPI219" s="425"/>
      <c r="BPJ219" s="425"/>
      <c r="BPK219" s="425"/>
      <c r="BPL219" s="425"/>
      <c r="BPM219" s="425"/>
      <c r="BPN219" s="425"/>
      <c r="BPO219" s="425"/>
      <c r="BPP219" s="425"/>
      <c r="BPQ219" s="425"/>
      <c r="BPR219" s="425"/>
      <c r="BPS219" s="425"/>
      <c r="BPT219" s="425"/>
      <c r="BPU219" s="425"/>
      <c r="BPV219" s="425"/>
      <c r="BPW219" s="425"/>
      <c r="BPX219" s="425"/>
      <c r="BPY219" s="425"/>
      <c r="BPZ219" s="425"/>
      <c r="BQA219" s="425"/>
      <c r="BQB219" s="425"/>
      <c r="BQC219" s="425"/>
      <c r="BQD219" s="425"/>
      <c r="BQE219" s="425"/>
      <c r="BQF219" s="425"/>
      <c r="BQG219" s="425"/>
      <c r="BQH219" s="425"/>
      <c r="BQI219" s="425"/>
      <c r="BQJ219" s="425"/>
      <c r="BQK219" s="425"/>
      <c r="BQL219" s="425"/>
      <c r="BQM219" s="425"/>
      <c r="BQN219" s="425"/>
      <c r="BQO219" s="425"/>
      <c r="BQP219" s="425"/>
      <c r="BQQ219" s="425"/>
      <c r="BQR219" s="425"/>
      <c r="BQS219" s="425"/>
      <c r="BQT219" s="425"/>
      <c r="BQU219" s="425"/>
      <c r="BQV219" s="425"/>
      <c r="BQW219" s="425"/>
      <c r="BQX219" s="425"/>
      <c r="BQY219" s="425"/>
      <c r="BQZ219" s="425"/>
      <c r="BRA219" s="425"/>
      <c r="BRB219" s="425"/>
      <c r="BRC219" s="425"/>
      <c r="BRD219" s="425"/>
      <c r="BRE219" s="425"/>
      <c r="BRF219" s="425"/>
      <c r="BRG219" s="425"/>
      <c r="BRH219" s="425"/>
      <c r="BRI219" s="425"/>
      <c r="BRJ219" s="425"/>
      <c r="BRK219" s="425"/>
      <c r="BRL219" s="425"/>
      <c r="BRM219" s="425"/>
      <c r="BRN219" s="425"/>
      <c r="BRO219" s="425"/>
      <c r="BRP219" s="425"/>
      <c r="BRQ219" s="425"/>
      <c r="BRR219" s="425"/>
      <c r="BRS219" s="425"/>
      <c r="BRT219" s="425"/>
      <c r="BRU219" s="425"/>
      <c r="BRV219" s="425"/>
      <c r="BRW219" s="425"/>
      <c r="BRX219" s="425"/>
      <c r="BRY219" s="425"/>
      <c r="BRZ219" s="425"/>
      <c r="BSA219" s="425"/>
      <c r="BSB219" s="425"/>
      <c r="BSC219" s="425"/>
      <c r="BSD219" s="425"/>
      <c r="BSE219" s="425"/>
      <c r="BSF219" s="425"/>
      <c r="BSG219" s="425"/>
      <c r="BSH219" s="425"/>
      <c r="BSI219" s="425"/>
      <c r="BSJ219" s="425"/>
      <c r="BSK219" s="425"/>
      <c r="BSL219" s="425"/>
      <c r="BSM219" s="425"/>
      <c r="BSN219" s="425"/>
      <c r="BSO219" s="425"/>
      <c r="BSP219" s="425"/>
      <c r="BSQ219" s="425"/>
      <c r="BSR219" s="425"/>
      <c r="BSS219" s="425"/>
      <c r="BST219" s="425"/>
      <c r="BSU219" s="425"/>
      <c r="BSV219" s="425"/>
      <c r="BSW219" s="425"/>
      <c r="BSX219" s="425"/>
      <c r="BSY219" s="425"/>
      <c r="BSZ219" s="425"/>
      <c r="BTA219" s="425"/>
      <c r="BTB219" s="425"/>
      <c r="BTC219" s="425"/>
      <c r="BTD219" s="425"/>
      <c r="BTE219" s="425"/>
      <c r="BTF219" s="425"/>
      <c r="BTG219" s="425"/>
      <c r="BTH219" s="425"/>
      <c r="BTI219" s="425"/>
      <c r="BTJ219" s="425"/>
      <c r="BTK219" s="425"/>
      <c r="BTL219" s="425"/>
      <c r="BTM219" s="425"/>
      <c r="BTN219" s="425"/>
      <c r="BTO219" s="425"/>
      <c r="BTP219" s="425"/>
      <c r="BTQ219" s="425"/>
      <c r="BTR219" s="425"/>
      <c r="BTS219" s="425"/>
      <c r="BTT219" s="425"/>
      <c r="BTU219" s="425"/>
      <c r="BTV219" s="425"/>
      <c r="BTW219" s="425"/>
      <c r="BTX219" s="425"/>
      <c r="BTY219" s="425"/>
      <c r="BTZ219" s="425"/>
      <c r="BUA219" s="425"/>
      <c r="BUB219" s="425"/>
      <c r="BUC219" s="425"/>
      <c r="BUD219" s="425"/>
      <c r="BUE219" s="425"/>
      <c r="BUF219" s="425"/>
      <c r="BUG219" s="425"/>
      <c r="BUH219" s="425"/>
      <c r="BUI219" s="425"/>
      <c r="BUJ219" s="425"/>
      <c r="BUK219" s="425"/>
      <c r="BUL219" s="425"/>
      <c r="BUM219" s="425"/>
      <c r="BUN219" s="425"/>
      <c r="BUO219" s="425"/>
      <c r="BUP219" s="425"/>
      <c r="BUQ219" s="425"/>
      <c r="BUR219" s="425"/>
      <c r="BUS219" s="425"/>
      <c r="BUT219" s="425"/>
      <c r="BUU219" s="425"/>
      <c r="BUV219" s="425"/>
      <c r="BUW219" s="425"/>
      <c r="BUX219" s="425"/>
      <c r="BUY219" s="425"/>
      <c r="BUZ219" s="425"/>
      <c r="BVA219" s="425"/>
      <c r="BVB219" s="425"/>
      <c r="BVC219" s="425"/>
      <c r="BVD219" s="425"/>
      <c r="BVE219" s="425"/>
      <c r="BVF219" s="425"/>
      <c r="BVG219" s="425"/>
      <c r="BVH219" s="425"/>
      <c r="BVI219" s="425"/>
      <c r="BVJ219" s="425"/>
      <c r="BVK219" s="425"/>
      <c r="BVL219" s="425"/>
      <c r="BVM219" s="425"/>
      <c r="BVN219" s="425"/>
      <c r="BVO219" s="425"/>
      <c r="BVP219" s="425"/>
      <c r="BVQ219" s="425"/>
      <c r="BVR219" s="425"/>
      <c r="BVS219" s="425"/>
      <c r="BVT219" s="425"/>
      <c r="BVU219" s="425"/>
      <c r="BVV219" s="425"/>
      <c r="BVW219" s="425"/>
      <c r="BVX219" s="425"/>
      <c r="BVY219" s="425"/>
      <c r="BVZ219" s="425"/>
      <c r="BWA219" s="425"/>
      <c r="BWB219" s="425"/>
      <c r="BWC219" s="425"/>
      <c r="BWD219" s="425"/>
      <c r="BWE219" s="425"/>
      <c r="BWF219" s="425"/>
      <c r="BWG219" s="425"/>
      <c r="BWH219" s="425"/>
      <c r="BWI219" s="425"/>
      <c r="BWJ219" s="425"/>
      <c r="BWK219" s="425"/>
      <c r="BWL219" s="425"/>
      <c r="BWM219" s="425"/>
      <c r="BWN219" s="425"/>
      <c r="BWO219" s="425"/>
      <c r="BWP219" s="425"/>
      <c r="BWQ219" s="425"/>
      <c r="BWR219" s="425"/>
      <c r="BWS219" s="425"/>
      <c r="BWT219" s="425"/>
      <c r="BWU219" s="425"/>
      <c r="BWV219" s="425"/>
      <c r="BWW219" s="425"/>
      <c r="BWX219" s="425"/>
      <c r="BWY219" s="425"/>
      <c r="BWZ219" s="425"/>
      <c r="BXA219" s="425"/>
      <c r="BXB219" s="425"/>
      <c r="BXC219" s="425"/>
      <c r="BXD219" s="425"/>
      <c r="BXE219" s="425"/>
      <c r="BXF219" s="425"/>
      <c r="BXG219" s="425"/>
      <c r="BXH219" s="425"/>
      <c r="BXI219" s="425"/>
      <c r="BXJ219" s="425"/>
      <c r="BXK219" s="425"/>
      <c r="BXL219" s="425"/>
      <c r="BXM219" s="425"/>
      <c r="BXN219" s="425"/>
      <c r="BXO219" s="425"/>
      <c r="BXP219" s="425"/>
      <c r="BXQ219" s="425"/>
      <c r="BXR219" s="425"/>
      <c r="BXS219" s="425"/>
      <c r="BXT219" s="425"/>
      <c r="BXU219" s="425"/>
      <c r="BXV219" s="425"/>
      <c r="BXW219" s="425"/>
      <c r="BXX219" s="425"/>
      <c r="BXY219" s="425"/>
      <c r="BXZ219" s="425"/>
      <c r="BYA219" s="425"/>
      <c r="BYB219" s="425"/>
      <c r="BYC219" s="425"/>
      <c r="BYD219" s="425"/>
      <c r="BYE219" s="425"/>
      <c r="BYF219" s="425"/>
      <c r="BYG219" s="425"/>
      <c r="BYH219" s="425"/>
      <c r="BYI219" s="425"/>
      <c r="BYJ219" s="425"/>
      <c r="BYK219" s="425"/>
      <c r="BYL219" s="425"/>
      <c r="BYM219" s="425"/>
      <c r="BYN219" s="425"/>
      <c r="BYO219" s="425"/>
      <c r="BYP219" s="425"/>
      <c r="BYQ219" s="425"/>
      <c r="BYR219" s="425"/>
      <c r="BYS219" s="425"/>
      <c r="BYT219" s="425"/>
      <c r="BYU219" s="425"/>
      <c r="BYV219" s="425"/>
      <c r="BYW219" s="425"/>
      <c r="BYX219" s="425"/>
      <c r="BYY219" s="425"/>
      <c r="BYZ219" s="425"/>
      <c r="BZA219" s="425"/>
      <c r="BZB219" s="425"/>
      <c r="BZC219" s="425"/>
      <c r="BZD219" s="425"/>
      <c r="BZE219" s="425"/>
      <c r="BZF219" s="425"/>
      <c r="BZG219" s="425"/>
      <c r="BZH219" s="425"/>
      <c r="BZI219" s="425"/>
      <c r="BZJ219" s="425"/>
      <c r="BZK219" s="425"/>
      <c r="BZL219" s="425"/>
      <c r="BZM219" s="425"/>
      <c r="BZN219" s="425"/>
      <c r="BZO219" s="425"/>
      <c r="BZP219" s="425"/>
      <c r="BZQ219" s="425"/>
      <c r="BZR219" s="425"/>
      <c r="BZS219" s="425"/>
      <c r="BZT219" s="425"/>
      <c r="BZU219" s="425"/>
      <c r="BZV219" s="425"/>
      <c r="BZW219" s="425"/>
      <c r="BZX219" s="425"/>
      <c r="BZY219" s="425"/>
      <c r="BZZ219" s="425"/>
      <c r="CAA219" s="425"/>
      <c r="CAB219" s="425"/>
      <c r="CAC219" s="425"/>
      <c r="CAD219" s="425"/>
      <c r="CAE219" s="425"/>
      <c r="CAF219" s="425"/>
      <c r="CAG219" s="425"/>
      <c r="CAH219" s="425"/>
      <c r="CAI219" s="425"/>
      <c r="CAJ219" s="425"/>
      <c r="CAK219" s="425"/>
      <c r="CAL219" s="425"/>
      <c r="CAM219" s="425"/>
      <c r="CAN219" s="425"/>
      <c r="CAO219" s="425"/>
      <c r="CAP219" s="425"/>
      <c r="CAQ219" s="425"/>
      <c r="CAR219" s="425"/>
      <c r="CAS219" s="425"/>
      <c r="CAT219" s="425"/>
      <c r="CAU219" s="425"/>
      <c r="CAV219" s="425"/>
      <c r="CAW219" s="425"/>
      <c r="CAX219" s="425"/>
      <c r="CAY219" s="425"/>
      <c r="CAZ219" s="425"/>
      <c r="CBA219" s="425"/>
      <c r="CBB219" s="425"/>
      <c r="CBC219" s="425"/>
      <c r="CBD219" s="425"/>
      <c r="CBE219" s="425"/>
      <c r="CBF219" s="425"/>
      <c r="CBG219" s="425"/>
      <c r="CBH219" s="425"/>
      <c r="CBI219" s="425"/>
      <c r="CBJ219" s="425"/>
      <c r="CBK219" s="425"/>
      <c r="CBL219" s="425"/>
      <c r="CBM219" s="425"/>
      <c r="CBN219" s="425"/>
      <c r="CBO219" s="425"/>
      <c r="CBP219" s="425"/>
      <c r="CBQ219" s="425"/>
      <c r="CBR219" s="425"/>
      <c r="CBS219" s="425"/>
      <c r="CBT219" s="425"/>
      <c r="CBU219" s="425"/>
      <c r="CBV219" s="425"/>
      <c r="CBW219" s="425"/>
      <c r="CBX219" s="425"/>
      <c r="CBY219" s="425"/>
      <c r="CBZ219" s="425"/>
      <c r="CCA219" s="425"/>
      <c r="CCB219" s="425"/>
      <c r="CCC219" s="425"/>
      <c r="CCD219" s="425"/>
      <c r="CCE219" s="425"/>
      <c r="CCF219" s="425"/>
      <c r="CCG219" s="425"/>
      <c r="CCH219" s="425"/>
      <c r="CCI219" s="425"/>
      <c r="CCJ219" s="425"/>
      <c r="CCK219" s="425"/>
      <c r="CCL219" s="425"/>
      <c r="CCM219" s="425"/>
      <c r="CCN219" s="425"/>
      <c r="CCO219" s="425"/>
      <c r="CCP219" s="425"/>
      <c r="CCQ219" s="425"/>
      <c r="CCR219" s="425"/>
      <c r="CCS219" s="425"/>
      <c r="CCT219" s="425"/>
      <c r="CCU219" s="425"/>
      <c r="CCV219" s="425"/>
      <c r="CCW219" s="425"/>
      <c r="CCX219" s="425"/>
      <c r="CCY219" s="425"/>
      <c r="CCZ219" s="425"/>
      <c r="CDA219" s="425"/>
      <c r="CDB219" s="425"/>
      <c r="CDC219" s="425"/>
      <c r="CDD219" s="425"/>
      <c r="CDE219" s="425"/>
      <c r="CDF219" s="425"/>
      <c r="CDG219" s="425"/>
      <c r="CDH219" s="425"/>
      <c r="CDI219" s="425"/>
      <c r="CDJ219" s="425"/>
      <c r="CDK219" s="425"/>
      <c r="CDL219" s="425"/>
      <c r="CDM219" s="425"/>
      <c r="CDN219" s="425"/>
      <c r="CDO219" s="425"/>
      <c r="CDP219" s="425"/>
      <c r="CDQ219" s="425"/>
      <c r="CDR219" s="425"/>
      <c r="CDS219" s="425"/>
      <c r="CDT219" s="425"/>
      <c r="CDU219" s="425"/>
      <c r="CDV219" s="425"/>
      <c r="CDW219" s="425"/>
      <c r="CDX219" s="425"/>
      <c r="CDY219" s="425"/>
      <c r="CDZ219" s="425"/>
      <c r="CEA219" s="425"/>
      <c r="CEB219" s="425"/>
      <c r="CEC219" s="425"/>
      <c r="CED219" s="425"/>
      <c r="CEE219" s="425"/>
      <c r="CEF219" s="425"/>
      <c r="CEG219" s="425"/>
      <c r="CEH219" s="425"/>
      <c r="CEI219" s="425"/>
      <c r="CEJ219" s="425"/>
      <c r="CEK219" s="425"/>
      <c r="CEL219" s="425"/>
      <c r="CEM219" s="425"/>
      <c r="CEN219" s="425"/>
      <c r="CEO219" s="425"/>
      <c r="CEP219" s="425"/>
      <c r="CEQ219" s="425"/>
      <c r="CER219" s="425"/>
      <c r="CES219" s="425"/>
      <c r="CET219" s="425"/>
      <c r="CEU219" s="425"/>
      <c r="CEV219" s="425"/>
      <c r="CEW219" s="425"/>
      <c r="CEX219" s="425"/>
      <c r="CEY219" s="425"/>
      <c r="CEZ219" s="425"/>
      <c r="CFA219" s="425"/>
      <c r="CFB219" s="425"/>
      <c r="CFC219" s="425"/>
      <c r="CFD219" s="425"/>
      <c r="CFE219" s="425"/>
      <c r="CFF219" s="425"/>
      <c r="CFG219" s="425"/>
      <c r="CFH219" s="425"/>
      <c r="CFI219" s="425"/>
      <c r="CFJ219" s="425"/>
      <c r="CFK219" s="425"/>
      <c r="CFL219" s="425"/>
      <c r="CFM219" s="425"/>
      <c r="CFN219" s="425"/>
      <c r="CFO219" s="425"/>
      <c r="CFP219" s="425"/>
      <c r="CFQ219" s="425"/>
      <c r="CFR219" s="425"/>
      <c r="CFS219" s="425"/>
      <c r="CFT219" s="425"/>
      <c r="CFU219" s="425"/>
      <c r="CFV219" s="425"/>
      <c r="CFW219" s="425"/>
      <c r="CFX219" s="425"/>
      <c r="CFY219" s="425"/>
      <c r="CFZ219" s="425"/>
      <c r="CGA219" s="425"/>
      <c r="CGB219" s="425"/>
      <c r="CGC219" s="425"/>
      <c r="CGD219" s="425"/>
      <c r="CGE219" s="425"/>
      <c r="CGF219" s="425"/>
      <c r="CGG219" s="425"/>
      <c r="CGH219" s="425"/>
      <c r="CGI219" s="425"/>
      <c r="CGJ219" s="425"/>
      <c r="CGK219" s="425"/>
      <c r="CGL219" s="425"/>
      <c r="CGM219" s="425"/>
      <c r="CGN219" s="425"/>
      <c r="CGO219" s="425"/>
      <c r="CGP219" s="425"/>
      <c r="CGQ219" s="425"/>
      <c r="CGR219" s="425"/>
      <c r="CGS219" s="425"/>
      <c r="CGT219" s="425"/>
      <c r="CGU219" s="425"/>
      <c r="CGV219" s="425"/>
      <c r="CGW219" s="425"/>
      <c r="CGX219" s="425"/>
      <c r="CGY219" s="425"/>
      <c r="CGZ219" s="425"/>
      <c r="CHA219" s="425"/>
      <c r="CHB219" s="425"/>
      <c r="CHC219" s="425"/>
      <c r="CHD219" s="425"/>
      <c r="CHE219" s="425"/>
      <c r="CHF219" s="425"/>
      <c r="CHG219" s="425"/>
      <c r="CHH219" s="425"/>
      <c r="CHI219" s="425"/>
      <c r="CHJ219" s="425"/>
      <c r="CHK219" s="425"/>
      <c r="CHL219" s="425"/>
      <c r="CHM219" s="425"/>
      <c r="CHN219" s="425"/>
      <c r="CHO219" s="425"/>
      <c r="CHP219" s="425"/>
      <c r="CHQ219" s="425"/>
      <c r="CHR219" s="425"/>
      <c r="CHS219" s="425"/>
      <c r="CHT219" s="425"/>
      <c r="CHU219" s="425"/>
      <c r="CHV219" s="425"/>
      <c r="CHW219" s="425"/>
      <c r="CHX219" s="425"/>
      <c r="CHY219" s="425"/>
      <c r="CHZ219" s="425"/>
      <c r="CIA219" s="425"/>
      <c r="CIB219" s="425"/>
      <c r="CIC219" s="425"/>
      <c r="CID219" s="425"/>
      <c r="CIE219" s="425"/>
      <c r="CIF219" s="425"/>
      <c r="CIG219" s="425"/>
      <c r="CIH219" s="425"/>
      <c r="CII219" s="425"/>
      <c r="CIJ219" s="425"/>
      <c r="CIK219" s="425"/>
      <c r="CIL219" s="425"/>
      <c r="CIM219" s="425"/>
      <c r="CIN219" s="425"/>
      <c r="CIO219" s="425"/>
      <c r="CIP219" s="425"/>
      <c r="CIQ219" s="425"/>
      <c r="CIR219" s="425"/>
      <c r="CIS219" s="425"/>
      <c r="CIT219" s="425"/>
      <c r="CIU219" s="425"/>
      <c r="CIV219" s="425"/>
      <c r="CIW219" s="425"/>
      <c r="CIX219" s="425"/>
      <c r="CIY219" s="425"/>
      <c r="CIZ219" s="425"/>
      <c r="CJA219" s="425"/>
      <c r="CJB219" s="425"/>
      <c r="CJC219" s="425"/>
      <c r="CJD219" s="425"/>
      <c r="CJE219" s="425"/>
      <c r="CJF219" s="425"/>
      <c r="CJG219" s="425"/>
      <c r="CJH219" s="425"/>
      <c r="CJI219" s="425"/>
      <c r="CJJ219" s="425"/>
      <c r="CJK219" s="425"/>
      <c r="CJL219" s="425"/>
      <c r="CJM219" s="425"/>
      <c r="CJN219" s="425"/>
      <c r="CJO219" s="425"/>
      <c r="CJP219" s="425"/>
      <c r="CJQ219" s="425"/>
      <c r="CJR219" s="425"/>
      <c r="CJS219" s="425"/>
      <c r="CJT219" s="425"/>
      <c r="CJU219" s="425"/>
      <c r="CJV219" s="425"/>
      <c r="CJW219" s="425"/>
      <c r="CJX219" s="425"/>
      <c r="CJY219" s="425"/>
      <c r="CJZ219" s="425"/>
      <c r="CKA219" s="425"/>
      <c r="CKB219" s="425"/>
      <c r="CKC219" s="425"/>
      <c r="CKD219" s="425"/>
      <c r="CKE219" s="425"/>
      <c r="CKF219" s="425"/>
      <c r="CKG219" s="425"/>
      <c r="CKH219" s="425"/>
      <c r="CKI219" s="425"/>
      <c r="CKJ219" s="425"/>
      <c r="CKK219" s="425"/>
      <c r="CKL219" s="425"/>
      <c r="CKM219" s="425"/>
      <c r="CKN219" s="425"/>
      <c r="CKO219" s="425"/>
      <c r="CKP219" s="425"/>
      <c r="CKQ219" s="425"/>
      <c r="CKR219" s="425"/>
      <c r="CKS219" s="425"/>
      <c r="CKT219" s="425"/>
      <c r="CKU219" s="425"/>
      <c r="CKV219" s="425"/>
      <c r="CKW219" s="425"/>
      <c r="CKX219" s="425"/>
      <c r="CKY219" s="425"/>
      <c r="CKZ219" s="425"/>
      <c r="CLA219" s="425"/>
      <c r="CLB219" s="425"/>
      <c r="CLC219" s="425"/>
      <c r="CLD219" s="425"/>
      <c r="CLE219" s="425"/>
      <c r="CLF219" s="425"/>
      <c r="CLG219" s="425"/>
      <c r="CLH219" s="425"/>
      <c r="CLI219" s="425"/>
      <c r="CLJ219" s="425"/>
      <c r="CLK219" s="425"/>
      <c r="CLL219" s="425"/>
      <c r="CLM219" s="425"/>
      <c r="CLN219" s="425"/>
      <c r="CLO219" s="425"/>
      <c r="CLP219" s="425"/>
      <c r="CLQ219" s="425"/>
      <c r="CLR219" s="425"/>
      <c r="CLS219" s="425"/>
      <c r="CLT219" s="425"/>
      <c r="CLU219" s="425"/>
      <c r="CLV219" s="425"/>
      <c r="CLW219" s="425"/>
      <c r="CLX219" s="425"/>
      <c r="CLY219" s="425"/>
      <c r="CLZ219" s="425"/>
      <c r="CMA219" s="425"/>
      <c r="CMB219" s="425"/>
      <c r="CMC219" s="425"/>
      <c r="CMD219" s="425"/>
      <c r="CME219" s="425"/>
      <c r="CMF219" s="425"/>
      <c r="CMG219" s="425"/>
      <c r="CMH219" s="425"/>
      <c r="CMI219" s="425"/>
      <c r="CMJ219" s="425"/>
      <c r="CMK219" s="425"/>
      <c r="CML219" s="425"/>
      <c r="CMM219" s="425"/>
      <c r="CMN219" s="425"/>
      <c r="CMO219" s="425"/>
      <c r="CMP219" s="425"/>
      <c r="CMQ219" s="425"/>
      <c r="CMR219" s="425"/>
      <c r="CMS219" s="425"/>
      <c r="CMT219" s="425"/>
      <c r="CMU219" s="425"/>
      <c r="CMV219" s="425"/>
      <c r="CMW219" s="425"/>
      <c r="CMX219" s="425"/>
      <c r="CMY219" s="425"/>
      <c r="CMZ219" s="425"/>
      <c r="CNA219" s="425"/>
      <c r="CNB219" s="425"/>
      <c r="CNC219" s="425"/>
      <c r="CND219" s="425"/>
      <c r="CNE219" s="425"/>
      <c r="CNF219" s="425"/>
      <c r="CNG219" s="425"/>
      <c r="CNH219" s="425"/>
      <c r="CNI219" s="425"/>
      <c r="CNJ219" s="425"/>
      <c r="CNK219" s="425"/>
      <c r="CNL219" s="425"/>
      <c r="CNM219" s="425"/>
      <c r="CNN219" s="425"/>
      <c r="CNO219" s="425"/>
      <c r="CNP219" s="425"/>
      <c r="CNQ219" s="425"/>
      <c r="CNR219" s="425"/>
      <c r="CNS219" s="425"/>
      <c r="CNT219" s="425"/>
      <c r="CNU219" s="425"/>
      <c r="CNV219" s="425"/>
      <c r="CNW219" s="425"/>
      <c r="CNX219" s="425"/>
      <c r="CNY219" s="425"/>
      <c r="CNZ219" s="425"/>
      <c r="COA219" s="425"/>
      <c r="COB219" s="425"/>
      <c r="COC219" s="425"/>
      <c r="COD219" s="425"/>
      <c r="COE219" s="425"/>
      <c r="COF219" s="425"/>
      <c r="COG219" s="425"/>
      <c r="COH219" s="425"/>
      <c r="COI219" s="425"/>
      <c r="COJ219" s="425"/>
      <c r="COK219" s="425"/>
      <c r="COL219" s="425"/>
      <c r="COM219" s="425"/>
      <c r="CON219" s="425"/>
      <c r="COO219" s="425"/>
      <c r="COP219" s="425"/>
      <c r="COQ219" s="425"/>
      <c r="COR219" s="425"/>
      <c r="COS219" s="425"/>
      <c r="COT219" s="425"/>
      <c r="COU219" s="425"/>
      <c r="COV219" s="425"/>
      <c r="COW219" s="425"/>
      <c r="COX219" s="425"/>
      <c r="COY219" s="425"/>
      <c r="COZ219" s="425"/>
      <c r="CPA219" s="425"/>
      <c r="CPB219" s="425"/>
      <c r="CPC219" s="425"/>
      <c r="CPD219" s="425"/>
      <c r="CPE219" s="425"/>
      <c r="CPF219" s="425"/>
      <c r="CPG219" s="425"/>
      <c r="CPH219" s="425"/>
      <c r="CPI219" s="425"/>
      <c r="CPJ219" s="425"/>
      <c r="CPK219" s="425"/>
      <c r="CPL219" s="425"/>
      <c r="CPM219" s="425"/>
      <c r="CPN219" s="425"/>
      <c r="CPO219" s="425"/>
      <c r="CPP219" s="425"/>
      <c r="CPQ219" s="425"/>
      <c r="CPR219" s="425"/>
      <c r="CPS219" s="425"/>
      <c r="CPT219" s="425"/>
      <c r="CPU219" s="425"/>
      <c r="CPV219" s="425"/>
      <c r="CPW219" s="425"/>
      <c r="CPX219" s="425"/>
      <c r="CPY219" s="425"/>
      <c r="CPZ219" s="425"/>
      <c r="CQA219" s="425"/>
      <c r="CQB219" s="425"/>
      <c r="CQC219" s="425"/>
      <c r="CQD219" s="425"/>
      <c r="CQE219" s="425"/>
      <c r="CQF219" s="425"/>
      <c r="CQG219" s="425"/>
      <c r="CQH219" s="425"/>
      <c r="CQI219" s="425"/>
      <c r="CQJ219" s="425"/>
      <c r="CQK219" s="425"/>
      <c r="CQL219" s="425"/>
      <c r="CQM219" s="425"/>
      <c r="CQN219" s="425"/>
      <c r="CQO219" s="425"/>
      <c r="CQP219" s="425"/>
      <c r="CQQ219" s="425"/>
      <c r="CQR219" s="425"/>
      <c r="CQS219" s="425"/>
      <c r="CQT219" s="425"/>
      <c r="CQU219" s="425"/>
      <c r="CQV219" s="425"/>
      <c r="CQW219" s="425"/>
      <c r="CQX219" s="425"/>
      <c r="CQY219" s="425"/>
      <c r="CQZ219" s="425"/>
      <c r="CRA219" s="425"/>
      <c r="CRB219" s="425"/>
      <c r="CRC219" s="425"/>
      <c r="CRD219" s="425"/>
      <c r="CRE219" s="425"/>
      <c r="CRF219" s="425"/>
      <c r="CRG219" s="425"/>
      <c r="CRH219" s="425"/>
      <c r="CRI219" s="425"/>
      <c r="CRJ219" s="425"/>
      <c r="CRK219" s="425"/>
      <c r="CRL219" s="425"/>
      <c r="CRM219" s="425"/>
      <c r="CRN219" s="425"/>
      <c r="CRO219" s="425"/>
      <c r="CRP219" s="425"/>
      <c r="CRQ219" s="425"/>
      <c r="CRR219" s="425"/>
      <c r="CRS219" s="425"/>
      <c r="CRT219" s="425"/>
      <c r="CRU219" s="425"/>
      <c r="CRV219" s="425"/>
      <c r="CRW219" s="425"/>
      <c r="CRX219" s="425"/>
      <c r="CRY219" s="425"/>
      <c r="CRZ219" s="425"/>
      <c r="CSA219" s="425"/>
      <c r="CSB219" s="425"/>
      <c r="CSC219" s="425"/>
      <c r="CSD219" s="425"/>
      <c r="CSE219" s="425"/>
      <c r="CSF219" s="425"/>
      <c r="CSG219" s="425"/>
      <c r="CSH219" s="425"/>
      <c r="CSI219" s="425"/>
      <c r="CSJ219" s="425"/>
      <c r="CSK219" s="425"/>
      <c r="CSL219" s="425"/>
      <c r="CSM219" s="425"/>
      <c r="CSN219" s="425"/>
      <c r="CSO219" s="425"/>
      <c r="CSP219" s="425"/>
      <c r="CSQ219" s="425"/>
      <c r="CSR219" s="425"/>
      <c r="CSS219" s="425"/>
      <c r="CST219" s="425"/>
      <c r="CSU219" s="425"/>
      <c r="CSV219" s="425"/>
      <c r="CSW219" s="425"/>
      <c r="CSX219" s="425"/>
      <c r="CSY219" s="425"/>
      <c r="CSZ219" s="425"/>
      <c r="CTA219" s="425"/>
      <c r="CTB219" s="425"/>
      <c r="CTC219" s="425"/>
      <c r="CTD219" s="425"/>
      <c r="CTE219" s="425"/>
      <c r="CTF219" s="425"/>
      <c r="CTG219" s="425"/>
      <c r="CTH219" s="425"/>
      <c r="CTI219" s="425"/>
      <c r="CTJ219" s="425"/>
      <c r="CTK219" s="425"/>
      <c r="CTL219" s="425"/>
      <c r="CTM219" s="425"/>
      <c r="CTN219" s="425"/>
      <c r="CTO219" s="425"/>
      <c r="CTP219" s="425"/>
      <c r="CTQ219" s="425"/>
      <c r="CTR219" s="425"/>
      <c r="CTS219" s="425"/>
      <c r="CTT219" s="425"/>
      <c r="CTU219" s="425"/>
      <c r="CTV219" s="425"/>
      <c r="CTW219" s="425"/>
      <c r="CTX219" s="425"/>
      <c r="CTY219" s="425"/>
      <c r="CTZ219" s="425"/>
      <c r="CUA219" s="425"/>
      <c r="CUB219" s="425"/>
      <c r="CUC219" s="425"/>
      <c r="CUD219" s="425"/>
      <c r="CUE219" s="425"/>
      <c r="CUF219" s="425"/>
      <c r="CUG219" s="425"/>
      <c r="CUH219" s="425"/>
      <c r="CUI219" s="425"/>
      <c r="CUJ219" s="425"/>
      <c r="CUK219" s="425"/>
      <c r="CUL219" s="425"/>
      <c r="CUM219" s="425"/>
      <c r="CUN219" s="425"/>
      <c r="CUO219" s="425"/>
      <c r="CUP219" s="425"/>
      <c r="CUQ219" s="425"/>
      <c r="CUR219" s="425"/>
      <c r="CUS219" s="425"/>
      <c r="CUT219" s="425"/>
      <c r="CUU219" s="425"/>
      <c r="CUV219" s="425"/>
      <c r="CUW219" s="425"/>
      <c r="CUX219" s="425"/>
      <c r="CUY219" s="425"/>
      <c r="CUZ219" s="425"/>
      <c r="CVA219" s="425"/>
      <c r="CVB219" s="425"/>
      <c r="CVC219" s="425"/>
      <c r="CVD219" s="425"/>
      <c r="CVE219" s="425"/>
      <c r="CVF219" s="425"/>
      <c r="CVG219" s="425"/>
      <c r="CVH219" s="425"/>
      <c r="CVI219" s="425"/>
      <c r="CVJ219" s="425"/>
      <c r="CVK219" s="425"/>
      <c r="CVL219" s="425"/>
      <c r="CVM219" s="425"/>
      <c r="CVN219" s="425"/>
      <c r="CVO219" s="425"/>
      <c r="CVP219" s="425"/>
      <c r="CVQ219" s="425"/>
      <c r="CVR219" s="425"/>
      <c r="CVS219" s="425"/>
      <c r="CVT219" s="425"/>
      <c r="CVU219" s="425"/>
      <c r="CVV219" s="425"/>
      <c r="CVW219" s="425"/>
      <c r="CVX219" s="425"/>
      <c r="CVY219" s="425"/>
      <c r="CVZ219" s="425"/>
      <c r="CWA219" s="425"/>
      <c r="CWB219" s="425"/>
      <c r="CWC219" s="425"/>
      <c r="CWD219" s="425"/>
      <c r="CWE219" s="425"/>
      <c r="CWF219" s="425"/>
      <c r="CWG219" s="425"/>
      <c r="CWH219" s="425"/>
      <c r="CWI219" s="425"/>
      <c r="CWJ219" s="425"/>
      <c r="CWK219" s="425"/>
      <c r="CWL219" s="425"/>
      <c r="CWM219" s="425"/>
      <c r="CWN219" s="425"/>
      <c r="CWO219" s="425"/>
      <c r="CWP219" s="425"/>
      <c r="CWQ219" s="425"/>
      <c r="CWR219" s="425"/>
      <c r="CWS219" s="425"/>
      <c r="CWT219" s="425"/>
      <c r="CWU219" s="425"/>
      <c r="CWV219" s="425"/>
      <c r="CWW219" s="425"/>
      <c r="CWX219" s="425"/>
      <c r="CWY219" s="425"/>
      <c r="CWZ219" s="425"/>
      <c r="CXA219" s="425"/>
      <c r="CXB219" s="425"/>
      <c r="CXC219" s="425"/>
      <c r="CXD219" s="425"/>
      <c r="CXE219" s="425"/>
      <c r="CXF219" s="425"/>
      <c r="CXG219" s="425"/>
      <c r="CXH219" s="425"/>
      <c r="CXI219" s="425"/>
      <c r="CXJ219" s="425"/>
      <c r="CXK219" s="425"/>
      <c r="CXL219" s="425"/>
      <c r="CXM219" s="425"/>
      <c r="CXN219" s="425"/>
      <c r="CXO219" s="425"/>
      <c r="CXP219" s="425"/>
      <c r="CXQ219" s="425"/>
      <c r="CXR219" s="425"/>
      <c r="CXS219" s="425"/>
      <c r="CXT219" s="425"/>
      <c r="CXU219" s="425"/>
      <c r="CXV219" s="425"/>
      <c r="CXW219" s="425"/>
      <c r="CXX219" s="425"/>
      <c r="CXY219" s="425"/>
      <c r="CXZ219" s="425"/>
      <c r="CYA219" s="425"/>
      <c r="CYB219" s="425"/>
      <c r="CYC219" s="425"/>
      <c r="CYD219" s="425"/>
      <c r="CYE219" s="425"/>
      <c r="CYF219" s="425"/>
      <c r="CYG219" s="425"/>
      <c r="CYH219" s="425"/>
      <c r="CYI219" s="425"/>
      <c r="CYJ219" s="425"/>
      <c r="CYK219" s="425"/>
      <c r="CYL219" s="425"/>
      <c r="CYM219" s="425"/>
      <c r="CYN219" s="425"/>
      <c r="CYO219" s="425"/>
      <c r="CYP219" s="425"/>
      <c r="CYQ219" s="425"/>
      <c r="CYR219" s="425"/>
      <c r="CYS219" s="425"/>
      <c r="CYT219" s="425"/>
      <c r="CYU219" s="425"/>
      <c r="CYV219" s="425"/>
      <c r="CYW219" s="425"/>
      <c r="CYX219" s="425"/>
      <c r="CYY219" s="425"/>
      <c r="CYZ219" s="425"/>
      <c r="CZA219" s="425"/>
      <c r="CZB219" s="425"/>
      <c r="CZC219" s="425"/>
      <c r="CZD219" s="425"/>
      <c r="CZE219" s="425"/>
      <c r="CZF219" s="425"/>
      <c r="CZG219" s="425"/>
      <c r="CZH219" s="425"/>
      <c r="CZI219" s="425"/>
      <c r="CZJ219" s="425"/>
      <c r="CZK219" s="425"/>
      <c r="CZL219" s="425"/>
      <c r="CZM219" s="425"/>
      <c r="CZN219" s="425"/>
      <c r="CZO219" s="425"/>
      <c r="CZP219" s="425"/>
      <c r="CZQ219" s="425"/>
      <c r="CZR219" s="425"/>
      <c r="CZS219" s="425"/>
      <c r="CZT219" s="425"/>
      <c r="CZU219" s="425"/>
      <c r="CZV219" s="425"/>
      <c r="CZW219" s="425"/>
      <c r="CZX219" s="425"/>
      <c r="CZY219" s="425"/>
      <c r="CZZ219" s="425"/>
      <c r="DAA219" s="425"/>
      <c r="DAB219" s="425"/>
      <c r="DAC219" s="425"/>
      <c r="DAD219" s="425"/>
      <c r="DAE219" s="425"/>
      <c r="DAF219" s="425"/>
      <c r="DAG219" s="425"/>
      <c r="DAH219" s="425"/>
      <c r="DAI219" s="425"/>
      <c r="DAJ219" s="425"/>
      <c r="DAK219" s="425"/>
      <c r="DAL219" s="425"/>
      <c r="DAM219" s="425"/>
      <c r="DAN219" s="425"/>
      <c r="DAO219" s="425"/>
      <c r="DAP219" s="425"/>
      <c r="DAQ219" s="425"/>
      <c r="DAR219" s="425"/>
      <c r="DAS219" s="425"/>
      <c r="DAT219" s="425"/>
      <c r="DAU219" s="425"/>
      <c r="DAV219" s="425"/>
      <c r="DAW219" s="425"/>
      <c r="DAX219" s="425"/>
      <c r="DAY219" s="425"/>
      <c r="DAZ219" s="425"/>
      <c r="DBA219" s="425"/>
      <c r="DBB219" s="425"/>
      <c r="DBC219" s="425"/>
      <c r="DBD219" s="425"/>
      <c r="DBE219" s="425"/>
      <c r="DBF219" s="425"/>
      <c r="DBG219" s="425"/>
      <c r="DBH219" s="425"/>
      <c r="DBI219" s="425"/>
      <c r="DBJ219" s="425"/>
      <c r="DBK219" s="425"/>
      <c r="DBL219" s="425"/>
      <c r="DBM219" s="425"/>
      <c r="DBN219" s="425"/>
      <c r="DBO219" s="425"/>
      <c r="DBP219" s="425"/>
      <c r="DBQ219" s="425"/>
      <c r="DBR219" s="425"/>
      <c r="DBS219" s="425"/>
      <c r="DBT219" s="425"/>
      <c r="DBU219" s="425"/>
      <c r="DBV219" s="425"/>
      <c r="DBW219" s="425"/>
      <c r="DBX219" s="425"/>
      <c r="DBY219" s="425"/>
      <c r="DBZ219" s="425"/>
      <c r="DCA219" s="425"/>
      <c r="DCB219" s="425"/>
      <c r="DCC219" s="425"/>
      <c r="DCD219" s="425"/>
      <c r="DCE219" s="425"/>
      <c r="DCF219" s="425"/>
      <c r="DCG219" s="425"/>
      <c r="DCH219" s="425"/>
      <c r="DCI219" s="425"/>
      <c r="DCJ219" s="425"/>
      <c r="DCK219" s="425"/>
      <c r="DCL219" s="425"/>
      <c r="DCM219" s="425"/>
      <c r="DCN219" s="425"/>
      <c r="DCO219" s="425"/>
      <c r="DCP219" s="425"/>
      <c r="DCQ219" s="425"/>
      <c r="DCR219" s="425"/>
      <c r="DCS219" s="425"/>
      <c r="DCT219" s="425"/>
      <c r="DCU219" s="425"/>
      <c r="DCV219" s="425"/>
      <c r="DCW219" s="425"/>
      <c r="DCX219" s="425"/>
      <c r="DCY219" s="425"/>
      <c r="DCZ219" s="425"/>
      <c r="DDA219" s="425"/>
      <c r="DDB219" s="425"/>
      <c r="DDC219" s="425"/>
      <c r="DDD219" s="425"/>
      <c r="DDE219" s="425"/>
      <c r="DDF219" s="425"/>
      <c r="DDG219" s="425"/>
      <c r="DDH219" s="425"/>
      <c r="DDI219" s="425"/>
      <c r="DDJ219" s="425"/>
      <c r="DDK219" s="425"/>
      <c r="DDL219" s="425"/>
      <c r="DDM219" s="425"/>
      <c r="DDN219" s="425"/>
      <c r="DDO219" s="425"/>
      <c r="DDP219" s="425"/>
      <c r="DDQ219" s="425"/>
      <c r="DDR219" s="425"/>
      <c r="DDS219" s="425"/>
      <c r="DDT219" s="425"/>
      <c r="DDU219" s="425"/>
      <c r="DDV219" s="425"/>
      <c r="DDW219" s="425"/>
      <c r="DDX219" s="425"/>
      <c r="DDY219" s="425"/>
      <c r="DDZ219" s="425"/>
      <c r="DEA219" s="425"/>
      <c r="DEB219" s="425"/>
      <c r="DEC219" s="425"/>
      <c r="DED219" s="425"/>
      <c r="DEE219" s="425"/>
      <c r="DEF219" s="425"/>
      <c r="DEG219" s="425"/>
      <c r="DEH219" s="425"/>
      <c r="DEI219" s="425"/>
      <c r="DEJ219" s="425"/>
      <c r="DEK219" s="425"/>
      <c r="DEL219" s="425"/>
      <c r="DEM219" s="425"/>
      <c r="DEN219" s="425"/>
      <c r="DEO219" s="425"/>
      <c r="DEP219" s="425"/>
      <c r="DEQ219" s="425"/>
      <c r="DER219" s="425"/>
      <c r="DES219" s="425"/>
      <c r="DET219" s="425"/>
      <c r="DEU219" s="425"/>
      <c r="DEV219" s="425"/>
      <c r="DEW219" s="425"/>
      <c r="DEX219" s="425"/>
      <c r="DEY219" s="425"/>
      <c r="DEZ219" s="425"/>
      <c r="DFA219" s="425"/>
      <c r="DFB219" s="425"/>
      <c r="DFC219" s="425"/>
      <c r="DFD219" s="425"/>
      <c r="DFE219" s="425"/>
      <c r="DFF219" s="425"/>
      <c r="DFG219" s="425"/>
      <c r="DFH219" s="425"/>
      <c r="DFI219" s="425"/>
      <c r="DFJ219" s="425"/>
      <c r="DFK219" s="425"/>
      <c r="DFL219" s="425"/>
      <c r="DFM219" s="425"/>
      <c r="DFN219" s="425"/>
      <c r="DFO219" s="425"/>
      <c r="DFP219" s="425"/>
      <c r="DFQ219" s="425"/>
      <c r="DFR219" s="425"/>
      <c r="DFS219" s="425"/>
      <c r="DFT219" s="425"/>
      <c r="DFU219" s="425"/>
      <c r="DFV219" s="425"/>
      <c r="DFW219" s="425"/>
      <c r="DFX219" s="425"/>
      <c r="DFY219" s="425"/>
      <c r="DFZ219" s="425"/>
      <c r="DGA219" s="425"/>
      <c r="DGB219" s="425"/>
      <c r="DGC219" s="425"/>
      <c r="DGD219" s="425"/>
      <c r="DGE219" s="425"/>
      <c r="DGF219" s="425"/>
      <c r="DGG219" s="425"/>
      <c r="DGH219" s="425"/>
      <c r="DGI219" s="425"/>
      <c r="DGJ219" s="425"/>
      <c r="DGK219" s="425"/>
      <c r="DGL219" s="425"/>
      <c r="DGM219" s="425"/>
      <c r="DGN219" s="425"/>
      <c r="DGO219" s="425"/>
      <c r="DGP219" s="425"/>
      <c r="DGQ219" s="425"/>
      <c r="DGR219" s="425"/>
      <c r="DGS219" s="425"/>
      <c r="DGT219" s="425"/>
      <c r="DGU219" s="425"/>
      <c r="DGV219" s="425"/>
      <c r="DGW219" s="425"/>
      <c r="DGX219" s="425"/>
      <c r="DGY219" s="425"/>
      <c r="DGZ219" s="425"/>
      <c r="DHA219" s="425"/>
      <c r="DHB219" s="425"/>
      <c r="DHC219" s="425"/>
      <c r="DHD219" s="425"/>
      <c r="DHE219" s="425"/>
      <c r="DHF219" s="425"/>
      <c r="DHG219" s="425"/>
      <c r="DHH219" s="425"/>
      <c r="DHI219" s="425"/>
      <c r="DHJ219" s="425"/>
      <c r="DHK219" s="425"/>
      <c r="DHL219" s="425"/>
      <c r="DHM219" s="425"/>
      <c r="DHN219" s="425"/>
      <c r="DHO219" s="425"/>
      <c r="DHP219" s="425"/>
      <c r="DHQ219" s="425"/>
      <c r="DHR219" s="425"/>
      <c r="DHS219" s="425"/>
      <c r="DHT219" s="425"/>
      <c r="DHU219" s="425"/>
      <c r="DHV219" s="425"/>
      <c r="DHW219" s="425"/>
      <c r="DHX219" s="425"/>
      <c r="DHY219" s="425"/>
      <c r="DHZ219" s="425"/>
      <c r="DIA219" s="425"/>
      <c r="DIB219" s="425"/>
      <c r="DIC219" s="425"/>
      <c r="DID219" s="425"/>
      <c r="DIE219" s="425"/>
      <c r="DIF219" s="425"/>
      <c r="DIG219" s="425"/>
      <c r="DIH219" s="425"/>
      <c r="DII219" s="425"/>
      <c r="DIJ219" s="425"/>
      <c r="DIK219" s="425"/>
      <c r="DIL219" s="425"/>
      <c r="DIM219" s="425"/>
      <c r="DIN219" s="425"/>
      <c r="DIO219" s="425"/>
      <c r="DIP219" s="425"/>
      <c r="DIQ219" s="425"/>
      <c r="DIR219" s="425"/>
      <c r="DIS219" s="425"/>
      <c r="DIT219" s="425"/>
      <c r="DIU219" s="425"/>
      <c r="DIV219" s="425"/>
      <c r="DIW219" s="425"/>
      <c r="DIX219" s="425"/>
      <c r="DIY219" s="425"/>
      <c r="DIZ219" s="425"/>
      <c r="DJA219" s="425"/>
      <c r="DJB219" s="425"/>
      <c r="DJC219" s="425"/>
      <c r="DJD219" s="425"/>
      <c r="DJE219" s="425"/>
      <c r="DJF219" s="425"/>
      <c r="DJG219" s="425"/>
      <c r="DJH219" s="425"/>
      <c r="DJI219" s="425"/>
      <c r="DJJ219" s="425"/>
      <c r="DJK219" s="425"/>
      <c r="DJL219" s="425"/>
      <c r="DJM219" s="425"/>
      <c r="DJN219" s="425"/>
      <c r="DJO219" s="425"/>
      <c r="DJP219" s="425"/>
      <c r="DJQ219" s="425"/>
      <c r="DJR219" s="425"/>
      <c r="DJS219" s="425"/>
      <c r="DJT219" s="425"/>
      <c r="DJU219" s="425"/>
      <c r="DJV219" s="425"/>
      <c r="DJW219" s="425"/>
      <c r="DJX219" s="425"/>
      <c r="DJY219" s="425"/>
      <c r="DJZ219" s="425"/>
      <c r="DKA219" s="425"/>
      <c r="DKB219" s="425"/>
      <c r="DKC219" s="425"/>
      <c r="DKD219" s="425"/>
      <c r="DKE219" s="425"/>
      <c r="DKF219" s="425"/>
      <c r="DKG219" s="425"/>
      <c r="DKH219" s="425"/>
      <c r="DKI219" s="425"/>
      <c r="DKJ219" s="425"/>
      <c r="DKK219" s="425"/>
      <c r="DKL219" s="425"/>
      <c r="DKM219" s="425"/>
      <c r="DKN219" s="425"/>
      <c r="DKO219" s="425"/>
      <c r="DKP219" s="425"/>
      <c r="DKQ219" s="425"/>
      <c r="DKR219" s="425"/>
      <c r="DKS219" s="425"/>
      <c r="DKT219" s="425"/>
      <c r="DKU219" s="425"/>
      <c r="DKV219" s="425"/>
      <c r="DKW219" s="425"/>
      <c r="DKX219" s="425"/>
      <c r="DKY219" s="425"/>
      <c r="DKZ219" s="425"/>
      <c r="DLA219" s="425"/>
      <c r="DLB219" s="425"/>
      <c r="DLC219" s="425"/>
      <c r="DLD219" s="425"/>
      <c r="DLE219" s="425"/>
      <c r="DLF219" s="425"/>
      <c r="DLG219" s="425"/>
      <c r="DLH219" s="425"/>
      <c r="DLI219" s="425"/>
      <c r="DLJ219" s="425"/>
      <c r="DLK219" s="425"/>
      <c r="DLL219" s="425"/>
      <c r="DLM219" s="425"/>
      <c r="DLN219" s="425"/>
      <c r="DLO219" s="425"/>
      <c r="DLP219" s="425"/>
      <c r="DLQ219" s="425"/>
      <c r="DLR219" s="425"/>
      <c r="DLS219" s="425"/>
      <c r="DLT219" s="425"/>
      <c r="DLU219" s="425"/>
      <c r="DLV219" s="425"/>
      <c r="DLW219" s="425"/>
      <c r="DLX219" s="425"/>
      <c r="DLY219" s="425"/>
      <c r="DLZ219" s="425"/>
      <c r="DMA219" s="425"/>
      <c r="DMB219" s="425"/>
      <c r="DMC219" s="425"/>
      <c r="DMD219" s="425"/>
      <c r="DME219" s="425"/>
      <c r="DMF219" s="425"/>
      <c r="DMG219" s="425"/>
      <c r="DMH219" s="425"/>
      <c r="DMI219" s="425"/>
      <c r="DMJ219" s="425"/>
      <c r="DMK219" s="425"/>
      <c r="DML219" s="425"/>
      <c r="DMM219" s="425"/>
      <c r="DMN219" s="425"/>
      <c r="DMO219" s="425"/>
      <c r="DMP219" s="425"/>
      <c r="DMQ219" s="425"/>
      <c r="DMR219" s="425"/>
      <c r="DMS219" s="425"/>
      <c r="DMT219" s="425"/>
      <c r="DMU219" s="425"/>
      <c r="DMV219" s="425"/>
      <c r="DMW219" s="425"/>
      <c r="DMX219" s="425"/>
      <c r="DMY219" s="425"/>
      <c r="DMZ219" s="425"/>
      <c r="DNA219" s="425"/>
      <c r="DNB219" s="425"/>
      <c r="DNC219" s="425"/>
      <c r="DND219" s="425"/>
      <c r="DNE219" s="425"/>
      <c r="DNF219" s="425"/>
      <c r="DNG219" s="425"/>
      <c r="DNH219" s="425"/>
      <c r="DNI219" s="425"/>
      <c r="DNJ219" s="425"/>
      <c r="DNK219" s="425"/>
      <c r="DNL219" s="425"/>
      <c r="DNM219" s="425"/>
      <c r="DNN219" s="425"/>
      <c r="DNO219" s="425"/>
      <c r="DNP219" s="425"/>
      <c r="DNQ219" s="425"/>
      <c r="DNR219" s="425"/>
      <c r="DNS219" s="425"/>
      <c r="DNT219" s="425"/>
      <c r="DNU219" s="425"/>
      <c r="DNV219" s="425"/>
      <c r="DNW219" s="425"/>
      <c r="DNX219" s="425"/>
      <c r="DNY219" s="425"/>
      <c r="DNZ219" s="425"/>
      <c r="DOA219" s="425"/>
      <c r="DOB219" s="425"/>
      <c r="DOC219" s="425"/>
      <c r="DOD219" s="425"/>
      <c r="DOE219" s="425"/>
      <c r="DOF219" s="425"/>
      <c r="DOG219" s="425"/>
      <c r="DOH219" s="425"/>
      <c r="DOI219" s="425"/>
      <c r="DOJ219" s="425"/>
      <c r="DOK219" s="425"/>
      <c r="DOL219" s="425"/>
      <c r="DOM219" s="425"/>
      <c r="DON219" s="425"/>
      <c r="DOO219" s="425"/>
      <c r="DOP219" s="425"/>
      <c r="DOQ219" s="425"/>
      <c r="DOR219" s="425"/>
      <c r="DOS219" s="425"/>
      <c r="DOT219" s="425"/>
      <c r="DOU219" s="425"/>
      <c r="DOV219" s="425"/>
      <c r="DOW219" s="425"/>
      <c r="DOX219" s="425"/>
      <c r="DOY219" s="425"/>
      <c r="DOZ219" s="425"/>
      <c r="DPA219" s="425"/>
      <c r="DPB219" s="425"/>
      <c r="DPC219" s="425"/>
      <c r="DPD219" s="425"/>
      <c r="DPE219" s="425"/>
      <c r="DPF219" s="425"/>
      <c r="DPG219" s="425"/>
      <c r="DPH219" s="425"/>
      <c r="DPI219" s="425"/>
      <c r="DPJ219" s="425"/>
      <c r="DPK219" s="425"/>
      <c r="DPL219" s="425"/>
      <c r="DPM219" s="425"/>
      <c r="DPN219" s="425"/>
      <c r="DPO219" s="425"/>
      <c r="DPP219" s="425"/>
      <c r="DPQ219" s="425"/>
      <c r="DPR219" s="425"/>
      <c r="DPS219" s="425"/>
      <c r="DPT219" s="425"/>
      <c r="DPU219" s="425"/>
      <c r="DPV219" s="425"/>
      <c r="DPW219" s="425"/>
      <c r="DPX219" s="425"/>
      <c r="DPY219" s="425"/>
      <c r="DPZ219" s="425"/>
      <c r="DQA219" s="425"/>
      <c r="DQB219" s="425"/>
      <c r="DQC219" s="425"/>
      <c r="DQD219" s="425"/>
      <c r="DQE219" s="425"/>
      <c r="DQF219" s="425"/>
      <c r="DQG219" s="425"/>
      <c r="DQH219" s="425"/>
      <c r="DQI219" s="425"/>
      <c r="DQJ219" s="425"/>
      <c r="DQK219" s="425"/>
      <c r="DQL219" s="425"/>
      <c r="DQM219" s="425"/>
      <c r="DQN219" s="425"/>
      <c r="DQO219" s="425"/>
      <c r="DQP219" s="425"/>
      <c r="DQQ219" s="425"/>
      <c r="DQR219" s="425"/>
      <c r="DQS219" s="425"/>
      <c r="DQT219" s="425"/>
      <c r="DQU219" s="425"/>
      <c r="DQV219" s="425"/>
      <c r="DQW219" s="425"/>
      <c r="DQX219" s="425"/>
      <c r="DQY219" s="425"/>
      <c r="DQZ219" s="425"/>
      <c r="DRA219" s="425"/>
      <c r="DRB219" s="425"/>
      <c r="DRC219" s="425"/>
      <c r="DRD219" s="425"/>
      <c r="DRE219" s="425"/>
      <c r="DRF219" s="425"/>
      <c r="DRG219" s="425"/>
      <c r="DRH219" s="425"/>
      <c r="DRI219" s="425"/>
      <c r="DRJ219" s="425"/>
      <c r="DRK219" s="425"/>
      <c r="DRL219" s="425"/>
      <c r="DRM219" s="425"/>
      <c r="DRN219" s="425"/>
      <c r="DRO219" s="425"/>
      <c r="DRP219" s="425"/>
      <c r="DRQ219" s="425"/>
      <c r="DRR219" s="425"/>
      <c r="DRS219" s="425"/>
      <c r="DRT219" s="425"/>
      <c r="DRU219" s="425"/>
      <c r="DRV219" s="425"/>
      <c r="DRW219" s="425"/>
      <c r="DRX219" s="425"/>
      <c r="DRY219" s="425"/>
      <c r="DRZ219" s="425"/>
      <c r="DSA219" s="425"/>
      <c r="DSB219" s="425"/>
      <c r="DSC219" s="425"/>
      <c r="DSD219" s="425"/>
      <c r="DSE219" s="425"/>
      <c r="DSF219" s="425"/>
      <c r="DSG219" s="425"/>
      <c r="DSH219" s="425"/>
      <c r="DSI219" s="425"/>
      <c r="DSJ219" s="425"/>
      <c r="DSK219" s="425"/>
      <c r="DSL219" s="425"/>
      <c r="DSM219" s="425"/>
      <c r="DSN219" s="425"/>
      <c r="DSO219" s="425"/>
      <c r="DSP219" s="425"/>
      <c r="DSQ219" s="425"/>
      <c r="DSR219" s="425"/>
      <c r="DSS219" s="425"/>
      <c r="DST219" s="425"/>
      <c r="DSU219" s="425"/>
      <c r="DSV219" s="425"/>
      <c r="DSW219" s="425"/>
      <c r="DSX219" s="425"/>
      <c r="DSY219" s="425"/>
      <c r="DSZ219" s="425"/>
      <c r="DTA219" s="425"/>
      <c r="DTB219" s="425"/>
      <c r="DTC219" s="425"/>
      <c r="DTD219" s="425"/>
      <c r="DTE219" s="425"/>
      <c r="DTF219" s="425"/>
      <c r="DTG219" s="425"/>
      <c r="DTH219" s="425"/>
      <c r="DTI219" s="425"/>
      <c r="DTJ219" s="425"/>
      <c r="DTK219" s="425"/>
      <c r="DTL219" s="425"/>
      <c r="DTM219" s="425"/>
      <c r="DTN219" s="425"/>
      <c r="DTO219" s="425"/>
      <c r="DTP219" s="425"/>
      <c r="DTQ219" s="425"/>
      <c r="DTR219" s="425"/>
      <c r="DTS219" s="425"/>
      <c r="DTT219" s="425"/>
      <c r="DTU219" s="425"/>
      <c r="DTV219" s="425"/>
      <c r="DTW219" s="425"/>
      <c r="DTX219" s="425"/>
      <c r="DTY219" s="425"/>
      <c r="DTZ219" s="425"/>
      <c r="DUA219" s="425"/>
      <c r="DUB219" s="425"/>
      <c r="DUC219" s="425"/>
      <c r="DUD219" s="425"/>
      <c r="DUE219" s="425"/>
      <c r="DUF219" s="425"/>
      <c r="DUG219" s="425"/>
      <c r="DUH219" s="425"/>
      <c r="DUI219" s="425"/>
      <c r="DUJ219" s="425"/>
      <c r="DUK219" s="425"/>
      <c r="DUL219" s="425"/>
      <c r="DUM219" s="425"/>
      <c r="DUN219" s="425"/>
      <c r="DUO219" s="425"/>
      <c r="DUP219" s="425"/>
      <c r="DUQ219" s="425"/>
      <c r="DUR219" s="425"/>
      <c r="DUS219" s="425"/>
      <c r="DUT219" s="425"/>
      <c r="DUU219" s="425"/>
      <c r="DUV219" s="425"/>
      <c r="DUW219" s="425"/>
      <c r="DUX219" s="425"/>
      <c r="DUY219" s="425"/>
      <c r="DUZ219" s="425"/>
      <c r="DVA219" s="425"/>
      <c r="DVB219" s="425"/>
      <c r="DVC219" s="425"/>
      <c r="DVD219" s="425"/>
      <c r="DVE219" s="425"/>
      <c r="DVF219" s="425"/>
      <c r="DVG219" s="425"/>
      <c r="DVH219" s="425"/>
      <c r="DVI219" s="425"/>
      <c r="DVJ219" s="425"/>
      <c r="DVK219" s="425"/>
      <c r="DVL219" s="425"/>
      <c r="DVM219" s="425"/>
      <c r="DVN219" s="425"/>
      <c r="DVO219" s="425"/>
      <c r="DVP219" s="425"/>
      <c r="DVQ219" s="425"/>
      <c r="DVR219" s="425"/>
      <c r="DVS219" s="425"/>
      <c r="DVT219" s="425"/>
      <c r="DVU219" s="425"/>
      <c r="DVV219" s="425"/>
      <c r="DVW219" s="425"/>
      <c r="DVX219" s="425"/>
      <c r="DVY219" s="425"/>
      <c r="DVZ219" s="425"/>
      <c r="DWA219" s="425"/>
      <c r="DWB219" s="425"/>
      <c r="DWC219" s="425"/>
      <c r="DWD219" s="425"/>
      <c r="DWE219" s="425"/>
      <c r="DWF219" s="425"/>
      <c r="DWG219" s="425"/>
      <c r="DWH219" s="425"/>
      <c r="DWI219" s="425"/>
      <c r="DWJ219" s="425"/>
      <c r="DWK219" s="425"/>
      <c r="DWL219" s="425"/>
      <c r="DWM219" s="425"/>
      <c r="DWN219" s="425"/>
      <c r="DWO219" s="425"/>
      <c r="DWP219" s="425"/>
      <c r="DWQ219" s="425"/>
      <c r="DWR219" s="425"/>
      <c r="DWS219" s="425"/>
      <c r="DWT219" s="425"/>
      <c r="DWU219" s="425"/>
      <c r="DWV219" s="425"/>
      <c r="DWW219" s="425"/>
      <c r="DWX219" s="425"/>
      <c r="DWY219" s="425"/>
      <c r="DWZ219" s="425"/>
      <c r="DXA219" s="425"/>
      <c r="DXB219" s="425"/>
      <c r="DXC219" s="425"/>
      <c r="DXD219" s="425"/>
      <c r="DXE219" s="425"/>
      <c r="DXF219" s="425"/>
      <c r="DXG219" s="425"/>
      <c r="DXH219" s="425"/>
      <c r="DXI219" s="425"/>
      <c r="DXJ219" s="425"/>
      <c r="DXK219" s="425"/>
      <c r="DXL219" s="425"/>
      <c r="DXM219" s="425"/>
      <c r="DXN219" s="425"/>
      <c r="DXO219" s="425"/>
      <c r="DXP219" s="425"/>
      <c r="DXQ219" s="425"/>
      <c r="DXR219" s="425"/>
      <c r="DXS219" s="425"/>
      <c r="DXT219" s="425"/>
      <c r="DXU219" s="425"/>
      <c r="DXV219" s="425"/>
      <c r="DXW219" s="425"/>
      <c r="DXX219" s="425"/>
      <c r="DXY219" s="425"/>
      <c r="DXZ219" s="425"/>
      <c r="DYA219" s="425"/>
      <c r="DYB219" s="425"/>
      <c r="DYC219" s="425"/>
      <c r="DYD219" s="425"/>
      <c r="DYE219" s="425"/>
      <c r="DYF219" s="425"/>
      <c r="DYG219" s="425"/>
      <c r="DYH219" s="425"/>
      <c r="DYI219" s="425"/>
      <c r="DYJ219" s="425"/>
      <c r="DYK219" s="425"/>
      <c r="DYL219" s="425"/>
      <c r="DYM219" s="425"/>
      <c r="DYN219" s="425"/>
      <c r="DYO219" s="425"/>
      <c r="DYP219" s="425"/>
      <c r="DYQ219" s="425"/>
      <c r="DYR219" s="425"/>
      <c r="DYS219" s="425"/>
      <c r="DYT219" s="425"/>
      <c r="DYU219" s="425"/>
      <c r="DYV219" s="425"/>
      <c r="DYW219" s="425"/>
      <c r="DYX219" s="425"/>
      <c r="DYY219" s="425"/>
      <c r="DYZ219" s="425"/>
      <c r="DZA219" s="425"/>
      <c r="DZB219" s="425"/>
      <c r="DZC219" s="425"/>
      <c r="DZD219" s="425"/>
      <c r="DZE219" s="425"/>
      <c r="DZF219" s="425"/>
      <c r="DZG219" s="425"/>
      <c r="DZH219" s="425"/>
      <c r="DZI219" s="425"/>
      <c r="DZJ219" s="425"/>
      <c r="DZK219" s="425"/>
      <c r="DZL219" s="425"/>
      <c r="DZM219" s="425"/>
      <c r="DZN219" s="425"/>
      <c r="DZO219" s="425"/>
      <c r="DZP219" s="425"/>
      <c r="DZQ219" s="425"/>
      <c r="DZR219" s="425"/>
      <c r="DZS219" s="425"/>
      <c r="DZT219" s="425"/>
      <c r="DZU219" s="425"/>
      <c r="DZV219" s="425"/>
      <c r="DZW219" s="425"/>
      <c r="DZX219" s="425"/>
      <c r="DZY219" s="425"/>
      <c r="DZZ219" s="425"/>
      <c r="EAA219" s="425"/>
      <c r="EAB219" s="425"/>
      <c r="EAC219" s="425"/>
      <c r="EAD219" s="425"/>
      <c r="EAE219" s="425"/>
      <c r="EAF219" s="425"/>
      <c r="EAG219" s="425"/>
      <c r="EAH219" s="425"/>
      <c r="EAI219" s="425"/>
      <c r="EAJ219" s="425"/>
      <c r="EAK219" s="425"/>
      <c r="EAL219" s="425"/>
      <c r="EAM219" s="425"/>
      <c r="EAN219" s="425"/>
      <c r="EAO219" s="425"/>
      <c r="EAP219" s="425"/>
      <c r="EAQ219" s="425"/>
      <c r="EAR219" s="425"/>
      <c r="EAS219" s="425"/>
      <c r="EAT219" s="425"/>
      <c r="EAU219" s="425"/>
      <c r="EAV219" s="425"/>
      <c r="EAW219" s="425"/>
      <c r="EAX219" s="425"/>
      <c r="EAY219" s="425"/>
      <c r="EAZ219" s="425"/>
      <c r="EBA219" s="425"/>
      <c r="EBB219" s="425"/>
      <c r="EBC219" s="425"/>
      <c r="EBD219" s="425"/>
      <c r="EBE219" s="425"/>
      <c r="EBF219" s="425"/>
      <c r="EBG219" s="425"/>
      <c r="EBH219" s="425"/>
      <c r="EBI219" s="425"/>
      <c r="EBJ219" s="425"/>
      <c r="EBK219" s="425"/>
      <c r="EBL219" s="425"/>
      <c r="EBM219" s="425"/>
      <c r="EBN219" s="425"/>
      <c r="EBO219" s="425"/>
      <c r="EBP219" s="425"/>
      <c r="EBQ219" s="425"/>
      <c r="EBR219" s="425"/>
      <c r="EBS219" s="425"/>
      <c r="EBT219" s="425"/>
      <c r="EBU219" s="425"/>
      <c r="EBV219" s="425"/>
      <c r="EBW219" s="425"/>
      <c r="EBX219" s="425"/>
      <c r="EBY219" s="425"/>
      <c r="EBZ219" s="425"/>
      <c r="ECA219" s="425"/>
      <c r="ECB219" s="425"/>
      <c r="ECC219" s="425"/>
      <c r="ECD219" s="425"/>
      <c r="ECE219" s="425"/>
      <c r="ECF219" s="425"/>
      <c r="ECG219" s="425"/>
      <c r="ECH219" s="425"/>
      <c r="ECI219" s="425"/>
      <c r="ECJ219" s="425"/>
      <c r="ECK219" s="425"/>
      <c r="ECL219" s="425"/>
      <c r="ECM219" s="425"/>
      <c r="ECN219" s="425"/>
      <c r="ECO219" s="425"/>
      <c r="ECP219" s="425"/>
      <c r="ECQ219" s="425"/>
      <c r="ECR219" s="425"/>
      <c r="ECS219" s="425"/>
      <c r="ECT219" s="425"/>
      <c r="ECU219" s="425"/>
      <c r="ECV219" s="425"/>
      <c r="ECW219" s="425"/>
      <c r="ECX219" s="425"/>
      <c r="ECY219" s="425"/>
      <c r="ECZ219" s="425"/>
      <c r="EDA219" s="425"/>
      <c r="EDB219" s="425"/>
      <c r="EDC219" s="425"/>
      <c r="EDD219" s="425"/>
      <c r="EDE219" s="425"/>
      <c r="EDF219" s="425"/>
      <c r="EDG219" s="425"/>
      <c r="EDH219" s="425"/>
      <c r="EDI219" s="425"/>
      <c r="EDJ219" s="425"/>
      <c r="EDK219" s="425"/>
      <c r="EDL219" s="425"/>
      <c r="EDM219" s="425"/>
      <c r="EDN219" s="425"/>
      <c r="EDO219" s="425"/>
      <c r="EDP219" s="425"/>
      <c r="EDQ219" s="425"/>
      <c r="EDR219" s="425"/>
      <c r="EDS219" s="425"/>
      <c r="EDT219" s="425"/>
      <c r="EDU219" s="425"/>
      <c r="EDV219" s="425"/>
      <c r="EDW219" s="425"/>
      <c r="EDX219" s="425"/>
      <c r="EDY219" s="425"/>
      <c r="EDZ219" s="425"/>
      <c r="EEA219" s="425"/>
      <c r="EEB219" s="425"/>
      <c r="EEC219" s="425"/>
      <c r="EED219" s="425"/>
      <c r="EEE219" s="425"/>
      <c r="EEF219" s="425"/>
      <c r="EEG219" s="425"/>
      <c r="EEH219" s="425"/>
      <c r="EEI219" s="425"/>
      <c r="EEJ219" s="425"/>
      <c r="EEK219" s="425"/>
      <c r="EEL219" s="425"/>
      <c r="EEM219" s="425"/>
      <c r="EEN219" s="425"/>
      <c r="EEO219" s="425"/>
      <c r="EEP219" s="425"/>
      <c r="EEQ219" s="425"/>
      <c r="EER219" s="425"/>
      <c r="EES219" s="425"/>
      <c r="EET219" s="425"/>
      <c r="EEU219" s="425"/>
      <c r="EEV219" s="425"/>
      <c r="EEW219" s="425"/>
      <c r="EEX219" s="425"/>
      <c r="EEY219" s="425"/>
      <c r="EEZ219" s="425"/>
      <c r="EFA219" s="425"/>
      <c r="EFB219" s="425"/>
      <c r="EFC219" s="425"/>
      <c r="EFD219" s="425"/>
      <c r="EFE219" s="425"/>
      <c r="EFF219" s="425"/>
      <c r="EFG219" s="425"/>
      <c r="EFH219" s="425"/>
      <c r="EFI219" s="425"/>
      <c r="EFJ219" s="425"/>
      <c r="EFK219" s="425"/>
      <c r="EFL219" s="425"/>
      <c r="EFM219" s="425"/>
      <c r="EFN219" s="425"/>
      <c r="EFO219" s="425"/>
      <c r="EFP219" s="425"/>
      <c r="EFQ219" s="425"/>
      <c r="EFR219" s="425"/>
      <c r="EFS219" s="425"/>
      <c r="EFT219" s="425"/>
      <c r="EFU219" s="425"/>
      <c r="EFV219" s="425"/>
      <c r="EFW219" s="425"/>
      <c r="EFX219" s="425"/>
      <c r="EFY219" s="425"/>
      <c r="EFZ219" s="425"/>
      <c r="EGA219" s="425"/>
      <c r="EGB219" s="425"/>
      <c r="EGC219" s="425"/>
      <c r="EGD219" s="425"/>
      <c r="EGE219" s="425"/>
      <c r="EGF219" s="425"/>
      <c r="EGG219" s="425"/>
      <c r="EGH219" s="425"/>
      <c r="EGI219" s="425"/>
      <c r="EGJ219" s="425"/>
      <c r="EGK219" s="425"/>
      <c r="EGL219" s="425"/>
      <c r="EGM219" s="425"/>
      <c r="EGN219" s="425"/>
      <c r="EGO219" s="425"/>
      <c r="EGP219" s="425"/>
      <c r="EGQ219" s="425"/>
      <c r="EGR219" s="425"/>
      <c r="EGS219" s="425"/>
      <c r="EGT219" s="425"/>
      <c r="EGU219" s="425"/>
      <c r="EGV219" s="425"/>
      <c r="EGW219" s="425"/>
      <c r="EGX219" s="425"/>
      <c r="EGY219" s="425"/>
      <c r="EGZ219" s="425"/>
      <c r="EHA219" s="425"/>
      <c r="EHB219" s="425"/>
      <c r="EHC219" s="425"/>
      <c r="EHD219" s="425"/>
      <c r="EHE219" s="425"/>
      <c r="EHF219" s="425"/>
      <c r="EHG219" s="425"/>
      <c r="EHH219" s="425"/>
      <c r="EHI219" s="425"/>
      <c r="EHJ219" s="425"/>
      <c r="EHK219" s="425"/>
      <c r="EHL219" s="425"/>
      <c r="EHM219" s="425"/>
      <c r="EHN219" s="425"/>
      <c r="EHO219" s="425"/>
      <c r="EHP219" s="425"/>
      <c r="EHQ219" s="425"/>
      <c r="EHR219" s="425"/>
      <c r="EHS219" s="425"/>
      <c r="EHT219" s="425"/>
      <c r="EHU219" s="425"/>
      <c r="EHV219" s="425"/>
      <c r="EHW219" s="425"/>
      <c r="EHX219" s="425"/>
      <c r="EHY219" s="425"/>
      <c r="EHZ219" s="425"/>
      <c r="EIA219" s="425"/>
      <c r="EIB219" s="425"/>
      <c r="EIC219" s="425"/>
      <c r="EID219" s="425"/>
      <c r="EIE219" s="425"/>
      <c r="EIF219" s="425"/>
      <c r="EIG219" s="425"/>
      <c r="EIH219" s="425"/>
      <c r="EII219" s="425"/>
      <c r="EIJ219" s="425"/>
      <c r="EIK219" s="425"/>
      <c r="EIL219" s="425"/>
      <c r="EIM219" s="425"/>
      <c r="EIN219" s="425"/>
      <c r="EIO219" s="425"/>
      <c r="EIP219" s="425"/>
      <c r="EIQ219" s="425"/>
      <c r="EIR219" s="425"/>
      <c r="EIS219" s="425"/>
      <c r="EIT219" s="425"/>
      <c r="EIU219" s="425"/>
      <c r="EIV219" s="425"/>
      <c r="EIW219" s="425"/>
      <c r="EIX219" s="425"/>
      <c r="EIY219" s="425"/>
      <c r="EIZ219" s="425"/>
      <c r="EJA219" s="425"/>
      <c r="EJB219" s="425"/>
      <c r="EJC219" s="425"/>
      <c r="EJD219" s="425"/>
      <c r="EJE219" s="425"/>
      <c r="EJF219" s="425"/>
      <c r="EJG219" s="425"/>
      <c r="EJH219" s="425"/>
      <c r="EJI219" s="425"/>
      <c r="EJJ219" s="425"/>
      <c r="EJK219" s="425"/>
      <c r="EJL219" s="425"/>
      <c r="EJM219" s="425"/>
      <c r="EJN219" s="425"/>
      <c r="EJO219" s="425"/>
      <c r="EJP219" s="425"/>
      <c r="EJQ219" s="425"/>
      <c r="EJR219" s="425"/>
      <c r="EJS219" s="425"/>
      <c r="EJT219" s="425"/>
      <c r="EJU219" s="425"/>
      <c r="EJV219" s="425"/>
      <c r="EJW219" s="425"/>
      <c r="EJX219" s="425"/>
      <c r="EJY219" s="425"/>
      <c r="EJZ219" s="425"/>
      <c r="EKA219" s="425"/>
      <c r="EKB219" s="425"/>
      <c r="EKC219" s="425"/>
      <c r="EKD219" s="425"/>
      <c r="EKE219" s="425"/>
      <c r="EKF219" s="425"/>
      <c r="EKG219" s="425"/>
      <c r="EKH219" s="425"/>
      <c r="EKI219" s="425"/>
      <c r="EKJ219" s="425"/>
      <c r="EKK219" s="425"/>
      <c r="EKL219" s="425"/>
      <c r="EKM219" s="425"/>
      <c r="EKN219" s="425"/>
      <c r="EKO219" s="425"/>
      <c r="EKP219" s="425"/>
      <c r="EKQ219" s="425"/>
      <c r="EKR219" s="425"/>
      <c r="EKS219" s="425"/>
      <c r="EKT219" s="425"/>
      <c r="EKU219" s="425"/>
      <c r="EKV219" s="425"/>
      <c r="EKW219" s="425"/>
      <c r="EKX219" s="425"/>
      <c r="EKY219" s="425"/>
      <c r="EKZ219" s="425"/>
      <c r="ELA219" s="425"/>
      <c r="ELB219" s="425"/>
      <c r="ELC219" s="425"/>
      <c r="ELD219" s="425"/>
      <c r="ELE219" s="425"/>
      <c r="ELF219" s="425"/>
      <c r="ELG219" s="425"/>
      <c r="ELH219" s="425"/>
      <c r="ELI219" s="425"/>
      <c r="ELJ219" s="425"/>
      <c r="ELK219" s="425"/>
      <c r="ELL219" s="425"/>
      <c r="ELM219" s="425"/>
      <c r="ELN219" s="425"/>
      <c r="ELO219" s="425"/>
      <c r="ELP219" s="425"/>
      <c r="ELQ219" s="425"/>
      <c r="ELR219" s="425"/>
      <c r="ELS219" s="425"/>
      <c r="ELT219" s="425"/>
      <c r="ELU219" s="425"/>
      <c r="ELV219" s="425"/>
      <c r="ELW219" s="425"/>
      <c r="ELX219" s="425"/>
      <c r="ELY219" s="425"/>
      <c r="ELZ219" s="425"/>
      <c r="EMA219" s="425"/>
      <c r="EMB219" s="425"/>
      <c r="EMC219" s="425"/>
      <c r="EMD219" s="425"/>
      <c r="EME219" s="425"/>
      <c r="EMF219" s="425"/>
      <c r="EMG219" s="425"/>
      <c r="EMH219" s="425"/>
      <c r="EMI219" s="425"/>
      <c r="EMJ219" s="425"/>
      <c r="EMK219" s="425"/>
      <c r="EML219" s="425"/>
      <c r="EMM219" s="425"/>
      <c r="EMN219" s="425"/>
      <c r="EMO219" s="425"/>
      <c r="EMP219" s="425"/>
      <c r="EMQ219" s="425"/>
      <c r="EMR219" s="425"/>
      <c r="EMS219" s="425"/>
      <c r="EMT219" s="425"/>
      <c r="EMU219" s="425"/>
      <c r="EMV219" s="425"/>
      <c r="EMW219" s="425"/>
      <c r="EMX219" s="425"/>
      <c r="EMY219" s="425"/>
      <c r="EMZ219" s="425"/>
      <c r="ENA219" s="425"/>
      <c r="ENB219" s="425"/>
      <c r="ENC219" s="425"/>
      <c r="END219" s="425"/>
      <c r="ENE219" s="425"/>
      <c r="ENF219" s="425"/>
      <c r="ENG219" s="425"/>
      <c r="ENH219" s="425"/>
      <c r="ENI219" s="425"/>
      <c r="ENJ219" s="425"/>
      <c r="ENK219" s="425"/>
      <c r="ENL219" s="425"/>
      <c r="ENM219" s="425"/>
      <c r="ENN219" s="425"/>
      <c r="ENO219" s="425"/>
      <c r="ENP219" s="425"/>
      <c r="ENQ219" s="425"/>
      <c r="ENR219" s="425"/>
      <c r="ENS219" s="425"/>
      <c r="ENT219" s="425"/>
      <c r="ENU219" s="425"/>
      <c r="ENV219" s="425"/>
      <c r="ENW219" s="425"/>
      <c r="ENX219" s="425"/>
      <c r="ENY219" s="425"/>
      <c r="ENZ219" s="425"/>
      <c r="EOA219" s="425"/>
      <c r="EOB219" s="425"/>
      <c r="EOC219" s="425"/>
      <c r="EOD219" s="425"/>
      <c r="EOE219" s="425"/>
      <c r="EOF219" s="425"/>
      <c r="EOG219" s="425"/>
      <c r="EOH219" s="425"/>
      <c r="EOI219" s="425"/>
      <c r="EOJ219" s="425"/>
      <c r="EOK219" s="425"/>
      <c r="EOL219" s="425"/>
      <c r="EOM219" s="425"/>
      <c r="EON219" s="425"/>
      <c r="EOO219" s="425"/>
      <c r="EOP219" s="425"/>
      <c r="EOQ219" s="425"/>
      <c r="EOR219" s="425"/>
      <c r="EOS219" s="425"/>
      <c r="EOT219" s="425"/>
      <c r="EOU219" s="425"/>
      <c r="EOV219" s="425"/>
      <c r="EOW219" s="425"/>
      <c r="EOX219" s="425"/>
      <c r="EOY219" s="425"/>
      <c r="EOZ219" s="425"/>
      <c r="EPA219" s="425"/>
      <c r="EPB219" s="425"/>
      <c r="EPC219" s="425"/>
      <c r="EPD219" s="425"/>
      <c r="EPE219" s="425"/>
      <c r="EPF219" s="425"/>
      <c r="EPG219" s="425"/>
      <c r="EPH219" s="425"/>
      <c r="EPI219" s="425"/>
      <c r="EPJ219" s="425"/>
      <c r="EPK219" s="425"/>
      <c r="EPL219" s="425"/>
      <c r="EPM219" s="425"/>
      <c r="EPN219" s="425"/>
      <c r="EPO219" s="425"/>
      <c r="EPP219" s="425"/>
      <c r="EPQ219" s="425"/>
      <c r="EPR219" s="425"/>
      <c r="EPS219" s="425"/>
      <c r="EPT219" s="425"/>
      <c r="EPU219" s="425"/>
      <c r="EPV219" s="425"/>
      <c r="EPW219" s="425"/>
      <c r="EPX219" s="425"/>
      <c r="EPY219" s="425"/>
      <c r="EPZ219" s="425"/>
      <c r="EQA219" s="425"/>
      <c r="EQB219" s="425"/>
      <c r="EQC219" s="425"/>
      <c r="EQD219" s="425"/>
      <c r="EQE219" s="425"/>
      <c r="EQF219" s="425"/>
      <c r="EQG219" s="425"/>
      <c r="EQH219" s="425"/>
      <c r="EQI219" s="425"/>
      <c r="EQJ219" s="425"/>
      <c r="EQK219" s="425"/>
      <c r="EQL219" s="425"/>
      <c r="EQM219" s="425"/>
      <c r="EQN219" s="425"/>
      <c r="EQO219" s="425"/>
      <c r="EQP219" s="425"/>
      <c r="EQQ219" s="425"/>
      <c r="EQR219" s="425"/>
      <c r="EQS219" s="425"/>
      <c r="EQT219" s="425"/>
      <c r="EQU219" s="425"/>
      <c r="EQV219" s="425"/>
      <c r="EQW219" s="425"/>
      <c r="EQX219" s="425"/>
      <c r="EQY219" s="425"/>
      <c r="EQZ219" s="425"/>
      <c r="ERA219" s="425"/>
      <c r="ERB219" s="425"/>
      <c r="ERC219" s="425"/>
      <c r="ERD219" s="425"/>
      <c r="ERE219" s="425"/>
      <c r="ERF219" s="425"/>
      <c r="ERG219" s="425"/>
      <c r="ERH219" s="425"/>
      <c r="ERI219" s="425"/>
      <c r="ERJ219" s="425"/>
      <c r="ERK219" s="425"/>
      <c r="ERL219" s="425"/>
      <c r="ERM219" s="425"/>
      <c r="ERN219" s="425"/>
      <c r="ERO219" s="425"/>
      <c r="ERP219" s="425"/>
      <c r="ERQ219" s="425"/>
      <c r="ERR219" s="425"/>
      <c r="ERS219" s="425"/>
      <c r="ERT219" s="425"/>
      <c r="ERU219" s="425"/>
      <c r="ERV219" s="425"/>
      <c r="ERW219" s="425"/>
      <c r="ERX219" s="425"/>
      <c r="ERY219" s="425"/>
      <c r="ERZ219" s="425"/>
      <c r="ESA219" s="425"/>
      <c r="ESB219" s="425"/>
      <c r="ESC219" s="425"/>
      <c r="ESD219" s="425"/>
      <c r="ESE219" s="425"/>
      <c r="ESF219" s="425"/>
      <c r="ESG219" s="425"/>
      <c r="ESH219" s="425"/>
      <c r="ESI219" s="425"/>
      <c r="ESJ219" s="425"/>
      <c r="ESK219" s="425"/>
      <c r="ESL219" s="425"/>
      <c r="ESM219" s="425"/>
      <c r="ESN219" s="425"/>
      <c r="ESO219" s="425"/>
      <c r="ESP219" s="425"/>
      <c r="ESQ219" s="425"/>
      <c r="ESR219" s="425"/>
      <c r="ESS219" s="425"/>
      <c r="EST219" s="425"/>
      <c r="ESU219" s="425"/>
      <c r="ESV219" s="425"/>
      <c r="ESW219" s="425"/>
      <c r="ESX219" s="425"/>
      <c r="ESY219" s="425"/>
      <c r="ESZ219" s="425"/>
      <c r="ETA219" s="425"/>
      <c r="ETB219" s="425"/>
      <c r="ETC219" s="425"/>
      <c r="ETD219" s="425"/>
      <c r="ETE219" s="425"/>
      <c r="ETF219" s="425"/>
      <c r="ETG219" s="425"/>
      <c r="ETH219" s="425"/>
      <c r="ETI219" s="425"/>
      <c r="ETJ219" s="425"/>
      <c r="ETK219" s="425"/>
      <c r="ETL219" s="425"/>
      <c r="ETM219" s="425"/>
      <c r="ETN219" s="425"/>
      <c r="ETO219" s="425"/>
      <c r="ETP219" s="425"/>
      <c r="ETQ219" s="425"/>
      <c r="ETR219" s="425"/>
      <c r="ETS219" s="425"/>
      <c r="ETT219" s="425"/>
      <c r="ETU219" s="425"/>
      <c r="ETV219" s="425"/>
      <c r="ETW219" s="425"/>
      <c r="ETX219" s="425"/>
      <c r="ETY219" s="425"/>
      <c r="ETZ219" s="425"/>
      <c r="EUA219" s="425"/>
      <c r="EUB219" s="425"/>
      <c r="EUC219" s="425"/>
      <c r="EUD219" s="425"/>
      <c r="EUE219" s="425"/>
      <c r="EUF219" s="425"/>
      <c r="EUG219" s="425"/>
      <c r="EUH219" s="425"/>
      <c r="EUI219" s="425"/>
      <c r="EUJ219" s="425"/>
      <c r="EUK219" s="425"/>
      <c r="EUL219" s="425"/>
      <c r="EUM219" s="425"/>
      <c r="EUN219" s="425"/>
      <c r="EUO219" s="425"/>
      <c r="EUP219" s="425"/>
      <c r="EUQ219" s="425"/>
      <c r="EUR219" s="425"/>
      <c r="EUS219" s="425"/>
      <c r="EUT219" s="425"/>
      <c r="EUU219" s="425"/>
      <c r="EUV219" s="425"/>
      <c r="EUW219" s="425"/>
      <c r="EUX219" s="425"/>
      <c r="EUY219" s="425"/>
      <c r="EUZ219" s="425"/>
      <c r="EVA219" s="425"/>
      <c r="EVB219" s="425"/>
      <c r="EVC219" s="425"/>
      <c r="EVD219" s="425"/>
      <c r="EVE219" s="425"/>
      <c r="EVF219" s="425"/>
      <c r="EVG219" s="425"/>
      <c r="EVH219" s="425"/>
      <c r="EVI219" s="425"/>
      <c r="EVJ219" s="425"/>
      <c r="EVK219" s="425"/>
      <c r="EVL219" s="425"/>
      <c r="EVM219" s="425"/>
      <c r="EVN219" s="425"/>
      <c r="EVO219" s="425"/>
      <c r="EVP219" s="425"/>
      <c r="EVQ219" s="425"/>
      <c r="EVR219" s="425"/>
      <c r="EVS219" s="425"/>
      <c r="EVT219" s="425"/>
      <c r="EVU219" s="425"/>
      <c r="EVV219" s="425"/>
      <c r="EVW219" s="425"/>
      <c r="EVX219" s="425"/>
      <c r="EVY219" s="425"/>
      <c r="EVZ219" s="425"/>
      <c r="EWA219" s="425"/>
      <c r="EWB219" s="425"/>
      <c r="EWC219" s="425"/>
      <c r="EWD219" s="425"/>
      <c r="EWE219" s="425"/>
      <c r="EWF219" s="425"/>
      <c r="EWG219" s="425"/>
      <c r="EWH219" s="425"/>
      <c r="EWI219" s="425"/>
      <c r="EWJ219" s="425"/>
      <c r="EWK219" s="425"/>
      <c r="EWL219" s="425"/>
      <c r="EWM219" s="425"/>
      <c r="EWN219" s="425"/>
      <c r="EWO219" s="425"/>
      <c r="EWP219" s="425"/>
      <c r="EWQ219" s="425"/>
      <c r="EWR219" s="425"/>
      <c r="EWS219" s="425"/>
      <c r="EWT219" s="425"/>
      <c r="EWU219" s="425"/>
      <c r="EWV219" s="425"/>
      <c r="EWW219" s="425"/>
      <c r="EWX219" s="425"/>
      <c r="EWY219" s="425"/>
      <c r="EWZ219" s="425"/>
      <c r="EXA219" s="425"/>
      <c r="EXB219" s="425"/>
      <c r="EXC219" s="425"/>
      <c r="EXD219" s="425"/>
      <c r="EXE219" s="425"/>
      <c r="EXF219" s="425"/>
      <c r="EXG219" s="425"/>
      <c r="EXH219" s="425"/>
      <c r="EXI219" s="425"/>
      <c r="EXJ219" s="425"/>
      <c r="EXK219" s="425"/>
      <c r="EXL219" s="425"/>
      <c r="EXM219" s="425"/>
      <c r="EXN219" s="425"/>
      <c r="EXO219" s="425"/>
      <c r="EXP219" s="425"/>
      <c r="EXQ219" s="425"/>
      <c r="EXR219" s="425"/>
      <c r="EXS219" s="425"/>
      <c r="EXT219" s="425"/>
      <c r="EXU219" s="425"/>
      <c r="EXV219" s="425"/>
      <c r="EXW219" s="425"/>
      <c r="EXX219" s="425"/>
      <c r="EXY219" s="425"/>
      <c r="EXZ219" s="425"/>
      <c r="EYA219" s="425"/>
      <c r="EYB219" s="425"/>
      <c r="EYC219" s="425"/>
      <c r="EYD219" s="425"/>
      <c r="EYE219" s="425"/>
      <c r="EYF219" s="425"/>
      <c r="EYG219" s="425"/>
      <c r="EYH219" s="425"/>
      <c r="EYI219" s="425"/>
      <c r="EYJ219" s="425"/>
      <c r="EYK219" s="425"/>
      <c r="EYL219" s="425"/>
      <c r="EYM219" s="425"/>
      <c r="EYN219" s="425"/>
      <c r="EYO219" s="425"/>
      <c r="EYP219" s="425"/>
      <c r="EYQ219" s="425"/>
      <c r="EYR219" s="425"/>
      <c r="EYS219" s="425"/>
      <c r="EYT219" s="425"/>
      <c r="EYU219" s="425"/>
      <c r="EYV219" s="425"/>
      <c r="EYW219" s="425"/>
      <c r="EYX219" s="425"/>
      <c r="EYY219" s="425"/>
      <c r="EYZ219" s="425"/>
      <c r="EZA219" s="425"/>
      <c r="EZB219" s="425"/>
      <c r="EZC219" s="425"/>
      <c r="EZD219" s="425"/>
      <c r="EZE219" s="425"/>
      <c r="EZF219" s="425"/>
      <c r="EZG219" s="425"/>
      <c r="EZH219" s="425"/>
      <c r="EZI219" s="425"/>
      <c r="EZJ219" s="425"/>
      <c r="EZK219" s="425"/>
      <c r="EZL219" s="425"/>
      <c r="EZM219" s="425"/>
      <c r="EZN219" s="425"/>
      <c r="EZO219" s="425"/>
      <c r="EZP219" s="425"/>
      <c r="EZQ219" s="425"/>
      <c r="EZR219" s="425"/>
      <c r="EZS219" s="425"/>
      <c r="EZT219" s="425"/>
      <c r="EZU219" s="425"/>
      <c r="EZV219" s="425"/>
      <c r="EZW219" s="425"/>
      <c r="EZX219" s="425"/>
      <c r="EZY219" s="425"/>
      <c r="EZZ219" s="425"/>
      <c r="FAA219" s="425"/>
      <c r="FAB219" s="425"/>
      <c r="FAC219" s="425"/>
      <c r="FAD219" s="425"/>
      <c r="FAE219" s="425"/>
      <c r="FAF219" s="425"/>
      <c r="FAG219" s="425"/>
      <c r="FAH219" s="425"/>
      <c r="FAI219" s="425"/>
      <c r="FAJ219" s="425"/>
      <c r="FAK219" s="425"/>
      <c r="FAL219" s="425"/>
      <c r="FAM219" s="425"/>
      <c r="FAN219" s="425"/>
      <c r="FAO219" s="425"/>
      <c r="FAP219" s="425"/>
      <c r="FAQ219" s="425"/>
      <c r="FAR219" s="425"/>
      <c r="FAS219" s="425"/>
      <c r="FAT219" s="425"/>
      <c r="FAU219" s="425"/>
      <c r="FAV219" s="425"/>
      <c r="FAW219" s="425"/>
      <c r="FAX219" s="425"/>
      <c r="FAY219" s="425"/>
      <c r="FAZ219" s="425"/>
      <c r="FBA219" s="425"/>
      <c r="FBB219" s="425"/>
      <c r="FBC219" s="425"/>
      <c r="FBD219" s="425"/>
      <c r="FBE219" s="425"/>
      <c r="FBF219" s="425"/>
      <c r="FBG219" s="425"/>
      <c r="FBH219" s="425"/>
      <c r="FBI219" s="425"/>
      <c r="FBJ219" s="425"/>
      <c r="FBK219" s="425"/>
      <c r="FBL219" s="425"/>
      <c r="FBM219" s="425"/>
      <c r="FBN219" s="425"/>
      <c r="FBO219" s="425"/>
      <c r="FBP219" s="425"/>
      <c r="FBQ219" s="425"/>
      <c r="FBR219" s="425"/>
      <c r="FBS219" s="425"/>
      <c r="FBT219" s="425"/>
      <c r="FBU219" s="425"/>
      <c r="FBV219" s="425"/>
      <c r="FBW219" s="425"/>
      <c r="FBX219" s="425"/>
      <c r="FBY219" s="425"/>
      <c r="FBZ219" s="425"/>
      <c r="FCA219" s="425"/>
      <c r="FCB219" s="425"/>
      <c r="FCC219" s="425"/>
      <c r="FCD219" s="425"/>
      <c r="FCE219" s="425"/>
      <c r="FCF219" s="425"/>
      <c r="FCG219" s="425"/>
      <c r="FCH219" s="425"/>
      <c r="FCI219" s="425"/>
      <c r="FCJ219" s="425"/>
      <c r="FCK219" s="425"/>
      <c r="FCL219" s="425"/>
      <c r="FCM219" s="425"/>
      <c r="FCN219" s="425"/>
      <c r="FCO219" s="425"/>
      <c r="FCP219" s="425"/>
      <c r="FCQ219" s="425"/>
      <c r="FCR219" s="425"/>
      <c r="FCS219" s="425"/>
      <c r="FCT219" s="425"/>
      <c r="FCU219" s="425"/>
      <c r="FCV219" s="425"/>
      <c r="FCW219" s="425"/>
      <c r="FCX219" s="425"/>
      <c r="FCY219" s="425"/>
      <c r="FCZ219" s="425"/>
      <c r="FDA219" s="425"/>
      <c r="FDB219" s="425"/>
      <c r="FDC219" s="425"/>
      <c r="FDD219" s="425"/>
      <c r="FDE219" s="425"/>
      <c r="FDF219" s="425"/>
      <c r="FDG219" s="425"/>
      <c r="FDH219" s="425"/>
      <c r="FDI219" s="425"/>
      <c r="FDJ219" s="425"/>
      <c r="FDK219" s="425"/>
      <c r="FDL219" s="425"/>
      <c r="FDM219" s="425"/>
      <c r="FDN219" s="425"/>
      <c r="FDO219" s="425"/>
      <c r="FDP219" s="425"/>
      <c r="FDQ219" s="425"/>
      <c r="FDR219" s="425"/>
      <c r="FDS219" s="425"/>
      <c r="FDT219" s="425"/>
      <c r="FDU219" s="425"/>
      <c r="FDV219" s="425"/>
      <c r="FDW219" s="425"/>
      <c r="FDX219" s="425"/>
      <c r="FDY219" s="425"/>
      <c r="FDZ219" s="425"/>
      <c r="FEA219" s="425"/>
      <c r="FEB219" s="425"/>
      <c r="FEC219" s="425"/>
      <c r="FED219" s="425"/>
      <c r="FEE219" s="425"/>
      <c r="FEF219" s="425"/>
      <c r="FEG219" s="425"/>
      <c r="FEH219" s="425"/>
      <c r="FEI219" s="425"/>
      <c r="FEJ219" s="425"/>
      <c r="FEK219" s="425"/>
      <c r="FEL219" s="425"/>
      <c r="FEM219" s="425"/>
      <c r="FEN219" s="425"/>
      <c r="FEO219" s="425"/>
      <c r="FEP219" s="425"/>
      <c r="FEQ219" s="425"/>
      <c r="FER219" s="425"/>
      <c r="FES219" s="425"/>
      <c r="FET219" s="425"/>
      <c r="FEU219" s="425"/>
      <c r="FEV219" s="425"/>
      <c r="FEW219" s="425"/>
      <c r="FEX219" s="425"/>
      <c r="FEY219" s="425"/>
      <c r="FEZ219" s="425"/>
      <c r="FFA219" s="425"/>
      <c r="FFB219" s="425"/>
      <c r="FFC219" s="425"/>
      <c r="FFD219" s="425"/>
      <c r="FFE219" s="425"/>
      <c r="FFF219" s="425"/>
      <c r="FFG219" s="425"/>
      <c r="FFH219" s="425"/>
      <c r="FFI219" s="425"/>
      <c r="FFJ219" s="425"/>
      <c r="FFK219" s="425"/>
      <c r="FFL219" s="425"/>
      <c r="FFM219" s="425"/>
      <c r="FFN219" s="425"/>
      <c r="FFO219" s="425"/>
      <c r="FFP219" s="425"/>
      <c r="FFQ219" s="425"/>
      <c r="FFR219" s="425"/>
      <c r="FFS219" s="425"/>
      <c r="FFT219" s="425"/>
      <c r="FFU219" s="425"/>
      <c r="FFV219" s="425"/>
      <c r="FFW219" s="425"/>
      <c r="FFX219" s="425"/>
      <c r="FFY219" s="425"/>
      <c r="FFZ219" s="425"/>
      <c r="FGA219" s="425"/>
      <c r="FGB219" s="425"/>
      <c r="FGC219" s="425"/>
      <c r="FGD219" s="425"/>
      <c r="FGE219" s="425"/>
      <c r="FGF219" s="425"/>
      <c r="FGG219" s="425"/>
      <c r="FGH219" s="425"/>
      <c r="FGI219" s="425"/>
      <c r="FGJ219" s="425"/>
      <c r="FGK219" s="425"/>
      <c r="FGL219" s="425"/>
      <c r="FGM219" s="425"/>
      <c r="FGN219" s="425"/>
      <c r="FGO219" s="425"/>
      <c r="FGP219" s="425"/>
      <c r="FGQ219" s="425"/>
      <c r="FGR219" s="425"/>
      <c r="FGS219" s="425"/>
      <c r="FGT219" s="425"/>
      <c r="FGU219" s="425"/>
      <c r="FGV219" s="425"/>
      <c r="FGW219" s="425"/>
      <c r="FGX219" s="425"/>
      <c r="FGY219" s="425"/>
      <c r="FGZ219" s="425"/>
      <c r="FHA219" s="425"/>
      <c r="FHB219" s="425"/>
      <c r="FHC219" s="425"/>
      <c r="FHD219" s="425"/>
      <c r="FHE219" s="425"/>
      <c r="FHF219" s="425"/>
      <c r="FHG219" s="425"/>
      <c r="FHH219" s="425"/>
      <c r="FHI219" s="425"/>
      <c r="FHJ219" s="425"/>
      <c r="FHK219" s="425"/>
      <c r="FHL219" s="425"/>
      <c r="FHM219" s="425"/>
      <c r="FHN219" s="425"/>
      <c r="FHO219" s="425"/>
      <c r="FHP219" s="425"/>
      <c r="FHQ219" s="425"/>
      <c r="FHR219" s="425"/>
      <c r="FHS219" s="425"/>
      <c r="FHT219" s="425"/>
      <c r="FHU219" s="425"/>
      <c r="FHV219" s="425"/>
      <c r="FHW219" s="425"/>
      <c r="FHX219" s="425"/>
      <c r="FHY219" s="425"/>
      <c r="FHZ219" s="425"/>
      <c r="FIA219" s="425"/>
      <c r="FIB219" s="425"/>
      <c r="FIC219" s="425"/>
      <c r="FID219" s="425"/>
      <c r="FIE219" s="425"/>
      <c r="FIF219" s="425"/>
      <c r="FIG219" s="425"/>
      <c r="FIH219" s="425"/>
      <c r="FII219" s="425"/>
      <c r="FIJ219" s="425"/>
      <c r="FIK219" s="425"/>
      <c r="FIL219" s="425"/>
      <c r="FIM219" s="425"/>
      <c r="FIN219" s="425"/>
      <c r="FIO219" s="425"/>
      <c r="FIP219" s="425"/>
      <c r="FIQ219" s="425"/>
      <c r="FIR219" s="425"/>
      <c r="FIS219" s="425"/>
      <c r="FIT219" s="425"/>
      <c r="FIU219" s="425"/>
      <c r="FIV219" s="425"/>
      <c r="FIW219" s="425"/>
      <c r="FIX219" s="425"/>
      <c r="FIY219" s="425"/>
      <c r="FIZ219" s="425"/>
      <c r="FJA219" s="425"/>
      <c r="FJB219" s="425"/>
      <c r="FJC219" s="425"/>
      <c r="FJD219" s="425"/>
      <c r="FJE219" s="425"/>
      <c r="FJF219" s="425"/>
      <c r="FJG219" s="425"/>
      <c r="FJH219" s="425"/>
      <c r="FJI219" s="425"/>
      <c r="FJJ219" s="425"/>
      <c r="FJK219" s="425"/>
      <c r="FJL219" s="425"/>
      <c r="FJM219" s="425"/>
      <c r="FJN219" s="425"/>
      <c r="FJO219" s="425"/>
      <c r="FJP219" s="425"/>
      <c r="FJQ219" s="425"/>
      <c r="FJR219" s="425"/>
      <c r="FJS219" s="425"/>
      <c r="FJT219" s="425"/>
      <c r="FJU219" s="425"/>
      <c r="FJV219" s="425"/>
      <c r="FJW219" s="425"/>
      <c r="FJX219" s="425"/>
      <c r="FJY219" s="425"/>
      <c r="FJZ219" s="425"/>
      <c r="FKA219" s="425"/>
      <c r="FKB219" s="425"/>
      <c r="FKC219" s="425"/>
      <c r="FKD219" s="425"/>
      <c r="FKE219" s="425"/>
      <c r="FKF219" s="425"/>
      <c r="FKG219" s="425"/>
      <c r="FKH219" s="425"/>
      <c r="FKI219" s="425"/>
      <c r="FKJ219" s="425"/>
      <c r="FKK219" s="425"/>
      <c r="FKL219" s="425"/>
      <c r="FKM219" s="425"/>
      <c r="FKN219" s="425"/>
      <c r="FKO219" s="425"/>
      <c r="FKP219" s="425"/>
      <c r="FKQ219" s="425"/>
      <c r="FKR219" s="425"/>
      <c r="FKS219" s="425"/>
      <c r="FKT219" s="425"/>
      <c r="FKU219" s="425"/>
      <c r="FKV219" s="425"/>
      <c r="FKW219" s="425"/>
      <c r="FKX219" s="425"/>
      <c r="FKY219" s="425"/>
      <c r="FKZ219" s="425"/>
      <c r="FLA219" s="425"/>
      <c r="FLB219" s="425"/>
      <c r="FLC219" s="425"/>
      <c r="FLD219" s="425"/>
      <c r="FLE219" s="425"/>
      <c r="FLF219" s="425"/>
      <c r="FLG219" s="425"/>
      <c r="FLH219" s="425"/>
      <c r="FLI219" s="425"/>
      <c r="FLJ219" s="425"/>
      <c r="FLK219" s="425"/>
      <c r="FLL219" s="425"/>
      <c r="FLM219" s="425"/>
      <c r="FLN219" s="425"/>
      <c r="FLO219" s="425"/>
      <c r="FLP219" s="425"/>
      <c r="FLQ219" s="425"/>
      <c r="FLR219" s="425"/>
      <c r="FLS219" s="425"/>
      <c r="FLT219" s="425"/>
      <c r="FLU219" s="425"/>
      <c r="FLV219" s="425"/>
      <c r="FLW219" s="425"/>
      <c r="FLX219" s="425"/>
      <c r="FLY219" s="425"/>
      <c r="FLZ219" s="425"/>
      <c r="FMA219" s="425"/>
      <c r="FMB219" s="425"/>
      <c r="FMC219" s="425"/>
      <c r="FMD219" s="425"/>
      <c r="FME219" s="425"/>
      <c r="FMF219" s="425"/>
      <c r="FMG219" s="425"/>
      <c r="FMH219" s="425"/>
      <c r="FMI219" s="425"/>
      <c r="FMJ219" s="425"/>
      <c r="FMK219" s="425"/>
      <c r="FML219" s="425"/>
      <c r="FMM219" s="425"/>
      <c r="FMN219" s="425"/>
      <c r="FMO219" s="425"/>
      <c r="FMP219" s="425"/>
      <c r="FMQ219" s="425"/>
      <c r="FMR219" s="425"/>
      <c r="FMS219" s="425"/>
      <c r="FMT219" s="425"/>
      <c r="FMU219" s="425"/>
      <c r="FMV219" s="425"/>
      <c r="FMW219" s="425"/>
      <c r="FMX219" s="425"/>
      <c r="FMY219" s="425"/>
      <c r="FMZ219" s="425"/>
      <c r="FNA219" s="425"/>
      <c r="FNB219" s="425"/>
      <c r="FNC219" s="425"/>
      <c r="FND219" s="425"/>
      <c r="FNE219" s="425"/>
      <c r="FNF219" s="425"/>
      <c r="FNG219" s="425"/>
      <c r="FNH219" s="425"/>
      <c r="FNI219" s="425"/>
      <c r="FNJ219" s="425"/>
      <c r="FNK219" s="425"/>
      <c r="FNL219" s="425"/>
      <c r="FNM219" s="425"/>
      <c r="FNN219" s="425"/>
      <c r="FNO219" s="425"/>
      <c r="FNP219" s="425"/>
      <c r="FNQ219" s="425"/>
      <c r="FNR219" s="425"/>
      <c r="FNS219" s="425"/>
      <c r="FNT219" s="425"/>
      <c r="FNU219" s="425"/>
      <c r="FNV219" s="425"/>
      <c r="FNW219" s="425"/>
      <c r="FNX219" s="425"/>
      <c r="FNY219" s="425"/>
      <c r="FNZ219" s="425"/>
      <c r="FOA219" s="425"/>
      <c r="FOB219" s="425"/>
      <c r="FOC219" s="425"/>
      <c r="FOD219" s="425"/>
      <c r="FOE219" s="425"/>
      <c r="FOF219" s="425"/>
      <c r="FOG219" s="425"/>
      <c r="FOH219" s="425"/>
      <c r="FOI219" s="425"/>
      <c r="FOJ219" s="425"/>
      <c r="FOK219" s="425"/>
      <c r="FOL219" s="425"/>
      <c r="FOM219" s="425"/>
      <c r="FON219" s="425"/>
      <c r="FOO219" s="425"/>
      <c r="FOP219" s="425"/>
      <c r="FOQ219" s="425"/>
      <c r="FOR219" s="425"/>
      <c r="FOS219" s="425"/>
      <c r="FOT219" s="425"/>
      <c r="FOU219" s="425"/>
      <c r="FOV219" s="425"/>
      <c r="FOW219" s="425"/>
      <c r="FOX219" s="425"/>
      <c r="FOY219" s="425"/>
      <c r="FOZ219" s="425"/>
      <c r="FPA219" s="425"/>
      <c r="FPB219" s="425"/>
      <c r="FPC219" s="425"/>
      <c r="FPD219" s="425"/>
      <c r="FPE219" s="425"/>
      <c r="FPF219" s="425"/>
      <c r="FPG219" s="425"/>
      <c r="FPH219" s="425"/>
      <c r="FPI219" s="425"/>
      <c r="FPJ219" s="425"/>
      <c r="FPK219" s="425"/>
      <c r="FPL219" s="425"/>
      <c r="FPM219" s="425"/>
      <c r="FPN219" s="425"/>
      <c r="FPO219" s="425"/>
      <c r="FPP219" s="425"/>
      <c r="FPQ219" s="425"/>
      <c r="FPR219" s="425"/>
      <c r="FPS219" s="425"/>
      <c r="FPT219" s="425"/>
      <c r="FPU219" s="425"/>
      <c r="FPV219" s="425"/>
      <c r="FPW219" s="425"/>
      <c r="FPX219" s="425"/>
      <c r="FPY219" s="425"/>
      <c r="FPZ219" s="425"/>
      <c r="FQA219" s="425"/>
      <c r="FQB219" s="425"/>
      <c r="FQC219" s="425"/>
      <c r="FQD219" s="425"/>
      <c r="FQE219" s="425"/>
      <c r="FQF219" s="425"/>
      <c r="FQG219" s="425"/>
      <c r="FQH219" s="425"/>
      <c r="FQI219" s="425"/>
      <c r="FQJ219" s="425"/>
      <c r="FQK219" s="425"/>
      <c r="FQL219" s="425"/>
      <c r="FQM219" s="425"/>
      <c r="FQN219" s="425"/>
      <c r="FQO219" s="425"/>
      <c r="FQP219" s="425"/>
      <c r="FQQ219" s="425"/>
      <c r="FQR219" s="425"/>
      <c r="FQS219" s="425"/>
      <c r="FQT219" s="425"/>
      <c r="FQU219" s="425"/>
      <c r="FQV219" s="425"/>
      <c r="FQW219" s="425"/>
      <c r="FQX219" s="425"/>
      <c r="FQY219" s="425"/>
      <c r="FQZ219" s="425"/>
      <c r="FRA219" s="425"/>
      <c r="FRB219" s="425"/>
      <c r="FRC219" s="425"/>
      <c r="FRD219" s="425"/>
      <c r="FRE219" s="425"/>
      <c r="FRF219" s="425"/>
      <c r="FRG219" s="425"/>
      <c r="FRH219" s="425"/>
      <c r="FRI219" s="425"/>
      <c r="FRJ219" s="425"/>
      <c r="FRK219" s="425"/>
      <c r="FRL219" s="425"/>
      <c r="FRM219" s="425"/>
      <c r="FRN219" s="425"/>
      <c r="FRO219" s="425"/>
      <c r="FRP219" s="425"/>
      <c r="FRQ219" s="425"/>
      <c r="FRR219" s="425"/>
      <c r="FRS219" s="425"/>
      <c r="FRT219" s="425"/>
      <c r="FRU219" s="425"/>
      <c r="FRV219" s="425"/>
      <c r="FRW219" s="425"/>
      <c r="FRX219" s="425"/>
      <c r="FRY219" s="425"/>
      <c r="FRZ219" s="425"/>
      <c r="FSA219" s="425"/>
      <c r="FSB219" s="425"/>
      <c r="FSC219" s="425"/>
      <c r="FSD219" s="425"/>
      <c r="FSE219" s="425"/>
      <c r="FSF219" s="425"/>
      <c r="FSG219" s="425"/>
      <c r="FSH219" s="425"/>
      <c r="FSI219" s="425"/>
      <c r="FSJ219" s="425"/>
      <c r="FSK219" s="425"/>
      <c r="FSL219" s="425"/>
      <c r="FSM219" s="425"/>
      <c r="FSN219" s="425"/>
      <c r="FSO219" s="425"/>
      <c r="FSP219" s="425"/>
      <c r="FSQ219" s="425"/>
      <c r="FSR219" s="425"/>
      <c r="FSS219" s="425"/>
      <c r="FST219" s="425"/>
      <c r="FSU219" s="425"/>
      <c r="FSV219" s="425"/>
      <c r="FSW219" s="425"/>
      <c r="FSX219" s="425"/>
      <c r="FSY219" s="425"/>
      <c r="FSZ219" s="425"/>
      <c r="FTA219" s="425"/>
      <c r="FTB219" s="425"/>
      <c r="FTC219" s="425"/>
      <c r="FTD219" s="425"/>
      <c r="FTE219" s="425"/>
      <c r="FTF219" s="425"/>
      <c r="FTG219" s="425"/>
      <c r="FTH219" s="425"/>
      <c r="FTI219" s="425"/>
      <c r="FTJ219" s="425"/>
      <c r="FTK219" s="425"/>
      <c r="FTL219" s="425"/>
      <c r="FTM219" s="425"/>
      <c r="FTN219" s="425"/>
      <c r="FTO219" s="425"/>
      <c r="FTP219" s="425"/>
      <c r="FTQ219" s="425"/>
      <c r="FTR219" s="425"/>
      <c r="FTS219" s="425"/>
      <c r="FTT219" s="425"/>
      <c r="FTU219" s="425"/>
      <c r="FTV219" s="425"/>
      <c r="FTW219" s="425"/>
      <c r="FTX219" s="425"/>
      <c r="FTY219" s="425"/>
      <c r="FTZ219" s="425"/>
      <c r="FUA219" s="425"/>
      <c r="FUB219" s="425"/>
      <c r="FUC219" s="425"/>
      <c r="FUD219" s="425"/>
      <c r="FUE219" s="425"/>
      <c r="FUF219" s="425"/>
      <c r="FUG219" s="425"/>
      <c r="FUH219" s="425"/>
      <c r="FUI219" s="425"/>
      <c r="FUJ219" s="425"/>
      <c r="FUK219" s="425"/>
      <c r="FUL219" s="425"/>
      <c r="FUM219" s="425"/>
      <c r="FUN219" s="425"/>
      <c r="FUO219" s="425"/>
      <c r="FUP219" s="425"/>
      <c r="FUQ219" s="425"/>
      <c r="FUR219" s="425"/>
      <c r="FUS219" s="425"/>
      <c r="FUT219" s="425"/>
      <c r="FUU219" s="425"/>
      <c r="FUV219" s="425"/>
      <c r="FUW219" s="425"/>
      <c r="FUX219" s="425"/>
      <c r="FUY219" s="425"/>
      <c r="FUZ219" s="425"/>
      <c r="FVA219" s="425"/>
      <c r="FVB219" s="425"/>
      <c r="FVC219" s="425"/>
      <c r="FVD219" s="425"/>
      <c r="FVE219" s="425"/>
      <c r="FVF219" s="425"/>
      <c r="FVG219" s="425"/>
      <c r="FVH219" s="425"/>
      <c r="FVI219" s="425"/>
      <c r="FVJ219" s="425"/>
      <c r="FVK219" s="425"/>
      <c r="FVL219" s="425"/>
      <c r="FVM219" s="425"/>
      <c r="FVN219" s="425"/>
      <c r="FVO219" s="425"/>
      <c r="FVP219" s="425"/>
      <c r="FVQ219" s="425"/>
      <c r="FVR219" s="425"/>
      <c r="FVS219" s="425"/>
      <c r="FVT219" s="425"/>
      <c r="FVU219" s="425"/>
      <c r="FVV219" s="425"/>
      <c r="FVW219" s="425"/>
      <c r="FVX219" s="425"/>
      <c r="FVY219" s="425"/>
      <c r="FVZ219" s="425"/>
      <c r="FWA219" s="425"/>
      <c r="FWB219" s="425"/>
      <c r="FWC219" s="425"/>
      <c r="FWD219" s="425"/>
      <c r="FWE219" s="425"/>
      <c r="FWF219" s="425"/>
      <c r="FWG219" s="425"/>
      <c r="FWH219" s="425"/>
      <c r="FWI219" s="425"/>
      <c r="FWJ219" s="425"/>
      <c r="FWK219" s="425"/>
      <c r="FWL219" s="425"/>
      <c r="FWM219" s="425"/>
      <c r="FWN219" s="425"/>
      <c r="FWO219" s="425"/>
      <c r="FWP219" s="425"/>
      <c r="FWQ219" s="425"/>
      <c r="FWR219" s="425"/>
      <c r="FWS219" s="425"/>
      <c r="FWT219" s="425"/>
      <c r="FWU219" s="425"/>
      <c r="FWV219" s="425"/>
      <c r="FWW219" s="425"/>
      <c r="FWX219" s="425"/>
      <c r="FWY219" s="425"/>
      <c r="FWZ219" s="425"/>
      <c r="FXA219" s="425"/>
      <c r="FXB219" s="425"/>
      <c r="FXC219" s="425"/>
      <c r="FXD219" s="425"/>
      <c r="FXE219" s="425"/>
      <c r="FXF219" s="425"/>
      <c r="FXG219" s="425"/>
      <c r="FXH219" s="425"/>
      <c r="FXI219" s="425"/>
      <c r="FXJ219" s="425"/>
      <c r="FXK219" s="425"/>
      <c r="FXL219" s="425"/>
      <c r="FXM219" s="425"/>
      <c r="FXN219" s="425"/>
      <c r="FXO219" s="425"/>
      <c r="FXP219" s="425"/>
      <c r="FXQ219" s="425"/>
      <c r="FXR219" s="425"/>
      <c r="FXS219" s="425"/>
      <c r="FXT219" s="425"/>
      <c r="FXU219" s="425"/>
      <c r="FXV219" s="425"/>
      <c r="FXW219" s="425"/>
      <c r="FXX219" s="425"/>
      <c r="FXY219" s="425"/>
      <c r="FXZ219" s="425"/>
      <c r="FYA219" s="425"/>
      <c r="FYB219" s="425"/>
      <c r="FYC219" s="425"/>
      <c r="FYD219" s="425"/>
      <c r="FYE219" s="425"/>
      <c r="FYF219" s="425"/>
      <c r="FYG219" s="425"/>
      <c r="FYH219" s="425"/>
      <c r="FYI219" s="425"/>
      <c r="FYJ219" s="425"/>
      <c r="FYK219" s="425"/>
      <c r="FYL219" s="425"/>
      <c r="FYM219" s="425"/>
      <c r="FYN219" s="425"/>
      <c r="FYO219" s="425"/>
      <c r="FYP219" s="425"/>
      <c r="FYQ219" s="425"/>
      <c r="FYR219" s="425"/>
      <c r="FYS219" s="425"/>
      <c r="FYT219" s="425"/>
      <c r="FYU219" s="425"/>
      <c r="FYV219" s="425"/>
      <c r="FYW219" s="425"/>
      <c r="FYX219" s="425"/>
      <c r="FYY219" s="425"/>
      <c r="FYZ219" s="425"/>
      <c r="FZA219" s="425"/>
      <c r="FZB219" s="425"/>
      <c r="FZC219" s="425"/>
      <c r="FZD219" s="425"/>
      <c r="FZE219" s="425"/>
      <c r="FZF219" s="425"/>
      <c r="FZG219" s="425"/>
      <c r="FZH219" s="425"/>
      <c r="FZI219" s="425"/>
      <c r="FZJ219" s="425"/>
      <c r="FZK219" s="425"/>
      <c r="FZL219" s="425"/>
      <c r="FZM219" s="425"/>
      <c r="FZN219" s="425"/>
      <c r="FZO219" s="425"/>
      <c r="FZP219" s="425"/>
      <c r="FZQ219" s="425"/>
      <c r="FZR219" s="425"/>
      <c r="FZS219" s="425"/>
      <c r="FZT219" s="425"/>
      <c r="FZU219" s="425"/>
      <c r="FZV219" s="425"/>
      <c r="FZW219" s="425"/>
      <c r="FZX219" s="425"/>
      <c r="FZY219" s="425"/>
      <c r="FZZ219" s="425"/>
      <c r="GAA219" s="425"/>
      <c r="GAB219" s="425"/>
      <c r="GAC219" s="425"/>
      <c r="GAD219" s="425"/>
      <c r="GAE219" s="425"/>
      <c r="GAF219" s="425"/>
      <c r="GAG219" s="425"/>
      <c r="GAH219" s="425"/>
      <c r="GAI219" s="425"/>
      <c r="GAJ219" s="425"/>
      <c r="GAK219" s="425"/>
      <c r="GAL219" s="425"/>
      <c r="GAM219" s="425"/>
      <c r="GAN219" s="425"/>
      <c r="GAO219" s="425"/>
      <c r="GAP219" s="425"/>
      <c r="GAQ219" s="425"/>
      <c r="GAR219" s="425"/>
      <c r="GAS219" s="425"/>
      <c r="GAT219" s="425"/>
      <c r="GAU219" s="425"/>
      <c r="GAV219" s="425"/>
      <c r="GAW219" s="425"/>
      <c r="GAX219" s="425"/>
      <c r="GAY219" s="425"/>
      <c r="GAZ219" s="425"/>
      <c r="GBA219" s="425"/>
      <c r="GBB219" s="425"/>
      <c r="GBC219" s="425"/>
      <c r="GBD219" s="425"/>
      <c r="GBE219" s="425"/>
      <c r="GBF219" s="425"/>
      <c r="GBG219" s="425"/>
      <c r="GBH219" s="425"/>
      <c r="GBI219" s="425"/>
      <c r="GBJ219" s="425"/>
      <c r="GBK219" s="425"/>
      <c r="GBL219" s="425"/>
      <c r="GBM219" s="425"/>
      <c r="GBN219" s="425"/>
      <c r="GBO219" s="425"/>
      <c r="GBP219" s="425"/>
      <c r="GBQ219" s="425"/>
      <c r="GBR219" s="425"/>
      <c r="GBS219" s="425"/>
      <c r="GBT219" s="425"/>
      <c r="GBU219" s="425"/>
      <c r="GBV219" s="425"/>
      <c r="GBW219" s="425"/>
      <c r="GBX219" s="425"/>
      <c r="GBY219" s="425"/>
      <c r="GBZ219" s="425"/>
      <c r="GCA219" s="425"/>
      <c r="GCB219" s="425"/>
      <c r="GCC219" s="425"/>
      <c r="GCD219" s="425"/>
      <c r="GCE219" s="425"/>
      <c r="GCF219" s="425"/>
      <c r="GCG219" s="425"/>
      <c r="GCH219" s="425"/>
      <c r="GCI219" s="425"/>
      <c r="GCJ219" s="425"/>
      <c r="GCK219" s="425"/>
      <c r="GCL219" s="425"/>
      <c r="GCM219" s="425"/>
      <c r="GCN219" s="425"/>
      <c r="GCO219" s="425"/>
      <c r="GCP219" s="425"/>
      <c r="GCQ219" s="425"/>
      <c r="GCR219" s="425"/>
      <c r="GCS219" s="425"/>
      <c r="GCT219" s="425"/>
      <c r="GCU219" s="425"/>
      <c r="GCV219" s="425"/>
      <c r="GCW219" s="425"/>
      <c r="GCX219" s="425"/>
      <c r="GCY219" s="425"/>
      <c r="GCZ219" s="425"/>
      <c r="GDA219" s="425"/>
      <c r="GDB219" s="425"/>
      <c r="GDC219" s="425"/>
      <c r="GDD219" s="425"/>
      <c r="GDE219" s="425"/>
      <c r="GDF219" s="425"/>
      <c r="GDG219" s="425"/>
      <c r="GDH219" s="425"/>
      <c r="GDI219" s="425"/>
      <c r="GDJ219" s="425"/>
      <c r="GDK219" s="425"/>
      <c r="GDL219" s="425"/>
      <c r="GDM219" s="425"/>
      <c r="GDN219" s="425"/>
      <c r="GDO219" s="425"/>
      <c r="GDP219" s="425"/>
      <c r="GDQ219" s="425"/>
      <c r="GDR219" s="425"/>
      <c r="GDS219" s="425"/>
      <c r="GDT219" s="425"/>
      <c r="GDU219" s="425"/>
      <c r="GDV219" s="425"/>
      <c r="GDW219" s="425"/>
      <c r="GDX219" s="425"/>
      <c r="GDY219" s="425"/>
      <c r="GDZ219" s="425"/>
      <c r="GEA219" s="425"/>
      <c r="GEB219" s="425"/>
      <c r="GEC219" s="425"/>
      <c r="GED219" s="425"/>
      <c r="GEE219" s="425"/>
      <c r="GEF219" s="425"/>
      <c r="GEG219" s="425"/>
      <c r="GEH219" s="425"/>
      <c r="GEI219" s="425"/>
      <c r="GEJ219" s="425"/>
      <c r="GEK219" s="425"/>
      <c r="GEL219" s="425"/>
      <c r="GEM219" s="425"/>
      <c r="GEN219" s="425"/>
      <c r="GEO219" s="425"/>
      <c r="GEP219" s="425"/>
      <c r="GEQ219" s="425"/>
      <c r="GER219" s="425"/>
      <c r="GES219" s="425"/>
      <c r="GET219" s="425"/>
      <c r="GEU219" s="425"/>
      <c r="GEV219" s="425"/>
      <c r="GEW219" s="425"/>
      <c r="GEX219" s="425"/>
      <c r="GEY219" s="425"/>
      <c r="GEZ219" s="425"/>
      <c r="GFA219" s="425"/>
      <c r="GFB219" s="425"/>
      <c r="GFC219" s="425"/>
      <c r="GFD219" s="425"/>
      <c r="GFE219" s="425"/>
      <c r="GFF219" s="425"/>
      <c r="GFG219" s="425"/>
      <c r="GFH219" s="425"/>
      <c r="GFI219" s="425"/>
      <c r="GFJ219" s="425"/>
      <c r="GFK219" s="425"/>
      <c r="GFL219" s="425"/>
      <c r="GFM219" s="425"/>
      <c r="GFN219" s="425"/>
      <c r="GFO219" s="425"/>
      <c r="GFP219" s="425"/>
      <c r="GFQ219" s="425"/>
      <c r="GFR219" s="425"/>
      <c r="GFS219" s="425"/>
      <c r="GFT219" s="425"/>
      <c r="GFU219" s="425"/>
      <c r="GFV219" s="425"/>
      <c r="GFW219" s="425"/>
      <c r="GFX219" s="425"/>
      <c r="GFY219" s="425"/>
      <c r="GFZ219" s="425"/>
      <c r="GGA219" s="425"/>
      <c r="GGB219" s="425"/>
      <c r="GGC219" s="425"/>
      <c r="GGD219" s="425"/>
      <c r="GGE219" s="425"/>
      <c r="GGF219" s="425"/>
      <c r="GGG219" s="425"/>
      <c r="GGH219" s="425"/>
      <c r="GGI219" s="425"/>
      <c r="GGJ219" s="425"/>
      <c r="GGK219" s="425"/>
      <c r="GGL219" s="425"/>
      <c r="GGM219" s="425"/>
      <c r="GGN219" s="425"/>
      <c r="GGO219" s="425"/>
      <c r="GGP219" s="425"/>
      <c r="GGQ219" s="425"/>
      <c r="GGR219" s="425"/>
      <c r="GGS219" s="425"/>
      <c r="GGT219" s="425"/>
      <c r="GGU219" s="425"/>
      <c r="GGV219" s="425"/>
      <c r="GGW219" s="425"/>
      <c r="GGX219" s="425"/>
      <c r="GGY219" s="425"/>
      <c r="GGZ219" s="425"/>
      <c r="GHA219" s="425"/>
      <c r="GHB219" s="425"/>
      <c r="GHC219" s="425"/>
      <c r="GHD219" s="425"/>
      <c r="GHE219" s="425"/>
      <c r="GHF219" s="425"/>
      <c r="GHG219" s="425"/>
      <c r="GHH219" s="425"/>
      <c r="GHI219" s="425"/>
      <c r="GHJ219" s="425"/>
      <c r="GHK219" s="425"/>
      <c r="GHL219" s="425"/>
      <c r="GHM219" s="425"/>
      <c r="GHN219" s="425"/>
      <c r="GHO219" s="425"/>
      <c r="GHP219" s="425"/>
      <c r="GHQ219" s="425"/>
      <c r="GHR219" s="425"/>
      <c r="GHS219" s="425"/>
      <c r="GHT219" s="425"/>
      <c r="GHU219" s="425"/>
      <c r="GHV219" s="425"/>
      <c r="GHW219" s="425"/>
      <c r="GHX219" s="425"/>
      <c r="GHY219" s="425"/>
      <c r="GHZ219" s="425"/>
      <c r="GIA219" s="425"/>
      <c r="GIB219" s="425"/>
      <c r="GIC219" s="425"/>
      <c r="GID219" s="425"/>
      <c r="GIE219" s="425"/>
      <c r="GIF219" s="425"/>
      <c r="GIG219" s="425"/>
      <c r="GIH219" s="425"/>
      <c r="GII219" s="425"/>
      <c r="GIJ219" s="425"/>
      <c r="GIK219" s="425"/>
      <c r="GIL219" s="425"/>
      <c r="GIM219" s="425"/>
      <c r="GIN219" s="425"/>
      <c r="GIO219" s="425"/>
      <c r="GIP219" s="425"/>
      <c r="GIQ219" s="425"/>
      <c r="GIR219" s="425"/>
      <c r="GIS219" s="425"/>
      <c r="GIT219" s="425"/>
      <c r="GIU219" s="425"/>
      <c r="GIV219" s="425"/>
      <c r="GIW219" s="425"/>
      <c r="GIX219" s="425"/>
      <c r="GIY219" s="425"/>
      <c r="GIZ219" s="425"/>
      <c r="GJA219" s="425"/>
      <c r="GJB219" s="425"/>
      <c r="GJC219" s="425"/>
      <c r="GJD219" s="425"/>
      <c r="GJE219" s="425"/>
      <c r="GJF219" s="425"/>
      <c r="GJG219" s="425"/>
      <c r="GJH219" s="425"/>
      <c r="GJI219" s="425"/>
      <c r="GJJ219" s="425"/>
      <c r="GJK219" s="425"/>
      <c r="GJL219" s="425"/>
      <c r="GJM219" s="425"/>
      <c r="GJN219" s="425"/>
      <c r="GJO219" s="425"/>
      <c r="GJP219" s="425"/>
      <c r="GJQ219" s="425"/>
      <c r="GJR219" s="425"/>
      <c r="GJS219" s="425"/>
      <c r="GJT219" s="425"/>
      <c r="GJU219" s="425"/>
      <c r="GJV219" s="425"/>
      <c r="GJW219" s="425"/>
      <c r="GJX219" s="425"/>
      <c r="GJY219" s="425"/>
      <c r="GJZ219" s="425"/>
      <c r="GKA219" s="425"/>
      <c r="GKB219" s="425"/>
      <c r="GKC219" s="425"/>
      <c r="GKD219" s="425"/>
      <c r="GKE219" s="425"/>
      <c r="GKF219" s="425"/>
      <c r="GKG219" s="425"/>
      <c r="GKH219" s="425"/>
      <c r="GKI219" s="425"/>
      <c r="GKJ219" s="425"/>
      <c r="GKK219" s="425"/>
      <c r="GKL219" s="425"/>
      <c r="GKM219" s="425"/>
      <c r="GKN219" s="425"/>
      <c r="GKO219" s="425"/>
      <c r="GKP219" s="425"/>
      <c r="GKQ219" s="425"/>
      <c r="GKR219" s="425"/>
      <c r="GKS219" s="425"/>
      <c r="GKT219" s="425"/>
      <c r="GKU219" s="425"/>
      <c r="GKV219" s="425"/>
      <c r="GKW219" s="425"/>
      <c r="GKX219" s="425"/>
      <c r="GKY219" s="425"/>
      <c r="GKZ219" s="425"/>
      <c r="GLA219" s="425"/>
      <c r="GLB219" s="425"/>
      <c r="GLC219" s="425"/>
      <c r="GLD219" s="425"/>
      <c r="GLE219" s="425"/>
      <c r="GLF219" s="425"/>
      <c r="GLG219" s="425"/>
      <c r="GLH219" s="425"/>
      <c r="GLI219" s="425"/>
      <c r="GLJ219" s="425"/>
      <c r="GLK219" s="425"/>
      <c r="GLL219" s="425"/>
      <c r="GLM219" s="425"/>
      <c r="GLN219" s="425"/>
      <c r="GLO219" s="425"/>
      <c r="GLP219" s="425"/>
      <c r="GLQ219" s="425"/>
      <c r="GLR219" s="425"/>
      <c r="GLS219" s="425"/>
      <c r="GLT219" s="425"/>
      <c r="GLU219" s="425"/>
      <c r="GLV219" s="425"/>
      <c r="GLW219" s="425"/>
      <c r="GLX219" s="425"/>
      <c r="GLY219" s="425"/>
      <c r="GLZ219" s="425"/>
      <c r="GMA219" s="425"/>
      <c r="GMB219" s="425"/>
      <c r="GMC219" s="425"/>
      <c r="GMD219" s="425"/>
      <c r="GME219" s="425"/>
      <c r="GMF219" s="425"/>
      <c r="GMG219" s="425"/>
      <c r="GMH219" s="425"/>
      <c r="GMI219" s="425"/>
      <c r="GMJ219" s="425"/>
      <c r="GMK219" s="425"/>
      <c r="GML219" s="425"/>
      <c r="GMM219" s="425"/>
      <c r="GMN219" s="425"/>
      <c r="GMO219" s="425"/>
      <c r="GMP219" s="425"/>
      <c r="GMQ219" s="425"/>
      <c r="GMR219" s="425"/>
      <c r="GMS219" s="425"/>
      <c r="GMT219" s="425"/>
      <c r="GMU219" s="425"/>
      <c r="GMV219" s="425"/>
      <c r="GMW219" s="425"/>
      <c r="GMX219" s="425"/>
      <c r="GMY219" s="425"/>
      <c r="GMZ219" s="425"/>
      <c r="GNA219" s="425"/>
      <c r="GNB219" s="425"/>
      <c r="GNC219" s="425"/>
      <c r="GND219" s="425"/>
      <c r="GNE219" s="425"/>
      <c r="GNF219" s="425"/>
      <c r="GNG219" s="425"/>
      <c r="GNH219" s="425"/>
      <c r="GNI219" s="425"/>
      <c r="GNJ219" s="425"/>
      <c r="GNK219" s="425"/>
      <c r="GNL219" s="425"/>
      <c r="GNM219" s="425"/>
      <c r="GNN219" s="425"/>
      <c r="GNO219" s="425"/>
      <c r="GNP219" s="425"/>
      <c r="GNQ219" s="425"/>
      <c r="GNR219" s="425"/>
      <c r="GNS219" s="425"/>
      <c r="GNT219" s="425"/>
      <c r="GNU219" s="425"/>
      <c r="GNV219" s="425"/>
      <c r="GNW219" s="425"/>
      <c r="GNX219" s="425"/>
      <c r="GNY219" s="425"/>
      <c r="GNZ219" s="425"/>
      <c r="GOA219" s="425"/>
      <c r="GOB219" s="425"/>
      <c r="GOC219" s="425"/>
      <c r="GOD219" s="425"/>
      <c r="GOE219" s="425"/>
      <c r="GOF219" s="425"/>
      <c r="GOG219" s="425"/>
      <c r="GOH219" s="425"/>
      <c r="GOI219" s="425"/>
      <c r="GOJ219" s="425"/>
      <c r="GOK219" s="425"/>
      <c r="GOL219" s="425"/>
      <c r="GOM219" s="425"/>
      <c r="GON219" s="425"/>
      <c r="GOO219" s="425"/>
      <c r="GOP219" s="425"/>
      <c r="GOQ219" s="425"/>
      <c r="GOR219" s="425"/>
      <c r="GOS219" s="425"/>
      <c r="GOT219" s="425"/>
      <c r="GOU219" s="425"/>
      <c r="GOV219" s="425"/>
      <c r="GOW219" s="425"/>
      <c r="GOX219" s="425"/>
      <c r="GOY219" s="425"/>
      <c r="GOZ219" s="425"/>
      <c r="GPA219" s="425"/>
      <c r="GPB219" s="425"/>
      <c r="GPC219" s="425"/>
      <c r="GPD219" s="425"/>
      <c r="GPE219" s="425"/>
      <c r="GPF219" s="425"/>
      <c r="GPG219" s="425"/>
      <c r="GPH219" s="425"/>
      <c r="GPI219" s="425"/>
      <c r="GPJ219" s="425"/>
      <c r="GPK219" s="425"/>
      <c r="GPL219" s="425"/>
      <c r="GPM219" s="425"/>
      <c r="GPN219" s="425"/>
      <c r="GPO219" s="425"/>
      <c r="GPP219" s="425"/>
      <c r="GPQ219" s="425"/>
      <c r="GPR219" s="425"/>
      <c r="GPS219" s="425"/>
      <c r="GPT219" s="425"/>
      <c r="GPU219" s="425"/>
      <c r="GPV219" s="425"/>
      <c r="GPW219" s="425"/>
      <c r="GPX219" s="425"/>
      <c r="GPY219" s="425"/>
      <c r="GPZ219" s="425"/>
      <c r="GQA219" s="425"/>
      <c r="GQB219" s="425"/>
      <c r="GQC219" s="425"/>
      <c r="GQD219" s="425"/>
      <c r="GQE219" s="425"/>
      <c r="GQF219" s="425"/>
      <c r="GQG219" s="425"/>
      <c r="GQH219" s="425"/>
      <c r="GQI219" s="425"/>
      <c r="GQJ219" s="425"/>
      <c r="GQK219" s="425"/>
      <c r="GQL219" s="425"/>
      <c r="GQM219" s="425"/>
      <c r="GQN219" s="425"/>
      <c r="GQO219" s="425"/>
      <c r="GQP219" s="425"/>
      <c r="GQQ219" s="425"/>
      <c r="GQR219" s="425"/>
      <c r="GQS219" s="425"/>
      <c r="GQT219" s="425"/>
      <c r="GQU219" s="425"/>
      <c r="GQV219" s="425"/>
      <c r="GQW219" s="425"/>
      <c r="GQX219" s="425"/>
      <c r="GQY219" s="425"/>
      <c r="GQZ219" s="425"/>
      <c r="GRA219" s="425"/>
      <c r="GRB219" s="425"/>
      <c r="GRC219" s="425"/>
      <c r="GRD219" s="425"/>
      <c r="GRE219" s="425"/>
      <c r="GRF219" s="425"/>
      <c r="GRG219" s="425"/>
      <c r="GRH219" s="425"/>
      <c r="GRI219" s="425"/>
      <c r="GRJ219" s="425"/>
      <c r="GRK219" s="425"/>
      <c r="GRL219" s="425"/>
      <c r="GRM219" s="425"/>
      <c r="GRN219" s="425"/>
      <c r="GRO219" s="425"/>
      <c r="GRP219" s="425"/>
      <c r="GRQ219" s="425"/>
      <c r="GRR219" s="425"/>
      <c r="GRS219" s="425"/>
      <c r="GRT219" s="425"/>
      <c r="GRU219" s="425"/>
      <c r="GRV219" s="425"/>
      <c r="GRW219" s="425"/>
      <c r="GRX219" s="425"/>
      <c r="GRY219" s="425"/>
      <c r="GRZ219" s="425"/>
      <c r="GSA219" s="425"/>
      <c r="GSB219" s="425"/>
      <c r="GSC219" s="425"/>
      <c r="GSD219" s="425"/>
      <c r="GSE219" s="425"/>
      <c r="GSF219" s="425"/>
      <c r="GSG219" s="425"/>
      <c r="GSH219" s="425"/>
      <c r="GSI219" s="425"/>
      <c r="GSJ219" s="425"/>
      <c r="GSK219" s="425"/>
      <c r="GSL219" s="425"/>
      <c r="GSM219" s="425"/>
      <c r="GSN219" s="425"/>
      <c r="GSO219" s="425"/>
      <c r="GSP219" s="425"/>
      <c r="GSQ219" s="425"/>
      <c r="GSR219" s="425"/>
      <c r="GSS219" s="425"/>
      <c r="GST219" s="425"/>
      <c r="GSU219" s="425"/>
      <c r="GSV219" s="425"/>
      <c r="GSW219" s="425"/>
      <c r="GSX219" s="425"/>
      <c r="GSY219" s="425"/>
      <c r="GSZ219" s="425"/>
      <c r="GTA219" s="425"/>
      <c r="GTB219" s="425"/>
      <c r="GTC219" s="425"/>
      <c r="GTD219" s="425"/>
      <c r="GTE219" s="425"/>
      <c r="GTF219" s="425"/>
      <c r="GTG219" s="425"/>
      <c r="GTH219" s="425"/>
      <c r="GTI219" s="425"/>
      <c r="GTJ219" s="425"/>
      <c r="GTK219" s="425"/>
      <c r="GTL219" s="425"/>
      <c r="GTM219" s="425"/>
      <c r="GTN219" s="425"/>
      <c r="GTO219" s="425"/>
      <c r="GTP219" s="425"/>
      <c r="GTQ219" s="425"/>
      <c r="GTR219" s="425"/>
      <c r="GTS219" s="425"/>
      <c r="GTT219" s="425"/>
      <c r="GTU219" s="425"/>
      <c r="GTV219" s="425"/>
      <c r="GTW219" s="425"/>
      <c r="GTX219" s="425"/>
      <c r="GTY219" s="425"/>
      <c r="GTZ219" s="425"/>
      <c r="GUA219" s="425"/>
      <c r="GUB219" s="425"/>
      <c r="GUC219" s="425"/>
      <c r="GUD219" s="425"/>
      <c r="GUE219" s="425"/>
      <c r="GUF219" s="425"/>
      <c r="GUG219" s="425"/>
      <c r="GUH219" s="425"/>
      <c r="GUI219" s="425"/>
      <c r="GUJ219" s="425"/>
      <c r="GUK219" s="425"/>
      <c r="GUL219" s="425"/>
      <c r="GUM219" s="425"/>
      <c r="GUN219" s="425"/>
      <c r="GUO219" s="425"/>
      <c r="GUP219" s="425"/>
      <c r="GUQ219" s="425"/>
      <c r="GUR219" s="425"/>
      <c r="GUS219" s="425"/>
      <c r="GUT219" s="425"/>
      <c r="GUU219" s="425"/>
      <c r="GUV219" s="425"/>
      <c r="GUW219" s="425"/>
      <c r="GUX219" s="425"/>
      <c r="GUY219" s="425"/>
      <c r="GUZ219" s="425"/>
      <c r="GVA219" s="425"/>
      <c r="GVB219" s="425"/>
      <c r="GVC219" s="425"/>
      <c r="GVD219" s="425"/>
      <c r="GVE219" s="425"/>
      <c r="GVF219" s="425"/>
      <c r="GVG219" s="425"/>
      <c r="GVH219" s="425"/>
      <c r="GVI219" s="425"/>
      <c r="GVJ219" s="425"/>
      <c r="GVK219" s="425"/>
      <c r="GVL219" s="425"/>
      <c r="GVM219" s="425"/>
      <c r="GVN219" s="425"/>
      <c r="GVO219" s="425"/>
      <c r="GVP219" s="425"/>
      <c r="GVQ219" s="425"/>
      <c r="GVR219" s="425"/>
      <c r="GVS219" s="425"/>
      <c r="GVT219" s="425"/>
      <c r="GVU219" s="425"/>
      <c r="GVV219" s="425"/>
      <c r="GVW219" s="425"/>
      <c r="GVX219" s="425"/>
      <c r="GVY219" s="425"/>
      <c r="GVZ219" s="425"/>
      <c r="GWA219" s="425"/>
      <c r="GWB219" s="425"/>
      <c r="GWC219" s="425"/>
      <c r="GWD219" s="425"/>
      <c r="GWE219" s="425"/>
      <c r="GWF219" s="425"/>
      <c r="GWG219" s="425"/>
      <c r="GWH219" s="425"/>
      <c r="GWI219" s="425"/>
      <c r="GWJ219" s="425"/>
      <c r="GWK219" s="425"/>
      <c r="GWL219" s="425"/>
      <c r="GWM219" s="425"/>
      <c r="GWN219" s="425"/>
      <c r="GWO219" s="425"/>
      <c r="GWP219" s="425"/>
      <c r="GWQ219" s="425"/>
      <c r="GWR219" s="425"/>
      <c r="GWS219" s="425"/>
      <c r="GWT219" s="425"/>
      <c r="GWU219" s="425"/>
      <c r="GWV219" s="425"/>
      <c r="GWW219" s="425"/>
      <c r="GWX219" s="425"/>
      <c r="GWY219" s="425"/>
      <c r="GWZ219" s="425"/>
      <c r="GXA219" s="425"/>
      <c r="GXB219" s="425"/>
      <c r="GXC219" s="425"/>
      <c r="GXD219" s="425"/>
      <c r="GXE219" s="425"/>
      <c r="GXF219" s="425"/>
      <c r="GXG219" s="425"/>
      <c r="GXH219" s="425"/>
      <c r="GXI219" s="425"/>
      <c r="GXJ219" s="425"/>
      <c r="GXK219" s="425"/>
      <c r="GXL219" s="425"/>
      <c r="GXM219" s="425"/>
      <c r="GXN219" s="425"/>
      <c r="GXO219" s="425"/>
      <c r="GXP219" s="425"/>
      <c r="GXQ219" s="425"/>
      <c r="GXR219" s="425"/>
      <c r="GXS219" s="425"/>
      <c r="GXT219" s="425"/>
      <c r="GXU219" s="425"/>
      <c r="GXV219" s="425"/>
      <c r="GXW219" s="425"/>
      <c r="GXX219" s="425"/>
      <c r="GXY219" s="425"/>
      <c r="GXZ219" s="425"/>
      <c r="GYA219" s="425"/>
      <c r="GYB219" s="425"/>
      <c r="GYC219" s="425"/>
      <c r="GYD219" s="425"/>
      <c r="GYE219" s="425"/>
      <c r="GYF219" s="425"/>
      <c r="GYG219" s="425"/>
      <c r="GYH219" s="425"/>
      <c r="GYI219" s="425"/>
      <c r="GYJ219" s="425"/>
      <c r="GYK219" s="425"/>
      <c r="GYL219" s="425"/>
      <c r="GYM219" s="425"/>
      <c r="GYN219" s="425"/>
      <c r="GYO219" s="425"/>
      <c r="GYP219" s="425"/>
      <c r="GYQ219" s="425"/>
      <c r="GYR219" s="425"/>
      <c r="GYS219" s="425"/>
      <c r="GYT219" s="425"/>
      <c r="GYU219" s="425"/>
      <c r="GYV219" s="425"/>
      <c r="GYW219" s="425"/>
      <c r="GYX219" s="425"/>
      <c r="GYY219" s="425"/>
      <c r="GYZ219" s="425"/>
      <c r="GZA219" s="425"/>
      <c r="GZB219" s="425"/>
      <c r="GZC219" s="425"/>
      <c r="GZD219" s="425"/>
      <c r="GZE219" s="425"/>
      <c r="GZF219" s="425"/>
      <c r="GZG219" s="425"/>
      <c r="GZH219" s="425"/>
      <c r="GZI219" s="425"/>
      <c r="GZJ219" s="425"/>
      <c r="GZK219" s="425"/>
      <c r="GZL219" s="425"/>
      <c r="GZM219" s="425"/>
      <c r="GZN219" s="425"/>
      <c r="GZO219" s="425"/>
      <c r="GZP219" s="425"/>
      <c r="GZQ219" s="425"/>
      <c r="GZR219" s="425"/>
      <c r="GZS219" s="425"/>
      <c r="GZT219" s="425"/>
      <c r="GZU219" s="425"/>
      <c r="GZV219" s="425"/>
      <c r="GZW219" s="425"/>
      <c r="GZX219" s="425"/>
      <c r="GZY219" s="425"/>
      <c r="GZZ219" s="425"/>
      <c r="HAA219" s="425"/>
      <c r="HAB219" s="425"/>
      <c r="HAC219" s="425"/>
      <c r="HAD219" s="425"/>
      <c r="HAE219" s="425"/>
      <c r="HAF219" s="425"/>
      <c r="HAG219" s="425"/>
      <c r="HAH219" s="425"/>
      <c r="HAI219" s="425"/>
      <c r="HAJ219" s="425"/>
      <c r="HAK219" s="425"/>
      <c r="HAL219" s="425"/>
      <c r="HAM219" s="425"/>
      <c r="HAN219" s="425"/>
      <c r="HAO219" s="425"/>
      <c r="HAP219" s="425"/>
      <c r="HAQ219" s="425"/>
      <c r="HAR219" s="425"/>
      <c r="HAS219" s="425"/>
      <c r="HAT219" s="425"/>
      <c r="HAU219" s="425"/>
      <c r="HAV219" s="425"/>
      <c r="HAW219" s="425"/>
      <c r="HAX219" s="425"/>
      <c r="HAY219" s="425"/>
      <c r="HAZ219" s="425"/>
      <c r="HBA219" s="425"/>
      <c r="HBB219" s="425"/>
      <c r="HBC219" s="425"/>
      <c r="HBD219" s="425"/>
      <c r="HBE219" s="425"/>
      <c r="HBF219" s="425"/>
      <c r="HBG219" s="425"/>
      <c r="HBH219" s="425"/>
      <c r="HBI219" s="425"/>
      <c r="HBJ219" s="425"/>
      <c r="HBK219" s="425"/>
      <c r="HBL219" s="425"/>
      <c r="HBM219" s="425"/>
      <c r="HBN219" s="425"/>
      <c r="HBO219" s="425"/>
      <c r="HBP219" s="425"/>
      <c r="HBQ219" s="425"/>
      <c r="HBR219" s="425"/>
      <c r="HBS219" s="425"/>
      <c r="HBT219" s="425"/>
      <c r="HBU219" s="425"/>
      <c r="HBV219" s="425"/>
      <c r="HBW219" s="425"/>
      <c r="HBX219" s="425"/>
      <c r="HBY219" s="425"/>
      <c r="HBZ219" s="425"/>
      <c r="HCA219" s="425"/>
      <c r="HCB219" s="425"/>
      <c r="HCC219" s="425"/>
      <c r="HCD219" s="425"/>
      <c r="HCE219" s="425"/>
      <c r="HCF219" s="425"/>
      <c r="HCG219" s="425"/>
      <c r="HCH219" s="425"/>
      <c r="HCI219" s="425"/>
      <c r="HCJ219" s="425"/>
      <c r="HCK219" s="425"/>
      <c r="HCL219" s="425"/>
      <c r="HCM219" s="425"/>
      <c r="HCN219" s="425"/>
      <c r="HCO219" s="425"/>
      <c r="HCP219" s="425"/>
      <c r="HCQ219" s="425"/>
      <c r="HCR219" s="425"/>
      <c r="HCS219" s="425"/>
      <c r="HCT219" s="425"/>
      <c r="HCU219" s="425"/>
      <c r="HCV219" s="425"/>
      <c r="HCW219" s="425"/>
      <c r="HCX219" s="425"/>
      <c r="HCY219" s="425"/>
      <c r="HCZ219" s="425"/>
      <c r="HDA219" s="425"/>
      <c r="HDB219" s="425"/>
      <c r="HDC219" s="425"/>
      <c r="HDD219" s="425"/>
      <c r="HDE219" s="425"/>
      <c r="HDF219" s="425"/>
      <c r="HDG219" s="425"/>
      <c r="HDH219" s="425"/>
      <c r="HDI219" s="425"/>
      <c r="HDJ219" s="425"/>
      <c r="HDK219" s="425"/>
      <c r="HDL219" s="425"/>
      <c r="HDM219" s="425"/>
      <c r="HDN219" s="425"/>
      <c r="HDO219" s="425"/>
      <c r="HDP219" s="425"/>
      <c r="HDQ219" s="425"/>
      <c r="HDR219" s="425"/>
      <c r="HDS219" s="425"/>
      <c r="HDT219" s="425"/>
      <c r="HDU219" s="425"/>
      <c r="HDV219" s="425"/>
      <c r="HDW219" s="425"/>
      <c r="HDX219" s="425"/>
      <c r="HDY219" s="425"/>
      <c r="HDZ219" s="425"/>
      <c r="HEA219" s="425"/>
      <c r="HEB219" s="425"/>
      <c r="HEC219" s="425"/>
      <c r="HED219" s="425"/>
      <c r="HEE219" s="425"/>
      <c r="HEF219" s="425"/>
      <c r="HEG219" s="425"/>
      <c r="HEH219" s="425"/>
      <c r="HEI219" s="425"/>
      <c r="HEJ219" s="425"/>
      <c r="HEK219" s="425"/>
      <c r="HEL219" s="425"/>
      <c r="HEM219" s="425"/>
      <c r="HEN219" s="425"/>
      <c r="HEO219" s="425"/>
      <c r="HEP219" s="425"/>
      <c r="HEQ219" s="425"/>
      <c r="HER219" s="425"/>
      <c r="HES219" s="425"/>
      <c r="HET219" s="425"/>
      <c r="HEU219" s="425"/>
      <c r="HEV219" s="425"/>
      <c r="HEW219" s="425"/>
      <c r="HEX219" s="425"/>
      <c r="HEY219" s="425"/>
      <c r="HEZ219" s="425"/>
      <c r="HFA219" s="425"/>
      <c r="HFB219" s="425"/>
      <c r="HFC219" s="425"/>
      <c r="HFD219" s="425"/>
      <c r="HFE219" s="425"/>
      <c r="HFF219" s="425"/>
      <c r="HFG219" s="425"/>
      <c r="HFH219" s="425"/>
      <c r="HFI219" s="425"/>
      <c r="HFJ219" s="425"/>
      <c r="HFK219" s="425"/>
      <c r="HFL219" s="425"/>
      <c r="HFM219" s="425"/>
      <c r="HFN219" s="425"/>
      <c r="HFO219" s="425"/>
      <c r="HFP219" s="425"/>
      <c r="HFQ219" s="425"/>
      <c r="HFR219" s="425"/>
      <c r="HFS219" s="425"/>
      <c r="HFT219" s="425"/>
      <c r="HFU219" s="425"/>
      <c r="HFV219" s="425"/>
      <c r="HFW219" s="425"/>
      <c r="HFX219" s="425"/>
      <c r="HFY219" s="425"/>
      <c r="HFZ219" s="425"/>
      <c r="HGA219" s="425"/>
      <c r="HGB219" s="425"/>
      <c r="HGC219" s="425"/>
      <c r="HGD219" s="425"/>
      <c r="HGE219" s="425"/>
      <c r="HGF219" s="425"/>
      <c r="HGG219" s="425"/>
      <c r="HGH219" s="425"/>
      <c r="HGI219" s="425"/>
      <c r="HGJ219" s="425"/>
      <c r="HGK219" s="425"/>
      <c r="HGL219" s="425"/>
      <c r="HGM219" s="425"/>
      <c r="HGN219" s="425"/>
      <c r="HGO219" s="425"/>
      <c r="HGP219" s="425"/>
      <c r="HGQ219" s="425"/>
      <c r="HGR219" s="425"/>
      <c r="HGS219" s="425"/>
      <c r="HGT219" s="425"/>
      <c r="HGU219" s="425"/>
      <c r="HGV219" s="425"/>
      <c r="HGW219" s="425"/>
      <c r="HGX219" s="425"/>
      <c r="HGY219" s="425"/>
      <c r="HGZ219" s="425"/>
      <c r="HHA219" s="425"/>
      <c r="HHB219" s="425"/>
      <c r="HHC219" s="425"/>
      <c r="HHD219" s="425"/>
      <c r="HHE219" s="425"/>
      <c r="HHF219" s="425"/>
      <c r="HHG219" s="425"/>
      <c r="HHH219" s="425"/>
      <c r="HHI219" s="425"/>
      <c r="HHJ219" s="425"/>
      <c r="HHK219" s="425"/>
      <c r="HHL219" s="425"/>
      <c r="HHM219" s="425"/>
      <c r="HHN219" s="425"/>
      <c r="HHO219" s="425"/>
      <c r="HHP219" s="425"/>
      <c r="HHQ219" s="425"/>
      <c r="HHR219" s="425"/>
      <c r="HHS219" s="425"/>
      <c r="HHT219" s="425"/>
      <c r="HHU219" s="425"/>
      <c r="HHV219" s="425"/>
      <c r="HHW219" s="425"/>
      <c r="HHX219" s="425"/>
      <c r="HHY219" s="425"/>
      <c r="HHZ219" s="425"/>
      <c r="HIA219" s="425"/>
      <c r="HIB219" s="425"/>
      <c r="HIC219" s="425"/>
      <c r="HID219" s="425"/>
      <c r="HIE219" s="425"/>
      <c r="HIF219" s="425"/>
      <c r="HIG219" s="425"/>
      <c r="HIH219" s="425"/>
      <c r="HII219" s="425"/>
      <c r="HIJ219" s="425"/>
      <c r="HIK219" s="425"/>
      <c r="HIL219" s="425"/>
      <c r="HIM219" s="425"/>
      <c r="HIN219" s="425"/>
      <c r="HIO219" s="425"/>
      <c r="HIP219" s="425"/>
      <c r="HIQ219" s="425"/>
      <c r="HIR219" s="425"/>
      <c r="HIS219" s="425"/>
      <c r="HIT219" s="425"/>
      <c r="HIU219" s="425"/>
      <c r="HIV219" s="425"/>
      <c r="HIW219" s="425"/>
      <c r="HIX219" s="425"/>
      <c r="HIY219" s="425"/>
      <c r="HIZ219" s="425"/>
      <c r="HJA219" s="425"/>
      <c r="HJB219" s="425"/>
      <c r="HJC219" s="425"/>
      <c r="HJD219" s="425"/>
      <c r="HJE219" s="425"/>
      <c r="HJF219" s="425"/>
      <c r="HJG219" s="425"/>
      <c r="HJH219" s="425"/>
      <c r="HJI219" s="425"/>
      <c r="HJJ219" s="425"/>
      <c r="HJK219" s="425"/>
      <c r="HJL219" s="425"/>
      <c r="HJM219" s="425"/>
      <c r="HJN219" s="425"/>
      <c r="HJO219" s="425"/>
      <c r="HJP219" s="425"/>
      <c r="HJQ219" s="425"/>
      <c r="HJR219" s="425"/>
      <c r="HJS219" s="425"/>
      <c r="HJT219" s="425"/>
      <c r="HJU219" s="425"/>
      <c r="HJV219" s="425"/>
      <c r="HJW219" s="425"/>
      <c r="HJX219" s="425"/>
      <c r="HJY219" s="425"/>
      <c r="HJZ219" s="425"/>
      <c r="HKA219" s="425"/>
      <c r="HKB219" s="425"/>
      <c r="HKC219" s="425"/>
      <c r="HKD219" s="425"/>
      <c r="HKE219" s="425"/>
      <c r="HKF219" s="425"/>
      <c r="HKG219" s="425"/>
      <c r="HKH219" s="425"/>
      <c r="HKI219" s="425"/>
      <c r="HKJ219" s="425"/>
      <c r="HKK219" s="425"/>
      <c r="HKL219" s="425"/>
      <c r="HKM219" s="425"/>
      <c r="HKN219" s="425"/>
      <c r="HKO219" s="425"/>
      <c r="HKP219" s="425"/>
      <c r="HKQ219" s="425"/>
      <c r="HKR219" s="425"/>
      <c r="HKS219" s="425"/>
      <c r="HKT219" s="425"/>
      <c r="HKU219" s="425"/>
      <c r="HKV219" s="425"/>
      <c r="HKW219" s="425"/>
      <c r="HKX219" s="425"/>
      <c r="HKY219" s="425"/>
      <c r="HKZ219" s="425"/>
      <c r="HLA219" s="425"/>
      <c r="HLB219" s="425"/>
      <c r="HLC219" s="425"/>
      <c r="HLD219" s="425"/>
      <c r="HLE219" s="425"/>
      <c r="HLF219" s="425"/>
      <c r="HLG219" s="425"/>
      <c r="HLH219" s="425"/>
      <c r="HLI219" s="425"/>
      <c r="HLJ219" s="425"/>
      <c r="HLK219" s="425"/>
      <c r="HLL219" s="425"/>
      <c r="HLM219" s="425"/>
      <c r="HLN219" s="425"/>
      <c r="HLO219" s="425"/>
      <c r="HLP219" s="425"/>
      <c r="HLQ219" s="425"/>
      <c r="HLR219" s="425"/>
      <c r="HLS219" s="425"/>
      <c r="HLT219" s="425"/>
      <c r="HLU219" s="425"/>
      <c r="HLV219" s="425"/>
      <c r="HLW219" s="425"/>
      <c r="HLX219" s="425"/>
      <c r="HLY219" s="425"/>
      <c r="HLZ219" s="425"/>
      <c r="HMA219" s="425"/>
      <c r="HMB219" s="425"/>
      <c r="HMC219" s="425"/>
      <c r="HMD219" s="425"/>
      <c r="HME219" s="425"/>
      <c r="HMF219" s="425"/>
      <c r="HMG219" s="425"/>
      <c r="HMH219" s="425"/>
      <c r="HMI219" s="425"/>
      <c r="HMJ219" s="425"/>
      <c r="HMK219" s="425"/>
      <c r="HML219" s="425"/>
      <c r="HMM219" s="425"/>
      <c r="HMN219" s="425"/>
      <c r="HMO219" s="425"/>
      <c r="HMP219" s="425"/>
      <c r="HMQ219" s="425"/>
      <c r="HMR219" s="425"/>
      <c r="HMS219" s="425"/>
      <c r="HMT219" s="425"/>
      <c r="HMU219" s="425"/>
      <c r="HMV219" s="425"/>
      <c r="HMW219" s="425"/>
      <c r="HMX219" s="425"/>
      <c r="HMY219" s="425"/>
      <c r="HMZ219" s="425"/>
      <c r="HNA219" s="425"/>
      <c r="HNB219" s="425"/>
      <c r="HNC219" s="425"/>
      <c r="HND219" s="425"/>
      <c r="HNE219" s="425"/>
      <c r="HNF219" s="425"/>
      <c r="HNG219" s="425"/>
      <c r="HNH219" s="425"/>
      <c r="HNI219" s="425"/>
      <c r="HNJ219" s="425"/>
      <c r="HNK219" s="425"/>
      <c r="HNL219" s="425"/>
      <c r="HNM219" s="425"/>
      <c r="HNN219" s="425"/>
      <c r="HNO219" s="425"/>
      <c r="HNP219" s="425"/>
      <c r="HNQ219" s="425"/>
      <c r="HNR219" s="425"/>
      <c r="HNS219" s="425"/>
      <c r="HNT219" s="425"/>
      <c r="HNU219" s="425"/>
      <c r="HNV219" s="425"/>
      <c r="HNW219" s="425"/>
      <c r="HNX219" s="425"/>
      <c r="HNY219" s="425"/>
      <c r="HNZ219" s="425"/>
      <c r="HOA219" s="425"/>
      <c r="HOB219" s="425"/>
      <c r="HOC219" s="425"/>
      <c r="HOD219" s="425"/>
      <c r="HOE219" s="425"/>
      <c r="HOF219" s="425"/>
      <c r="HOG219" s="425"/>
      <c r="HOH219" s="425"/>
      <c r="HOI219" s="425"/>
      <c r="HOJ219" s="425"/>
      <c r="HOK219" s="425"/>
      <c r="HOL219" s="425"/>
      <c r="HOM219" s="425"/>
      <c r="HON219" s="425"/>
      <c r="HOO219" s="425"/>
      <c r="HOP219" s="425"/>
      <c r="HOQ219" s="425"/>
      <c r="HOR219" s="425"/>
      <c r="HOS219" s="425"/>
      <c r="HOT219" s="425"/>
      <c r="HOU219" s="425"/>
      <c r="HOV219" s="425"/>
      <c r="HOW219" s="425"/>
      <c r="HOX219" s="425"/>
      <c r="HOY219" s="425"/>
      <c r="HOZ219" s="425"/>
      <c r="HPA219" s="425"/>
      <c r="HPB219" s="425"/>
      <c r="HPC219" s="425"/>
      <c r="HPD219" s="425"/>
      <c r="HPE219" s="425"/>
      <c r="HPF219" s="425"/>
      <c r="HPG219" s="425"/>
      <c r="HPH219" s="425"/>
      <c r="HPI219" s="425"/>
      <c r="HPJ219" s="425"/>
      <c r="HPK219" s="425"/>
      <c r="HPL219" s="425"/>
      <c r="HPM219" s="425"/>
      <c r="HPN219" s="425"/>
      <c r="HPO219" s="425"/>
      <c r="HPP219" s="425"/>
      <c r="HPQ219" s="425"/>
      <c r="HPR219" s="425"/>
      <c r="HPS219" s="425"/>
      <c r="HPT219" s="425"/>
      <c r="HPU219" s="425"/>
      <c r="HPV219" s="425"/>
      <c r="HPW219" s="425"/>
      <c r="HPX219" s="425"/>
      <c r="HPY219" s="425"/>
      <c r="HPZ219" s="425"/>
      <c r="HQA219" s="425"/>
      <c r="HQB219" s="425"/>
      <c r="HQC219" s="425"/>
      <c r="HQD219" s="425"/>
      <c r="HQE219" s="425"/>
      <c r="HQF219" s="425"/>
      <c r="HQG219" s="425"/>
      <c r="HQH219" s="425"/>
      <c r="HQI219" s="425"/>
      <c r="HQJ219" s="425"/>
      <c r="HQK219" s="425"/>
      <c r="HQL219" s="425"/>
      <c r="HQM219" s="425"/>
      <c r="HQN219" s="425"/>
      <c r="HQO219" s="425"/>
      <c r="HQP219" s="425"/>
      <c r="HQQ219" s="425"/>
      <c r="HQR219" s="425"/>
      <c r="HQS219" s="425"/>
      <c r="HQT219" s="425"/>
      <c r="HQU219" s="425"/>
      <c r="HQV219" s="425"/>
      <c r="HQW219" s="425"/>
      <c r="HQX219" s="425"/>
      <c r="HQY219" s="425"/>
      <c r="HQZ219" s="425"/>
      <c r="HRA219" s="425"/>
      <c r="HRB219" s="425"/>
      <c r="HRC219" s="425"/>
      <c r="HRD219" s="425"/>
      <c r="HRE219" s="425"/>
      <c r="HRF219" s="425"/>
      <c r="HRG219" s="425"/>
      <c r="HRH219" s="425"/>
      <c r="HRI219" s="425"/>
      <c r="HRJ219" s="425"/>
      <c r="HRK219" s="425"/>
      <c r="HRL219" s="425"/>
      <c r="HRM219" s="425"/>
      <c r="HRN219" s="425"/>
      <c r="HRO219" s="425"/>
      <c r="HRP219" s="425"/>
      <c r="HRQ219" s="425"/>
      <c r="HRR219" s="425"/>
      <c r="HRS219" s="425"/>
      <c r="HRT219" s="425"/>
      <c r="HRU219" s="425"/>
      <c r="HRV219" s="425"/>
      <c r="HRW219" s="425"/>
      <c r="HRX219" s="425"/>
      <c r="HRY219" s="425"/>
      <c r="HRZ219" s="425"/>
      <c r="HSA219" s="425"/>
      <c r="HSB219" s="425"/>
      <c r="HSC219" s="425"/>
      <c r="HSD219" s="425"/>
      <c r="HSE219" s="425"/>
      <c r="HSF219" s="425"/>
      <c r="HSG219" s="425"/>
      <c r="HSH219" s="425"/>
      <c r="HSI219" s="425"/>
      <c r="HSJ219" s="425"/>
      <c r="HSK219" s="425"/>
      <c r="HSL219" s="425"/>
      <c r="HSM219" s="425"/>
      <c r="HSN219" s="425"/>
      <c r="HSO219" s="425"/>
      <c r="HSP219" s="425"/>
      <c r="HSQ219" s="425"/>
      <c r="HSR219" s="425"/>
      <c r="HSS219" s="425"/>
      <c r="HST219" s="425"/>
      <c r="HSU219" s="425"/>
      <c r="HSV219" s="425"/>
      <c r="HSW219" s="425"/>
      <c r="HSX219" s="425"/>
      <c r="HSY219" s="425"/>
      <c r="HSZ219" s="425"/>
      <c r="HTA219" s="425"/>
      <c r="HTB219" s="425"/>
      <c r="HTC219" s="425"/>
      <c r="HTD219" s="425"/>
      <c r="HTE219" s="425"/>
      <c r="HTF219" s="425"/>
      <c r="HTG219" s="425"/>
      <c r="HTH219" s="425"/>
      <c r="HTI219" s="425"/>
      <c r="HTJ219" s="425"/>
      <c r="HTK219" s="425"/>
      <c r="HTL219" s="425"/>
      <c r="HTM219" s="425"/>
      <c r="HTN219" s="425"/>
      <c r="HTO219" s="425"/>
      <c r="HTP219" s="425"/>
      <c r="HTQ219" s="425"/>
      <c r="HTR219" s="425"/>
      <c r="HTS219" s="425"/>
      <c r="HTT219" s="425"/>
      <c r="HTU219" s="425"/>
      <c r="HTV219" s="425"/>
      <c r="HTW219" s="425"/>
      <c r="HTX219" s="425"/>
      <c r="HTY219" s="425"/>
      <c r="HTZ219" s="425"/>
      <c r="HUA219" s="425"/>
      <c r="HUB219" s="425"/>
      <c r="HUC219" s="425"/>
      <c r="HUD219" s="425"/>
      <c r="HUE219" s="425"/>
      <c r="HUF219" s="425"/>
      <c r="HUG219" s="425"/>
      <c r="HUH219" s="425"/>
      <c r="HUI219" s="425"/>
      <c r="HUJ219" s="425"/>
      <c r="HUK219" s="425"/>
      <c r="HUL219" s="425"/>
      <c r="HUM219" s="425"/>
      <c r="HUN219" s="425"/>
      <c r="HUO219" s="425"/>
      <c r="HUP219" s="425"/>
      <c r="HUQ219" s="425"/>
      <c r="HUR219" s="425"/>
      <c r="HUS219" s="425"/>
      <c r="HUT219" s="425"/>
      <c r="HUU219" s="425"/>
      <c r="HUV219" s="425"/>
      <c r="HUW219" s="425"/>
      <c r="HUX219" s="425"/>
      <c r="HUY219" s="425"/>
      <c r="HUZ219" s="425"/>
      <c r="HVA219" s="425"/>
      <c r="HVB219" s="425"/>
      <c r="HVC219" s="425"/>
      <c r="HVD219" s="425"/>
      <c r="HVE219" s="425"/>
      <c r="HVF219" s="425"/>
      <c r="HVG219" s="425"/>
      <c r="HVH219" s="425"/>
      <c r="HVI219" s="425"/>
      <c r="HVJ219" s="425"/>
      <c r="HVK219" s="425"/>
      <c r="HVL219" s="425"/>
      <c r="HVM219" s="425"/>
      <c r="HVN219" s="425"/>
      <c r="HVO219" s="425"/>
      <c r="HVP219" s="425"/>
      <c r="HVQ219" s="425"/>
      <c r="HVR219" s="425"/>
      <c r="HVS219" s="425"/>
      <c r="HVT219" s="425"/>
      <c r="HVU219" s="425"/>
      <c r="HVV219" s="425"/>
      <c r="HVW219" s="425"/>
      <c r="HVX219" s="425"/>
      <c r="HVY219" s="425"/>
      <c r="HVZ219" s="425"/>
      <c r="HWA219" s="425"/>
      <c r="HWB219" s="425"/>
      <c r="HWC219" s="425"/>
      <c r="HWD219" s="425"/>
      <c r="HWE219" s="425"/>
      <c r="HWF219" s="425"/>
      <c r="HWG219" s="425"/>
      <c r="HWH219" s="425"/>
      <c r="HWI219" s="425"/>
      <c r="HWJ219" s="425"/>
      <c r="HWK219" s="425"/>
      <c r="HWL219" s="425"/>
      <c r="HWM219" s="425"/>
      <c r="HWN219" s="425"/>
      <c r="HWO219" s="425"/>
      <c r="HWP219" s="425"/>
      <c r="HWQ219" s="425"/>
      <c r="HWR219" s="425"/>
      <c r="HWS219" s="425"/>
      <c r="HWT219" s="425"/>
      <c r="HWU219" s="425"/>
      <c r="HWV219" s="425"/>
      <c r="HWW219" s="425"/>
      <c r="HWX219" s="425"/>
      <c r="HWY219" s="425"/>
      <c r="HWZ219" s="425"/>
      <c r="HXA219" s="425"/>
      <c r="HXB219" s="425"/>
      <c r="HXC219" s="425"/>
      <c r="HXD219" s="425"/>
      <c r="HXE219" s="425"/>
      <c r="HXF219" s="425"/>
      <c r="HXG219" s="425"/>
      <c r="HXH219" s="425"/>
      <c r="HXI219" s="425"/>
      <c r="HXJ219" s="425"/>
      <c r="HXK219" s="425"/>
      <c r="HXL219" s="425"/>
      <c r="HXM219" s="425"/>
      <c r="HXN219" s="425"/>
      <c r="HXO219" s="425"/>
      <c r="HXP219" s="425"/>
      <c r="HXQ219" s="425"/>
      <c r="HXR219" s="425"/>
      <c r="HXS219" s="425"/>
      <c r="HXT219" s="425"/>
      <c r="HXU219" s="425"/>
      <c r="HXV219" s="425"/>
      <c r="HXW219" s="425"/>
      <c r="HXX219" s="425"/>
      <c r="HXY219" s="425"/>
      <c r="HXZ219" s="425"/>
      <c r="HYA219" s="425"/>
      <c r="HYB219" s="425"/>
      <c r="HYC219" s="425"/>
      <c r="HYD219" s="425"/>
      <c r="HYE219" s="425"/>
      <c r="HYF219" s="425"/>
      <c r="HYG219" s="425"/>
      <c r="HYH219" s="425"/>
      <c r="HYI219" s="425"/>
      <c r="HYJ219" s="425"/>
      <c r="HYK219" s="425"/>
      <c r="HYL219" s="425"/>
      <c r="HYM219" s="425"/>
      <c r="HYN219" s="425"/>
      <c r="HYO219" s="425"/>
      <c r="HYP219" s="425"/>
      <c r="HYQ219" s="425"/>
      <c r="HYR219" s="425"/>
      <c r="HYS219" s="425"/>
      <c r="HYT219" s="425"/>
      <c r="HYU219" s="425"/>
      <c r="HYV219" s="425"/>
      <c r="HYW219" s="425"/>
      <c r="HYX219" s="425"/>
      <c r="HYY219" s="425"/>
      <c r="HYZ219" s="425"/>
      <c r="HZA219" s="425"/>
      <c r="HZB219" s="425"/>
      <c r="HZC219" s="425"/>
      <c r="HZD219" s="425"/>
      <c r="HZE219" s="425"/>
      <c r="HZF219" s="425"/>
      <c r="HZG219" s="425"/>
      <c r="HZH219" s="425"/>
      <c r="HZI219" s="425"/>
      <c r="HZJ219" s="425"/>
      <c r="HZK219" s="425"/>
      <c r="HZL219" s="425"/>
      <c r="HZM219" s="425"/>
      <c r="HZN219" s="425"/>
      <c r="HZO219" s="425"/>
      <c r="HZP219" s="425"/>
      <c r="HZQ219" s="425"/>
      <c r="HZR219" s="425"/>
      <c r="HZS219" s="425"/>
      <c r="HZT219" s="425"/>
      <c r="HZU219" s="425"/>
      <c r="HZV219" s="425"/>
      <c r="HZW219" s="425"/>
      <c r="HZX219" s="425"/>
      <c r="HZY219" s="425"/>
      <c r="HZZ219" s="425"/>
      <c r="IAA219" s="425"/>
      <c r="IAB219" s="425"/>
      <c r="IAC219" s="425"/>
      <c r="IAD219" s="425"/>
      <c r="IAE219" s="425"/>
      <c r="IAF219" s="425"/>
      <c r="IAG219" s="425"/>
      <c r="IAH219" s="425"/>
      <c r="IAI219" s="425"/>
      <c r="IAJ219" s="425"/>
      <c r="IAK219" s="425"/>
      <c r="IAL219" s="425"/>
      <c r="IAM219" s="425"/>
      <c r="IAN219" s="425"/>
      <c r="IAO219" s="425"/>
      <c r="IAP219" s="425"/>
      <c r="IAQ219" s="425"/>
      <c r="IAR219" s="425"/>
      <c r="IAS219" s="425"/>
      <c r="IAT219" s="425"/>
      <c r="IAU219" s="425"/>
      <c r="IAV219" s="425"/>
      <c r="IAW219" s="425"/>
      <c r="IAX219" s="425"/>
      <c r="IAY219" s="425"/>
      <c r="IAZ219" s="425"/>
      <c r="IBA219" s="425"/>
      <c r="IBB219" s="425"/>
      <c r="IBC219" s="425"/>
      <c r="IBD219" s="425"/>
      <c r="IBE219" s="425"/>
      <c r="IBF219" s="425"/>
      <c r="IBG219" s="425"/>
      <c r="IBH219" s="425"/>
      <c r="IBI219" s="425"/>
      <c r="IBJ219" s="425"/>
      <c r="IBK219" s="425"/>
      <c r="IBL219" s="425"/>
      <c r="IBM219" s="425"/>
      <c r="IBN219" s="425"/>
      <c r="IBO219" s="425"/>
      <c r="IBP219" s="425"/>
      <c r="IBQ219" s="425"/>
      <c r="IBR219" s="425"/>
      <c r="IBS219" s="425"/>
      <c r="IBT219" s="425"/>
      <c r="IBU219" s="425"/>
      <c r="IBV219" s="425"/>
      <c r="IBW219" s="425"/>
      <c r="IBX219" s="425"/>
      <c r="IBY219" s="425"/>
      <c r="IBZ219" s="425"/>
      <c r="ICA219" s="425"/>
      <c r="ICB219" s="425"/>
      <c r="ICC219" s="425"/>
      <c r="ICD219" s="425"/>
      <c r="ICE219" s="425"/>
      <c r="ICF219" s="425"/>
      <c r="ICG219" s="425"/>
      <c r="ICH219" s="425"/>
      <c r="ICI219" s="425"/>
      <c r="ICJ219" s="425"/>
      <c r="ICK219" s="425"/>
      <c r="ICL219" s="425"/>
      <c r="ICM219" s="425"/>
      <c r="ICN219" s="425"/>
      <c r="ICO219" s="425"/>
      <c r="ICP219" s="425"/>
      <c r="ICQ219" s="425"/>
      <c r="ICR219" s="425"/>
      <c r="ICS219" s="425"/>
      <c r="ICT219" s="425"/>
      <c r="ICU219" s="425"/>
      <c r="ICV219" s="425"/>
      <c r="ICW219" s="425"/>
      <c r="ICX219" s="425"/>
      <c r="ICY219" s="425"/>
      <c r="ICZ219" s="425"/>
      <c r="IDA219" s="425"/>
      <c r="IDB219" s="425"/>
      <c r="IDC219" s="425"/>
      <c r="IDD219" s="425"/>
      <c r="IDE219" s="425"/>
      <c r="IDF219" s="425"/>
      <c r="IDG219" s="425"/>
      <c r="IDH219" s="425"/>
      <c r="IDI219" s="425"/>
      <c r="IDJ219" s="425"/>
      <c r="IDK219" s="425"/>
      <c r="IDL219" s="425"/>
      <c r="IDM219" s="425"/>
      <c r="IDN219" s="425"/>
      <c r="IDO219" s="425"/>
      <c r="IDP219" s="425"/>
      <c r="IDQ219" s="425"/>
      <c r="IDR219" s="425"/>
      <c r="IDS219" s="425"/>
      <c r="IDT219" s="425"/>
      <c r="IDU219" s="425"/>
      <c r="IDV219" s="425"/>
      <c r="IDW219" s="425"/>
      <c r="IDX219" s="425"/>
      <c r="IDY219" s="425"/>
      <c r="IDZ219" s="425"/>
      <c r="IEA219" s="425"/>
      <c r="IEB219" s="425"/>
      <c r="IEC219" s="425"/>
      <c r="IED219" s="425"/>
      <c r="IEE219" s="425"/>
      <c r="IEF219" s="425"/>
      <c r="IEG219" s="425"/>
      <c r="IEH219" s="425"/>
      <c r="IEI219" s="425"/>
      <c r="IEJ219" s="425"/>
      <c r="IEK219" s="425"/>
      <c r="IEL219" s="425"/>
      <c r="IEM219" s="425"/>
      <c r="IEN219" s="425"/>
      <c r="IEO219" s="425"/>
      <c r="IEP219" s="425"/>
      <c r="IEQ219" s="425"/>
      <c r="IER219" s="425"/>
      <c r="IES219" s="425"/>
      <c r="IET219" s="425"/>
      <c r="IEU219" s="425"/>
      <c r="IEV219" s="425"/>
      <c r="IEW219" s="425"/>
      <c r="IEX219" s="425"/>
      <c r="IEY219" s="425"/>
      <c r="IEZ219" s="425"/>
      <c r="IFA219" s="425"/>
      <c r="IFB219" s="425"/>
      <c r="IFC219" s="425"/>
      <c r="IFD219" s="425"/>
      <c r="IFE219" s="425"/>
      <c r="IFF219" s="425"/>
      <c r="IFG219" s="425"/>
      <c r="IFH219" s="425"/>
      <c r="IFI219" s="425"/>
      <c r="IFJ219" s="425"/>
      <c r="IFK219" s="425"/>
      <c r="IFL219" s="425"/>
      <c r="IFM219" s="425"/>
      <c r="IFN219" s="425"/>
      <c r="IFO219" s="425"/>
      <c r="IFP219" s="425"/>
      <c r="IFQ219" s="425"/>
      <c r="IFR219" s="425"/>
      <c r="IFS219" s="425"/>
      <c r="IFT219" s="425"/>
      <c r="IFU219" s="425"/>
      <c r="IFV219" s="425"/>
      <c r="IFW219" s="425"/>
      <c r="IFX219" s="425"/>
      <c r="IFY219" s="425"/>
      <c r="IFZ219" s="425"/>
      <c r="IGA219" s="425"/>
      <c r="IGB219" s="425"/>
      <c r="IGC219" s="425"/>
      <c r="IGD219" s="425"/>
      <c r="IGE219" s="425"/>
      <c r="IGF219" s="425"/>
      <c r="IGG219" s="425"/>
      <c r="IGH219" s="425"/>
      <c r="IGI219" s="425"/>
      <c r="IGJ219" s="425"/>
      <c r="IGK219" s="425"/>
      <c r="IGL219" s="425"/>
      <c r="IGM219" s="425"/>
      <c r="IGN219" s="425"/>
      <c r="IGO219" s="425"/>
      <c r="IGP219" s="425"/>
      <c r="IGQ219" s="425"/>
      <c r="IGR219" s="425"/>
      <c r="IGS219" s="425"/>
      <c r="IGT219" s="425"/>
      <c r="IGU219" s="425"/>
      <c r="IGV219" s="425"/>
      <c r="IGW219" s="425"/>
      <c r="IGX219" s="425"/>
      <c r="IGY219" s="425"/>
      <c r="IGZ219" s="425"/>
      <c r="IHA219" s="425"/>
      <c r="IHB219" s="425"/>
      <c r="IHC219" s="425"/>
      <c r="IHD219" s="425"/>
      <c r="IHE219" s="425"/>
      <c r="IHF219" s="425"/>
      <c r="IHG219" s="425"/>
      <c r="IHH219" s="425"/>
      <c r="IHI219" s="425"/>
      <c r="IHJ219" s="425"/>
      <c r="IHK219" s="425"/>
      <c r="IHL219" s="425"/>
      <c r="IHM219" s="425"/>
      <c r="IHN219" s="425"/>
      <c r="IHO219" s="425"/>
      <c r="IHP219" s="425"/>
      <c r="IHQ219" s="425"/>
      <c r="IHR219" s="425"/>
      <c r="IHS219" s="425"/>
      <c r="IHT219" s="425"/>
      <c r="IHU219" s="425"/>
      <c r="IHV219" s="425"/>
      <c r="IHW219" s="425"/>
      <c r="IHX219" s="425"/>
      <c r="IHY219" s="425"/>
      <c r="IHZ219" s="425"/>
      <c r="IIA219" s="425"/>
      <c r="IIB219" s="425"/>
      <c r="IIC219" s="425"/>
      <c r="IID219" s="425"/>
      <c r="IIE219" s="425"/>
      <c r="IIF219" s="425"/>
      <c r="IIG219" s="425"/>
      <c r="IIH219" s="425"/>
      <c r="III219" s="425"/>
      <c r="IIJ219" s="425"/>
      <c r="IIK219" s="425"/>
      <c r="IIL219" s="425"/>
      <c r="IIM219" s="425"/>
      <c r="IIN219" s="425"/>
      <c r="IIO219" s="425"/>
      <c r="IIP219" s="425"/>
      <c r="IIQ219" s="425"/>
      <c r="IIR219" s="425"/>
      <c r="IIS219" s="425"/>
      <c r="IIT219" s="425"/>
      <c r="IIU219" s="425"/>
      <c r="IIV219" s="425"/>
      <c r="IIW219" s="425"/>
      <c r="IIX219" s="425"/>
      <c r="IIY219" s="425"/>
      <c r="IIZ219" s="425"/>
      <c r="IJA219" s="425"/>
      <c r="IJB219" s="425"/>
      <c r="IJC219" s="425"/>
      <c r="IJD219" s="425"/>
      <c r="IJE219" s="425"/>
      <c r="IJF219" s="425"/>
      <c r="IJG219" s="425"/>
      <c r="IJH219" s="425"/>
      <c r="IJI219" s="425"/>
      <c r="IJJ219" s="425"/>
      <c r="IJK219" s="425"/>
      <c r="IJL219" s="425"/>
      <c r="IJM219" s="425"/>
      <c r="IJN219" s="425"/>
      <c r="IJO219" s="425"/>
      <c r="IJP219" s="425"/>
      <c r="IJQ219" s="425"/>
      <c r="IJR219" s="425"/>
      <c r="IJS219" s="425"/>
      <c r="IJT219" s="425"/>
      <c r="IJU219" s="425"/>
      <c r="IJV219" s="425"/>
      <c r="IJW219" s="425"/>
      <c r="IJX219" s="425"/>
      <c r="IJY219" s="425"/>
      <c r="IJZ219" s="425"/>
      <c r="IKA219" s="425"/>
      <c r="IKB219" s="425"/>
      <c r="IKC219" s="425"/>
      <c r="IKD219" s="425"/>
      <c r="IKE219" s="425"/>
      <c r="IKF219" s="425"/>
      <c r="IKG219" s="425"/>
      <c r="IKH219" s="425"/>
      <c r="IKI219" s="425"/>
      <c r="IKJ219" s="425"/>
      <c r="IKK219" s="425"/>
      <c r="IKL219" s="425"/>
      <c r="IKM219" s="425"/>
      <c r="IKN219" s="425"/>
      <c r="IKO219" s="425"/>
      <c r="IKP219" s="425"/>
      <c r="IKQ219" s="425"/>
      <c r="IKR219" s="425"/>
      <c r="IKS219" s="425"/>
      <c r="IKT219" s="425"/>
      <c r="IKU219" s="425"/>
      <c r="IKV219" s="425"/>
      <c r="IKW219" s="425"/>
      <c r="IKX219" s="425"/>
      <c r="IKY219" s="425"/>
      <c r="IKZ219" s="425"/>
      <c r="ILA219" s="425"/>
      <c r="ILB219" s="425"/>
      <c r="ILC219" s="425"/>
      <c r="ILD219" s="425"/>
      <c r="ILE219" s="425"/>
      <c r="ILF219" s="425"/>
      <c r="ILG219" s="425"/>
      <c r="ILH219" s="425"/>
      <c r="ILI219" s="425"/>
      <c r="ILJ219" s="425"/>
      <c r="ILK219" s="425"/>
      <c r="ILL219" s="425"/>
      <c r="ILM219" s="425"/>
      <c r="ILN219" s="425"/>
      <c r="ILO219" s="425"/>
      <c r="ILP219" s="425"/>
      <c r="ILQ219" s="425"/>
      <c r="ILR219" s="425"/>
      <c r="ILS219" s="425"/>
      <c r="ILT219" s="425"/>
      <c r="ILU219" s="425"/>
      <c r="ILV219" s="425"/>
      <c r="ILW219" s="425"/>
      <c r="ILX219" s="425"/>
      <c r="ILY219" s="425"/>
      <c r="ILZ219" s="425"/>
      <c r="IMA219" s="425"/>
      <c r="IMB219" s="425"/>
      <c r="IMC219" s="425"/>
      <c r="IMD219" s="425"/>
      <c r="IME219" s="425"/>
      <c r="IMF219" s="425"/>
      <c r="IMG219" s="425"/>
      <c r="IMH219" s="425"/>
      <c r="IMI219" s="425"/>
      <c r="IMJ219" s="425"/>
      <c r="IMK219" s="425"/>
      <c r="IML219" s="425"/>
      <c r="IMM219" s="425"/>
      <c r="IMN219" s="425"/>
      <c r="IMO219" s="425"/>
      <c r="IMP219" s="425"/>
      <c r="IMQ219" s="425"/>
      <c r="IMR219" s="425"/>
      <c r="IMS219" s="425"/>
      <c r="IMT219" s="425"/>
      <c r="IMU219" s="425"/>
      <c r="IMV219" s="425"/>
      <c r="IMW219" s="425"/>
      <c r="IMX219" s="425"/>
      <c r="IMY219" s="425"/>
      <c r="IMZ219" s="425"/>
      <c r="INA219" s="425"/>
      <c r="INB219" s="425"/>
      <c r="INC219" s="425"/>
      <c r="IND219" s="425"/>
      <c r="INE219" s="425"/>
      <c r="INF219" s="425"/>
      <c r="ING219" s="425"/>
      <c r="INH219" s="425"/>
      <c r="INI219" s="425"/>
      <c r="INJ219" s="425"/>
      <c r="INK219" s="425"/>
      <c r="INL219" s="425"/>
      <c r="INM219" s="425"/>
      <c r="INN219" s="425"/>
      <c r="INO219" s="425"/>
      <c r="INP219" s="425"/>
      <c r="INQ219" s="425"/>
      <c r="INR219" s="425"/>
      <c r="INS219" s="425"/>
      <c r="INT219" s="425"/>
      <c r="INU219" s="425"/>
      <c r="INV219" s="425"/>
      <c r="INW219" s="425"/>
      <c r="INX219" s="425"/>
      <c r="INY219" s="425"/>
      <c r="INZ219" s="425"/>
      <c r="IOA219" s="425"/>
      <c r="IOB219" s="425"/>
      <c r="IOC219" s="425"/>
      <c r="IOD219" s="425"/>
      <c r="IOE219" s="425"/>
      <c r="IOF219" s="425"/>
      <c r="IOG219" s="425"/>
      <c r="IOH219" s="425"/>
      <c r="IOI219" s="425"/>
      <c r="IOJ219" s="425"/>
      <c r="IOK219" s="425"/>
      <c r="IOL219" s="425"/>
      <c r="IOM219" s="425"/>
      <c r="ION219" s="425"/>
      <c r="IOO219" s="425"/>
      <c r="IOP219" s="425"/>
      <c r="IOQ219" s="425"/>
      <c r="IOR219" s="425"/>
      <c r="IOS219" s="425"/>
      <c r="IOT219" s="425"/>
      <c r="IOU219" s="425"/>
      <c r="IOV219" s="425"/>
      <c r="IOW219" s="425"/>
      <c r="IOX219" s="425"/>
      <c r="IOY219" s="425"/>
      <c r="IOZ219" s="425"/>
      <c r="IPA219" s="425"/>
      <c r="IPB219" s="425"/>
      <c r="IPC219" s="425"/>
      <c r="IPD219" s="425"/>
      <c r="IPE219" s="425"/>
      <c r="IPF219" s="425"/>
      <c r="IPG219" s="425"/>
      <c r="IPH219" s="425"/>
      <c r="IPI219" s="425"/>
      <c r="IPJ219" s="425"/>
      <c r="IPK219" s="425"/>
      <c r="IPL219" s="425"/>
      <c r="IPM219" s="425"/>
      <c r="IPN219" s="425"/>
      <c r="IPO219" s="425"/>
      <c r="IPP219" s="425"/>
      <c r="IPQ219" s="425"/>
      <c r="IPR219" s="425"/>
      <c r="IPS219" s="425"/>
      <c r="IPT219" s="425"/>
      <c r="IPU219" s="425"/>
      <c r="IPV219" s="425"/>
      <c r="IPW219" s="425"/>
      <c r="IPX219" s="425"/>
      <c r="IPY219" s="425"/>
      <c r="IPZ219" s="425"/>
      <c r="IQA219" s="425"/>
      <c r="IQB219" s="425"/>
      <c r="IQC219" s="425"/>
      <c r="IQD219" s="425"/>
      <c r="IQE219" s="425"/>
      <c r="IQF219" s="425"/>
      <c r="IQG219" s="425"/>
      <c r="IQH219" s="425"/>
      <c r="IQI219" s="425"/>
      <c r="IQJ219" s="425"/>
      <c r="IQK219" s="425"/>
      <c r="IQL219" s="425"/>
      <c r="IQM219" s="425"/>
      <c r="IQN219" s="425"/>
      <c r="IQO219" s="425"/>
      <c r="IQP219" s="425"/>
      <c r="IQQ219" s="425"/>
      <c r="IQR219" s="425"/>
      <c r="IQS219" s="425"/>
      <c r="IQT219" s="425"/>
      <c r="IQU219" s="425"/>
      <c r="IQV219" s="425"/>
      <c r="IQW219" s="425"/>
      <c r="IQX219" s="425"/>
      <c r="IQY219" s="425"/>
      <c r="IQZ219" s="425"/>
      <c r="IRA219" s="425"/>
      <c r="IRB219" s="425"/>
      <c r="IRC219" s="425"/>
      <c r="IRD219" s="425"/>
      <c r="IRE219" s="425"/>
      <c r="IRF219" s="425"/>
      <c r="IRG219" s="425"/>
      <c r="IRH219" s="425"/>
      <c r="IRI219" s="425"/>
      <c r="IRJ219" s="425"/>
      <c r="IRK219" s="425"/>
      <c r="IRL219" s="425"/>
      <c r="IRM219" s="425"/>
      <c r="IRN219" s="425"/>
      <c r="IRO219" s="425"/>
      <c r="IRP219" s="425"/>
      <c r="IRQ219" s="425"/>
      <c r="IRR219" s="425"/>
      <c r="IRS219" s="425"/>
      <c r="IRT219" s="425"/>
      <c r="IRU219" s="425"/>
      <c r="IRV219" s="425"/>
      <c r="IRW219" s="425"/>
      <c r="IRX219" s="425"/>
      <c r="IRY219" s="425"/>
      <c r="IRZ219" s="425"/>
      <c r="ISA219" s="425"/>
      <c r="ISB219" s="425"/>
      <c r="ISC219" s="425"/>
      <c r="ISD219" s="425"/>
      <c r="ISE219" s="425"/>
      <c r="ISF219" s="425"/>
      <c r="ISG219" s="425"/>
      <c r="ISH219" s="425"/>
      <c r="ISI219" s="425"/>
      <c r="ISJ219" s="425"/>
      <c r="ISK219" s="425"/>
      <c r="ISL219" s="425"/>
      <c r="ISM219" s="425"/>
      <c r="ISN219" s="425"/>
      <c r="ISO219" s="425"/>
      <c r="ISP219" s="425"/>
      <c r="ISQ219" s="425"/>
      <c r="ISR219" s="425"/>
      <c r="ISS219" s="425"/>
      <c r="IST219" s="425"/>
      <c r="ISU219" s="425"/>
      <c r="ISV219" s="425"/>
      <c r="ISW219" s="425"/>
      <c r="ISX219" s="425"/>
      <c r="ISY219" s="425"/>
      <c r="ISZ219" s="425"/>
      <c r="ITA219" s="425"/>
      <c r="ITB219" s="425"/>
      <c r="ITC219" s="425"/>
      <c r="ITD219" s="425"/>
      <c r="ITE219" s="425"/>
      <c r="ITF219" s="425"/>
      <c r="ITG219" s="425"/>
      <c r="ITH219" s="425"/>
      <c r="ITI219" s="425"/>
      <c r="ITJ219" s="425"/>
      <c r="ITK219" s="425"/>
      <c r="ITL219" s="425"/>
      <c r="ITM219" s="425"/>
      <c r="ITN219" s="425"/>
      <c r="ITO219" s="425"/>
      <c r="ITP219" s="425"/>
      <c r="ITQ219" s="425"/>
      <c r="ITR219" s="425"/>
      <c r="ITS219" s="425"/>
      <c r="ITT219" s="425"/>
      <c r="ITU219" s="425"/>
      <c r="ITV219" s="425"/>
      <c r="ITW219" s="425"/>
      <c r="ITX219" s="425"/>
      <c r="ITY219" s="425"/>
      <c r="ITZ219" s="425"/>
      <c r="IUA219" s="425"/>
      <c r="IUB219" s="425"/>
      <c r="IUC219" s="425"/>
      <c r="IUD219" s="425"/>
      <c r="IUE219" s="425"/>
      <c r="IUF219" s="425"/>
      <c r="IUG219" s="425"/>
      <c r="IUH219" s="425"/>
      <c r="IUI219" s="425"/>
      <c r="IUJ219" s="425"/>
      <c r="IUK219" s="425"/>
      <c r="IUL219" s="425"/>
      <c r="IUM219" s="425"/>
      <c r="IUN219" s="425"/>
      <c r="IUO219" s="425"/>
      <c r="IUP219" s="425"/>
      <c r="IUQ219" s="425"/>
      <c r="IUR219" s="425"/>
      <c r="IUS219" s="425"/>
      <c r="IUT219" s="425"/>
      <c r="IUU219" s="425"/>
      <c r="IUV219" s="425"/>
      <c r="IUW219" s="425"/>
      <c r="IUX219" s="425"/>
      <c r="IUY219" s="425"/>
      <c r="IUZ219" s="425"/>
      <c r="IVA219" s="425"/>
      <c r="IVB219" s="425"/>
      <c r="IVC219" s="425"/>
      <c r="IVD219" s="425"/>
      <c r="IVE219" s="425"/>
      <c r="IVF219" s="425"/>
      <c r="IVG219" s="425"/>
      <c r="IVH219" s="425"/>
      <c r="IVI219" s="425"/>
      <c r="IVJ219" s="425"/>
      <c r="IVK219" s="425"/>
      <c r="IVL219" s="425"/>
      <c r="IVM219" s="425"/>
      <c r="IVN219" s="425"/>
      <c r="IVO219" s="425"/>
      <c r="IVP219" s="425"/>
      <c r="IVQ219" s="425"/>
      <c r="IVR219" s="425"/>
      <c r="IVS219" s="425"/>
      <c r="IVT219" s="425"/>
      <c r="IVU219" s="425"/>
      <c r="IVV219" s="425"/>
      <c r="IVW219" s="425"/>
      <c r="IVX219" s="425"/>
      <c r="IVY219" s="425"/>
      <c r="IVZ219" s="425"/>
      <c r="IWA219" s="425"/>
      <c r="IWB219" s="425"/>
      <c r="IWC219" s="425"/>
      <c r="IWD219" s="425"/>
      <c r="IWE219" s="425"/>
      <c r="IWF219" s="425"/>
      <c r="IWG219" s="425"/>
      <c r="IWH219" s="425"/>
      <c r="IWI219" s="425"/>
      <c r="IWJ219" s="425"/>
      <c r="IWK219" s="425"/>
      <c r="IWL219" s="425"/>
      <c r="IWM219" s="425"/>
      <c r="IWN219" s="425"/>
      <c r="IWO219" s="425"/>
      <c r="IWP219" s="425"/>
      <c r="IWQ219" s="425"/>
      <c r="IWR219" s="425"/>
      <c r="IWS219" s="425"/>
      <c r="IWT219" s="425"/>
      <c r="IWU219" s="425"/>
      <c r="IWV219" s="425"/>
      <c r="IWW219" s="425"/>
      <c r="IWX219" s="425"/>
      <c r="IWY219" s="425"/>
      <c r="IWZ219" s="425"/>
      <c r="IXA219" s="425"/>
      <c r="IXB219" s="425"/>
      <c r="IXC219" s="425"/>
      <c r="IXD219" s="425"/>
      <c r="IXE219" s="425"/>
      <c r="IXF219" s="425"/>
      <c r="IXG219" s="425"/>
      <c r="IXH219" s="425"/>
      <c r="IXI219" s="425"/>
      <c r="IXJ219" s="425"/>
      <c r="IXK219" s="425"/>
      <c r="IXL219" s="425"/>
      <c r="IXM219" s="425"/>
      <c r="IXN219" s="425"/>
      <c r="IXO219" s="425"/>
      <c r="IXP219" s="425"/>
      <c r="IXQ219" s="425"/>
      <c r="IXR219" s="425"/>
      <c r="IXS219" s="425"/>
      <c r="IXT219" s="425"/>
      <c r="IXU219" s="425"/>
      <c r="IXV219" s="425"/>
      <c r="IXW219" s="425"/>
      <c r="IXX219" s="425"/>
      <c r="IXY219" s="425"/>
      <c r="IXZ219" s="425"/>
      <c r="IYA219" s="425"/>
      <c r="IYB219" s="425"/>
      <c r="IYC219" s="425"/>
      <c r="IYD219" s="425"/>
      <c r="IYE219" s="425"/>
      <c r="IYF219" s="425"/>
      <c r="IYG219" s="425"/>
      <c r="IYH219" s="425"/>
      <c r="IYI219" s="425"/>
      <c r="IYJ219" s="425"/>
      <c r="IYK219" s="425"/>
      <c r="IYL219" s="425"/>
      <c r="IYM219" s="425"/>
      <c r="IYN219" s="425"/>
      <c r="IYO219" s="425"/>
      <c r="IYP219" s="425"/>
      <c r="IYQ219" s="425"/>
      <c r="IYR219" s="425"/>
      <c r="IYS219" s="425"/>
      <c r="IYT219" s="425"/>
      <c r="IYU219" s="425"/>
      <c r="IYV219" s="425"/>
      <c r="IYW219" s="425"/>
      <c r="IYX219" s="425"/>
      <c r="IYY219" s="425"/>
      <c r="IYZ219" s="425"/>
      <c r="IZA219" s="425"/>
      <c r="IZB219" s="425"/>
      <c r="IZC219" s="425"/>
      <c r="IZD219" s="425"/>
      <c r="IZE219" s="425"/>
      <c r="IZF219" s="425"/>
      <c r="IZG219" s="425"/>
      <c r="IZH219" s="425"/>
      <c r="IZI219" s="425"/>
      <c r="IZJ219" s="425"/>
      <c r="IZK219" s="425"/>
      <c r="IZL219" s="425"/>
      <c r="IZM219" s="425"/>
      <c r="IZN219" s="425"/>
      <c r="IZO219" s="425"/>
      <c r="IZP219" s="425"/>
      <c r="IZQ219" s="425"/>
      <c r="IZR219" s="425"/>
      <c r="IZS219" s="425"/>
      <c r="IZT219" s="425"/>
      <c r="IZU219" s="425"/>
      <c r="IZV219" s="425"/>
      <c r="IZW219" s="425"/>
      <c r="IZX219" s="425"/>
      <c r="IZY219" s="425"/>
      <c r="IZZ219" s="425"/>
      <c r="JAA219" s="425"/>
      <c r="JAB219" s="425"/>
      <c r="JAC219" s="425"/>
      <c r="JAD219" s="425"/>
      <c r="JAE219" s="425"/>
      <c r="JAF219" s="425"/>
      <c r="JAG219" s="425"/>
      <c r="JAH219" s="425"/>
      <c r="JAI219" s="425"/>
      <c r="JAJ219" s="425"/>
      <c r="JAK219" s="425"/>
      <c r="JAL219" s="425"/>
      <c r="JAM219" s="425"/>
      <c r="JAN219" s="425"/>
      <c r="JAO219" s="425"/>
      <c r="JAP219" s="425"/>
      <c r="JAQ219" s="425"/>
      <c r="JAR219" s="425"/>
      <c r="JAS219" s="425"/>
      <c r="JAT219" s="425"/>
      <c r="JAU219" s="425"/>
      <c r="JAV219" s="425"/>
      <c r="JAW219" s="425"/>
      <c r="JAX219" s="425"/>
      <c r="JAY219" s="425"/>
      <c r="JAZ219" s="425"/>
      <c r="JBA219" s="425"/>
      <c r="JBB219" s="425"/>
      <c r="JBC219" s="425"/>
      <c r="JBD219" s="425"/>
      <c r="JBE219" s="425"/>
      <c r="JBF219" s="425"/>
      <c r="JBG219" s="425"/>
      <c r="JBH219" s="425"/>
      <c r="JBI219" s="425"/>
      <c r="JBJ219" s="425"/>
      <c r="JBK219" s="425"/>
      <c r="JBL219" s="425"/>
      <c r="JBM219" s="425"/>
      <c r="JBN219" s="425"/>
      <c r="JBO219" s="425"/>
      <c r="JBP219" s="425"/>
      <c r="JBQ219" s="425"/>
      <c r="JBR219" s="425"/>
      <c r="JBS219" s="425"/>
      <c r="JBT219" s="425"/>
      <c r="JBU219" s="425"/>
      <c r="JBV219" s="425"/>
      <c r="JBW219" s="425"/>
      <c r="JBX219" s="425"/>
      <c r="JBY219" s="425"/>
      <c r="JBZ219" s="425"/>
      <c r="JCA219" s="425"/>
      <c r="JCB219" s="425"/>
      <c r="JCC219" s="425"/>
      <c r="JCD219" s="425"/>
      <c r="JCE219" s="425"/>
      <c r="JCF219" s="425"/>
      <c r="JCG219" s="425"/>
      <c r="JCH219" s="425"/>
      <c r="JCI219" s="425"/>
      <c r="JCJ219" s="425"/>
      <c r="JCK219" s="425"/>
      <c r="JCL219" s="425"/>
      <c r="JCM219" s="425"/>
      <c r="JCN219" s="425"/>
      <c r="JCO219" s="425"/>
      <c r="JCP219" s="425"/>
      <c r="JCQ219" s="425"/>
      <c r="JCR219" s="425"/>
      <c r="JCS219" s="425"/>
      <c r="JCT219" s="425"/>
      <c r="JCU219" s="425"/>
      <c r="JCV219" s="425"/>
      <c r="JCW219" s="425"/>
      <c r="JCX219" s="425"/>
      <c r="JCY219" s="425"/>
      <c r="JCZ219" s="425"/>
      <c r="JDA219" s="425"/>
      <c r="JDB219" s="425"/>
      <c r="JDC219" s="425"/>
      <c r="JDD219" s="425"/>
      <c r="JDE219" s="425"/>
      <c r="JDF219" s="425"/>
      <c r="JDG219" s="425"/>
      <c r="JDH219" s="425"/>
      <c r="JDI219" s="425"/>
      <c r="JDJ219" s="425"/>
      <c r="JDK219" s="425"/>
      <c r="JDL219" s="425"/>
      <c r="JDM219" s="425"/>
      <c r="JDN219" s="425"/>
      <c r="JDO219" s="425"/>
      <c r="JDP219" s="425"/>
      <c r="JDQ219" s="425"/>
      <c r="JDR219" s="425"/>
      <c r="JDS219" s="425"/>
      <c r="JDT219" s="425"/>
      <c r="JDU219" s="425"/>
      <c r="JDV219" s="425"/>
      <c r="JDW219" s="425"/>
      <c r="JDX219" s="425"/>
      <c r="JDY219" s="425"/>
      <c r="JDZ219" s="425"/>
      <c r="JEA219" s="425"/>
      <c r="JEB219" s="425"/>
      <c r="JEC219" s="425"/>
      <c r="JED219" s="425"/>
      <c r="JEE219" s="425"/>
      <c r="JEF219" s="425"/>
      <c r="JEG219" s="425"/>
      <c r="JEH219" s="425"/>
      <c r="JEI219" s="425"/>
      <c r="JEJ219" s="425"/>
      <c r="JEK219" s="425"/>
      <c r="JEL219" s="425"/>
      <c r="JEM219" s="425"/>
      <c r="JEN219" s="425"/>
      <c r="JEO219" s="425"/>
      <c r="JEP219" s="425"/>
      <c r="JEQ219" s="425"/>
      <c r="JER219" s="425"/>
      <c r="JES219" s="425"/>
      <c r="JET219" s="425"/>
      <c r="JEU219" s="425"/>
      <c r="JEV219" s="425"/>
      <c r="JEW219" s="425"/>
      <c r="JEX219" s="425"/>
      <c r="JEY219" s="425"/>
      <c r="JEZ219" s="425"/>
      <c r="JFA219" s="425"/>
      <c r="JFB219" s="425"/>
      <c r="JFC219" s="425"/>
      <c r="JFD219" s="425"/>
      <c r="JFE219" s="425"/>
      <c r="JFF219" s="425"/>
      <c r="JFG219" s="425"/>
      <c r="JFH219" s="425"/>
      <c r="JFI219" s="425"/>
      <c r="JFJ219" s="425"/>
      <c r="JFK219" s="425"/>
      <c r="JFL219" s="425"/>
      <c r="JFM219" s="425"/>
      <c r="JFN219" s="425"/>
      <c r="JFO219" s="425"/>
      <c r="JFP219" s="425"/>
      <c r="JFQ219" s="425"/>
      <c r="JFR219" s="425"/>
      <c r="JFS219" s="425"/>
      <c r="JFT219" s="425"/>
      <c r="JFU219" s="425"/>
      <c r="JFV219" s="425"/>
      <c r="JFW219" s="425"/>
      <c r="JFX219" s="425"/>
      <c r="JFY219" s="425"/>
      <c r="JFZ219" s="425"/>
      <c r="JGA219" s="425"/>
      <c r="JGB219" s="425"/>
      <c r="JGC219" s="425"/>
      <c r="JGD219" s="425"/>
      <c r="JGE219" s="425"/>
      <c r="JGF219" s="425"/>
      <c r="JGG219" s="425"/>
      <c r="JGH219" s="425"/>
      <c r="JGI219" s="425"/>
      <c r="JGJ219" s="425"/>
      <c r="JGK219" s="425"/>
      <c r="JGL219" s="425"/>
      <c r="JGM219" s="425"/>
      <c r="JGN219" s="425"/>
      <c r="JGO219" s="425"/>
      <c r="JGP219" s="425"/>
      <c r="JGQ219" s="425"/>
      <c r="JGR219" s="425"/>
      <c r="JGS219" s="425"/>
      <c r="JGT219" s="425"/>
      <c r="JGU219" s="425"/>
      <c r="JGV219" s="425"/>
      <c r="JGW219" s="425"/>
      <c r="JGX219" s="425"/>
      <c r="JGY219" s="425"/>
      <c r="JGZ219" s="425"/>
      <c r="JHA219" s="425"/>
      <c r="JHB219" s="425"/>
      <c r="JHC219" s="425"/>
      <c r="JHD219" s="425"/>
      <c r="JHE219" s="425"/>
      <c r="JHF219" s="425"/>
      <c r="JHG219" s="425"/>
      <c r="JHH219" s="425"/>
      <c r="JHI219" s="425"/>
      <c r="JHJ219" s="425"/>
      <c r="JHK219" s="425"/>
      <c r="JHL219" s="425"/>
      <c r="JHM219" s="425"/>
      <c r="JHN219" s="425"/>
      <c r="JHO219" s="425"/>
      <c r="JHP219" s="425"/>
      <c r="JHQ219" s="425"/>
      <c r="JHR219" s="425"/>
      <c r="JHS219" s="425"/>
      <c r="JHT219" s="425"/>
      <c r="JHU219" s="425"/>
      <c r="JHV219" s="425"/>
      <c r="JHW219" s="425"/>
      <c r="JHX219" s="425"/>
      <c r="JHY219" s="425"/>
      <c r="JHZ219" s="425"/>
      <c r="JIA219" s="425"/>
      <c r="JIB219" s="425"/>
      <c r="JIC219" s="425"/>
      <c r="JID219" s="425"/>
      <c r="JIE219" s="425"/>
      <c r="JIF219" s="425"/>
      <c r="JIG219" s="425"/>
      <c r="JIH219" s="425"/>
      <c r="JII219" s="425"/>
      <c r="JIJ219" s="425"/>
      <c r="JIK219" s="425"/>
      <c r="JIL219" s="425"/>
      <c r="JIM219" s="425"/>
      <c r="JIN219" s="425"/>
      <c r="JIO219" s="425"/>
      <c r="JIP219" s="425"/>
      <c r="JIQ219" s="425"/>
      <c r="JIR219" s="425"/>
      <c r="JIS219" s="425"/>
      <c r="JIT219" s="425"/>
      <c r="JIU219" s="425"/>
      <c r="JIV219" s="425"/>
      <c r="JIW219" s="425"/>
      <c r="JIX219" s="425"/>
      <c r="JIY219" s="425"/>
      <c r="JIZ219" s="425"/>
      <c r="JJA219" s="425"/>
      <c r="JJB219" s="425"/>
      <c r="JJC219" s="425"/>
      <c r="JJD219" s="425"/>
      <c r="JJE219" s="425"/>
      <c r="JJF219" s="425"/>
      <c r="JJG219" s="425"/>
      <c r="JJH219" s="425"/>
      <c r="JJI219" s="425"/>
      <c r="JJJ219" s="425"/>
      <c r="JJK219" s="425"/>
      <c r="JJL219" s="425"/>
      <c r="JJM219" s="425"/>
      <c r="JJN219" s="425"/>
      <c r="JJO219" s="425"/>
      <c r="JJP219" s="425"/>
      <c r="JJQ219" s="425"/>
      <c r="JJR219" s="425"/>
      <c r="JJS219" s="425"/>
      <c r="JJT219" s="425"/>
      <c r="JJU219" s="425"/>
      <c r="JJV219" s="425"/>
      <c r="JJW219" s="425"/>
      <c r="JJX219" s="425"/>
      <c r="JJY219" s="425"/>
      <c r="JJZ219" s="425"/>
      <c r="JKA219" s="425"/>
      <c r="JKB219" s="425"/>
      <c r="JKC219" s="425"/>
      <c r="JKD219" s="425"/>
      <c r="JKE219" s="425"/>
      <c r="JKF219" s="425"/>
      <c r="JKG219" s="425"/>
      <c r="JKH219" s="425"/>
      <c r="JKI219" s="425"/>
      <c r="JKJ219" s="425"/>
      <c r="JKK219" s="425"/>
      <c r="JKL219" s="425"/>
      <c r="JKM219" s="425"/>
      <c r="JKN219" s="425"/>
      <c r="JKO219" s="425"/>
      <c r="JKP219" s="425"/>
      <c r="JKQ219" s="425"/>
      <c r="JKR219" s="425"/>
      <c r="JKS219" s="425"/>
      <c r="JKT219" s="425"/>
      <c r="JKU219" s="425"/>
      <c r="JKV219" s="425"/>
      <c r="JKW219" s="425"/>
      <c r="JKX219" s="425"/>
      <c r="JKY219" s="425"/>
      <c r="JKZ219" s="425"/>
      <c r="JLA219" s="425"/>
      <c r="JLB219" s="425"/>
      <c r="JLC219" s="425"/>
      <c r="JLD219" s="425"/>
      <c r="JLE219" s="425"/>
      <c r="JLF219" s="425"/>
      <c r="JLG219" s="425"/>
      <c r="JLH219" s="425"/>
      <c r="JLI219" s="425"/>
      <c r="JLJ219" s="425"/>
      <c r="JLK219" s="425"/>
      <c r="JLL219" s="425"/>
      <c r="JLM219" s="425"/>
      <c r="JLN219" s="425"/>
      <c r="JLO219" s="425"/>
      <c r="JLP219" s="425"/>
      <c r="JLQ219" s="425"/>
      <c r="JLR219" s="425"/>
      <c r="JLS219" s="425"/>
      <c r="JLT219" s="425"/>
      <c r="JLU219" s="425"/>
      <c r="JLV219" s="425"/>
      <c r="JLW219" s="425"/>
      <c r="JLX219" s="425"/>
      <c r="JLY219" s="425"/>
      <c r="JLZ219" s="425"/>
      <c r="JMA219" s="425"/>
      <c r="JMB219" s="425"/>
      <c r="JMC219" s="425"/>
      <c r="JMD219" s="425"/>
      <c r="JME219" s="425"/>
      <c r="JMF219" s="425"/>
      <c r="JMG219" s="425"/>
      <c r="JMH219" s="425"/>
      <c r="JMI219" s="425"/>
      <c r="JMJ219" s="425"/>
      <c r="JMK219" s="425"/>
      <c r="JML219" s="425"/>
      <c r="JMM219" s="425"/>
      <c r="JMN219" s="425"/>
      <c r="JMO219" s="425"/>
      <c r="JMP219" s="425"/>
      <c r="JMQ219" s="425"/>
      <c r="JMR219" s="425"/>
      <c r="JMS219" s="425"/>
      <c r="JMT219" s="425"/>
      <c r="JMU219" s="425"/>
      <c r="JMV219" s="425"/>
      <c r="JMW219" s="425"/>
      <c r="JMX219" s="425"/>
      <c r="JMY219" s="425"/>
      <c r="JMZ219" s="425"/>
      <c r="JNA219" s="425"/>
      <c r="JNB219" s="425"/>
      <c r="JNC219" s="425"/>
      <c r="JND219" s="425"/>
      <c r="JNE219" s="425"/>
      <c r="JNF219" s="425"/>
      <c r="JNG219" s="425"/>
      <c r="JNH219" s="425"/>
      <c r="JNI219" s="425"/>
      <c r="JNJ219" s="425"/>
      <c r="JNK219" s="425"/>
      <c r="JNL219" s="425"/>
      <c r="JNM219" s="425"/>
      <c r="JNN219" s="425"/>
      <c r="JNO219" s="425"/>
      <c r="JNP219" s="425"/>
      <c r="JNQ219" s="425"/>
      <c r="JNR219" s="425"/>
      <c r="JNS219" s="425"/>
      <c r="JNT219" s="425"/>
      <c r="JNU219" s="425"/>
      <c r="JNV219" s="425"/>
      <c r="JNW219" s="425"/>
      <c r="JNX219" s="425"/>
      <c r="JNY219" s="425"/>
      <c r="JNZ219" s="425"/>
      <c r="JOA219" s="425"/>
      <c r="JOB219" s="425"/>
      <c r="JOC219" s="425"/>
      <c r="JOD219" s="425"/>
      <c r="JOE219" s="425"/>
      <c r="JOF219" s="425"/>
      <c r="JOG219" s="425"/>
      <c r="JOH219" s="425"/>
      <c r="JOI219" s="425"/>
      <c r="JOJ219" s="425"/>
      <c r="JOK219" s="425"/>
      <c r="JOL219" s="425"/>
      <c r="JOM219" s="425"/>
      <c r="JON219" s="425"/>
      <c r="JOO219" s="425"/>
      <c r="JOP219" s="425"/>
      <c r="JOQ219" s="425"/>
      <c r="JOR219" s="425"/>
      <c r="JOS219" s="425"/>
      <c r="JOT219" s="425"/>
      <c r="JOU219" s="425"/>
      <c r="JOV219" s="425"/>
      <c r="JOW219" s="425"/>
      <c r="JOX219" s="425"/>
      <c r="JOY219" s="425"/>
      <c r="JOZ219" s="425"/>
      <c r="JPA219" s="425"/>
      <c r="JPB219" s="425"/>
      <c r="JPC219" s="425"/>
      <c r="JPD219" s="425"/>
      <c r="JPE219" s="425"/>
      <c r="JPF219" s="425"/>
      <c r="JPG219" s="425"/>
      <c r="JPH219" s="425"/>
      <c r="JPI219" s="425"/>
      <c r="JPJ219" s="425"/>
      <c r="JPK219" s="425"/>
      <c r="JPL219" s="425"/>
      <c r="JPM219" s="425"/>
      <c r="JPN219" s="425"/>
      <c r="JPO219" s="425"/>
      <c r="JPP219" s="425"/>
      <c r="JPQ219" s="425"/>
      <c r="JPR219" s="425"/>
      <c r="JPS219" s="425"/>
      <c r="JPT219" s="425"/>
      <c r="JPU219" s="425"/>
      <c r="JPV219" s="425"/>
      <c r="JPW219" s="425"/>
      <c r="JPX219" s="425"/>
      <c r="JPY219" s="425"/>
      <c r="JPZ219" s="425"/>
      <c r="JQA219" s="425"/>
      <c r="JQB219" s="425"/>
      <c r="JQC219" s="425"/>
      <c r="JQD219" s="425"/>
      <c r="JQE219" s="425"/>
      <c r="JQF219" s="425"/>
      <c r="JQG219" s="425"/>
      <c r="JQH219" s="425"/>
      <c r="JQI219" s="425"/>
      <c r="JQJ219" s="425"/>
      <c r="JQK219" s="425"/>
      <c r="JQL219" s="425"/>
      <c r="JQM219" s="425"/>
      <c r="JQN219" s="425"/>
      <c r="JQO219" s="425"/>
      <c r="JQP219" s="425"/>
      <c r="JQQ219" s="425"/>
      <c r="JQR219" s="425"/>
      <c r="JQS219" s="425"/>
      <c r="JQT219" s="425"/>
      <c r="JQU219" s="425"/>
      <c r="JQV219" s="425"/>
      <c r="JQW219" s="425"/>
      <c r="JQX219" s="425"/>
      <c r="JQY219" s="425"/>
      <c r="JQZ219" s="425"/>
      <c r="JRA219" s="425"/>
      <c r="JRB219" s="425"/>
      <c r="JRC219" s="425"/>
      <c r="JRD219" s="425"/>
      <c r="JRE219" s="425"/>
      <c r="JRF219" s="425"/>
      <c r="JRG219" s="425"/>
      <c r="JRH219" s="425"/>
      <c r="JRI219" s="425"/>
      <c r="JRJ219" s="425"/>
      <c r="JRK219" s="425"/>
      <c r="JRL219" s="425"/>
      <c r="JRM219" s="425"/>
      <c r="JRN219" s="425"/>
      <c r="JRO219" s="425"/>
      <c r="JRP219" s="425"/>
      <c r="JRQ219" s="425"/>
      <c r="JRR219" s="425"/>
      <c r="JRS219" s="425"/>
      <c r="JRT219" s="425"/>
      <c r="JRU219" s="425"/>
      <c r="JRV219" s="425"/>
      <c r="JRW219" s="425"/>
      <c r="JRX219" s="425"/>
      <c r="JRY219" s="425"/>
      <c r="JRZ219" s="425"/>
      <c r="JSA219" s="425"/>
      <c r="JSB219" s="425"/>
      <c r="JSC219" s="425"/>
      <c r="JSD219" s="425"/>
      <c r="JSE219" s="425"/>
      <c r="JSF219" s="425"/>
      <c r="JSG219" s="425"/>
      <c r="JSH219" s="425"/>
      <c r="JSI219" s="425"/>
      <c r="JSJ219" s="425"/>
      <c r="JSK219" s="425"/>
      <c r="JSL219" s="425"/>
      <c r="JSM219" s="425"/>
      <c r="JSN219" s="425"/>
      <c r="JSO219" s="425"/>
      <c r="JSP219" s="425"/>
      <c r="JSQ219" s="425"/>
      <c r="JSR219" s="425"/>
      <c r="JSS219" s="425"/>
      <c r="JST219" s="425"/>
      <c r="JSU219" s="425"/>
      <c r="JSV219" s="425"/>
      <c r="JSW219" s="425"/>
      <c r="JSX219" s="425"/>
      <c r="JSY219" s="425"/>
      <c r="JSZ219" s="425"/>
      <c r="JTA219" s="425"/>
      <c r="JTB219" s="425"/>
      <c r="JTC219" s="425"/>
      <c r="JTD219" s="425"/>
      <c r="JTE219" s="425"/>
      <c r="JTF219" s="425"/>
      <c r="JTG219" s="425"/>
      <c r="JTH219" s="425"/>
      <c r="JTI219" s="425"/>
      <c r="JTJ219" s="425"/>
      <c r="JTK219" s="425"/>
      <c r="JTL219" s="425"/>
      <c r="JTM219" s="425"/>
      <c r="JTN219" s="425"/>
      <c r="JTO219" s="425"/>
      <c r="JTP219" s="425"/>
      <c r="JTQ219" s="425"/>
      <c r="JTR219" s="425"/>
      <c r="JTS219" s="425"/>
      <c r="JTT219" s="425"/>
      <c r="JTU219" s="425"/>
      <c r="JTV219" s="425"/>
      <c r="JTW219" s="425"/>
      <c r="JTX219" s="425"/>
      <c r="JTY219" s="425"/>
      <c r="JTZ219" s="425"/>
      <c r="JUA219" s="425"/>
      <c r="JUB219" s="425"/>
      <c r="JUC219" s="425"/>
      <c r="JUD219" s="425"/>
      <c r="JUE219" s="425"/>
      <c r="JUF219" s="425"/>
      <c r="JUG219" s="425"/>
      <c r="JUH219" s="425"/>
      <c r="JUI219" s="425"/>
      <c r="JUJ219" s="425"/>
      <c r="JUK219" s="425"/>
      <c r="JUL219" s="425"/>
      <c r="JUM219" s="425"/>
      <c r="JUN219" s="425"/>
      <c r="JUO219" s="425"/>
      <c r="JUP219" s="425"/>
      <c r="JUQ219" s="425"/>
      <c r="JUR219" s="425"/>
      <c r="JUS219" s="425"/>
      <c r="JUT219" s="425"/>
      <c r="JUU219" s="425"/>
      <c r="JUV219" s="425"/>
      <c r="JUW219" s="425"/>
      <c r="JUX219" s="425"/>
      <c r="JUY219" s="425"/>
      <c r="JUZ219" s="425"/>
      <c r="JVA219" s="425"/>
      <c r="JVB219" s="425"/>
      <c r="JVC219" s="425"/>
      <c r="JVD219" s="425"/>
      <c r="JVE219" s="425"/>
      <c r="JVF219" s="425"/>
      <c r="JVG219" s="425"/>
      <c r="JVH219" s="425"/>
      <c r="JVI219" s="425"/>
      <c r="JVJ219" s="425"/>
      <c r="JVK219" s="425"/>
      <c r="JVL219" s="425"/>
      <c r="JVM219" s="425"/>
      <c r="JVN219" s="425"/>
      <c r="JVO219" s="425"/>
      <c r="JVP219" s="425"/>
      <c r="JVQ219" s="425"/>
      <c r="JVR219" s="425"/>
      <c r="JVS219" s="425"/>
      <c r="JVT219" s="425"/>
      <c r="JVU219" s="425"/>
      <c r="JVV219" s="425"/>
      <c r="JVW219" s="425"/>
      <c r="JVX219" s="425"/>
      <c r="JVY219" s="425"/>
      <c r="JVZ219" s="425"/>
      <c r="JWA219" s="425"/>
      <c r="JWB219" s="425"/>
      <c r="JWC219" s="425"/>
      <c r="JWD219" s="425"/>
      <c r="JWE219" s="425"/>
      <c r="JWF219" s="425"/>
      <c r="JWG219" s="425"/>
      <c r="JWH219" s="425"/>
      <c r="JWI219" s="425"/>
      <c r="JWJ219" s="425"/>
      <c r="JWK219" s="425"/>
      <c r="JWL219" s="425"/>
      <c r="JWM219" s="425"/>
      <c r="JWN219" s="425"/>
      <c r="JWO219" s="425"/>
      <c r="JWP219" s="425"/>
      <c r="JWQ219" s="425"/>
      <c r="JWR219" s="425"/>
      <c r="JWS219" s="425"/>
      <c r="JWT219" s="425"/>
      <c r="JWU219" s="425"/>
      <c r="JWV219" s="425"/>
      <c r="JWW219" s="425"/>
      <c r="JWX219" s="425"/>
      <c r="JWY219" s="425"/>
      <c r="JWZ219" s="425"/>
      <c r="JXA219" s="425"/>
      <c r="JXB219" s="425"/>
      <c r="JXC219" s="425"/>
      <c r="JXD219" s="425"/>
      <c r="JXE219" s="425"/>
      <c r="JXF219" s="425"/>
      <c r="JXG219" s="425"/>
      <c r="JXH219" s="425"/>
      <c r="JXI219" s="425"/>
      <c r="JXJ219" s="425"/>
      <c r="JXK219" s="425"/>
      <c r="JXL219" s="425"/>
      <c r="JXM219" s="425"/>
      <c r="JXN219" s="425"/>
      <c r="JXO219" s="425"/>
      <c r="JXP219" s="425"/>
      <c r="JXQ219" s="425"/>
      <c r="JXR219" s="425"/>
      <c r="JXS219" s="425"/>
      <c r="JXT219" s="425"/>
      <c r="JXU219" s="425"/>
      <c r="JXV219" s="425"/>
      <c r="JXW219" s="425"/>
      <c r="JXX219" s="425"/>
      <c r="JXY219" s="425"/>
      <c r="JXZ219" s="425"/>
      <c r="JYA219" s="425"/>
      <c r="JYB219" s="425"/>
      <c r="JYC219" s="425"/>
      <c r="JYD219" s="425"/>
      <c r="JYE219" s="425"/>
      <c r="JYF219" s="425"/>
      <c r="JYG219" s="425"/>
      <c r="JYH219" s="425"/>
      <c r="JYI219" s="425"/>
      <c r="JYJ219" s="425"/>
      <c r="JYK219" s="425"/>
      <c r="JYL219" s="425"/>
      <c r="JYM219" s="425"/>
      <c r="JYN219" s="425"/>
      <c r="JYO219" s="425"/>
      <c r="JYP219" s="425"/>
      <c r="JYQ219" s="425"/>
      <c r="JYR219" s="425"/>
      <c r="JYS219" s="425"/>
      <c r="JYT219" s="425"/>
      <c r="JYU219" s="425"/>
      <c r="JYV219" s="425"/>
      <c r="JYW219" s="425"/>
      <c r="JYX219" s="425"/>
      <c r="JYY219" s="425"/>
      <c r="JYZ219" s="425"/>
      <c r="JZA219" s="425"/>
      <c r="JZB219" s="425"/>
      <c r="JZC219" s="425"/>
      <c r="JZD219" s="425"/>
      <c r="JZE219" s="425"/>
      <c r="JZF219" s="425"/>
      <c r="JZG219" s="425"/>
      <c r="JZH219" s="425"/>
      <c r="JZI219" s="425"/>
      <c r="JZJ219" s="425"/>
      <c r="JZK219" s="425"/>
      <c r="JZL219" s="425"/>
      <c r="JZM219" s="425"/>
      <c r="JZN219" s="425"/>
      <c r="JZO219" s="425"/>
      <c r="JZP219" s="425"/>
      <c r="JZQ219" s="425"/>
      <c r="JZR219" s="425"/>
      <c r="JZS219" s="425"/>
      <c r="JZT219" s="425"/>
      <c r="JZU219" s="425"/>
      <c r="JZV219" s="425"/>
      <c r="JZW219" s="425"/>
      <c r="JZX219" s="425"/>
      <c r="JZY219" s="425"/>
      <c r="JZZ219" s="425"/>
      <c r="KAA219" s="425"/>
      <c r="KAB219" s="425"/>
      <c r="KAC219" s="425"/>
      <c r="KAD219" s="425"/>
      <c r="KAE219" s="425"/>
      <c r="KAF219" s="425"/>
      <c r="KAG219" s="425"/>
      <c r="KAH219" s="425"/>
      <c r="KAI219" s="425"/>
      <c r="KAJ219" s="425"/>
      <c r="KAK219" s="425"/>
      <c r="KAL219" s="425"/>
      <c r="KAM219" s="425"/>
      <c r="KAN219" s="425"/>
      <c r="KAO219" s="425"/>
      <c r="KAP219" s="425"/>
      <c r="KAQ219" s="425"/>
      <c r="KAR219" s="425"/>
      <c r="KAS219" s="425"/>
      <c r="KAT219" s="425"/>
      <c r="KAU219" s="425"/>
      <c r="KAV219" s="425"/>
      <c r="KAW219" s="425"/>
      <c r="KAX219" s="425"/>
      <c r="KAY219" s="425"/>
      <c r="KAZ219" s="425"/>
      <c r="KBA219" s="425"/>
      <c r="KBB219" s="425"/>
      <c r="KBC219" s="425"/>
      <c r="KBD219" s="425"/>
      <c r="KBE219" s="425"/>
      <c r="KBF219" s="425"/>
      <c r="KBG219" s="425"/>
      <c r="KBH219" s="425"/>
      <c r="KBI219" s="425"/>
      <c r="KBJ219" s="425"/>
      <c r="KBK219" s="425"/>
      <c r="KBL219" s="425"/>
      <c r="KBM219" s="425"/>
      <c r="KBN219" s="425"/>
      <c r="KBO219" s="425"/>
      <c r="KBP219" s="425"/>
      <c r="KBQ219" s="425"/>
      <c r="KBR219" s="425"/>
      <c r="KBS219" s="425"/>
      <c r="KBT219" s="425"/>
      <c r="KBU219" s="425"/>
      <c r="KBV219" s="425"/>
      <c r="KBW219" s="425"/>
      <c r="KBX219" s="425"/>
      <c r="KBY219" s="425"/>
      <c r="KBZ219" s="425"/>
      <c r="KCA219" s="425"/>
      <c r="KCB219" s="425"/>
      <c r="KCC219" s="425"/>
      <c r="KCD219" s="425"/>
      <c r="KCE219" s="425"/>
      <c r="KCF219" s="425"/>
      <c r="KCG219" s="425"/>
      <c r="KCH219" s="425"/>
      <c r="KCI219" s="425"/>
      <c r="KCJ219" s="425"/>
      <c r="KCK219" s="425"/>
      <c r="KCL219" s="425"/>
      <c r="KCM219" s="425"/>
      <c r="KCN219" s="425"/>
      <c r="KCO219" s="425"/>
      <c r="KCP219" s="425"/>
      <c r="KCQ219" s="425"/>
      <c r="KCR219" s="425"/>
      <c r="KCS219" s="425"/>
      <c r="KCT219" s="425"/>
      <c r="KCU219" s="425"/>
      <c r="KCV219" s="425"/>
      <c r="KCW219" s="425"/>
      <c r="KCX219" s="425"/>
      <c r="KCY219" s="425"/>
      <c r="KCZ219" s="425"/>
      <c r="KDA219" s="425"/>
      <c r="KDB219" s="425"/>
      <c r="KDC219" s="425"/>
      <c r="KDD219" s="425"/>
      <c r="KDE219" s="425"/>
      <c r="KDF219" s="425"/>
      <c r="KDG219" s="425"/>
      <c r="KDH219" s="425"/>
      <c r="KDI219" s="425"/>
      <c r="KDJ219" s="425"/>
      <c r="KDK219" s="425"/>
      <c r="KDL219" s="425"/>
      <c r="KDM219" s="425"/>
      <c r="KDN219" s="425"/>
      <c r="KDO219" s="425"/>
      <c r="KDP219" s="425"/>
      <c r="KDQ219" s="425"/>
      <c r="KDR219" s="425"/>
      <c r="KDS219" s="425"/>
      <c r="KDT219" s="425"/>
      <c r="KDU219" s="425"/>
      <c r="KDV219" s="425"/>
      <c r="KDW219" s="425"/>
      <c r="KDX219" s="425"/>
      <c r="KDY219" s="425"/>
      <c r="KDZ219" s="425"/>
      <c r="KEA219" s="425"/>
      <c r="KEB219" s="425"/>
      <c r="KEC219" s="425"/>
      <c r="KED219" s="425"/>
      <c r="KEE219" s="425"/>
      <c r="KEF219" s="425"/>
      <c r="KEG219" s="425"/>
      <c r="KEH219" s="425"/>
      <c r="KEI219" s="425"/>
      <c r="KEJ219" s="425"/>
      <c r="KEK219" s="425"/>
      <c r="KEL219" s="425"/>
      <c r="KEM219" s="425"/>
      <c r="KEN219" s="425"/>
      <c r="KEO219" s="425"/>
      <c r="KEP219" s="425"/>
      <c r="KEQ219" s="425"/>
      <c r="KER219" s="425"/>
      <c r="KES219" s="425"/>
      <c r="KET219" s="425"/>
      <c r="KEU219" s="425"/>
      <c r="KEV219" s="425"/>
      <c r="KEW219" s="425"/>
      <c r="KEX219" s="425"/>
      <c r="KEY219" s="425"/>
      <c r="KEZ219" s="425"/>
      <c r="KFA219" s="425"/>
      <c r="KFB219" s="425"/>
      <c r="KFC219" s="425"/>
      <c r="KFD219" s="425"/>
      <c r="KFE219" s="425"/>
      <c r="KFF219" s="425"/>
      <c r="KFG219" s="425"/>
      <c r="KFH219" s="425"/>
      <c r="KFI219" s="425"/>
      <c r="KFJ219" s="425"/>
      <c r="KFK219" s="425"/>
      <c r="KFL219" s="425"/>
      <c r="KFM219" s="425"/>
      <c r="KFN219" s="425"/>
      <c r="KFO219" s="425"/>
      <c r="KFP219" s="425"/>
      <c r="KFQ219" s="425"/>
      <c r="KFR219" s="425"/>
      <c r="KFS219" s="425"/>
      <c r="KFT219" s="425"/>
      <c r="KFU219" s="425"/>
      <c r="KFV219" s="425"/>
      <c r="KFW219" s="425"/>
      <c r="KFX219" s="425"/>
      <c r="KFY219" s="425"/>
      <c r="KFZ219" s="425"/>
      <c r="KGA219" s="425"/>
      <c r="KGB219" s="425"/>
      <c r="KGC219" s="425"/>
      <c r="KGD219" s="425"/>
      <c r="KGE219" s="425"/>
      <c r="KGF219" s="425"/>
      <c r="KGG219" s="425"/>
      <c r="KGH219" s="425"/>
      <c r="KGI219" s="425"/>
      <c r="KGJ219" s="425"/>
      <c r="KGK219" s="425"/>
      <c r="KGL219" s="425"/>
      <c r="KGM219" s="425"/>
      <c r="KGN219" s="425"/>
      <c r="KGO219" s="425"/>
      <c r="KGP219" s="425"/>
      <c r="KGQ219" s="425"/>
      <c r="KGR219" s="425"/>
      <c r="KGS219" s="425"/>
      <c r="KGT219" s="425"/>
      <c r="KGU219" s="425"/>
      <c r="KGV219" s="425"/>
      <c r="KGW219" s="425"/>
      <c r="KGX219" s="425"/>
      <c r="KGY219" s="425"/>
      <c r="KGZ219" s="425"/>
      <c r="KHA219" s="425"/>
      <c r="KHB219" s="425"/>
      <c r="KHC219" s="425"/>
      <c r="KHD219" s="425"/>
      <c r="KHE219" s="425"/>
      <c r="KHF219" s="425"/>
      <c r="KHG219" s="425"/>
      <c r="KHH219" s="425"/>
      <c r="KHI219" s="425"/>
      <c r="KHJ219" s="425"/>
      <c r="KHK219" s="425"/>
      <c r="KHL219" s="425"/>
      <c r="KHM219" s="425"/>
      <c r="KHN219" s="425"/>
      <c r="KHO219" s="425"/>
      <c r="KHP219" s="425"/>
      <c r="KHQ219" s="425"/>
      <c r="KHR219" s="425"/>
      <c r="KHS219" s="425"/>
      <c r="KHT219" s="425"/>
      <c r="KHU219" s="425"/>
      <c r="KHV219" s="425"/>
      <c r="KHW219" s="425"/>
      <c r="KHX219" s="425"/>
      <c r="KHY219" s="425"/>
      <c r="KHZ219" s="425"/>
      <c r="KIA219" s="425"/>
      <c r="KIB219" s="425"/>
      <c r="KIC219" s="425"/>
      <c r="KID219" s="425"/>
      <c r="KIE219" s="425"/>
      <c r="KIF219" s="425"/>
      <c r="KIG219" s="425"/>
      <c r="KIH219" s="425"/>
      <c r="KII219" s="425"/>
      <c r="KIJ219" s="425"/>
      <c r="KIK219" s="425"/>
      <c r="KIL219" s="425"/>
      <c r="KIM219" s="425"/>
      <c r="KIN219" s="425"/>
      <c r="KIO219" s="425"/>
      <c r="KIP219" s="425"/>
      <c r="KIQ219" s="425"/>
      <c r="KIR219" s="425"/>
      <c r="KIS219" s="425"/>
      <c r="KIT219" s="425"/>
      <c r="KIU219" s="425"/>
      <c r="KIV219" s="425"/>
      <c r="KIW219" s="425"/>
      <c r="KIX219" s="425"/>
      <c r="KIY219" s="425"/>
      <c r="KIZ219" s="425"/>
      <c r="KJA219" s="425"/>
      <c r="KJB219" s="425"/>
      <c r="KJC219" s="425"/>
      <c r="KJD219" s="425"/>
      <c r="KJE219" s="425"/>
      <c r="KJF219" s="425"/>
      <c r="KJG219" s="425"/>
      <c r="KJH219" s="425"/>
      <c r="KJI219" s="425"/>
      <c r="KJJ219" s="425"/>
      <c r="KJK219" s="425"/>
      <c r="KJL219" s="425"/>
      <c r="KJM219" s="425"/>
      <c r="KJN219" s="425"/>
      <c r="KJO219" s="425"/>
      <c r="KJP219" s="425"/>
      <c r="KJQ219" s="425"/>
      <c r="KJR219" s="425"/>
      <c r="KJS219" s="425"/>
      <c r="KJT219" s="425"/>
      <c r="KJU219" s="425"/>
      <c r="KJV219" s="425"/>
      <c r="KJW219" s="425"/>
      <c r="KJX219" s="425"/>
      <c r="KJY219" s="425"/>
      <c r="KJZ219" s="425"/>
      <c r="KKA219" s="425"/>
      <c r="KKB219" s="425"/>
      <c r="KKC219" s="425"/>
      <c r="KKD219" s="425"/>
      <c r="KKE219" s="425"/>
      <c r="KKF219" s="425"/>
      <c r="KKG219" s="425"/>
      <c r="KKH219" s="425"/>
      <c r="KKI219" s="425"/>
      <c r="KKJ219" s="425"/>
      <c r="KKK219" s="425"/>
      <c r="KKL219" s="425"/>
      <c r="KKM219" s="425"/>
      <c r="KKN219" s="425"/>
      <c r="KKO219" s="425"/>
      <c r="KKP219" s="425"/>
      <c r="KKQ219" s="425"/>
      <c r="KKR219" s="425"/>
      <c r="KKS219" s="425"/>
      <c r="KKT219" s="425"/>
      <c r="KKU219" s="425"/>
      <c r="KKV219" s="425"/>
      <c r="KKW219" s="425"/>
      <c r="KKX219" s="425"/>
      <c r="KKY219" s="425"/>
      <c r="KKZ219" s="425"/>
      <c r="KLA219" s="425"/>
      <c r="KLB219" s="425"/>
      <c r="KLC219" s="425"/>
      <c r="KLD219" s="425"/>
      <c r="KLE219" s="425"/>
      <c r="KLF219" s="425"/>
      <c r="KLG219" s="425"/>
      <c r="KLH219" s="425"/>
      <c r="KLI219" s="425"/>
      <c r="KLJ219" s="425"/>
      <c r="KLK219" s="425"/>
      <c r="KLL219" s="425"/>
      <c r="KLM219" s="425"/>
      <c r="KLN219" s="425"/>
      <c r="KLO219" s="425"/>
      <c r="KLP219" s="425"/>
      <c r="KLQ219" s="425"/>
      <c r="KLR219" s="425"/>
      <c r="KLS219" s="425"/>
      <c r="KLT219" s="425"/>
      <c r="KLU219" s="425"/>
      <c r="KLV219" s="425"/>
      <c r="KLW219" s="425"/>
      <c r="KLX219" s="425"/>
      <c r="KLY219" s="425"/>
      <c r="KLZ219" s="425"/>
      <c r="KMA219" s="425"/>
      <c r="KMB219" s="425"/>
      <c r="KMC219" s="425"/>
      <c r="KMD219" s="425"/>
      <c r="KME219" s="425"/>
      <c r="KMF219" s="425"/>
      <c r="KMG219" s="425"/>
      <c r="KMH219" s="425"/>
      <c r="KMI219" s="425"/>
      <c r="KMJ219" s="425"/>
      <c r="KMK219" s="425"/>
      <c r="KML219" s="425"/>
      <c r="KMM219" s="425"/>
      <c r="KMN219" s="425"/>
      <c r="KMO219" s="425"/>
      <c r="KMP219" s="425"/>
      <c r="KMQ219" s="425"/>
      <c r="KMR219" s="425"/>
      <c r="KMS219" s="425"/>
      <c r="KMT219" s="425"/>
      <c r="KMU219" s="425"/>
      <c r="KMV219" s="425"/>
      <c r="KMW219" s="425"/>
      <c r="KMX219" s="425"/>
      <c r="KMY219" s="425"/>
      <c r="KMZ219" s="425"/>
      <c r="KNA219" s="425"/>
      <c r="KNB219" s="425"/>
      <c r="KNC219" s="425"/>
      <c r="KND219" s="425"/>
      <c r="KNE219" s="425"/>
      <c r="KNF219" s="425"/>
      <c r="KNG219" s="425"/>
      <c r="KNH219" s="425"/>
      <c r="KNI219" s="425"/>
      <c r="KNJ219" s="425"/>
      <c r="KNK219" s="425"/>
      <c r="KNL219" s="425"/>
      <c r="KNM219" s="425"/>
      <c r="KNN219" s="425"/>
      <c r="KNO219" s="425"/>
      <c r="KNP219" s="425"/>
      <c r="KNQ219" s="425"/>
      <c r="KNR219" s="425"/>
      <c r="KNS219" s="425"/>
      <c r="KNT219" s="425"/>
      <c r="KNU219" s="425"/>
      <c r="KNV219" s="425"/>
      <c r="KNW219" s="425"/>
      <c r="KNX219" s="425"/>
      <c r="KNY219" s="425"/>
      <c r="KNZ219" s="425"/>
      <c r="KOA219" s="425"/>
      <c r="KOB219" s="425"/>
      <c r="KOC219" s="425"/>
      <c r="KOD219" s="425"/>
      <c r="KOE219" s="425"/>
      <c r="KOF219" s="425"/>
      <c r="KOG219" s="425"/>
      <c r="KOH219" s="425"/>
      <c r="KOI219" s="425"/>
      <c r="KOJ219" s="425"/>
      <c r="KOK219" s="425"/>
      <c r="KOL219" s="425"/>
      <c r="KOM219" s="425"/>
      <c r="KON219" s="425"/>
      <c r="KOO219" s="425"/>
      <c r="KOP219" s="425"/>
      <c r="KOQ219" s="425"/>
      <c r="KOR219" s="425"/>
      <c r="KOS219" s="425"/>
      <c r="KOT219" s="425"/>
      <c r="KOU219" s="425"/>
      <c r="KOV219" s="425"/>
      <c r="KOW219" s="425"/>
      <c r="KOX219" s="425"/>
      <c r="KOY219" s="425"/>
      <c r="KOZ219" s="425"/>
      <c r="KPA219" s="425"/>
      <c r="KPB219" s="425"/>
      <c r="KPC219" s="425"/>
      <c r="KPD219" s="425"/>
      <c r="KPE219" s="425"/>
      <c r="KPF219" s="425"/>
      <c r="KPG219" s="425"/>
      <c r="KPH219" s="425"/>
      <c r="KPI219" s="425"/>
      <c r="KPJ219" s="425"/>
      <c r="KPK219" s="425"/>
      <c r="KPL219" s="425"/>
      <c r="KPM219" s="425"/>
      <c r="KPN219" s="425"/>
      <c r="KPO219" s="425"/>
      <c r="KPP219" s="425"/>
      <c r="KPQ219" s="425"/>
      <c r="KPR219" s="425"/>
      <c r="KPS219" s="425"/>
      <c r="KPT219" s="425"/>
      <c r="KPU219" s="425"/>
      <c r="KPV219" s="425"/>
      <c r="KPW219" s="425"/>
      <c r="KPX219" s="425"/>
      <c r="KPY219" s="425"/>
      <c r="KPZ219" s="425"/>
      <c r="KQA219" s="425"/>
      <c r="KQB219" s="425"/>
      <c r="KQC219" s="425"/>
      <c r="KQD219" s="425"/>
      <c r="KQE219" s="425"/>
      <c r="KQF219" s="425"/>
      <c r="KQG219" s="425"/>
      <c r="KQH219" s="425"/>
      <c r="KQI219" s="425"/>
      <c r="KQJ219" s="425"/>
      <c r="KQK219" s="425"/>
      <c r="KQL219" s="425"/>
      <c r="KQM219" s="425"/>
      <c r="KQN219" s="425"/>
      <c r="KQO219" s="425"/>
      <c r="KQP219" s="425"/>
      <c r="KQQ219" s="425"/>
      <c r="KQR219" s="425"/>
      <c r="KQS219" s="425"/>
      <c r="KQT219" s="425"/>
      <c r="KQU219" s="425"/>
      <c r="KQV219" s="425"/>
      <c r="KQW219" s="425"/>
      <c r="KQX219" s="425"/>
      <c r="KQY219" s="425"/>
      <c r="KQZ219" s="425"/>
      <c r="KRA219" s="425"/>
      <c r="KRB219" s="425"/>
      <c r="KRC219" s="425"/>
      <c r="KRD219" s="425"/>
      <c r="KRE219" s="425"/>
      <c r="KRF219" s="425"/>
      <c r="KRG219" s="425"/>
      <c r="KRH219" s="425"/>
      <c r="KRI219" s="425"/>
      <c r="KRJ219" s="425"/>
      <c r="KRK219" s="425"/>
      <c r="KRL219" s="425"/>
      <c r="KRM219" s="425"/>
      <c r="KRN219" s="425"/>
      <c r="KRO219" s="425"/>
      <c r="KRP219" s="425"/>
      <c r="KRQ219" s="425"/>
      <c r="KRR219" s="425"/>
      <c r="KRS219" s="425"/>
      <c r="KRT219" s="425"/>
      <c r="KRU219" s="425"/>
      <c r="KRV219" s="425"/>
      <c r="KRW219" s="425"/>
      <c r="KRX219" s="425"/>
      <c r="KRY219" s="425"/>
      <c r="KRZ219" s="425"/>
      <c r="KSA219" s="425"/>
      <c r="KSB219" s="425"/>
      <c r="KSC219" s="425"/>
      <c r="KSD219" s="425"/>
      <c r="KSE219" s="425"/>
      <c r="KSF219" s="425"/>
      <c r="KSG219" s="425"/>
      <c r="KSH219" s="425"/>
      <c r="KSI219" s="425"/>
      <c r="KSJ219" s="425"/>
      <c r="KSK219" s="425"/>
      <c r="KSL219" s="425"/>
      <c r="KSM219" s="425"/>
      <c r="KSN219" s="425"/>
      <c r="KSO219" s="425"/>
      <c r="KSP219" s="425"/>
      <c r="KSQ219" s="425"/>
      <c r="KSR219" s="425"/>
      <c r="KSS219" s="425"/>
      <c r="KST219" s="425"/>
      <c r="KSU219" s="425"/>
      <c r="KSV219" s="425"/>
      <c r="KSW219" s="425"/>
      <c r="KSX219" s="425"/>
      <c r="KSY219" s="425"/>
      <c r="KSZ219" s="425"/>
      <c r="KTA219" s="425"/>
      <c r="KTB219" s="425"/>
      <c r="KTC219" s="425"/>
      <c r="KTD219" s="425"/>
      <c r="KTE219" s="425"/>
      <c r="KTF219" s="425"/>
      <c r="KTG219" s="425"/>
      <c r="KTH219" s="425"/>
      <c r="KTI219" s="425"/>
      <c r="KTJ219" s="425"/>
      <c r="KTK219" s="425"/>
      <c r="KTL219" s="425"/>
      <c r="KTM219" s="425"/>
      <c r="KTN219" s="425"/>
      <c r="KTO219" s="425"/>
      <c r="KTP219" s="425"/>
      <c r="KTQ219" s="425"/>
      <c r="KTR219" s="425"/>
      <c r="KTS219" s="425"/>
      <c r="KTT219" s="425"/>
      <c r="KTU219" s="425"/>
      <c r="KTV219" s="425"/>
      <c r="KTW219" s="425"/>
      <c r="KTX219" s="425"/>
      <c r="KTY219" s="425"/>
      <c r="KTZ219" s="425"/>
      <c r="KUA219" s="425"/>
      <c r="KUB219" s="425"/>
      <c r="KUC219" s="425"/>
      <c r="KUD219" s="425"/>
      <c r="KUE219" s="425"/>
      <c r="KUF219" s="425"/>
      <c r="KUG219" s="425"/>
      <c r="KUH219" s="425"/>
      <c r="KUI219" s="425"/>
      <c r="KUJ219" s="425"/>
      <c r="KUK219" s="425"/>
      <c r="KUL219" s="425"/>
      <c r="KUM219" s="425"/>
      <c r="KUN219" s="425"/>
      <c r="KUO219" s="425"/>
      <c r="KUP219" s="425"/>
      <c r="KUQ219" s="425"/>
      <c r="KUR219" s="425"/>
      <c r="KUS219" s="425"/>
      <c r="KUT219" s="425"/>
      <c r="KUU219" s="425"/>
      <c r="KUV219" s="425"/>
      <c r="KUW219" s="425"/>
      <c r="KUX219" s="425"/>
      <c r="KUY219" s="425"/>
      <c r="KUZ219" s="425"/>
      <c r="KVA219" s="425"/>
      <c r="KVB219" s="425"/>
      <c r="KVC219" s="425"/>
      <c r="KVD219" s="425"/>
      <c r="KVE219" s="425"/>
      <c r="KVF219" s="425"/>
      <c r="KVG219" s="425"/>
      <c r="KVH219" s="425"/>
      <c r="KVI219" s="425"/>
      <c r="KVJ219" s="425"/>
      <c r="KVK219" s="425"/>
      <c r="KVL219" s="425"/>
      <c r="KVM219" s="425"/>
      <c r="KVN219" s="425"/>
      <c r="KVO219" s="425"/>
      <c r="KVP219" s="425"/>
      <c r="KVQ219" s="425"/>
      <c r="KVR219" s="425"/>
      <c r="KVS219" s="425"/>
      <c r="KVT219" s="425"/>
      <c r="KVU219" s="425"/>
      <c r="KVV219" s="425"/>
      <c r="KVW219" s="425"/>
      <c r="KVX219" s="425"/>
      <c r="KVY219" s="425"/>
      <c r="KVZ219" s="425"/>
      <c r="KWA219" s="425"/>
      <c r="KWB219" s="425"/>
      <c r="KWC219" s="425"/>
      <c r="KWD219" s="425"/>
      <c r="KWE219" s="425"/>
      <c r="KWF219" s="425"/>
      <c r="KWG219" s="425"/>
      <c r="KWH219" s="425"/>
      <c r="KWI219" s="425"/>
      <c r="KWJ219" s="425"/>
      <c r="KWK219" s="425"/>
      <c r="KWL219" s="425"/>
      <c r="KWM219" s="425"/>
      <c r="KWN219" s="425"/>
      <c r="KWO219" s="425"/>
      <c r="KWP219" s="425"/>
      <c r="KWQ219" s="425"/>
      <c r="KWR219" s="425"/>
      <c r="KWS219" s="425"/>
      <c r="KWT219" s="425"/>
      <c r="KWU219" s="425"/>
      <c r="KWV219" s="425"/>
      <c r="KWW219" s="425"/>
      <c r="KWX219" s="425"/>
      <c r="KWY219" s="425"/>
      <c r="KWZ219" s="425"/>
      <c r="KXA219" s="425"/>
      <c r="KXB219" s="425"/>
      <c r="KXC219" s="425"/>
      <c r="KXD219" s="425"/>
      <c r="KXE219" s="425"/>
      <c r="KXF219" s="425"/>
      <c r="KXG219" s="425"/>
      <c r="KXH219" s="425"/>
      <c r="KXI219" s="425"/>
      <c r="KXJ219" s="425"/>
      <c r="KXK219" s="425"/>
      <c r="KXL219" s="425"/>
      <c r="KXM219" s="425"/>
      <c r="KXN219" s="425"/>
      <c r="KXO219" s="425"/>
      <c r="KXP219" s="425"/>
      <c r="KXQ219" s="425"/>
      <c r="KXR219" s="425"/>
      <c r="KXS219" s="425"/>
      <c r="KXT219" s="425"/>
      <c r="KXU219" s="425"/>
      <c r="KXV219" s="425"/>
      <c r="KXW219" s="425"/>
      <c r="KXX219" s="425"/>
      <c r="KXY219" s="425"/>
      <c r="KXZ219" s="425"/>
      <c r="KYA219" s="425"/>
      <c r="KYB219" s="425"/>
      <c r="KYC219" s="425"/>
      <c r="KYD219" s="425"/>
      <c r="KYE219" s="425"/>
      <c r="KYF219" s="425"/>
      <c r="KYG219" s="425"/>
      <c r="KYH219" s="425"/>
      <c r="KYI219" s="425"/>
      <c r="KYJ219" s="425"/>
      <c r="KYK219" s="425"/>
      <c r="KYL219" s="425"/>
      <c r="KYM219" s="425"/>
      <c r="KYN219" s="425"/>
      <c r="KYO219" s="425"/>
      <c r="KYP219" s="425"/>
      <c r="KYQ219" s="425"/>
      <c r="KYR219" s="425"/>
      <c r="KYS219" s="425"/>
      <c r="KYT219" s="425"/>
      <c r="KYU219" s="425"/>
      <c r="KYV219" s="425"/>
      <c r="KYW219" s="425"/>
      <c r="KYX219" s="425"/>
      <c r="KYY219" s="425"/>
      <c r="KYZ219" s="425"/>
      <c r="KZA219" s="425"/>
      <c r="KZB219" s="425"/>
      <c r="KZC219" s="425"/>
      <c r="KZD219" s="425"/>
      <c r="KZE219" s="425"/>
      <c r="KZF219" s="425"/>
      <c r="KZG219" s="425"/>
      <c r="KZH219" s="425"/>
      <c r="KZI219" s="425"/>
      <c r="KZJ219" s="425"/>
      <c r="KZK219" s="425"/>
      <c r="KZL219" s="425"/>
      <c r="KZM219" s="425"/>
      <c r="KZN219" s="425"/>
      <c r="KZO219" s="425"/>
      <c r="KZP219" s="425"/>
      <c r="KZQ219" s="425"/>
      <c r="KZR219" s="425"/>
      <c r="KZS219" s="425"/>
      <c r="KZT219" s="425"/>
      <c r="KZU219" s="425"/>
      <c r="KZV219" s="425"/>
      <c r="KZW219" s="425"/>
      <c r="KZX219" s="425"/>
      <c r="KZY219" s="425"/>
      <c r="KZZ219" s="425"/>
      <c r="LAA219" s="425"/>
      <c r="LAB219" s="425"/>
      <c r="LAC219" s="425"/>
      <c r="LAD219" s="425"/>
      <c r="LAE219" s="425"/>
      <c r="LAF219" s="425"/>
      <c r="LAG219" s="425"/>
      <c r="LAH219" s="425"/>
      <c r="LAI219" s="425"/>
      <c r="LAJ219" s="425"/>
      <c r="LAK219" s="425"/>
      <c r="LAL219" s="425"/>
      <c r="LAM219" s="425"/>
      <c r="LAN219" s="425"/>
      <c r="LAO219" s="425"/>
      <c r="LAP219" s="425"/>
      <c r="LAQ219" s="425"/>
      <c r="LAR219" s="425"/>
      <c r="LAS219" s="425"/>
      <c r="LAT219" s="425"/>
      <c r="LAU219" s="425"/>
      <c r="LAV219" s="425"/>
      <c r="LAW219" s="425"/>
      <c r="LAX219" s="425"/>
      <c r="LAY219" s="425"/>
      <c r="LAZ219" s="425"/>
      <c r="LBA219" s="425"/>
      <c r="LBB219" s="425"/>
      <c r="LBC219" s="425"/>
      <c r="LBD219" s="425"/>
      <c r="LBE219" s="425"/>
      <c r="LBF219" s="425"/>
      <c r="LBG219" s="425"/>
      <c r="LBH219" s="425"/>
      <c r="LBI219" s="425"/>
      <c r="LBJ219" s="425"/>
      <c r="LBK219" s="425"/>
      <c r="LBL219" s="425"/>
      <c r="LBM219" s="425"/>
      <c r="LBN219" s="425"/>
      <c r="LBO219" s="425"/>
      <c r="LBP219" s="425"/>
      <c r="LBQ219" s="425"/>
      <c r="LBR219" s="425"/>
      <c r="LBS219" s="425"/>
      <c r="LBT219" s="425"/>
      <c r="LBU219" s="425"/>
      <c r="LBV219" s="425"/>
      <c r="LBW219" s="425"/>
      <c r="LBX219" s="425"/>
      <c r="LBY219" s="425"/>
      <c r="LBZ219" s="425"/>
      <c r="LCA219" s="425"/>
      <c r="LCB219" s="425"/>
      <c r="LCC219" s="425"/>
      <c r="LCD219" s="425"/>
      <c r="LCE219" s="425"/>
      <c r="LCF219" s="425"/>
      <c r="LCG219" s="425"/>
      <c r="LCH219" s="425"/>
      <c r="LCI219" s="425"/>
      <c r="LCJ219" s="425"/>
      <c r="LCK219" s="425"/>
      <c r="LCL219" s="425"/>
      <c r="LCM219" s="425"/>
      <c r="LCN219" s="425"/>
      <c r="LCO219" s="425"/>
      <c r="LCP219" s="425"/>
      <c r="LCQ219" s="425"/>
      <c r="LCR219" s="425"/>
      <c r="LCS219" s="425"/>
      <c r="LCT219" s="425"/>
      <c r="LCU219" s="425"/>
      <c r="LCV219" s="425"/>
      <c r="LCW219" s="425"/>
      <c r="LCX219" s="425"/>
      <c r="LCY219" s="425"/>
      <c r="LCZ219" s="425"/>
      <c r="LDA219" s="425"/>
      <c r="LDB219" s="425"/>
      <c r="LDC219" s="425"/>
      <c r="LDD219" s="425"/>
      <c r="LDE219" s="425"/>
      <c r="LDF219" s="425"/>
      <c r="LDG219" s="425"/>
      <c r="LDH219" s="425"/>
      <c r="LDI219" s="425"/>
      <c r="LDJ219" s="425"/>
      <c r="LDK219" s="425"/>
      <c r="LDL219" s="425"/>
      <c r="LDM219" s="425"/>
      <c r="LDN219" s="425"/>
      <c r="LDO219" s="425"/>
      <c r="LDP219" s="425"/>
      <c r="LDQ219" s="425"/>
      <c r="LDR219" s="425"/>
      <c r="LDS219" s="425"/>
      <c r="LDT219" s="425"/>
      <c r="LDU219" s="425"/>
      <c r="LDV219" s="425"/>
      <c r="LDW219" s="425"/>
      <c r="LDX219" s="425"/>
      <c r="LDY219" s="425"/>
      <c r="LDZ219" s="425"/>
      <c r="LEA219" s="425"/>
      <c r="LEB219" s="425"/>
      <c r="LEC219" s="425"/>
      <c r="LED219" s="425"/>
      <c r="LEE219" s="425"/>
      <c r="LEF219" s="425"/>
      <c r="LEG219" s="425"/>
      <c r="LEH219" s="425"/>
      <c r="LEI219" s="425"/>
      <c r="LEJ219" s="425"/>
      <c r="LEK219" s="425"/>
      <c r="LEL219" s="425"/>
      <c r="LEM219" s="425"/>
      <c r="LEN219" s="425"/>
      <c r="LEO219" s="425"/>
      <c r="LEP219" s="425"/>
      <c r="LEQ219" s="425"/>
      <c r="LER219" s="425"/>
      <c r="LES219" s="425"/>
      <c r="LET219" s="425"/>
      <c r="LEU219" s="425"/>
      <c r="LEV219" s="425"/>
      <c r="LEW219" s="425"/>
      <c r="LEX219" s="425"/>
      <c r="LEY219" s="425"/>
      <c r="LEZ219" s="425"/>
      <c r="LFA219" s="425"/>
      <c r="LFB219" s="425"/>
      <c r="LFC219" s="425"/>
      <c r="LFD219" s="425"/>
      <c r="LFE219" s="425"/>
      <c r="LFF219" s="425"/>
      <c r="LFG219" s="425"/>
      <c r="LFH219" s="425"/>
      <c r="LFI219" s="425"/>
      <c r="LFJ219" s="425"/>
      <c r="LFK219" s="425"/>
      <c r="LFL219" s="425"/>
      <c r="LFM219" s="425"/>
      <c r="LFN219" s="425"/>
      <c r="LFO219" s="425"/>
      <c r="LFP219" s="425"/>
      <c r="LFQ219" s="425"/>
      <c r="LFR219" s="425"/>
      <c r="LFS219" s="425"/>
      <c r="LFT219" s="425"/>
      <c r="LFU219" s="425"/>
      <c r="LFV219" s="425"/>
      <c r="LFW219" s="425"/>
      <c r="LFX219" s="425"/>
      <c r="LFY219" s="425"/>
      <c r="LFZ219" s="425"/>
      <c r="LGA219" s="425"/>
      <c r="LGB219" s="425"/>
      <c r="LGC219" s="425"/>
      <c r="LGD219" s="425"/>
      <c r="LGE219" s="425"/>
      <c r="LGF219" s="425"/>
      <c r="LGG219" s="425"/>
      <c r="LGH219" s="425"/>
      <c r="LGI219" s="425"/>
      <c r="LGJ219" s="425"/>
      <c r="LGK219" s="425"/>
      <c r="LGL219" s="425"/>
      <c r="LGM219" s="425"/>
      <c r="LGN219" s="425"/>
      <c r="LGO219" s="425"/>
      <c r="LGP219" s="425"/>
      <c r="LGQ219" s="425"/>
      <c r="LGR219" s="425"/>
      <c r="LGS219" s="425"/>
      <c r="LGT219" s="425"/>
      <c r="LGU219" s="425"/>
      <c r="LGV219" s="425"/>
      <c r="LGW219" s="425"/>
      <c r="LGX219" s="425"/>
      <c r="LGY219" s="425"/>
      <c r="LGZ219" s="425"/>
      <c r="LHA219" s="425"/>
      <c r="LHB219" s="425"/>
      <c r="LHC219" s="425"/>
      <c r="LHD219" s="425"/>
      <c r="LHE219" s="425"/>
      <c r="LHF219" s="425"/>
      <c r="LHG219" s="425"/>
      <c r="LHH219" s="425"/>
      <c r="LHI219" s="425"/>
      <c r="LHJ219" s="425"/>
      <c r="LHK219" s="425"/>
      <c r="LHL219" s="425"/>
      <c r="LHM219" s="425"/>
      <c r="LHN219" s="425"/>
      <c r="LHO219" s="425"/>
      <c r="LHP219" s="425"/>
      <c r="LHQ219" s="425"/>
      <c r="LHR219" s="425"/>
      <c r="LHS219" s="425"/>
      <c r="LHT219" s="425"/>
      <c r="LHU219" s="425"/>
      <c r="LHV219" s="425"/>
      <c r="LHW219" s="425"/>
      <c r="LHX219" s="425"/>
      <c r="LHY219" s="425"/>
      <c r="LHZ219" s="425"/>
      <c r="LIA219" s="425"/>
      <c r="LIB219" s="425"/>
      <c r="LIC219" s="425"/>
      <c r="LID219" s="425"/>
      <c r="LIE219" s="425"/>
      <c r="LIF219" s="425"/>
      <c r="LIG219" s="425"/>
      <c r="LIH219" s="425"/>
      <c r="LII219" s="425"/>
      <c r="LIJ219" s="425"/>
      <c r="LIK219" s="425"/>
      <c r="LIL219" s="425"/>
      <c r="LIM219" s="425"/>
      <c r="LIN219" s="425"/>
      <c r="LIO219" s="425"/>
      <c r="LIP219" s="425"/>
      <c r="LIQ219" s="425"/>
      <c r="LIR219" s="425"/>
      <c r="LIS219" s="425"/>
      <c r="LIT219" s="425"/>
      <c r="LIU219" s="425"/>
      <c r="LIV219" s="425"/>
      <c r="LIW219" s="425"/>
      <c r="LIX219" s="425"/>
      <c r="LIY219" s="425"/>
      <c r="LIZ219" s="425"/>
      <c r="LJA219" s="425"/>
      <c r="LJB219" s="425"/>
      <c r="LJC219" s="425"/>
      <c r="LJD219" s="425"/>
      <c r="LJE219" s="425"/>
      <c r="LJF219" s="425"/>
      <c r="LJG219" s="425"/>
      <c r="LJH219" s="425"/>
      <c r="LJI219" s="425"/>
      <c r="LJJ219" s="425"/>
      <c r="LJK219" s="425"/>
      <c r="LJL219" s="425"/>
      <c r="LJM219" s="425"/>
      <c r="LJN219" s="425"/>
      <c r="LJO219" s="425"/>
      <c r="LJP219" s="425"/>
      <c r="LJQ219" s="425"/>
      <c r="LJR219" s="425"/>
      <c r="LJS219" s="425"/>
      <c r="LJT219" s="425"/>
      <c r="LJU219" s="425"/>
      <c r="LJV219" s="425"/>
      <c r="LJW219" s="425"/>
      <c r="LJX219" s="425"/>
      <c r="LJY219" s="425"/>
      <c r="LJZ219" s="425"/>
      <c r="LKA219" s="425"/>
      <c r="LKB219" s="425"/>
      <c r="LKC219" s="425"/>
      <c r="LKD219" s="425"/>
      <c r="LKE219" s="425"/>
      <c r="LKF219" s="425"/>
      <c r="LKG219" s="425"/>
      <c r="LKH219" s="425"/>
      <c r="LKI219" s="425"/>
      <c r="LKJ219" s="425"/>
      <c r="LKK219" s="425"/>
      <c r="LKL219" s="425"/>
      <c r="LKM219" s="425"/>
      <c r="LKN219" s="425"/>
      <c r="LKO219" s="425"/>
      <c r="LKP219" s="425"/>
      <c r="LKQ219" s="425"/>
      <c r="LKR219" s="425"/>
      <c r="LKS219" s="425"/>
      <c r="LKT219" s="425"/>
      <c r="LKU219" s="425"/>
      <c r="LKV219" s="425"/>
      <c r="LKW219" s="425"/>
      <c r="LKX219" s="425"/>
      <c r="LKY219" s="425"/>
      <c r="LKZ219" s="425"/>
      <c r="LLA219" s="425"/>
      <c r="LLB219" s="425"/>
      <c r="LLC219" s="425"/>
      <c r="LLD219" s="425"/>
      <c r="LLE219" s="425"/>
      <c r="LLF219" s="425"/>
      <c r="LLG219" s="425"/>
      <c r="LLH219" s="425"/>
      <c r="LLI219" s="425"/>
      <c r="LLJ219" s="425"/>
      <c r="LLK219" s="425"/>
      <c r="LLL219" s="425"/>
      <c r="LLM219" s="425"/>
      <c r="LLN219" s="425"/>
      <c r="LLO219" s="425"/>
      <c r="LLP219" s="425"/>
      <c r="LLQ219" s="425"/>
      <c r="LLR219" s="425"/>
      <c r="LLS219" s="425"/>
      <c r="LLT219" s="425"/>
      <c r="LLU219" s="425"/>
      <c r="LLV219" s="425"/>
      <c r="LLW219" s="425"/>
      <c r="LLX219" s="425"/>
      <c r="LLY219" s="425"/>
      <c r="LLZ219" s="425"/>
      <c r="LMA219" s="425"/>
      <c r="LMB219" s="425"/>
      <c r="LMC219" s="425"/>
      <c r="LMD219" s="425"/>
      <c r="LME219" s="425"/>
      <c r="LMF219" s="425"/>
      <c r="LMG219" s="425"/>
      <c r="LMH219" s="425"/>
      <c r="LMI219" s="425"/>
      <c r="LMJ219" s="425"/>
      <c r="LMK219" s="425"/>
      <c r="LML219" s="425"/>
      <c r="LMM219" s="425"/>
      <c r="LMN219" s="425"/>
      <c r="LMO219" s="425"/>
      <c r="LMP219" s="425"/>
      <c r="LMQ219" s="425"/>
      <c r="LMR219" s="425"/>
      <c r="LMS219" s="425"/>
      <c r="LMT219" s="425"/>
      <c r="LMU219" s="425"/>
      <c r="LMV219" s="425"/>
      <c r="LMW219" s="425"/>
      <c r="LMX219" s="425"/>
      <c r="LMY219" s="425"/>
      <c r="LMZ219" s="425"/>
      <c r="LNA219" s="425"/>
      <c r="LNB219" s="425"/>
      <c r="LNC219" s="425"/>
      <c r="LND219" s="425"/>
      <c r="LNE219" s="425"/>
      <c r="LNF219" s="425"/>
      <c r="LNG219" s="425"/>
      <c r="LNH219" s="425"/>
      <c r="LNI219" s="425"/>
      <c r="LNJ219" s="425"/>
      <c r="LNK219" s="425"/>
      <c r="LNL219" s="425"/>
      <c r="LNM219" s="425"/>
      <c r="LNN219" s="425"/>
      <c r="LNO219" s="425"/>
      <c r="LNP219" s="425"/>
      <c r="LNQ219" s="425"/>
      <c r="LNR219" s="425"/>
      <c r="LNS219" s="425"/>
      <c r="LNT219" s="425"/>
      <c r="LNU219" s="425"/>
      <c r="LNV219" s="425"/>
      <c r="LNW219" s="425"/>
      <c r="LNX219" s="425"/>
      <c r="LNY219" s="425"/>
      <c r="LNZ219" s="425"/>
      <c r="LOA219" s="425"/>
      <c r="LOB219" s="425"/>
      <c r="LOC219" s="425"/>
      <c r="LOD219" s="425"/>
      <c r="LOE219" s="425"/>
      <c r="LOF219" s="425"/>
      <c r="LOG219" s="425"/>
      <c r="LOH219" s="425"/>
      <c r="LOI219" s="425"/>
      <c r="LOJ219" s="425"/>
      <c r="LOK219" s="425"/>
      <c r="LOL219" s="425"/>
      <c r="LOM219" s="425"/>
      <c r="LON219" s="425"/>
      <c r="LOO219" s="425"/>
      <c r="LOP219" s="425"/>
      <c r="LOQ219" s="425"/>
      <c r="LOR219" s="425"/>
      <c r="LOS219" s="425"/>
      <c r="LOT219" s="425"/>
      <c r="LOU219" s="425"/>
      <c r="LOV219" s="425"/>
      <c r="LOW219" s="425"/>
      <c r="LOX219" s="425"/>
      <c r="LOY219" s="425"/>
      <c r="LOZ219" s="425"/>
      <c r="LPA219" s="425"/>
      <c r="LPB219" s="425"/>
      <c r="LPC219" s="425"/>
      <c r="LPD219" s="425"/>
      <c r="LPE219" s="425"/>
      <c r="LPF219" s="425"/>
      <c r="LPG219" s="425"/>
      <c r="LPH219" s="425"/>
      <c r="LPI219" s="425"/>
      <c r="LPJ219" s="425"/>
      <c r="LPK219" s="425"/>
      <c r="LPL219" s="425"/>
      <c r="LPM219" s="425"/>
      <c r="LPN219" s="425"/>
      <c r="LPO219" s="425"/>
      <c r="LPP219" s="425"/>
      <c r="LPQ219" s="425"/>
      <c r="LPR219" s="425"/>
      <c r="LPS219" s="425"/>
      <c r="LPT219" s="425"/>
      <c r="LPU219" s="425"/>
      <c r="LPV219" s="425"/>
      <c r="LPW219" s="425"/>
      <c r="LPX219" s="425"/>
      <c r="LPY219" s="425"/>
      <c r="LPZ219" s="425"/>
      <c r="LQA219" s="425"/>
      <c r="LQB219" s="425"/>
      <c r="LQC219" s="425"/>
      <c r="LQD219" s="425"/>
      <c r="LQE219" s="425"/>
      <c r="LQF219" s="425"/>
      <c r="LQG219" s="425"/>
      <c r="LQH219" s="425"/>
      <c r="LQI219" s="425"/>
      <c r="LQJ219" s="425"/>
      <c r="LQK219" s="425"/>
      <c r="LQL219" s="425"/>
      <c r="LQM219" s="425"/>
      <c r="LQN219" s="425"/>
      <c r="LQO219" s="425"/>
      <c r="LQP219" s="425"/>
      <c r="LQQ219" s="425"/>
      <c r="LQR219" s="425"/>
      <c r="LQS219" s="425"/>
      <c r="LQT219" s="425"/>
      <c r="LQU219" s="425"/>
      <c r="LQV219" s="425"/>
      <c r="LQW219" s="425"/>
      <c r="LQX219" s="425"/>
      <c r="LQY219" s="425"/>
      <c r="LQZ219" s="425"/>
      <c r="LRA219" s="425"/>
      <c r="LRB219" s="425"/>
      <c r="LRC219" s="425"/>
      <c r="LRD219" s="425"/>
      <c r="LRE219" s="425"/>
      <c r="LRF219" s="425"/>
      <c r="LRG219" s="425"/>
      <c r="LRH219" s="425"/>
      <c r="LRI219" s="425"/>
      <c r="LRJ219" s="425"/>
      <c r="LRK219" s="425"/>
      <c r="LRL219" s="425"/>
      <c r="LRM219" s="425"/>
      <c r="LRN219" s="425"/>
      <c r="LRO219" s="425"/>
      <c r="LRP219" s="425"/>
      <c r="LRQ219" s="425"/>
      <c r="LRR219" s="425"/>
      <c r="LRS219" s="425"/>
      <c r="LRT219" s="425"/>
      <c r="LRU219" s="425"/>
      <c r="LRV219" s="425"/>
      <c r="LRW219" s="425"/>
      <c r="LRX219" s="425"/>
      <c r="LRY219" s="425"/>
      <c r="LRZ219" s="425"/>
      <c r="LSA219" s="425"/>
      <c r="LSB219" s="425"/>
      <c r="LSC219" s="425"/>
      <c r="LSD219" s="425"/>
      <c r="LSE219" s="425"/>
      <c r="LSF219" s="425"/>
      <c r="LSG219" s="425"/>
      <c r="LSH219" s="425"/>
      <c r="LSI219" s="425"/>
      <c r="LSJ219" s="425"/>
      <c r="LSK219" s="425"/>
      <c r="LSL219" s="425"/>
      <c r="LSM219" s="425"/>
      <c r="LSN219" s="425"/>
      <c r="LSO219" s="425"/>
      <c r="LSP219" s="425"/>
      <c r="LSQ219" s="425"/>
      <c r="LSR219" s="425"/>
      <c r="LSS219" s="425"/>
      <c r="LST219" s="425"/>
      <c r="LSU219" s="425"/>
      <c r="LSV219" s="425"/>
      <c r="LSW219" s="425"/>
      <c r="LSX219" s="425"/>
      <c r="LSY219" s="425"/>
      <c r="LSZ219" s="425"/>
      <c r="LTA219" s="425"/>
      <c r="LTB219" s="425"/>
      <c r="LTC219" s="425"/>
      <c r="LTD219" s="425"/>
      <c r="LTE219" s="425"/>
      <c r="LTF219" s="425"/>
      <c r="LTG219" s="425"/>
      <c r="LTH219" s="425"/>
      <c r="LTI219" s="425"/>
      <c r="LTJ219" s="425"/>
      <c r="LTK219" s="425"/>
      <c r="LTL219" s="425"/>
      <c r="LTM219" s="425"/>
      <c r="LTN219" s="425"/>
      <c r="LTO219" s="425"/>
      <c r="LTP219" s="425"/>
      <c r="LTQ219" s="425"/>
      <c r="LTR219" s="425"/>
      <c r="LTS219" s="425"/>
      <c r="LTT219" s="425"/>
      <c r="LTU219" s="425"/>
      <c r="LTV219" s="425"/>
      <c r="LTW219" s="425"/>
      <c r="LTX219" s="425"/>
      <c r="LTY219" s="425"/>
      <c r="LTZ219" s="425"/>
      <c r="LUA219" s="425"/>
      <c r="LUB219" s="425"/>
      <c r="LUC219" s="425"/>
      <c r="LUD219" s="425"/>
      <c r="LUE219" s="425"/>
      <c r="LUF219" s="425"/>
      <c r="LUG219" s="425"/>
      <c r="LUH219" s="425"/>
      <c r="LUI219" s="425"/>
      <c r="LUJ219" s="425"/>
      <c r="LUK219" s="425"/>
      <c r="LUL219" s="425"/>
      <c r="LUM219" s="425"/>
      <c r="LUN219" s="425"/>
      <c r="LUO219" s="425"/>
      <c r="LUP219" s="425"/>
      <c r="LUQ219" s="425"/>
      <c r="LUR219" s="425"/>
      <c r="LUS219" s="425"/>
      <c r="LUT219" s="425"/>
      <c r="LUU219" s="425"/>
      <c r="LUV219" s="425"/>
      <c r="LUW219" s="425"/>
      <c r="LUX219" s="425"/>
      <c r="LUY219" s="425"/>
      <c r="LUZ219" s="425"/>
      <c r="LVA219" s="425"/>
      <c r="LVB219" s="425"/>
      <c r="LVC219" s="425"/>
      <c r="LVD219" s="425"/>
      <c r="LVE219" s="425"/>
      <c r="LVF219" s="425"/>
      <c r="LVG219" s="425"/>
      <c r="LVH219" s="425"/>
      <c r="LVI219" s="425"/>
      <c r="LVJ219" s="425"/>
      <c r="LVK219" s="425"/>
      <c r="LVL219" s="425"/>
      <c r="LVM219" s="425"/>
      <c r="LVN219" s="425"/>
      <c r="LVO219" s="425"/>
      <c r="LVP219" s="425"/>
      <c r="LVQ219" s="425"/>
      <c r="LVR219" s="425"/>
      <c r="LVS219" s="425"/>
      <c r="LVT219" s="425"/>
      <c r="LVU219" s="425"/>
      <c r="LVV219" s="425"/>
      <c r="LVW219" s="425"/>
      <c r="LVX219" s="425"/>
      <c r="LVY219" s="425"/>
      <c r="LVZ219" s="425"/>
      <c r="LWA219" s="425"/>
      <c r="LWB219" s="425"/>
      <c r="LWC219" s="425"/>
      <c r="LWD219" s="425"/>
      <c r="LWE219" s="425"/>
      <c r="LWF219" s="425"/>
      <c r="LWG219" s="425"/>
      <c r="LWH219" s="425"/>
      <c r="LWI219" s="425"/>
      <c r="LWJ219" s="425"/>
      <c r="LWK219" s="425"/>
      <c r="LWL219" s="425"/>
      <c r="LWM219" s="425"/>
      <c r="LWN219" s="425"/>
      <c r="LWO219" s="425"/>
      <c r="LWP219" s="425"/>
      <c r="LWQ219" s="425"/>
      <c r="LWR219" s="425"/>
      <c r="LWS219" s="425"/>
      <c r="LWT219" s="425"/>
      <c r="LWU219" s="425"/>
      <c r="LWV219" s="425"/>
      <c r="LWW219" s="425"/>
      <c r="LWX219" s="425"/>
      <c r="LWY219" s="425"/>
      <c r="LWZ219" s="425"/>
      <c r="LXA219" s="425"/>
      <c r="LXB219" s="425"/>
      <c r="LXC219" s="425"/>
      <c r="LXD219" s="425"/>
      <c r="LXE219" s="425"/>
      <c r="LXF219" s="425"/>
      <c r="LXG219" s="425"/>
      <c r="LXH219" s="425"/>
      <c r="LXI219" s="425"/>
      <c r="LXJ219" s="425"/>
      <c r="LXK219" s="425"/>
      <c r="LXL219" s="425"/>
      <c r="LXM219" s="425"/>
      <c r="LXN219" s="425"/>
      <c r="LXO219" s="425"/>
      <c r="LXP219" s="425"/>
      <c r="LXQ219" s="425"/>
      <c r="LXR219" s="425"/>
      <c r="LXS219" s="425"/>
      <c r="LXT219" s="425"/>
      <c r="LXU219" s="425"/>
      <c r="LXV219" s="425"/>
      <c r="LXW219" s="425"/>
      <c r="LXX219" s="425"/>
      <c r="LXY219" s="425"/>
      <c r="LXZ219" s="425"/>
      <c r="LYA219" s="425"/>
      <c r="LYB219" s="425"/>
      <c r="LYC219" s="425"/>
      <c r="LYD219" s="425"/>
      <c r="LYE219" s="425"/>
      <c r="LYF219" s="425"/>
      <c r="LYG219" s="425"/>
      <c r="LYH219" s="425"/>
      <c r="LYI219" s="425"/>
      <c r="LYJ219" s="425"/>
      <c r="LYK219" s="425"/>
      <c r="LYL219" s="425"/>
      <c r="LYM219" s="425"/>
      <c r="LYN219" s="425"/>
      <c r="LYO219" s="425"/>
      <c r="LYP219" s="425"/>
      <c r="LYQ219" s="425"/>
      <c r="LYR219" s="425"/>
      <c r="LYS219" s="425"/>
      <c r="LYT219" s="425"/>
      <c r="LYU219" s="425"/>
      <c r="LYV219" s="425"/>
      <c r="LYW219" s="425"/>
      <c r="LYX219" s="425"/>
      <c r="LYY219" s="425"/>
      <c r="LYZ219" s="425"/>
      <c r="LZA219" s="425"/>
      <c r="LZB219" s="425"/>
      <c r="LZC219" s="425"/>
      <c r="LZD219" s="425"/>
      <c r="LZE219" s="425"/>
      <c r="LZF219" s="425"/>
      <c r="LZG219" s="425"/>
      <c r="LZH219" s="425"/>
      <c r="LZI219" s="425"/>
      <c r="LZJ219" s="425"/>
      <c r="LZK219" s="425"/>
      <c r="LZL219" s="425"/>
      <c r="LZM219" s="425"/>
      <c r="LZN219" s="425"/>
      <c r="LZO219" s="425"/>
      <c r="LZP219" s="425"/>
      <c r="LZQ219" s="425"/>
      <c r="LZR219" s="425"/>
      <c r="LZS219" s="425"/>
      <c r="LZT219" s="425"/>
      <c r="LZU219" s="425"/>
      <c r="LZV219" s="425"/>
      <c r="LZW219" s="425"/>
      <c r="LZX219" s="425"/>
      <c r="LZY219" s="425"/>
      <c r="LZZ219" s="425"/>
      <c r="MAA219" s="425"/>
      <c r="MAB219" s="425"/>
      <c r="MAC219" s="425"/>
      <c r="MAD219" s="425"/>
      <c r="MAE219" s="425"/>
      <c r="MAF219" s="425"/>
      <c r="MAG219" s="425"/>
      <c r="MAH219" s="425"/>
      <c r="MAI219" s="425"/>
      <c r="MAJ219" s="425"/>
      <c r="MAK219" s="425"/>
      <c r="MAL219" s="425"/>
      <c r="MAM219" s="425"/>
      <c r="MAN219" s="425"/>
      <c r="MAO219" s="425"/>
      <c r="MAP219" s="425"/>
      <c r="MAQ219" s="425"/>
      <c r="MAR219" s="425"/>
      <c r="MAS219" s="425"/>
      <c r="MAT219" s="425"/>
      <c r="MAU219" s="425"/>
      <c r="MAV219" s="425"/>
      <c r="MAW219" s="425"/>
      <c r="MAX219" s="425"/>
      <c r="MAY219" s="425"/>
      <c r="MAZ219" s="425"/>
      <c r="MBA219" s="425"/>
      <c r="MBB219" s="425"/>
      <c r="MBC219" s="425"/>
      <c r="MBD219" s="425"/>
      <c r="MBE219" s="425"/>
      <c r="MBF219" s="425"/>
      <c r="MBG219" s="425"/>
      <c r="MBH219" s="425"/>
      <c r="MBI219" s="425"/>
      <c r="MBJ219" s="425"/>
      <c r="MBK219" s="425"/>
      <c r="MBL219" s="425"/>
      <c r="MBM219" s="425"/>
      <c r="MBN219" s="425"/>
      <c r="MBO219" s="425"/>
      <c r="MBP219" s="425"/>
      <c r="MBQ219" s="425"/>
      <c r="MBR219" s="425"/>
      <c r="MBS219" s="425"/>
      <c r="MBT219" s="425"/>
      <c r="MBU219" s="425"/>
      <c r="MBV219" s="425"/>
      <c r="MBW219" s="425"/>
      <c r="MBX219" s="425"/>
      <c r="MBY219" s="425"/>
      <c r="MBZ219" s="425"/>
      <c r="MCA219" s="425"/>
      <c r="MCB219" s="425"/>
      <c r="MCC219" s="425"/>
      <c r="MCD219" s="425"/>
      <c r="MCE219" s="425"/>
      <c r="MCF219" s="425"/>
      <c r="MCG219" s="425"/>
      <c r="MCH219" s="425"/>
      <c r="MCI219" s="425"/>
      <c r="MCJ219" s="425"/>
      <c r="MCK219" s="425"/>
      <c r="MCL219" s="425"/>
      <c r="MCM219" s="425"/>
      <c r="MCN219" s="425"/>
      <c r="MCO219" s="425"/>
      <c r="MCP219" s="425"/>
      <c r="MCQ219" s="425"/>
      <c r="MCR219" s="425"/>
      <c r="MCS219" s="425"/>
      <c r="MCT219" s="425"/>
      <c r="MCU219" s="425"/>
      <c r="MCV219" s="425"/>
      <c r="MCW219" s="425"/>
      <c r="MCX219" s="425"/>
      <c r="MCY219" s="425"/>
      <c r="MCZ219" s="425"/>
      <c r="MDA219" s="425"/>
      <c r="MDB219" s="425"/>
      <c r="MDC219" s="425"/>
      <c r="MDD219" s="425"/>
      <c r="MDE219" s="425"/>
      <c r="MDF219" s="425"/>
      <c r="MDG219" s="425"/>
      <c r="MDH219" s="425"/>
      <c r="MDI219" s="425"/>
      <c r="MDJ219" s="425"/>
      <c r="MDK219" s="425"/>
      <c r="MDL219" s="425"/>
      <c r="MDM219" s="425"/>
      <c r="MDN219" s="425"/>
      <c r="MDO219" s="425"/>
      <c r="MDP219" s="425"/>
      <c r="MDQ219" s="425"/>
      <c r="MDR219" s="425"/>
      <c r="MDS219" s="425"/>
      <c r="MDT219" s="425"/>
      <c r="MDU219" s="425"/>
      <c r="MDV219" s="425"/>
      <c r="MDW219" s="425"/>
      <c r="MDX219" s="425"/>
      <c r="MDY219" s="425"/>
      <c r="MDZ219" s="425"/>
      <c r="MEA219" s="425"/>
      <c r="MEB219" s="425"/>
      <c r="MEC219" s="425"/>
      <c r="MED219" s="425"/>
      <c r="MEE219" s="425"/>
      <c r="MEF219" s="425"/>
      <c r="MEG219" s="425"/>
      <c r="MEH219" s="425"/>
      <c r="MEI219" s="425"/>
      <c r="MEJ219" s="425"/>
      <c r="MEK219" s="425"/>
      <c r="MEL219" s="425"/>
      <c r="MEM219" s="425"/>
      <c r="MEN219" s="425"/>
      <c r="MEO219" s="425"/>
      <c r="MEP219" s="425"/>
      <c r="MEQ219" s="425"/>
      <c r="MER219" s="425"/>
      <c r="MES219" s="425"/>
      <c r="MET219" s="425"/>
      <c r="MEU219" s="425"/>
      <c r="MEV219" s="425"/>
      <c r="MEW219" s="425"/>
      <c r="MEX219" s="425"/>
      <c r="MEY219" s="425"/>
      <c r="MEZ219" s="425"/>
      <c r="MFA219" s="425"/>
      <c r="MFB219" s="425"/>
      <c r="MFC219" s="425"/>
      <c r="MFD219" s="425"/>
      <c r="MFE219" s="425"/>
      <c r="MFF219" s="425"/>
      <c r="MFG219" s="425"/>
      <c r="MFH219" s="425"/>
      <c r="MFI219" s="425"/>
      <c r="MFJ219" s="425"/>
      <c r="MFK219" s="425"/>
      <c r="MFL219" s="425"/>
      <c r="MFM219" s="425"/>
      <c r="MFN219" s="425"/>
      <c r="MFO219" s="425"/>
      <c r="MFP219" s="425"/>
      <c r="MFQ219" s="425"/>
      <c r="MFR219" s="425"/>
      <c r="MFS219" s="425"/>
      <c r="MFT219" s="425"/>
      <c r="MFU219" s="425"/>
      <c r="MFV219" s="425"/>
      <c r="MFW219" s="425"/>
      <c r="MFX219" s="425"/>
      <c r="MFY219" s="425"/>
      <c r="MFZ219" s="425"/>
      <c r="MGA219" s="425"/>
      <c r="MGB219" s="425"/>
      <c r="MGC219" s="425"/>
      <c r="MGD219" s="425"/>
      <c r="MGE219" s="425"/>
      <c r="MGF219" s="425"/>
      <c r="MGG219" s="425"/>
      <c r="MGH219" s="425"/>
      <c r="MGI219" s="425"/>
      <c r="MGJ219" s="425"/>
      <c r="MGK219" s="425"/>
      <c r="MGL219" s="425"/>
      <c r="MGM219" s="425"/>
      <c r="MGN219" s="425"/>
      <c r="MGO219" s="425"/>
      <c r="MGP219" s="425"/>
      <c r="MGQ219" s="425"/>
      <c r="MGR219" s="425"/>
      <c r="MGS219" s="425"/>
      <c r="MGT219" s="425"/>
      <c r="MGU219" s="425"/>
      <c r="MGV219" s="425"/>
      <c r="MGW219" s="425"/>
      <c r="MGX219" s="425"/>
      <c r="MGY219" s="425"/>
      <c r="MGZ219" s="425"/>
      <c r="MHA219" s="425"/>
      <c r="MHB219" s="425"/>
      <c r="MHC219" s="425"/>
      <c r="MHD219" s="425"/>
      <c r="MHE219" s="425"/>
      <c r="MHF219" s="425"/>
      <c r="MHG219" s="425"/>
      <c r="MHH219" s="425"/>
      <c r="MHI219" s="425"/>
      <c r="MHJ219" s="425"/>
      <c r="MHK219" s="425"/>
      <c r="MHL219" s="425"/>
      <c r="MHM219" s="425"/>
      <c r="MHN219" s="425"/>
      <c r="MHO219" s="425"/>
      <c r="MHP219" s="425"/>
      <c r="MHQ219" s="425"/>
      <c r="MHR219" s="425"/>
      <c r="MHS219" s="425"/>
      <c r="MHT219" s="425"/>
      <c r="MHU219" s="425"/>
      <c r="MHV219" s="425"/>
      <c r="MHW219" s="425"/>
      <c r="MHX219" s="425"/>
      <c r="MHY219" s="425"/>
      <c r="MHZ219" s="425"/>
      <c r="MIA219" s="425"/>
      <c r="MIB219" s="425"/>
      <c r="MIC219" s="425"/>
      <c r="MID219" s="425"/>
      <c r="MIE219" s="425"/>
      <c r="MIF219" s="425"/>
      <c r="MIG219" s="425"/>
      <c r="MIH219" s="425"/>
      <c r="MII219" s="425"/>
      <c r="MIJ219" s="425"/>
      <c r="MIK219" s="425"/>
      <c r="MIL219" s="425"/>
      <c r="MIM219" s="425"/>
      <c r="MIN219" s="425"/>
      <c r="MIO219" s="425"/>
      <c r="MIP219" s="425"/>
      <c r="MIQ219" s="425"/>
      <c r="MIR219" s="425"/>
      <c r="MIS219" s="425"/>
      <c r="MIT219" s="425"/>
      <c r="MIU219" s="425"/>
      <c r="MIV219" s="425"/>
      <c r="MIW219" s="425"/>
      <c r="MIX219" s="425"/>
      <c r="MIY219" s="425"/>
      <c r="MIZ219" s="425"/>
      <c r="MJA219" s="425"/>
      <c r="MJB219" s="425"/>
      <c r="MJC219" s="425"/>
      <c r="MJD219" s="425"/>
      <c r="MJE219" s="425"/>
      <c r="MJF219" s="425"/>
      <c r="MJG219" s="425"/>
      <c r="MJH219" s="425"/>
      <c r="MJI219" s="425"/>
      <c r="MJJ219" s="425"/>
      <c r="MJK219" s="425"/>
      <c r="MJL219" s="425"/>
      <c r="MJM219" s="425"/>
      <c r="MJN219" s="425"/>
      <c r="MJO219" s="425"/>
      <c r="MJP219" s="425"/>
      <c r="MJQ219" s="425"/>
      <c r="MJR219" s="425"/>
      <c r="MJS219" s="425"/>
      <c r="MJT219" s="425"/>
      <c r="MJU219" s="425"/>
      <c r="MJV219" s="425"/>
      <c r="MJW219" s="425"/>
      <c r="MJX219" s="425"/>
      <c r="MJY219" s="425"/>
      <c r="MJZ219" s="425"/>
      <c r="MKA219" s="425"/>
      <c r="MKB219" s="425"/>
      <c r="MKC219" s="425"/>
      <c r="MKD219" s="425"/>
      <c r="MKE219" s="425"/>
      <c r="MKF219" s="425"/>
      <c r="MKG219" s="425"/>
      <c r="MKH219" s="425"/>
      <c r="MKI219" s="425"/>
      <c r="MKJ219" s="425"/>
      <c r="MKK219" s="425"/>
      <c r="MKL219" s="425"/>
      <c r="MKM219" s="425"/>
      <c r="MKN219" s="425"/>
      <c r="MKO219" s="425"/>
      <c r="MKP219" s="425"/>
      <c r="MKQ219" s="425"/>
      <c r="MKR219" s="425"/>
      <c r="MKS219" s="425"/>
      <c r="MKT219" s="425"/>
      <c r="MKU219" s="425"/>
      <c r="MKV219" s="425"/>
      <c r="MKW219" s="425"/>
      <c r="MKX219" s="425"/>
      <c r="MKY219" s="425"/>
      <c r="MKZ219" s="425"/>
      <c r="MLA219" s="425"/>
      <c r="MLB219" s="425"/>
      <c r="MLC219" s="425"/>
      <c r="MLD219" s="425"/>
      <c r="MLE219" s="425"/>
      <c r="MLF219" s="425"/>
      <c r="MLG219" s="425"/>
      <c r="MLH219" s="425"/>
      <c r="MLI219" s="425"/>
      <c r="MLJ219" s="425"/>
      <c r="MLK219" s="425"/>
      <c r="MLL219" s="425"/>
      <c r="MLM219" s="425"/>
      <c r="MLN219" s="425"/>
      <c r="MLO219" s="425"/>
      <c r="MLP219" s="425"/>
      <c r="MLQ219" s="425"/>
      <c r="MLR219" s="425"/>
      <c r="MLS219" s="425"/>
      <c r="MLT219" s="425"/>
      <c r="MLU219" s="425"/>
      <c r="MLV219" s="425"/>
      <c r="MLW219" s="425"/>
      <c r="MLX219" s="425"/>
      <c r="MLY219" s="425"/>
      <c r="MLZ219" s="425"/>
      <c r="MMA219" s="425"/>
      <c r="MMB219" s="425"/>
      <c r="MMC219" s="425"/>
      <c r="MMD219" s="425"/>
      <c r="MME219" s="425"/>
      <c r="MMF219" s="425"/>
      <c r="MMG219" s="425"/>
      <c r="MMH219" s="425"/>
      <c r="MMI219" s="425"/>
      <c r="MMJ219" s="425"/>
      <c r="MMK219" s="425"/>
      <c r="MML219" s="425"/>
      <c r="MMM219" s="425"/>
      <c r="MMN219" s="425"/>
      <c r="MMO219" s="425"/>
      <c r="MMP219" s="425"/>
      <c r="MMQ219" s="425"/>
      <c r="MMR219" s="425"/>
      <c r="MMS219" s="425"/>
      <c r="MMT219" s="425"/>
      <c r="MMU219" s="425"/>
      <c r="MMV219" s="425"/>
      <c r="MMW219" s="425"/>
      <c r="MMX219" s="425"/>
      <c r="MMY219" s="425"/>
      <c r="MMZ219" s="425"/>
      <c r="MNA219" s="425"/>
      <c r="MNB219" s="425"/>
      <c r="MNC219" s="425"/>
      <c r="MND219" s="425"/>
      <c r="MNE219" s="425"/>
      <c r="MNF219" s="425"/>
      <c r="MNG219" s="425"/>
      <c r="MNH219" s="425"/>
      <c r="MNI219" s="425"/>
      <c r="MNJ219" s="425"/>
      <c r="MNK219" s="425"/>
      <c r="MNL219" s="425"/>
      <c r="MNM219" s="425"/>
      <c r="MNN219" s="425"/>
      <c r="MNO219" s="425"/>
      <c r="MNP219" s="425"/>
      <c r="MNQ219" s="425"/>
      <c r="MNR219" s="425"/>
      <c r="MNS219" s="425"/>
      <c r="MNT219" s="425"/>
      <c r="MNU219" s="425"/>
      <c r="MNV219" s="425"/>
      <c r="MNW219" s="425"/>
      <c r="MNX219" s="425"/>
      <c r="MNY219" s="425"/>
      <c r="MNZ219" s="425"/>
      <c r="MOA219" s="425"/>
      <c r="MOB219" s="425"/>
      <c r="MOC219" s="425"/>
      <c r="MOD219" s="425"/>
      <c r="MOE219" s="425"/>
      <c r="MOF219" s="425"/>
      <c r="MOG219" s="425"/>
      <c r="MOH219" s="425"/>
      <c r="MOI219" s="425"/>
      <c r="MOJ219" s="425"/>
      <c r="MOK219" s="425"/>
      <c r="MOL219" s="425"/>
      <c r="MOM219" s="425"/>
      <c r="MON219" s="425"/>
      <c r="MOO219" s="425"/>
      <c r="MOP219" s="425"/>
      <c r="MOQ219" s="425"/>
      <c r="MOR219" s="425"/>
      <c r="MOS219" s="425"/>
      <c r="MOT219" s="425"/>
      <c r="MOU219" s="425"/>
      <c r="MOV219" s="425"/>
      <c r="MOW219" s="425"/>
      <c r="MOX219" s="425"/>
      <c r="MOY219" s="425"/>
      <c r="MOZ219" s="425"/>
      <c r="MPA219" s="425"/>
      <c r="MPB219" s="425"/>
      <c r="MPC219" s="425"/>
      <c r="MPD219" s="425"/>
      <c r="MPE219" s="425"/>
      <c r="MPF219" s="425"/>
      <c r="MPG219" s="425"/>
      <c r="MPH219" s="425"/>
      <c r="MPI219" s="425"/>
      <c r="MPJ219" s="425"/>
      <c r="MPK219" s="425"/>
      <c r="MPL219" s="425"/>
      <c r="MPM219" s="425"/>
      <c r="MPN219" s="425"/>
      <c r="MPO219" s="425"/>
      <c r="MPP219" s="425"/>
      <c r="MPQ219" s="425"/>
      <c r="MPR219" s="425"/>
      <c r="MPS219" s="425"/>
      <c r="MPT219" s="425"/>
      <c r="MPU219" s="425"/>
      <c r="MPV219" s="425"/>
      <c r="MPW219" s="425"/>
      <c r="MPX219" s="425"/>
      <c r="MPY219" s="425"/>
      <c r="MPZ219" s="425"/>
      <c r="MQA219" s="425"/>
      <c r="MQB219" s="425"/>
      <c r="MQC219" s="425"/>
      <c r="MQD219" s="425"/>
      <c r="MQE219" s="425"/>
      <c r="MQF219" s="425"/>
      <c r="MQG219" s="425"/>
      <c r="MQH219" s="425"/>
      <c r="MQI219" s="425"/>
      <c r="MQJ219" s="425"/>
      <c r="MQK219" s="425"/>
      <c r="MQL219" s="425"/>
      <c r="MQM219" s="425"/>
      <c r="MQN219" s="425"/>
      <c r="MQO219" s="425"/>
      <c r="MQP219" s="425"/>
      <c r="MQQ219" s="425"/>
      <c r="MQR219" s="425"/>
      <c r="MQS219" s="425"/>
      <c r="MQT219" s="425"/>
      <c r="MQU219" s="425"/>
      <c r="MQV219" s="425"/>
      <c r="MQW219" s="425"/>
      <c r="MQX219" s="425"/>
      <c r="MQY219" s="425"/>
      <c r="MQZ219" s="425"/>
      <c r="MRA219" s="425"/>
      <c r="MRB219" s="425"/>
      <c r="MRC219" s="425"/>
      <c r="MRD219" s="425"/>
      <c r="MRE219" s="425"/>
      <c r="MRF219" s="425"/>
      <c r="MRG219" s="425"/>
      <c r="MRH219" s="425"/>
      <c r="MRI219" s="425"/>
      <c r="MRJ219" s="425"/>
      <c r="MRK219" s="425"/>
      <c r="MRL219" s="425"/>
      <c r="MRM219" s="425"/>
      <c r="MRN219" s="425"/>
      <c r="MRO219" s="425"/>
      <c r="MRP219" s="425"/>
      <c r="MRQ219" s="425"/>
      <c r="MRR219" s="425"/>
      <c r="MRS219" s="425"/>
      <c r="MRT219" s="425"/>
      <c r="MRU219" s="425"/>
      <c r="MRV219" s="425"/>
      <c r="MRW219" s="425"/>
      <c r="MRX219" s="425"/>
      <c r="MRY219" s="425"/>
      <c r="MRZ219" s="425"/>
      <c r="MSA219" s="425"/>
      <c r="MSB219" s="425"/>
      <c r="MSC219" s="425"/>
      <c r="MSD219" s="425"/>
      <c r="MSE219" s="425"/>
      <c r="MSF219" s="425"/>
      <c r="MSG219" s="425"/>
      <c r="MSH219" s="425"/>
      <c r="MSI219" s="425"/>
      <c r="MSJ219" s="425"/>
      <c r="MSK219" s="425"/>
      <c r="MSL219" s="425"/>
      <c r="MSM219" s="425"/>
      <c r="MSN219" s="425"/>
      <c r="MSO219" s="425"/>
      <c r="MSP219" s="425"/>
      <c r="MSQ219" s="425"/>
      <c r="MSR219" s="425"/>
      <c r="MSS219" s="425"/>
      <c r="MST219" s="425"/>
      <c r="MSU219" s="425"/>
      <c r="MSV219" s="425"/>
      <c r="MSW219" s="425"/>
      <c r="MSX219" s="425"/>
      <c r="MSY219" s="425"/>
      <c r="MSZ219" s="425"/>
      <c r="MTA219" s="425"/>
      <c r="MTB219" s="425"/>
      <c r="MTC219" s="425"/>
      <c r="MTD219" s="425"/>
      <c r="MTE219" s="425"/>
      <c r="MTF219" s="425"/>
      <c r="MTG219" s="425"/>
      <c r="MTH219" s="425"/>
      <c r="MTI219" s="425"/>
      <c r="MTJ219" s="425"/>
      <c r="MTK219" s="425"/>
      <c r="MTL219" s="425"/>
      <c r="MTM219" s="425"/>
      <c r="MTN219" s="425"/>
      <c r="MTO219" s="425"/>
      <c r="MTP219" s="425"/>
      <c r="MTQ219" s="425"/>
      <c r="MTR219" s="425"/>
      <c r="MTS219" s="425"/>
      <c r="MTT219" s="425"/>
      <c r="MTU219" s="425"/>
      <c r="MTV219" s="425"/>
      <c r="MTW219" s="425"/>
      <c r="MTX219" s="425"/>
      <c r="MTY219" s="425"/>
      <c r="MTZ219" s="425"/>
      <c r="MUA219" s="425"/>
      <c r="MUB219" s="425"/>
      <c r="MUC219" s="425"/>
      <c r="MUD219" s="425"/>
      <c r="MUE219" s="425"/>
      <c r="MUF219" s="425"/>
      <c r="MUG219" s="425"/>
      <c r="MUH219" s="425"/>
      <c r="MUI219" s="425"/>
      <c r="MUJ219" s="425"/>
      <c r="MUK219" s="425"/>
      <c r="MUL219" s="425"/>
      <c r="MUM219" s="425"/>
      <c r="MUN219" s="425"/>
      <c r="MUO219" s="425"/>
      <c r="MUP219" s="425"/>
      <c r="MUQ219" s="425"/>
      <c r="MUR219" s="425"/>
      <c r="MUS219" s="425"/>
      <c r="MUT219" s="425"/>
      <c r="MUU219" s="425"/>
      <c r="MUV219" s="425"/>
      <c r="MUW219" s="425"/>
      <c r="MUX219" s="425"/>
      <c r="MUY219" s="425"/>
      <c r="MUZ219" s="425"/>
      <c r="MVA219" s="425"/>
      <c r="MVB219" s="425"/>
      <c r="MVC219" s="425"/>
      <c r="MVD219" s="425"/>
      <c r="MVE219" s="425"/>
      <c r="MVF219" s="425"/>
      <c r="MVG219" s="425"/>
      <c r="MVH219" s="425"/>
      <c r="MVI219" s="425"/>
      <c r="MVJ219" s="425"/>
      <c r="MVK219" s="425"/>
      <c r="MVL219" s="425"/>
      <c r="MVM219" s="425"/>
      <c r="MVN219" s="425"/>
      <c r="MVO219" s="425"/>
      <c r="MVP219" s="425"/>
      <c r="MVQ219" s="425"/>
      <c r="MVR219" s="425"/>
      <c r="MVS219" s="425"/>
      <c r="MVT219" s="425"/>
      <c r="MVU219" s="425"/>
      <c r="MVV219" s="425"/>
      <c r="MVW219" s="425"/>
      <c r="MVX219" s="425"/>
      <c r="MVY219" s="425"/>
      <c r="MVZ219" s="425"/>
      <c r="MWA219" s="425"/>
      <c r="MWB219" s="425"/>
      <c r="MWC219" s="425"/>
      <c r="MWD219" s="425"/>
      <c r="MWE219" s="425"/>
      <c r="MWF219" s="425"/>
      <c r="MWG219" s="425"/>
      <c r="MWH219" s="425"/>
      <c r="MWI219" s="425"/>
      <c r="MWJ219" s="425"/>
      <c r="MWK219" s="425"/>
      <c r="MWL219" s="425"/>
      <c r="MWM219" s="425"/>
      <c r="MWN219" s="425"/>
      <c r="MWO219" s="425"/>
      <c r="MWP219" s="425"/>
      <c r="MWQ219" s="425"/>
      <c r="MWR219" s="425"/>
      <c r="MWS219" s="425"/>
      <c r="MWT219" s="425"/>
      <c r="MWU219" s="425"/>
      <c r="MWV219" s="425"/>
      <c r="MWW219" s="425"/>
      <c r="MWX219" s="425"/>
      <c r="MWY219" s="425"/>
      <c r="MWZ219" s="425"/>
      <c r="MXA219" s="425"/>
      <c r="MXB219" s="425"/>
      <c r="MXC219" s="425"/>
      <c r="MXD219" s="425"/>
      <c r="MXE219" s="425"/>
      <c r="MXF219" s="425"/>
      <c r="MXG219" s="425"/>
      <c r="MXH219" s="425"/>
      <c r="MXI219" s="425"/>
      <c r="MXJ219" s="425"/>
      <c r="MXK219" s="425"/>
      <c r="MXL219" s="425"/>
      <c r="MXM219" s="425"/>
      <c r="MXN219" s="425"/>
      <c r="MXO219" s="425"/>
      <c r="MXP219" s="425"/>
      <c r="MXQ219" s="425"/>
      <c r="MXR219" s="425"/>
      <c r="MXS219" s="425"/>
      <c r="MXT219" s="425"/>
      <c r="MXU219" s="425"/>
      <c r="MXV219" s="425"/>
      <c r="MXW219" s="425"/>
      <c r="MXX219" s="425"/>
      <c r="MXY219" s="425"/>
      <c r="MXZ219" s="425"/>
      <c r="MYA219" s="425"/>
      <c r="MYB219" s="425"/>
      <c r="MYC219" s="425"/>
      <c r="MYD219" s="425"/>
      <c r="MYE219" s="425"/>
      <c r="MYF219" s="425"/>
      <c r="MYG219" s="425"/>
      <c r="MYH219" s="425"/>
      <c r="MYI219" s="425"/>
      <c r="MYJ219" s="425"/>
      <c r="MYK219" s="425"/>
      <c r="MYL219" s="425"/>
      <c r="MYM219" s="425"/>
      <c r="MYN219" s="425"/>
      <c r="MYO219" s="425"/>
      <c r="MYP219" s="425"/>
      <c r="MYQ219" s="425"/>
      <c r="MYR219" s="425"/>
      <c r="MYS219" s="425"/>
      <c r="MYT219" s="425"/>
      <c r="MYU219" s="425"/>
      <c r="MYV219" s="425"/>
      <c r="MYW219" s="425"/>
      <c r="MYX219" s="425"/>
      <c r="MYY219" s="425"/>
      <c r="MYZ219" s="425"/>
      <c r="MZA219" s="425"/>
      <c r="MZB219" s="425"/>
      <c r="MZC219" s="425"/>
      <c r="MZD219" s="425"/>
      <c r="MZE219" s="425"/>
      <c r="MZF219" s="425"/>
      <c r="MZG219" s="425"/>
      <c r="MZH219" s="425"/>
      <c r="MZI219" s="425"/>
      <c r="MZJ219" s="425"/>
      <c r="MZK219" s="425"/>
      <c r="MZL219" s="425"/>
      <c r="MZM219" s="425"/>
      <c r="MZN219" s="425"/>
      <c r="MZO219" s="425"/>
      <c r="MZP219" s="425"/>
      <c r="MZQ219" s="425"/>
      <c r="MZR219" s="425"/>
      <c r="MZS219" s="425"/>
      <c r="MZT219" s="425"/>
      <c r="MZU219" s="425"/>
      <c r="MZV219" s="425"/>
      <c r="MZW219" s="425"/>
      <c r="MZX219" s="425"/>
      <c r="MZY219" s="425"/>
      <c r="MZZ219" s="425"/>
      <c r="NAA219" s="425"/>
      <c r="NAB219" s="425"/>
      <c r="NAC219" s="425"/>
      <c r="NAD219" s="425"/>
      <c r="NAE219" s="425"/>
      <c r="NAF219" s="425"/>
      <c r="NAG219" s="425"/>
      <c r="NAH219" s="425"/>
      <c r="NAI219" s="425"/>
      <c r="NAJ219" s="425"/>
      <c r="NAK219" s="425"/>
      <c r="NAL219" s="425"/>
      <c r="NAM219" s="425"/>
      <c r="NAN219" s="425"/>
      <c r="NAO219" s="425"/>
      <c r="NAP219" s="425"/>
      <c r="NAQ219" s="425"/>
      <c r="NAR219" s="425"/>
      <c r="NAS219" s="425"/>
      <c r="NAT219" s="425"/>
      <c r="NAU219" s="425"/>
      <c r="NAV219" s="425"/>
      <c r="NAW219" s="425"/>
      <c r="NAX219" s="425"/>
      <c r="NAY219" s="425"/>
      <c r="NAZ219" s="425"/>
      <c r="NBA219" s="425"/>
      <c r="NBB219" s="425"/>
      <c r="NBC219" s="425"/>
      <c r="NBD219" s="425"/>
      <c r="NBE219" s="425"/>
      <c r="NBF219" s="425"/>
      <c r="NBG219" s="425"/>
      <c r="NBH219" s="425"/>
      <c r="NBI219" s="425"/>
      <c r="NBJ219" s="425"/>
      <c r="NBK219" s="425"/>
      <c r="NBL219" s="425"/>
      <c r="NBM219" s="425"/>
      <c r="NBN219" s="425"/>
      <c r="NBO219" s="425"/>
      <c r="NBP219" s="425"/>
      <c r="NBQ219" s="425"/>
      <c r="NBR219" s="425"/>
      <c r="NBS219" s="425"/>
      <c r="NBT219" s="425"/>
      <c r="NBU219" s="425"/>
      <c r="NBV219" s="425"/>
      <c r="NBW219" s="425"/>
      <c r="NBX219" s="425"/>
      <c r="NBY219" s="425"/>
      <c r="NBZ219" s="425"/>
      <c r="NCA219" s="425"/>
      <c r="NCB219" s="425"/>
      <c r="NCC219" s="425"/>
      <c r="NCD219" s="425"/>
      <c r="NCE219" s="425"/>
      <c r="NCF219" s="425"/>
      <c r="NCG219" s="425"/>
      <c r="NCH219" s="425"/>
      <c r="NCI219" s="425"/>
      <c r="NCJ219" s="425"/>
      <c r="NCK219" s="425"/>
      <c r="NCL219" s="425"/>
      <c r="NCM219" s="425"/>
      <c r="NCN219" s="425"/>
      <c r="NCO219" s="425"/>
      <c r="NCP219" s="425"/>
      <c r="NCQ219" s="425"/>
      <c r="NCR219" s="425"/>
      <c r="NCS219" s="425"/>
      <c r="NCT219" s="425"/>
      <c r="NCU219" s="425"/>
      <c r="NCV219" s="425"/>
      <c r="NCW219" s="425"/>
      <c r="NCX219" s="425"/>
      <c r="NCY219" s="425"/>
      <c r="NCZ219" s="425"/>
      <c r="NDA219" s="425"/>
      <c r="NDB219" s="425"/>
      <c r="NDC219" s="425"/>
      <c r="NDD219" s="425"/>
      <c r="NDE219" s="425"/>
      <c r="NDF219" s="425"/>
      <c r="NDG219" s="425"/>
      <c r="NDH219" s="425"/>
      <c r="NDI219" s="425"/>
      <c r="NDJ219" s="425"/>
      <c r="NDK219" s="425"/>
      <c r="NDL219" s="425"/>
      <c r="NDM219" s="425"/>
      <c r="NDN219" s="425"/>
      <c r="NDO219" s="425"/>
      <c r="NDP219" s="425"/>
      <c r="NDQ219" s="425"/>
      <c r="NDR219" s="425"/>
      <c r="NDS219" s="425"/>
      <c r="NDT219" s="425"/>
      <c r="NDU219" s="425"/>
      <c r="NDV219" s="425"/>
      <c r="NDW219" s="425"/>
      <c r="NDX219" s="425"/>
      <c r="NDY219" s="425"/>
      <c r="NDZ219" s="425"/>
      <c r="NEA219" s="425"/>
      <c r="NEB219" s="425"/>
      <c r="NEC219" s="425"/>
      <c r="NED219" s="425"/>
      <c r="NEE219" s="425"/>
      <c r="NEF219" s="425"/>
      <c r="NEG219" s="425"/>
      <c r="NEH219" s="425"/>
      <c r="NEI219" s="425"/>
      <c r="NEJ219" s="425"/>
      <c r="NEK219" s="425"/>
      <c r="NEL219" s="425"/>
      <c r="NEM219" s="425"/>
      <c r="NEN219" s="425"/>
      <c r="NEO219" s="425"/>
      <c r="NEP219" s="425"/>
      <c r="NEQ219" s="425"/>
      <c r="NER219" s="425"/>
      <c r="NES219" s="425"/>
      <c r="NET219" s="425"/>
      <c r="NEU219" s="425"/>
      <c r="NEV219" s="425"/>
      <c r="NEW219" s="425"/>
      <c r="NEX219" s="425"/>
      <c r="NEY219" s="425"/>
      <c r="NEZ219" s="425"/>
      <c r="NFA219" s="425"/>
      <c r="NFB219" s="425"/>
      <c r="NFC219" s="425"/>
      <c r="NFD219" s="425"/>
      <c r="NFE219" s="425"/>
      <c r="NFF219" s="425"/>
      <c r="NFG219" s="425"/>
      <c r="NFH219" s="425"/>
      <c r="NFI219" s="425"/>
      <c r="NFJ219" s="425"/>
      <c r="NFK219" s="425"/>
      <c r="NFL219" s="425"/>
      <c r="NFM219" s="425"/>
      <c r="NFN219" s="425"/>
      <c r="NFO219" s="425"/>
      <c r="NFP219" s="425"/>
      <c r="NFQ219" s="425"/>
      <c r="NFR219" s="425"/>
      <c r="NFS219" s="425"/>
      <c r="NFT219" s="425"/>
      <c r="NFU219" s="425"/>
      <c r="NFV219" s="425"/>
      <c r="NFW219" s="425"/>
      <c r="NFX219" s="425"/>
      <c r="NFY219" s="425"/>
      <c r="NFZ219" s="425"/>
      <c r="NGA219" s="425"/>
      <c r="NGB219" s="425"/>
      <c r="NGC219" s="425"/>
      <c r="NGD219" s="425"/>
      <c r="NGE219" s="425"/>
      <c r="NGF219" s="425"/>
      <c r="NGG219" s="425"/>
      <c r="NGH219" s="425"/>
      <c r="NGI219" s="425"/>
      <c r="NGJ219" s="425"/>
      <c r="NGK219" s="425"/>
      <c r="NGL219" s="425"/>
      <c r="NGM219" s="425"/>
      <c r="NGN219" s="425"/>
      <c r="NGO219" s="425"/>
      <c r="NGP219" s="425"/>
      <c r="NGQ219" s="425"/>
      <c r="NGR219" s="425"/>
      <c r="NGS219" s="425"/>
      <c r="NGT219" s="425"/>
      <c r="NGU219" s="425"/>
      <c r="NGV219" s="425"/>
      <c r="NGW219" s="425"/>
      <c r="NGX219" s="425"/>
      <c r="NGY219" s="425"/>
      <c r="NGZ219" s="425"/>
      <c r="NHA219" s="425"/>
      <c r="NHB219" s="425"/>
      <c r="NHC219" s="425"/>
      <c r="NHD219" s="425"/>
      <c r="NHE219" s="425"/>
      <c r="NHF219" s="425"/>
      <c r="NHG219" s="425"/>
      <c r="NHH219" s="425"/>
      <c r="NHI219" s="425"/>
      <c r="NHJ219" s="425"/>
      <c r="NHK219" s="425"/>
      <c r="NHL219" s="425"/>
      <c r="NHM219" s="425"/>
      <c r="NHN219" s="425"/>
      <c r="NHO219" s="425"/>
      <c r="NHP219" s="425"/>
      <c r="NHQ219" s="425"/>
      <c r="NHR219" s="425"/>
      <c r="NHS219" s="425"/>
      <c r="NHT219" s="425"/>
      <c r="NHU219" s="425"/>
      <c r="NHV219" s="425"/>
      <c r="NHW219" s="425"/>
      <c r="NHX219" s="425"/>
      <c r="NHY219" s="425"/>
      <c r="NHZ219" s="425"/>
      <c r="NIA219" s="425"/>
      <c r="NIB219" s="425"/>
      <c r="NIC219" s="425"/>
      <c r="NID219" s="425"/>
      <c r="NIE219" s="425"/>
      <c r="NIF219" s="425"/>
      <c r="NIG219" s="425"/>
      <c r="NIH219" s="425"/>
      <c r="NII219" s="425"/>
      <c r="NIJ219" s="425"/>
      <c r="NIK219" s="425"/>
      <c r="NIL219" s="425"/>
      <c r="NIM219" s="425"/>
      <c r="NIN219" s="425"/>
      <c r="NIO219" s="425"/>
      <c r="NIP219" s="425"/>
      <c r="NIQ219" s="425"/>
      <c r="NIR219" s="425"/>
      <c r="NIS219" s="425"/>
      <c r="NIT219" s="425"/>
      <c r="NIU219" s="425"/>
      <c r="NIV219" s="425"/>
      <c r="NIW219" s="425"/>
      <c r="NIX219" s="425"/>
      <c r="NIY219" s="425"/>
      <c r="NIZ219" s="425"/>
      <c r="NJA219" s="425"/>
      <c r="NJB219" s="425"/>
      <c r="NJC219" s="425"/>
      <c r="NJD219" s="425"/>
      <c r="NJE219" s="425"/>
      <c r="NJF219" s="425"/>
      <c r="NJG219" s="425"/>
      <c r="NJH219" s="425"/>
      <c r="NJI219" s="425"/>
      <c r="NJJ219" s="425"/>
      <c r="NJK219" s="425"/>
      <c r="NJL219" s="425"/>
      <c r="NJM219" s="425"/>
      <c r="NJN219" s="425"/>
      <c r="NJO219" s="425"/>
      <c r="NJP219" s="425"/>
      <c r="NJQ219" s="425"/>
      <c r="NJR219" s="425"/>
      <c r="NJS219" s="425"/>
      <c r="NJT219" s="425"/>
      <c r="NJU219" s="425"/>
      <c r="NJV219" s="425"/>
      <c r="NJW219" s="425"/>
      <c r="NJX219" s="425"/>
      <c r="NJY219" s="425"/>
      <c r="NJZ219" s="425"/>
      <c r="NKA219" s="425"/>
      <c r="NKB219" s="425"/>
      <c r="NKC219" s="425"/>
      <c r="NKD219" s="425"/>
      <c r="NKE219" s="425"/>
      <c r="NKF219" s="425"/>
      <c r="NKG219" s="425"/>
      <c r="NKH219" s="425"/>
      <c r="NKI219" s="425"/>
      <c r="NKJ219" s="425"/>
      <c r="NKK219" s="425"/>
      <c r="NKL219" s="425"/>
      <c r="NKM219" s="425"/>
      <c r="NKN219" s="425"/>
      <c r="NKO219" s="425"/>
      <c r="NKP219" s="425"/>
      <c r="NKQ219" s="425"/>
      <c r="NKR219" s="425"/>
      <c r="NKS219" s="425"/>
      <c r="NKT219" s="425"/>
      <c r="NKU219" s="425"/>
      <c r="NKV219" s="425"/>
      <c r="NKW219" s="425"/>
      <c r="NKX219" s="425"/>
      <c r="NKY219" s="425"/>
      <c r="NKZ219" s="425"/>
      <c r="NLA219" s="425"/>
      <c r="NLB219" s="425"/>
      <c r="NLC219" s="425"/>
      <c r="NLD219" s="425"/>
      <c r="NLE219" s="425"/>
      <c r="NLF219" s="425"/>
      <c r="NLG219" s="425"/>
      <c r="NLH219" s="425"/>
      <c r="NLI219" s="425"/>
      <c r="NLJ219" s="425"/>
      <c r="NLK219" s="425"/>
      <c r="NLL219" s="425"/>
      <c r="NLM219" s="425"/>
      <c r="NLN219" s="425"/>
      <c r="NLO219" s="425"/>
      <c r="NLP219" s="425"/>
      <c r="NLQ219" s="425"/>
      <c r="NLR219" s="425"/>
      <c r="NLS219" s="425"/>
      <c r="NLT219" s="425"/>
      <c r="NLU219" s="425"/>
      <c r="NLV219" s="425"/>
      <c r="NLW219" s="425"/>
      <c r="NLX219" s="425"/>
      <c r="NLY219" s="425"/>
      <c r="NLZ219" s="425"/>
      <c r="NMA219" s="425"/>
      <c r="NMB219" s="425"/>
      <c r="NMC219" s="425"/>
      <c r="NMD219" s="425"/>
      <c r="NME219" s="425"/>
      <c r="NMF219" s="425"/>
      <c r="NMG219" s="425"/>
      <c r="NMH219" s="425"/>
      <c r="NMI219" s="425"/>
      <c r="NMJ219" s="425"/>
      <c r="NMK219" s="425"/>
      <c r="NML219" s="425"/>
      <c r="NMM219" s="425"/>
      <c r="NMN219" s="425"/>
      <c r="NMO219" s="425"/>
      <c r="NMP219" s="425"/>
      <c r="NMQ219" s="425"/>
      <c r="NMR219" s="425"/>
      <c r="NMS219" s="425"/>
      <c r="NMT219" s="425"/>
      <c r="NMU219" s="425"/>
      <c r="NMV219" s="425"/>
      <c r="NMW219" s="425"/>
      <c r="NMX219" s="425"/>
      <c r="NMY219" s="425"/>
      <c r="NMZ219" s="425"/>
      <c r="NNA219" s="425"/>
      <c r="NNB219" s="425"/>
      <c r="NNC219" s="425"/>
      <c r="NND219" s="425"/>
      <c r="NNE219" s="425"/>
      <c r="NNF219" s="425"/>
      <c r="NNG219" s="425"/>
      <c r="NNH219" s="425"/>
      <c r="NNI219" s="425"/>
      <c r="NNJ219" s="425"/>
      <c r="NNK219" s="425"/>
      <c r="NNL219" s="425"/>
      <c r="NNM219" s="425"/>
      <c r="NNN219" s="425"/>
      <c r="NNO219" s="425"/>
      <c r="NNP219" s="425"/>
      <c r="NNQ219" s="425"/>
      <c r="NNR219" s="425"/>
      <c r="NNS219" s="425"/>
      <c r="NNT219" s="425"/>
      <c r="NNU219" s="425"/>
      <c r="NNV219" s="425"/>
      <c r="NNW219" s="425"/>
      <c r="NNX219" s="425"/>
      <c r="NNY219" s="425"/>
      <c r="NNZ219" s="425"/>
      <c r="NOA219" s="425"/>
      <c r="NOB219" s="425"/>
      <c r="NOC219" s="425"/>
      <c r="NOD219" s="425"/>
      <c r="NOE219" s="425"/>
      <c r="NOF219" s="425"/>
      <c r="NOG219" s="425"/>
      <c r="NOH219" s="425"/>
      <c r="NOI219" s="425"/>
      <c r="NOJ219" s="425"/>
      <c r="NOK219" s="425"/>
      <c r="NOL219" s="425"/>
      <c r="NOM219" s="425"/>
      <c r="NON219" s="425"/>
      <c r="NOO219" s="425"/>
      <c r="NOP219" s="425"/>
      <c r="NOQ219" s="425"/>
      <c r="NOR219" s="425"/>
      <c r="NOS219" s="425"/>
      <c r="NOT219" s="425"/>
      <c r="NOU219" s="425"/>
      <c r="NOV219" s="425"/>
      <c r="NOW219" s="425"/>
      <c r="NOX219" s="425"/>
      <c r="NOY219" s="425"/>
      <c r="NOZ219" s="425"/>
      <c r="NPA219" s="425"/>
      <c r="NPB219" s="425"/>
      <c r="NPC219" s="425"/>
      <c r="NPD219" s="425"/>
      <c r="NPE219" s="425"/>
      <c r="NPF219" s="425"/>
      <c r="NPG219" s="425"/>
      <c r="NPH219" s="425"/>
      <c r="NPI219" s="425"/>
      <c r="NPJ219" s="425"/>
      <c r="NPK219" s="425"/>
      <c r="NPL219" s="425"/>
      <c r="NPM219" s="425"/>
      <c r="NPN219" s="425"/>
      <c r="NPO219" s="425"/>
      <c r="NPP219" s="425"/>
      <c r="NPQ219" s="425"/>
      <c r="NPR219" s="425"/>
      <c r="NPS219" s="425"/>
      <c r="NPT219" s="425"/>
      <c r="NPU219" s="425"/>
      <c r="NPV219" s="425"/>
      <c r="NPW219" s="425"/>
      <c r="NPX219" s="425"/>
      <c r="NPY219" s="425"/>
      <c r="NPZ219" s="425"/>
      <c r="NQA219" s="425"/>
      <c r="NQB219" s="425"/>
      <c r="NQC219" s="425"/>
      <c r="NQD219" s="425"/>
      <c r="NQE219" s="425"/>
      <c r="NQF219" s="425"/>
      <c r="NQG219" s="425"/>
      <c r="NQH219" s="425"/>
      <c r="NQI219" s="425"/>
      <c r="NQJ219" s="425"/>
      <c r="NQK219" s="425"/>
      <c r="NQL219" s="425"/>
      <c r="NQM219" s="425"/>
      <c r="NQN219" s="425"/>
      <c r="NQO219" s="425"/>
      <c r="NQP219" s="425"/>
      <c r="NQQ219" s="425"/>
      <c r="NQR219" s="425"/>
      <c r="NQS219" s="425"/>
      <c r="NQT219" s="425"/>
      <c r="NQU219" s="425"/>
      <c r="NQV219" s="425"/>
      <c r="NQW219" s="425"/>
      <c r="NQX219" s="425"/>
      <c r="NQY219" s="425"/>
      <c r="NQZ219" s="425"/>
      <c r="NRA219" s="425"/>
      <c r="NRB219" s="425"/>
      <c r="NRC219" s="425"/>
      <c r="NRD219" s="425"/>
      <c r="NRE219" s="425"/>
      <c r="NRF219" s="425"/>
      <c r="NRG219" s="425"/>
      <c r="NRH219" s="425"/>
      <c r="NRI219" s="425"/>
      <c r="NRJ219" s="425"/>
      <c r="NRK219" s="425"/>
      <c r="NRL219" s="425"/>
      <c r="NRM219" s="425"/>
      <c r="NRN219" s="425"/>
      <c r="NRO219" s="425"/>
      <c r="NRP219" s="425"/>
      <c r="NRQ219" s="425"/>
      <c r="NRR219" s="425"/>
      <c r="NRS219" s="425"/>
      <c r="NRT219" s="425"/>
      <c r="NRU219" s="425"/>
      <c r="NRV219" s="425"/>
      <c r="NRW219" s="425"/>
      <c r="NRX219" s="425"/>
      <c r="NRY219" s="425"/>
      <c r="NRZ219" s="425"/>
      <c r="NSA219" s="425"/>
      <c r="NSB219" s="425"/>
      <c r="NSC219" s="425"/>
      <c r="NSD219" s="425"/>
      <c r="NSE219" s="425"/>
      <c r="NSF219" s="425"/>
      <c r="NSG219" s="425"/>
      <c r="NSH219" s="425"/>
      <c r="NSI219" s="425"/>
      <c r="NSJ219" s="425"/>
      <c r="NSK219" s="425"/>
      <c r="NSL219" s="425"/>
      <c r="NSM219" s="425"/>
      <c r="NSN219" s="425"/>
      <c r="NSO219" s="425"/>
      <c r="NSP219" s="425"/>
      <c r="NSQ219" s="425"/>
      <c r="NSR219" s="425"/>
      <c r="NSS219" s="425"/>
      <c r="NST219" s="425"/>
      <c r="NSU219" s="425"/>
      <c r="NSV219" s="425"/>
      <c r="NSW219" s="425"/>
      <c r="NSX219" s="425"/>
      <c r="NSY219" s="425"/>
      <c r="NSZ219" s="425"/>
      <c r="NTA219" s="425"/>
      <c r="NTB219" s="425"/>
      <c r="NTC219" s="425"/>
      <c r="NTD219" s="425"/>
      <c r="NTE219" s="425"/>
      <c r="NTF219" s="425"/>
      <c r="NTG219" s="425"/>
      <c r="NTH219" s="425"/>
      <c r="NTI219" s="425"/>
      <c r="NTJ219" s="425"/>
      <c r="NTK219" s="425"/>
      <c r="NTL219" s="425"/>
      <c r="NTM219" s="425"/>
      <c r="NTN219" s="425"/>
      <c r="NTO219" s="425"/>
      <c r="NTP219" s="425"/>
      <c r="NTQ219" s="425"/>
      <c r="NTR219" s="425"/>
      <c r="NTS219" s="425"/>
      <c r="NTT219" s="425"/>
      <c r="NTU219" s="425"/>
      <c r="NTV219" s="425"/>
      <c r="NTW219" s="425"/>
      <c r="NTX219" s="425"/>
      <c r="NTY219" s="425"/>
      <c r="NTZ219" s="425"/>
      <c r="NUA219" s="425"/>
      <c r="NUB219" s="425"/>
      <c r="NUC219" s="425"/>
      <c r="NUD219" s="425"/>
      <c r="NUE219" s="425"/>
      <c r="NUF219" s="425"/>
      <c r="NUG219" s="425"/>
      <c r="NUH219" s="425"/>
      <c r="NUI219" s="425"/>
      <c r="NUJ219" s="425"/>
      <c r="NUK219" s="425"/>
      <c r="NUL219" s="425"/>
      <c r="NUM219" s="425"/>
      <c r="NUN219" s="425"/>
      <c r="NUO219" s="425"/>
      <c r="NUP219" s="425"/>
      <c r="NUQ219" s="425"/>
      <c r="NUR219" s="425"/>
      <c r="NUS219" s="425"/>
      <c r="NUT219" s="425"/>
      <c r="NUU219" s="425"/>
      <c r="NUV219" s="425"/>
      <c r="NUW219" s="425"/>
      <c r="NUX219" s="425"/>
      <c r="NUY219" s="425"/>
      <c r="NUZ219" s="425"/>
      <c r="NVA219" s="425"/>
      <c r="NVB219" s="425"/>
      <c r="NVC219" s="425"/>
      <c r="NVD219" s="425"/>
      <c r="NVE219" s="425"/>
      <c r="NVF219" s="425"/>
      <c r="NVG219" s="425"/>
      <c r="NVH219" s="425"/>
      <c r="NVI219" s="425"/>
      <c r="NVJ219" s="425"/>
      <c r="NVK219" s="425"/>
      <c r="NVL219" s="425"/>
      <c r="NVM219" s="425"/>
      <c r="NVN219" s="425"/>
      <c r="NVO219" s="425"/>
      <c r="NVP219" s="425"/>
      <c r="NVQ219" s="425"/>
      <c r="NVR219" s="425"/>
      <c r="NVS219" s="425"/>
      <c r="NVT219" s="425"/>
      <c r="NVU219" s="425"/>
      <c r="NVV219" s="425"/>
      <c r="NVW219" s="425"/>
      <c r="NVX219" s="425"/>
      <c r="NVY219" s="425"/>
      <c r="NVZ219" s="425"/>
      <c r="NWA219" s="425"/>
      <c r="NWB219" s="425"/>
      <c r="NWC219" s="425"/>
      <c r="NWD219" s="425"/>
      <c r="NWE219" s="425"/>
      <c r="NWF219" s="425"/>
      <c r="NWG219" s="425"/>
      <c r="NWH219" s="425"/>
      <c r="NWI219" s="425"/>
      <c r="NWJ219" s="425"/>
      <c r="NWK219" s="425"/>
      <c r="NWL219" s="425"/>
      <c r="NWM219" s="425"/>
      <c r="NWN219" s="425"/>
      <c r="NWO219" s="425"/>
      <c r="NWP219" s="425"/>
      <c r="NWQ219" s="425"/>
      <c r="NWR219" s="425"/>
      <c r="NWS219" s="425"/>
      <c r="NWT219" s="425"/>
      <c r="NWU219" s="425"/>
      <c r="NWV219" s="425"/>
      <c r="NWW219" s="425"/>
      <c r="NWX219" s="425"/>
      <c r="NWY219" s="425"/>
      <c r="NWZ219" s="425"/>
      <c r="NXA219" s="425"/>
      <c r="NXB219" s="425"/>
      <c r="NXC219" s="425"/>
      <c r="NXD219" s="425"/>
      <c r="NXE219" s="425"/>
      <c r="NXF219" s="425"/>
      <c r="NXG219" s="425"/>
      <c r="NXH219" s="425"/>
      <c r="NXI219" s="425"/>
      <c r="NXJ219" s="425"/>
      <c r="NXK219" s="425"/>
      <c r="NXL219" s="425"/>
      <c r="NXM219" s="425"/>
      <c r="NXN219" s="425"/>
      <c r="NXO219" s="425"/>
      <c r="NXP219" s="425"/>
      <c r="NXQ219" s="425"/>
      <c r="NXR219" s="425"/>
      <c r="NXS219" s="425"/>
      <c r="NXT219" s="425"/>
      <c r="NXU219" s="425"/>
      <c r="NXV219" s="425"/>
      <c r="NXW219" s="425"/>
      <c r="NXX219" s="425"/>
      <c r="NXY219" s="425"/>
      <c r="NXZ219" s="425"/>
      <c r="NYA219" s="425"/>
      <c r="NYB219" s="425"/>
      <c r="NYC219" s="425"/>
      <c r="NYD219" s="425"/>
      <c r="NYE219" s="425"/>
      <c r="NYF219" s="425"/>
      <c r="NYG219" s="425"/>
      <c r="NYH219" s="425"/>
      <c r="NYI219" s="425"/>
      <c r="NYJ219" s="425"/>
      <c r="NYK219" s="425"/>
      <c r="NYL219" s="425"/>
      <c r="NYM219" s="425"/>
      <c r="NYN219" s="425"/>
      <c r="NYO219" s="425"/>
      <c r="NYP219" s="425"/>
      <c r="NYQ219" s="425"/>
      <c r="NYR219" s="425"/>
      <c r="NYS219" s="425"/>
      <c r="NYT219" s="425"/>
      <c r="NYU219" s="425"/>
      <c r="NYV219" s="425"/>
      <c r="NYW219" s="425"/>
      <c r="NYX219" s="425"/>
      <c r="NYY219" s="425"/>
      <c r="NYZ219" s="425"/>
      <c r="NZA219" s="425"/>
      <c r="NZB219" s="425"/>
      <c r="NZC219" s="425"/>
      <c r="NZD219" s="425"/>
      <c r="NZE219" s="425"/>
      <c r="NZF219" s="425"/>
      <c r="NZG219" s="425"/>
      <c r="NZH219" s="425"/>
      <c r="NZI219" s="425"/>
      <c r="NZJ219" s="425"/>
      <c r="NZK219" s="425"/>
      <c r="NZL219" s="425"/>
      <c r="NZM219" s="425"/>
      <c r="NZN219" s="425"/>
      <c r="NZO219" s="425"/>
      <c r="NZP219" s="425"/>
      <c r="NZQ219" s="425"/>
      <c r="NZR219" s="425"/>
      <c r="NZS219" s="425"/>
      <c r="NZT219" s="425"/>
      <c r="NZU219" s="425"/>
      <c r="NZV219" s="425"/>
      <c r="NZW219" s="425"/>
      <c r="NZX219" s="425"/>
      <c r="NZY219" s="425"/>
      <c r="NZZ219" s="425"/>
      <c r="OAA219" s="425"/>
      <c r="OAB219" s="425"/>
      <c r="OAC219" s="425"/>
      <c r="OAD219" s="425"/>
      <c r="OAE219" s="425"/>
      <c r="OAF219" s="425"/>
      <c r="OAG219" s="425"/>
      <c r="OAH219" s="425"/>
      <c r="OAI219" s="425"/>
      <c r="OAJ219" s="425"/>
      <c r="OAK219" s="425"/>
      <c r="OAL219" s="425"/>
      <c r="OAM219" s="425"/>
      <c r="OAN219" s="425"/>
      <c r="OAO219" s="425"/>
      <c r="OAP219" s="425"/>
      <c r="OAQ219" s="425"/>
      <c r="OAR219" s="425"/>
      <c r="OAS219" s="425"/>
      <c r="OAT219" s="425"/>
      <c r="OAU219" s="425"/>
      <c r="OAV219" s="425"/>
      <c r="OAW219" s="425"/>
      <c r="OAX219" s="425"/>
      <c r="OAY219" s="425"/>
      <c r="OAZ219" s="425"/>
      <c r="OBA219" s="425"/>
      <c r="OBB219" s="425"/>
      <c r="OBC219" s="425"/>
      <c r="OBD219" s="425"/>
      <c r="OBE219" s="425"/>
      <c r="OBF219" s="425"/>
      <c r="OBG219" s="425"/>
      <c r="OBH219" s="425"/>
      <c r="OBI219" s="425"/>
      <c r="OBJ219" s="425"/>
      <c r="OBK219" s="425"/>
      <c r="OBL219" s="425"/>
      <c r="OBM219" s="425"/>
      <c r="OBN219" s="425"/>
      <c r="OBO219" s="425"/>
      <c r="OBP219" s="425"/>
      <c r="OBQ219" s="425"/>
      <c r="OBR219" s="425"/>
      <c r="OBS219" s="425"/>
      <c r="OBT219" s="425"/>
      <c r="OBU219" s="425"/>
      <c r="OBV219" s="425"/>
      <c r="OBW219" s="425"/>
      <c r="OBX219" s="425"/>
      <c r="OBY219" s="425"/>
      <c r="OBZ219" s="425"/>
      <c r="OCA219" s="425"/>
      <c r="OCB219" s="425"/>
      <c r="OCC219" s="425"/>
      <c r="OCD219" s="425"/>
      <c r="OCE219" s="425"/>
      <c r="OCF219" s="425"/>
      <c r="OCG219" s="425"/>
      <c r="OCH219" s="425"/>
      <c r="OCI219" s="425"/>
      <c r="OCJ219" s="425"/>
      <c r="OCK219" s="425"/>
      <c r="OCL219" s="425"/>
      <c r="OCM219" s="425"/>
      <c r="OCN219" s="425"/>
      <c r="OCO219" s="425"/>
      <c r="OCP219" s="425"/>
      <c r="OCQ219" s="425"/>
      <c r="OCR219" s="425"/>
      <c r="OCS219" s="425"/>
      <c r="OCT219" s="425"/>
      <c r="OCU219" s="425"/>
      <c r="OCV219" s="425"/>
      <c r="OCW219" s="425"/>
      <c r="OCX219" s="425"/>
      <c r="OCY219" s="425"/>
      <c r="OCZ219" s="425"/>
      <c r="ODA219" s="425"/>
      <c r="ODB219" s="425"/>
      <c r="ODC219" s="425"/>
      <c r="ODD219" s="425"/>
      <c r="ODE219" s="425"/>
      <c r="ODF219" s="425"/>
      <c r="ODG219" s="425"/>
      <c r="ODH219" s="425"/>
      <c r="ODI219" s="425"/>
      <c r="ODJ219" s="425"/>
      <c r="ODK219" s="425"/>
      <c r="ODL219" s="425"/>
      <c r="ODM219" s="425"/>
      <c r="ODN219" s="425"/>
      <c r="ODO219" s="425"/>
      <c r="ODP219" s="425"/>
      <c r="ODQ219" s="425"/>
      <c r="ODR219" s="425"/>
      <c r="ODS219" s="425"/>
      <c r="ODT219" s="425"/>
      <c r="ODU219" s="425"/>
      <c r="ODV219" s="425"/>
      <c r="ODW219" s="425"/>
      <c r="ODX219" s="425"/>
      <c r="ODY219" s="425"/>
      <c r="ODZ219" s="425"/>
      <c r="OEA219" s="425"/>
      <c r="OEB219" s="425"/>
      <c r="OEC219" s="425"/>
      <c r="OED219" s="425"/>
      <c r="OEE219" s="425"/>
      <c r="OEF219" s="425"/>
      <c r="OEG219" s="425"/>
      <c r="OEH219" s="425"/>
      <c r="OEI219" s="425"/>
      <c r="OEJ219" s="425"/>
      <c r="OEK219" s="425"/>
      <c r="OEL219" s="425"/>
      <c r="OEM219" s="425"/>
      <c r="OEN219" s="425"/>
      <c r="OEO219" s="425"/>
      <c r="OEP219" s="425"/>
      <c r="OEQ219" s="425"/>
      <c r="OER219" s="425"/>
      <c r="OES219" s="425"/>
      <c r="OET219" s="425"/>
      <c r="OEU219" s="425"/>
      <c r="OEV219" s="425"/>
      <c r="OEW219" s="425"/>
      <c r="OEX219" s="425"/>
      <c r="OEY219" s="425"/>
      <c r="OEZ219" s="425"/>
      <c r="OFA219" s="425"/>
      <c r="OFB219" s="425"/>
      <c r="OFC219" s="425"/>
      <c r="OFD219" s="425"/>
      <c r="OFE219" s="425"/>
      <c r="OFF219" s="425"/>
      <c r="OFG219" s="425"/>
      <c r="OFH219" s="425"/>
      <c r="OFI219" s="425"/>
      <c r="OFJ219" s="425"/>
      <c r="OFK219" s="425"/>
      <c r="OFL219" s="425"/>
      <c r="OFM219" s="425"/>
      <c r="OFN219" s="425"/>
      <c r="OFO219" s="425"/>
      <c r="OFP219" s="425"/>
      <c r="OFQ219" s="425"/>
      <c r="OFR219" s="425"/>
      <c r="OFS219" s="425"/>
      <c r="OFT219" s="425"/>
      <c r="OFU219" s="425"/>
      <c r="OFV219" s="425"/>
      <c r="OFW219" s="425"/>
      <c r="OFX219" s="425"/>
      <c r="OFY219" s="425"/>
      <c r="OFZ219" s="425"/>
      <c r="OGA219" s="425"/>
      <c r="OGB219" s="425"/>
      <c r="OGC219" s="425"/>
      <c r="OGD219" s="425"/>
      <c r="OGE219" s="425"/>
      <c r="OGF219" s="425"/>
      <c r="OGG219" s="425"/>
      <c r="OGH219" s="425"/>
      <c r="OGI219" s="425"/>
      <c r="OGJ219" s="425"/>
      <c r="OGK219" s="425"/>
      <c r="OGL219" s="425"/>
      <c r="OGM219" s="425"/>
      <c r="OGN219" s="425"/>
      <c r="OGO219" s="425"/>
      <c r="OGP219" s="425"/>
      <c r="OGQ219" s="425"/>
      <c r="OGR219" s="425"/>
      <c r="OGS219" s="425"/>
      <c r="OGT219" s="425"/>
      <c r="OGU219" s="425"/>
      <c r="OGV219" s="425"/>
      <c r="OGW219" s="425"/>
      <c r="OGX219" s="425"/>
      <c r="OGY219" s="425"/>
      <c r="OGZ219" s="425"/>
      <c r="OHA219" s="425"/>
      <c r="OHB219" s="425"/>
      <c r="OHC219" s="425"/>
      <c r="OHD219" s="425"/>
      <c r="OHE219" s="425"/>
      <c r="OHF219" s="425"/>
      <c r="OHG219" s="425"/>
      <c r="OHH219" s="425"/>
      <c r="OHI219" s="425"/>
      <c r="OHJ219" s="425"/>
      <c r="OHK219" s="425"/>
      <c r="OHL219" s="425"/>
      <c r="OHM219" s="425"/>
      <c r="OHN219" s="425"/>
      <c r="OHO219" s="425"/>
      <c r="OHP219" s="425"/>
      <c r="OHQ219" s="425"/>
      <c r="OHR219" s="425"/>
      <c r="OHS219" s="425"/>
      <c r="OHT219" s="425"/>
      <c r="OHU219" s="425"/>
      <c r="OHV219" s="425"/>
      <c r="OHW219" s="425"/>
      <c r="OHX219" s="425"/>
      <c r="OHY219" s="425"/>
      <c r="OHZ219" s="425"/>
      <c r="OIA219" s="425"/>
      <c r="OIB219" s="425"/>
      <c r="OIC219" s="425"/>
      <c r="OID219" s="425"/>
      <c r="OIE219" s="425"/>
      <c r="OIF219" s="425"/>
      <c r="OIG219" s="425"/>
      <c r="OIH219" s="425"/>
      <c r="OII219" s="425"/>
      <c r="OIJ219" s="425"/>
      <c r="OIK219" s="425"/>
      <c r="OIL219" s="425"/>
      <c r="OIM219" s="425"/>
      <c r="OIN219" s="425"/>
      <c r="OIO219" s="425"/>
      <c r="OIP219" s="425"/>
      <c r="OIQ219" s="425"/>
      <c r="OIR219" s="425"/>
      <c r="OIS219" s="425"/>
      <c r="OIT219" s="425"/>
      <c r="OIU219" s="425"/>
      <c r="OIV219" s="425"/>
      <c r="OIW219" s="425"/>
      <c r="OIX219" s="425"/>
      <c r="OIY219" s="425"/>
      <c r="OIZ219" s="425"/>
      <c r="OJA219" s="425"/>
      <c r="OJB219" s="425"/>
      <c r="OJC219" s="425"/>
      <c r="OJD219" s="425"/>
      <c r="OJE219" s="425"/>
      <c r="OJF219" s="425"/>
      <c r="OJG219" s="425"/>
      <c r="OJH219" s="425"/>
      <c r="OJI219" s="425"/>
      <c r="OJJ219" s="425"/>
      <c r="OJK219" s="425"/>
      <c r="OJL219" s="425"/>
      <c r="OJM219" s="425"/>
      <c r="OJN219" s="425"/>
      <c r="OJO219" s="425"/>
      <c r="OJP219" s="425"/>
      <c r="OJQ219" s="425"/>
      <c r="OJR219" s="425"/>
      <c r="OJS219" s="425"/>
      <c r="OJT219" s="425"/>
      <c r="OJU219" s="425"/>
      <c r="OJV219" s="425"/>
      <c r="OJW219" s="425"/>
      <c r="OJX219" s="425"/>
      <c r="OJY219" s="425"/>
      <c r="OJZ219" s="425"/>
      <c r="OKA219" s="425"/>
      <c r="OKB219" s="425"/>
      <c r="OKC219" s="425"/>
      <c r="OKD219" s="425"/>
      <c r="OKE219" s="425"/>
      <c r="OKF219" s="425"/>
      <c r="OKG219" s="425"/>
      <c r="OKH219" s="425"/>
      <c r="OKI219" s="425"/>
      <c r="OKJ219" s="425"/>
      <c r="OKK219" s="425"/>
      <c r="OKL219" s="425"/>
      <c r="OKM219" s="425"/>
      <c r="OKN219" s="425"/>
      <c r="OKO219" s="425"/>
      <c r="OKP219" s="425"/>
      <c r="OKQ219" s="425"/>
      <c r="OKR219" s="425"/>
      <c r="OKS219" s="425"/>
      <c r="OKT219" s="425"/>
      <c r="OKU219" s="425"/>
      <c r="OKV219" s="425"/>
      <c r="OKW219" s="425"/>
      <c r="OKX219" s="425"/>
      <c r="OKY219" s="425"/>
      <c r="OKZ219" s="425"/>
      <c r="OLA219" s="425"/>
      <c r="OLB219" s="425"/>
      <c r="OLC219" s="425"/>
      <c r="OLD219" s="425"/>
      <c r="OLE219" s="425"/>
      <c r="OLF219" s="425"/>
      <c r="OLG219" s="425"/>
      <c r="OLH219" s="425"/>
      <c r="OLI219" s="425"/>
      <c r="OLJ219" s="425"/>
      <c r="OLK219" s="425"/>
      <c r="OLL219" s="425"/>
      <c r="OLM219" s="425"/>
      <c r="OLN219" s="425"/>
      <c r="OLO219" s="425"/>
      <c r="OLP219" s="425"/>
      <c r="OLQ219" s="425"/>
      <c r="OLR219" s="425"/>
      <c r="OLS219" s="425"/>
      <c r="OLT219" s="425"/>
      <c r="OLU219" s="425"/>
      <c r="OLV219" s="425"/>
      <c r="OLW219" s="425"/>
      <c r="OLX219" s="425"/>
      <c r="OLY219" s="425"/>
      <c r="OLZ219" s="425"/>
      <c r="OMA219" s="425"/>
      <c r="OMB219" s="425"/>
      <c r="OMC219" s="425"/>
      <c r="OMD219" s="425"/>
      <c r="OME219" s="425"/>
      <c r="OMF219" s="425"/>
      <c r="OMG219" s="425"/>
      <c r="OMH219" s="425"/>
      <c r="OMI219" s="425"/>
      <c r="OMJ219" s="425"/>
      <c r="OMK219" s="425"/>
      <c r="OML219" s="425"/>
      <c r="OMM219" s="425"/>
      <c r="OMN219" s="425"/>
      <c r="OMO219" s="425"/>
      <c r="OMP219" s="425"/>
      <c r="OMQ219" s="425"/>
      <c r="OMR219" s="425"/>
      <c r="OMS219" s="425"/>
      <c r="OMT219" s="425"/>
      <c r="OMU219" s="425"/>
      <c r="OMV219" s="425"/>
      <c r="OMW219" s="425"/>
      <c r="OMX219" s="425"/>
      <c r="OMY219" s="425"/>
      <c r="OMZ219" s="425"/>
      <c r="ONA219" s="425"/>
      <c r="ONB219" s="425"/>
      <c r="ONC219" s="425"/>
      <c r="OND219" s="425"/>
      <c r="ONE219" s="425"/>
      <c r="ONF219" s="425"/>
      <c r="ONG219" s="425"/>
      <c r="ONH219" s="425"/>
      <c r="ONI219" s="425"/>
      <c r="ONJ219" s="425"/>
      <c r="ONK219" s="425"/>
      <c r="ONL219" s="425"/>
      <c r="ONM219" s="425"/>
      <c r="ONN219" s="425"/>
      <c r="ONO219" s="425"/>
      <c r="ONP219" s="425"/>
      <c r="ONQ219" s="425"/>
      <c r="ONR219" s="425"/>
      <c r="ONS219" s="425"/>
      <c r="ONT219" s="425"/>
      <c r="ONU219" s="425"/>
      <c r="ONV219" s="425"/>
      <c r="ONW219" s="425"/>
      <c r="ONX219" s="425"/>
      <c r="ONY219" s="425"/>
      <c r="ONZ219" s="425"/>
      <c r="OOA219" s="425"/>
      <c r="OOB219" s="425"/>
      <c r="OOC219" s="425"/>
      <c r="OOD219" s="425"/>
      <c r="OOE219" s="425"/>
      <c r="OOF219" s="425"/>
      <c r="OOG219" s="425"/>
      <c r="OOH219" s="425"/>
      <c r="OOI219" s="425"/>
      <c r="OOJ219" s="425"/>
      <c r="OOK219" s="425"/>
      <c r="OOL219" s="425"/>
      <c r="OOM219" s="425"/>
      <c r="OON219" s="425"/>
      <c r="OOO219" s="425"/>
      <c r="OOP219" s="425"/>
      <c r="OOQ219" s="425"/>
      <c r="OOR219" s="425"/>
      <c r="OOS219" s="425"/>
      <c r="OOT219" s="425"/>
      <c r="OOU219" s="425"/>
      <c r="OOV219" s="425"/>
      <c r="OOW219" s="425"/>
      <c r="OOX219" s="425"/>
      <c r="OOY219" s="425"/>
      <c r="OOZ219" s="425"/>
      <c r="OPA219" s="425"/>
      <c r="OPB219" s="425"/>
      <c r="OPC219" s="425"/>
      <c r="OPD219" s="425"/>
      <c r="OPE219" s="425"/>
      <c r="OPF219" s="425"/>
      <c r="OPG219" s="425"/>
      <c r="OPH219" s="425"/>
      <c r="OPI219" s="425"/>
      <c r="OPJ219" s="425"/>
      <c r="OPK219" s="425"/>
      <c r="OPL219" s="425"/>
      <c r="OPM219" s="425"/>
      <c r="OPN219" s="425"/>
      <c r="OPO219" s="425"/>
      <c r="OPP219" s="425"/>
      <c r="OPQ219" s="425"/>
      <c r="OPR219" s="425"/>
      <c r="OPS219" s="425"/>
      <c r="OPT219" s="425"/>
      <c r="OPU219" s="425"/>
      <c r="OPV219" s="425"/>
      <c r="OPW219" s="425"/>
      <c r="OPX219" s="425"/>
      <c r="OPY219" s="425"/>
      <c r="OPZ219" s="425"/>
      <c r="OQA219" s="425"/>
      <c r="OQB219" s="425"/>
      <c r="OQC219" s="425"/>
      <c r="OQD219" s="425"/>
      <c r="OQE219" s="425"/>
      <c r="OQF219" s="425"/>
      <c r="OQG219" s="425"/>
      <c r="OQH219" s="425"/>
      <c r="OQI219" s="425"/>
      <c r="OQJ219" s="425"/>
      <c r="OQK219" s="425"/>
      <c r="OQL219" s="425"/>
      <c r="OQM219" s="425"/>
      <c r="OQN219" s="425"/>
      <c r="OQO219" s="425"/>
      <c r="OQP219" s="425"/>
      <c r="OQQ219" s="425"/>
      <c r="OQR219" s="425"/>
      <c r="OQS219" s="425"/>
      <c r="OQT219" s="425"/>
      <c r="OQU219" s="425"/>
      <c r="OQV219" s="425"/>
      <c r="OQW219" s="425"/>
      <c r="OQX219" s="425"/>
      <c r="OQY219" s="425"/>
      <c r="OQZ219" s="425"/>
      <c r="ORA219" s="425"/>
      <c r="ORB219" s="425"/>
      <c r="ORC219" s="425"/>
      <c r="ORD219" s="425"/>
      <c r="ORE219" s="425"/>
      <c r="ORF219" s="425"/>
      <c r="ORG219" s="425"/>
      <c r="ORH219" s="425"/>
      <c r="ORI219" s="425"/>
      <c r="ORJ219" s="425"/>
      <c r="ORK219" s="425"/>
      <c r="ORL219" s="425"/>
      <c r="ORM219" s="425"/>
      <c r="ORN219" s="425"/>
      <c r="ORO219" s="425"/>
      <c r="ORP219" s="425"/>
      <c r="ORQ219" s="425"/>
      <c r="ORR219" s="425"/>
      <c r="ORS219" s="425"/>
      <c r="ORT219" s="425"/>
      <c r="ORU219" s="425"/>
      <c r="ORV219" s="425"/>
      <c r="ORW219" s="425"/>
      <c r="ORX219" s="425"/>
      <c r="ORY219" s="425"/>
      <c r="ORZ219" s="425"/>
      <c r="OSA219" s="425"/>
      <c r="OSB219" s="425"/>
      <c r="OSC219" s="425"/>
      <c r="OSD219" s="425"/>
      <c r="OSE219" s="425"/>
      <c r="OSF219" s="425"/>
      <c r="OSG219" s="425"/>
      <c r="OSH219" s="425"/>
      <c r="OSI219" s="425"/>
      <c r="OSJ219" s="425"/>
      <c r="OSK219" s="425"/>
      <c r="OSL219" s="425"/>
      <c r="OSM219" s="425"/>
      <c r="OSN219" s="425"/>
      <c r="OSO219" s="425"/>
      <c r="OSP219" s="425"/>
      <c r="OSQ219" s="425"/>
      <c r="OSR219" s="425"/>
      <c r="OSS219" s="425"/>
      <c r="OST219" s="425"/>
      <c r="OSU219" s="425"/>
      <c r="OSV219" s="425"/>
      <c r="OSW219" s="425"/>
      <c r="OSX219" s="425"/>
      <c r="OSY219" s="425"/>
      <c r="OSZ219" s="425"/>
      <c r="OTA219" s="425"/>
      <c r="OTB219" s="425"/>
      <c r="OTC219" s="425"/>
      <c r="OTD219" s="425"/>
      <c r="OTE219" s="425"/>
      <c r="OTF219" s="425"/>
      <c r="OTG219" s="425"/>
      <c r="OTH219" s="425"/>
      <c r="OTI219" s="425"/>
      <c r="OTJ219" s="425"/>
      <c r="OTK219" s="425"/>
      <c r="OTL219" s="425"/>
      <c r="OTM219" s="425"/>
      <c r="OTN219" s="425"/>
      <c r="OTO219" s="425"/>
      <c r="OTP219" s="425"/>
      <c r="OTQ219" s="425"/>
      <c r="OTR219" s="425"/>
      <c r="OTS219" s="425"/>
      <c r="OTT219" s="425"/>
      <c r="OTU219" s="425"/>
      <c r="OTV219" s="425"/>
      <c r="OTW219" s="425"/>
      <c r="OTX219" s="425"/>
      <c r="OTY219" s="425"/>
      <c r="OTZ219" s="425"/>
      <c r="OUA219" s="425"/>
      <c r="OUB219" s="425"/>
      <c r="OUC219" s="425"/>
      <c r="OUD219" s="425"/>
      <c r="OUE219" s="425"/>
      <c r="OUF219" s="425"/>
      <c r="OUG219" s="425"/>
      <c r="OUH219" s="425"/>
      <c r="OUI219" s="425"/>
      <c r="OUJ219" s="425"/>
      <c r="OUK219" s="425"/>
      <c r="OUL219" s="425"/>
      <c r="OUM219" s="425"/>
      <c r="OUN219" s="425"/>
      <c r="OUO219" s="425"/>
      <c r="OUP219" s="425"/>
      <c r="OUQ219" s="425"/>
      <c r="OUR219" s="425"/>
      <c r="OUS219" s="425"/>
      <c r="OUT219" s="425"/>
      <c r="OUU219" s="425"/>
      <c r="OUV219" s="425"/>
      <c r="OUW219" s="425"/>
      <c r="OUX219" s="425"/>
      <c r="OUY219" s="425"/>
      <c r="OUZ219" s="425"/>
      <c r="OVA219" s="425"/>
      <c r="OVB219" s="425"/>
      <c r="OVC219" s="425"/>
      <c r="OVD219" s="425"/>
      <c r="OVE219" s="425"/>
      <c r="OVF219" s="425"/>
      <c r="OVG219" s="425"/>
      <c r="OVH219" s="425"/>
      <c r="OVI219" s="425"/>
      <c r="OVJ219" s="425"/>
      <c r="OVK219" s="425"/>
      <c r="OVL219" s="425"/>
      <c r="OVM219" s="425"/>
      <c r="OVN219" s="425"/>
      <c r="OVO219" s="425"/>
      <c r="OVP219" s="425"/>
      <c r="OVQ219" s="425"/>
      <c r="OVR219" s="425"/>
      <c r="OVS219" s="425"/>
      <c r="OVT219" s="425"/>
      <c r="OVU219" s="425"/>
      <c r="OVV219" s="425"/>
      <c r="OVW219" s="425"/>
      <c r="OVX219" s="425"/>
      <c r="OVY219" s="425"/>
      <c r="OVZ219" s="425"/>
      <c r="OWA219" s="425"/>
      <c r="OWB219" s="425"/>
      <c r="OWC219" s="425"/>
      <c r="OWD219" s="425"/>
      <c r="OWE219" s="425"/>
      <c r="OWF219" s="425"/>
      <c r="OWG219" s="425"/>
      <c r="OWH219" s="425"/>
      <c r="OWI219" s="425"/>
      <c r="OWJ219" s="425"/>
      <c r="OWK219" s="425"/>
      <c r="OWL219" s="425"/>
      <c r="OWM219" s="425"/>
      <c r="OWN219" s="425"/>
      <c r="OWO219" s="425"/>
      <c r="OWP219" s="425"/>
      <c r="OWQ219" s="425"/>
      <c r="OWR219" s="425"/>
      <c r="OWS219" s="425"/>
      <c r="OWT219" s="425"/>
      <c r="OWU219" s="425"/>
      <c r="OWV219" s="425"/>
      <c r="OWW219" s="425"/>
      <c r="OWX219" s="425"/>
      <c r="OWY219" s="425"/>
      <c r="OWZ219" s="425"/>
      <c r="OXA219" s="425"/>
      <c r="OXB219" s="425"/>
      <c r="OXC219" s="425"/>
      <c r="OXD219" s="425"/>
      <c r="OXE219" s="425"/>
      <c r="OXF219" s="425"/>
      <c r="OXG219" s="425"/>
      <c r="OXH219" s="425"/>
      <c r="OXI219" s="425"/>
      <c r="OXJ219" s="425"/>
      <c r="OXK219" s="425"/>
      <c r="OXL219" s="425"/>
      <c r="OXM219" s="425"/>
      <c r="OXN219" s="425"/>
      <c r="OXO219" s="425"/>
      <c r="OXP219" s="425"/>
      <c r="OXQ219" s="425"/>
      <c r="OXR219" s="425"/>
      <c r="OXS219" s="425"/>
      <c r="OXT219" s="425"/>
      <c r="OXU219" s="425"/>
      <c r="OXV219" s="425"/>
      <c r="OXW219" s="425"/>
      <c r="OXX219" s="425"/>
      <c r="OXY219" s="425"/>
      <c r="OXZ219" s="425"/>
      <c r="OYA219" s="425"/>
      <c r="OYB219" s="425"/>
      <c r="OYC219" s="425"/>
      <c r="OYD219" s="425"/>
      <c r="OYE219" s="425"/>
      <c r="OYF219" s="425"/>
      <c r="OYG219" s="425"/>
      <c r="OYH219" s="425"/>
      <c r="OYI219" s="425"/>
      <c r="OYJ219" s="425"/>
      <c r="OYK219" s="425"/>
      <c r="OYL219" s="425"/>
      <c r="OYM219" s="425"/>
      <c r="OYN219" s="425"/>
      <c r="OYO219" s="425"/>
      <c r="OYP219" s="425"/>
      <c r="OYQ219" s="425"/>
      <c r="OYR219" s="425"/>
      <c r="OYS219" s="425"/>
      <c r="OYT219" s="425"/>
      <c r="OYU219" s="425"/>
      <c r="OYV219" s="425"/>
      <c r="OYW219" s="425"/>
      <c r="OYX219" s="425"/>
      <c r="OYY219" s="425"/>
      <c r="OYZ219" s="425"/>
      <c r="OZA219" s="425"/>
      <c r="OZB219" s="425"/>
      <c r="OZC219" s="425"/>
      <c r="OZD219" s="425"/>
      <c r="OZE219" s="425"/>
      <c r="OZF219" s="425"/>
      <c r="OZG219" s="425"/>
      <c r="OZH219" s="425"/>
      <c r="OZI219" s="425"/>
      <c r="OZJ219" s="425"/>
      <c r="OZK219" s="425"/>
      <c r="OZL219" s="425"/>
      <c r="OZM219" s="425"/>
      <c r="OZN219" s="425"/>
      <c r="OZO219" s="425"/>
      <c r="OZP219" s="425"/>
      <c r="OZQ219" s="425"/>
      <c r="OZR219" s="425"/>
      <c r="OZS219" s="425"/>
      <c r="OZT219" s="425"/>
      <c r="OZU219" s="425"/>
      <c r="OZV219" s="425"/>
      <c r="OZW219" s="425"/>
      <c r="OZX219" s="425"/>
      <c r="OZY219" s="425"/>
      <c r="OZZ219" s="425"/>
      <c r="PAA219" s="425"/>
      <c r="PAB219" s="425"/>
      <c r="PAC219" s="425"/>
      <c r="PAD219" s="425"/>
      <c r="PAE219" s="425"/>
      <c r="PAF219" s="425"/>
      <c r="PAG219" s="425"/>
      <c r="PAH219" s="425"/>
      <c r="PAI219" s="425"/>
      <c r="PAJ219" s="425"/>
      <c r="PAK219" s="425"/>
      <c r="PAL219" s="425"/>
      <c r="PAM219" s="425"/>
      <c r="PAN219" s="425"/>
      <c r="PAO219" s="425"/>
      <c r="PAP219" s="425"/>
      <c r="PAQ219" s="425"/>
      <c r="PAR219" s="425"/>
      <c r="PAS219" s="425"/>
      <c r="PAT219" s="425"/>
      <c r="PAU219" s="425"/>
      <c r="PAV219" s="425"/>
      <c r="PAW219" s="425"/>
      <c r="PAX219" s="425"/>
      <c r="PAY219" s="425"/>
      <c r="PAZ219" s="425"/>
      <c r="PBA219" s="425"/>
      <c r="PBB219" s="425"/>
      <c r="PBC219" s="425"/>
      <c r="PBD219" s="425"/>
      <c r="PBE219" s="425"/>
      <c r="PBF219" s="425"/>
      <c r="PBG219" s="425"/>
      <c r="PBH219" s="425"/>
      <c r="PBI219" s="425"/>
      <c r="PBJ219" s="425"/>
      <c r="PBK219" s="425"/>
      <c r="PBL219" s="425"/>
      <c r="PBM219" s="425"/>
      <c r="PBN219" s="425"/>
      <c r="PBO219" s="425"/>
      <c r="PBP219" s="425"/>
      <c r="PBQ219" s="425"/>
      <c r="PBR219" s="425"/>
      <c r="PBS219" s="425"/>
      <c r="PBT219" s="425"/>
      <c r="PBU219" s="425"/>
      <c r="PBV219" s="425"/>
      <c r="PBW219" s="425"/>
      <c r="PBX219" s="425"/>
      <c r="PBY219" s="425"/>
      <c r="PBZ219" s="425"/>
      <c r="PCA219" s="425"/>
      <c r="PCB219" s="425"/>
      <c r="PCC219" s="425"/>
      <c r="PCD219" s="425"/>
      <c r="PCE219" s="425"/>
      <c r="PCF219" s="425"/>
      <c r="PCG219" s="425"/>
      <c r="PCH219" s="425"/>
      <c r="PCI219" s="425"/>
      <c r="PCJ219" s="425"/>
      <c r="PCK219" s="425"/>
      <c r="PCL219" s="425"/>
      <c r="PCM219" s="425"/>
      <c r="PCN219" s="425"/>
      <c r="PCO219" s="425"/>
      <c r="PCP219" s="425"/>
      <c r="PCQ219" s="425"/>
      <c r="PCR219" s="425"/>
      <c r="PCS219" s="425"/>
      <c r="PCT219" s="425"/>
      <c r="PCU219" s="425"/>
      <c r="PCV219" s="425"/>
      <c r="PCW219" s="425"/>
      <c r="PCX219" s="425"/>
      <c r="PCY219" s="425"/>
      <c r="PCZ219" s="425"/>
      <c r="PDA219" s="425"/>
      <c r="PDB219" s="425"/>
      <c r="PDC219" s="425"/>
      <c r="PDD219" s="425"/>
      <c r="PDE219" s="425"/>
      <c r="PDF219" s="425"/>
      <c r="PDG219" s="425"/>
      <c r="PDH219" s="425"/>
      <c r="PDI219" s="425"/>
      <c r="PDJ219" s="425"/>
      <c r="PDK219" s="425"/>
      <c r="PDL219" s="425"/>
      <c r="PDM219" s="425"/>
      <c r="PDN219" s="425"/>
      <c r="PDO219" s="425"/>
      <c r="PDP219" s="425"/>
      <c r="PDQ219" s="425"/>
      <c r="PDR219" s="425"/>
      <c r="PDS219" s="425"/>
      <c r="PDT219" s="425"/>
      <c r="PDU219" s="425"/>
      <c r="PDV219" s="425"/>
      <c r="PDW219" s="425"/>
      <c r="PDX219" s="425"/>
      <c r="PDY219" s="425"/>
      <c r="PDZ219" s="425"/>
      <c r="PEA219" s="425"/>
      <c r="PEB219" s="425"/>
      <c r="PEC219" s="425"/>
      <c r="PED219" s="425"/>
      <c r="PEE219" s="425"/>
      <c r="PEF219" s="425"/>
      <c r="PEG219" s="425"/>
      <c r="PEH219" s="425"/>
      <c r="PEI219" s="425"/>
      <c r="PEJ219" s="425"/>
      <c r="PEK219" s="425"/>
      <c r="PEL219" s="425"/>
      <c r="PEM219" s="425"/>
      <c r="PEN219" s="425"/>
      <c r="PEO219" s="425"/>
      <c r="PEP219" s="425"/>
      <c r="PEQ219" s="425"/>
      <c r="PER219" s="425"/>
      <c r="PES219" s="425"/>
      <c r="PET219" s="425"/>
      <c r="PEU219" s="425"/>
      <c r="PEV219" s="425"/>
      <c r="PEW219" s="425"/>
      <c r="PEX219" s="425"/>
      <c r="PEY219" s="425"/>
      <c r="PEZ219" s="425"/>
      <c r="PFA219" s="425"/>
      <c r="PFB219" s="425"/>
      <c r="PFC219" s="425"/>
      <c r="PFD219" s="425"/>
      <c r="PFE219" s="425"/>
      <c r="PFF219" s="425"/>
      <c r="PFG219" s="425"/>
      <c r="PFH219" s="425"/>
      <c r="PFI219" s="425"/>
      <c r="PFJ219" s="425"/>
      <c r="PFK219" s="425"/>
      <c r="PFL219" s="425"/>
      <c r="PFM219" s="425"/>
      <c r="PFN219" s="425"/>
      <c r="PFO219" s="425"/>
      <c r="PFP219" s="425"/>
      <c r="PFQ219" s="425"/>
      <c r="PFR219" s="425"/>
      <c r="PFS219" s="425"/>
      <c r="PFT219" s="425"/>
      <c r="PFU219" s="425"/>
      <c r="PFV219" s="425"/>
      <c r="PFW219" s="425"/>
      <c r="PFX219" s="425"/>
      <c r="PFY219" s="425"/>
      <c r="PFZ219" s="425"/>
      <c r="PGA219" s="425"/>
      <c r="PGB219" s="425"/>
      <c r="PGC219" s="425"/>
      <c r="PGD219" s="425"/>
      <c r="PGE219" s="425"/>
      <c r="PGF219" s="425"/>
      <c r="PGG219" s="425"/>
      <c r="PGH219" s="425"/>
      <c r="PGI219" s="425"/>
      <c r="PGJ219" s="425"/>
      <c r="PGK219" s="425"/>
      <c r="PGL219" s="425"/>
      <c r="PGM219" s="425"/>
      <c r="PGN219" s="425"/>
      <c r="PGO219" s="425"/>
      <c r="PGP219" s="425"/>
      <c r="PGQ219" s="425"/>
      <c r="PGR219" s="425"/>
      <c r="PGS219" s="425"/>
      <c r="PGT219" s="425"/>
      <c r="PGU219" s="425"/>
      <c r="PGV219" s="425"/>
      <c r="PGW219" s="425"/>
      <c r="PGX219" s="425"/>
      <c r="PGY219" s="425"/>
      <c r="PGZ219" s="425"/>
      <c r="PHA219" s="425"/>
      <c r="PHB219" s="425"/>
      <c r="PHC219" s="425"/>
      <c r="PHD219" s="425"/>
      <c r="PHE219" s="425"/>
      <c r="PHF219" s="425"/>
      <c r="PHG219" s="425"/>
      <c r="PHH219" s="425"/>
      <c r="PHI219" s="425"/>
      <c r="PHJ219" s="425"/>
      <c r="PHK219" s="425"/>
      <c r="PHL219" s="425"/>
      <c r="PHM219" s="425"/>
      <c r="PHN219" s="425"/>
      <c r="PHO219" s="425"/>
      <c r="PHP219" s="425"/>
      <c r="PHQ219" s="425"/>
      <c r="PHR219" s="425"/>
      <c r="PHS219" s="425"/>
      <c r="PHT219" s="425"/>
      <c r="PHU219" s="425"/>
      <c r="PHV219" s="425"/>
      <c r="PHW219" s="425"/>
      <c r="PHX219" s="425"/>
      <c r="PHY219" s="425"/>
      <c r="PHZ219" s="425"/>
      <c r="PIA219" s="425"/>
      <c r="PIB219" s="425"/>
      <c r="PIC219" s="425"/>
      <c r="PID219" s="425"/>
      <c r="PIE219" s="425"/>
      <c r="PIF219" s="425"/>
      <c r="PIG219" s="425"/>
      <c r="PIH219" s="425"/>
      <c r="PII219" s="425"/>
      <c r="PIJ219" s="425"/>
      <c r="PIK219" s="425"/>
      <c r="PIL219" s="425"/>
      <c r="PIM219" s="425"/>
      <c r="PIN219" s="425"/>
      <c r="PIO219" s="425"/>
      <c r="PIP219" s="425"/>
      <c r="PIQ219" s="425"/>
      <c r="PIR219" s="425"/>
      <c r="PIS219" s="425"/>
      <c r="PIT219" s="425"/>
      <c r="PIU219" s="425"/>
      <c r="PIV219" s="425"/>
      <c r="PIW219" s="425"/>
      <c r="PIX219" s="425"/>
      <c r="PIY219" s="425"/>
      <c r="PIZ219" s="425"/>
      <c r="PJA219" s="425"/>
      <c r="PJB219" s="425"/>
      <c r="PJC219" s="425"/>
      <c r="PJD219" s="425"/>
      <c r="PJE219" s="425"/>
      <c r="PJF219" s="425"/>
      <c r="PJG219" s="425"/>
      <c r="PJH219" s="425"/>
      <c r="PJI219" s="425"/>
      <c r="PJJ219" s="425"/>
      <c r="PJK219" s="425"/>
      <c r="PJL219" s="425"/>
      <c r="PJM219" s="425"/>
      <c r="PJN219" s="425"/>
      <c r="PJO219" s="425"/>
      <c r="PJP219" s="425"/>
      <c r="PJQ219" s="425"/>
      <c r="PJR219" s="425"/>
      <c r="PJS219" s="425"/>
      <c r="PJT219" s="425"/>
      <c r="PJU219" s="425"/>
      <c r="PJV219" s="425"/>
      <c r="PJW219" s="425"/>
      <c r="PJX219" s="425"/>
      <c r="PJY219" s="425"/>
      <c r="PJZ219" s="425"/>
      <c r="PKA219" s="425"/>
      <c r="PKB219" s="425"/>
      <c r="PKC219" s="425"/>
      <c r="PKD219" s="425"/>
      <c r="PKE219" s="425"/>
      <c r="PKF219" s="425"/>
      <c r="PKG219" s="425"/>
      <c r="PKH219" s="425"/>
      <c r="PKI219" s="425"/>
      <c r="PKJ219" s="425"/>
      <c r="PKK219" s="425"/>
      <c r="PKL219" s="425"/>
      <c r="PKM219" s="425"/>
      <c r="PKN219" s="425"/>
      <c r="PKO219" s="425"/>
      <c r="PKP219" s="425"/>
      <c r="PKQ219" s="425"/>
      <c r="PKR219" s="425"/>
      <c r="PKS219" s="425"/>
      <c r="PKT219" s="425"/>
      <c r="PKU219" s="425"/>
      <c r="PKV219" s="425"/>
      <c r="PKW219" s="425"/>
      <c r="PKX219" s="425"/>
      <c r="PKY219" s="425"/>
      <c r="PKZ219" s="425"/>
      <c r="PLA219" s="425"/>
      <c r="PLB219" s="425"/>
      <c r="PLC219" s="425"/>
      <c r="PLD219" s="425"/>
      <c r="PLE219" s="425"/>
      <c r="PLF219" s="425"/>
      <c r="PLG219" s="425"/>
      <c r="PLH219" s="425"/>
      <c r="PLI219" s="425"/>
      <c r="PLJ219" s="425"/>
      <c r="PLK219" s="425"/>
      <c r="PLL219" s="425"/>
      <c r="PLM219" s="425"/>
      <c r="PLN219" s="425"/>
      <c r="PLO219" s="425"/>
      <c r="PLP219" s="425"/>
      <c r="PLQ219" s="425"/>
      <c r="PLR219" s="425"/>
      <c r="PLS219" s="425"/>
      <c r="PLT219" s="425"/>
      <c r="PLU219" s="425"/>
      <c r="PLV219" s="425"/>
      <c r="PLW219" s="425"/>
      <c r="PLX219" s="425"/>
      <c r="PLY219" s="425"/>
      <c r="PLZ219" s="425"/>
      <c r="PMA219" s="425"/>
      <c r="PMB219" s="425"/>
      <c r="PMC219" s="425"/>
      <c r="PMD219" s="425"/>
      <c r="PME219" s="425"/>
      <c r="PMF219" s="425"/>
      <c r="PMG219" s="425"/>
      <c r="PMH219" s="425"/>
      <c r="PMI219" s="425"/>
      <c r="PMJ219" s="425"/>
      <c r="PMK219" s="425"/>
      <c r="PML219" s="425"/>
      <c r="PMM219" s="425"/>
      <c r="PMN219" s="425"/>
      <c r="PMO219" s="425"/>
      <c r="PMP219" s="425"/>
      <c r="PMQ219" s="425"/>
      <c r="PMR219" s="425"/>
      <c r="PMS219" s="425"/>
      <c r="PMT219" s="425"/>
      <c r="PMU219" s="425"/>
      <c r="PMV219" s="425"/>
      <c r="PMW219" s="425"/>
      <c r="PMX219" s="425"/>
      <c r="PMY219" s="425"/>
      <c r="PMZ219" s="425"/>
      <c r="PNA219" s="425"/>
      <c r="PNB219" s="425"/>
      <c r="PNC219" s="425"/>
      <c r="PND219" s="425"/>
      <c r="PNE219" s="425"/>
      <c r="PNF219" s="425"/>
      <c r="PNG219" s="425"/>
      <c r="PNH219" s="425"/>
      <c r="PNI219" s="425"/>
      <c r="PNJ219" s="425"/>
      <c r="PNK219" s="425"/>
      <c r="PNL219" s="425"/>
      <c r="PNM219" s="425"/>
      <c r="PNN219" s="425"/>
      <c r="PNO219" s="425"/>
      <c r="PNP219" s="425"/>
      <c r="PNQ219" s="425"/>
      <c r="PNR219" s="425"/>
      <c r="PNS219" s="425"/>
      <c r="PNT219" s="425"/>
      <c r="PNU219" s="425"/>
      <c r="PNV219" s="425"/>
      <c r="PNW219" s="425"/>
      <c r="PNX219" s="425"/>
      <c r="PNY219" s="425"/>
      <c r="PNZ219" s="425"/>
      <c r="POA219" s="425"/>
      <c r="POB219" s="425"/>
      <c r="POC219" s="425"/>
      <c r="POD219" s="425"/>
      <c r="POE219" s="425"/>
      <c r="POF219" s="425"/>
      <c r="POG219" s="425"/>
      <c r="POH219" s="425"/>
      <c r="POI219" s="425"/>
      <c r="POJ219" s="425"/>
      <c r="POK219" s="425"/>
      <c r="POL219" s="425"/>
      <c r="POM219" s="425"/>
      <c r="PON219" s="425"/>
      <c r="POO219" s="425"/>
      <c r="POP219" s="425"/>
      <c r="POQ219" s="425"/>
      <c r="POR219" s="425"/>
      <c r="POS219" s="425"/>
      <c r="POT219" s="425"/>
      <c r="POU219" s="425"/>
      <c r="POV219" s="425"/>
      <c r="POW219" s="425"/>
      <c r="POX219" s="425"/>
      <c r="POY219" s="425"/>
      <c r="POZ219" s="425"/>
      <c r="PPA219" s="425"/>
      <c r="PPB219" s="425"/>
      <c r="PPC219" s="425"/>
      <c r="PPD219" s="425"/>
      <c r="PPE219" s="425"/>
      <c r="PPF219" s="425"/>
      <c r="PPG219" s="425"/>
      <c r="PPH219" s="425"/>
      <c r="PPI219" s="425"/>
      <c r="PPJ219" s="425"/>
      <c r="PPK219" s="425"/>
      <c r="PPL219" s="425"/>
      <c r="PPM219" s="425"/>
      <c r="PPN219" s="425"/>
      <c r="PPO219" s="425"/>
      <c r="PPP219" s="425"/>
      <c r="PPQ219" s="425"/>
      <c r="PPR219" s="425"/>
      <c r="PPS219" s="425"/>
      <c r="PPT219" s="425"/>
      <c r="PPU219" s="425"/>
      <c r="PPV219" s="425"/>
      <c r="PPW219" s="425"/>
      <c r="PPX219" s="425"/>
      <c r="PPY219" s="425"/>
      <c r="PPZ219" s="425"/>
      <c r="PQA219" s="425"/>
      <c r="PQB219" s="425"/>
      <c r="PQC219" s="425"/>
      <c r="PQD219" s="425"/>
      <c r="PQE219" s="425"/>
      <c r="PQF219" s="425"/>
      <c r="PQG219" s="425"/>
      <c r="PQH219" s="425"/>
      <c r="PQI219" s="425"/>
      <c r="PQJ219" s="425"/>
      <c r="PQK219" s="425"/>
      <c r="PQL219" s="425"/>
      <c r="PQM219" s="425"/>
      <c r="PQN219" s="425"/>
      <c r="PQO219" s="425"/>
      <c r="PQP219" s="425"/>
      <c r="PQQ219" s="425"/>
      <c r="PQR219" s="425"/>
      <c r="PQS219" s="425"/>
      <c r="PQT219" s="425"/>
      <c r="PQU219" s="425"/>
      <c r="PQV219" s="425"/>
      <c r="PQW219" s="425"/>
      <c r="PQX219" s="425"/>
      <c r="PQY219" s="425"/>
      <c r="PQZ219" s="425"/>
      <c r="PRA219" s="425"/>
      <c r="PRB219" s="425"/>
      <c r="PRC219" s="425"/>
      <c r="PRD219" s="425"/>
      <c r="PRE219" s="425"/>
      <c r="PRF219" s="425"/>
      <c r="PRG219" s="425"/>
      <c r="PRH219" s="425"/>
      <c r="PRI219" s="425"/>
      <c r="PRJ219" s="425"/>
      <c r="PRK219" s="425"/>
      <c r="PRL219" s="425"/>
      <c r="PRM219" s="425"/>
      <c r="PRN219" s="425"/>
      <c r="PRO219" s="425"/>
      <c r="PRP219" s="425"/>
      <c r="PRQ219" s="425"/>
      <c r="PRR219" s="425"/>
      <c r="PRS219" s="425"/>
      <c r="PRT219" s="425"/>
      <c r="PRU219" s="425"/>
      <c r="PRV219" s="425"/>
      <c r="PRW219" s="425"/>
      <c r="PRX219" s="425"/>
      <c r="PRY219" s="425"/>
      <c r="PRZ219" s="425"/>
      <c r="PSA219" s="425"/>
      <c r="PSB219" s="425"/>
      <c r="PSC219" s="425"/>
      <c r="PSD219" s="425"/>
      <c r="PSE219" s="425"/>
      <c r="PSF219" s="425"/>
      <c r="PSG219" s="425"/>
      <c r="PSH219" s="425"/>
      <c r="PSI219" s="425"/>
      <c r="PSJ219" s="425"/>
      <c r="PSK219" s="425"/>
      <c r="PSL219" s="425"/>
      <c r="PSM219" s="425"/>
      <c r="PSN219" s="425"/>
      <c r="PSO219" s="425"/>
      <c r="PSP219" s="425"/>
      <c r="PSQ219" s="425"/>
      <c r="PSR219" s="425"/>
      <c r="PSS219" s="425"/>
      <c r="PST219" s="425"/>
      <c r="PSU219" s="425"/>
      <c r="PSV219" s="425"/>
      <c r="PSW219" s="425"/>
      <c r="PSX219" s="425"/>
      <c r="PSY219" s="425"/>
      <c r="PSZ219" s="425"/>
      <c r="PTA219" s="425"/>
      <c r="PTB219" s="425"/>
      <c r="PTC219" s="425"/>
      <c r="PTD219" s="425"/>
      <c r="PTE219" s="425"/>
      <c r="PTF219" s="425"/>
      <c r="PTG219" s="425"/>
      <c r="PTH219" s="425"/>
      <c r="PTI219" s="425"/>
      <c r="PTJ219" s="425"/>
      <c r="PTK219" s="425"/>
      <c r="PTL219" s="425"/>
      <c r="PTM219" s="425"/>
      <c r="PTN219" s="425"/>
      <c r="PTO219" s="425"/>
      <c r="PTP219" s="425"/>
      <c r="PTQ219" s="425"/>
      <c r="PTR219" s="425"/>
      <c r="PTS219" s="425"/>
      <c r="PTT219" s="425"/>
      <c r="PTU219" s="425"/>
      <c r="PTV219" s="425"/>
      <c r="PTW219" s="425"/>
      <c r="PTX219" s="425"/>
      <c r="PTY219" s="425"/>
      <c r="PTZ219" s="425"/>
      <c r="PUA219" s="425"/>
      <c r="PUB219" s="425"/>
      <c r="PUC219" s="425"/>
      <c r="PUD219" s="425"/>
      <c r="PUE219" s="425"/>
      <c r="PUF219" s="425"/>
      <c r="PUG219" s="425"/>
      <c r="PUH219" s="425"/>
      <c r="PUI219" s="425"/>
      <c r="PUJ219" s="425"/>
      <c r="PUK219" s="425"/>
      <c r="PUL219" s="425"/>
      <c r="PUM219" s="425"/>
      <c r="PUN219" s="425"/>
      <c r="PUO219" s="425"/>
      <c r="PUP219" s="425"/>
      <c r="PUQ219" s="425"/>
      <c r="PUR219" s="425"/>
      <c r="PUS219" s="425"/>
      <c r="PUT219" s="425"/>
      <c r="PUU219" s="425"/>
      <c r="PUV219" s="425"/>
      <c r="PUW219" s="425"/>
      <c r="PUX219" s="425"/>
      <c r="PUY219" s="425"/>
      <c r="PUZ219" s="425"/>
      <c r="PVA219" s="425"/>
      <c r="PVB219" s="425"/>
      <c r="PVC219" s="425"/>
      <c r="PVD219" s="425"/>
      <c r="PVE219" s="425"/>
      <c r="PVF219" s="425"/>
      <c r="PVG219" s="425"/>
      <c r="PVH219" s="425"/>
      <c r="PVI219" s="425"/>
      <c r="PVJ219" s="425"/>
      <c r="PVK219" s="425"/>
      <c r="PVL219" s="425"/>
      <c r="PVM219" s="425"/>
      <c r="PVN219" s="425"/>
      <c r="PVO219" s="425"/>
      <c r="PVP219" s="425"/>
      <c r="PVQ219" s="425"/>
      <c r="PVR219" s="425"/>
      <c r="PVS219" s="425"/>
      <c r="PVT219" s="425"/>
      <c r="PVU219" s="425"/>
      <c r="PVV219" s="425"/>
      <c r="PVW219" s="425"/>
      <c r="PVX219" s="425"/>
      <c r="PVY219" s="425"/>
      <c r="PVZ219" s="425"/>
      <c r="PWA219" s="425"/>
      <c r="PWB219" s="425"/>
      <c r="PWC219" s="425"/>
      <c r="PWD219" s="425"/>
      <c r="PWE219" s="425"/>
      <c r="PWF219" s="425"/>
      <c r="PWG219" s="425"/>
      <c r="PWH219" s="425"/>
      <c r="PWI219" s="425"/>
      <c r="PWJ219" s="425"/>
      <c r="PWK219" s="425"/>
      <c r="PWL219" s="425"/>
      <c r="PWM219" s="425"/>
      <c r="PWN219" s="425"/>
      <c r="PWO219" s="425"/>
      <c r="PWP219" s="425"/>
      <c r="PWQ219" s="425"/>
      <c r="PWR219" s="425"/>
      <c r="PWS219" s="425"/>
      <c r="PWT219" s="425"/>
      <c r="PWU219" s="425"/>
      <c r="PWV219" s="425"/>
      <c r="PWW219" s="425"/>
      <c r="PWX219" s="425"/>
      <c r="PWY219" s="425"/>
      <c r="PWZ219" s="425"/>
      <c r="PXA219" s="425"/>
      <c r="PXB219" s="425"/>
      <c r="PXC219" s="425"/>
      <c r="PXD219" s="425"/>
      <c r="PXE219" s="425"/>
      <c r="PXF219" s="425"/>
      <c r="PXG219" s="425"/>
      <c r="PXH219" s="425"/>
      <c r="PXI219" s="425"/>
      <c r="PXJ219" s="425"/>
      <c r="PXK219" s="425"/>
      <c r="PXL219" s="425"/>
      <c r="PXM219" s="425"/>
      <c r="PXN219" s="425"/>
      <c r="PXO219" s="425"/>
      <c r="PXP219" s="425"/>
      <c r="PXQ219" s="425"/>
      <c r="PXR219" s="425"/>
      <c r="PXS219" s="425"/>
      <c r="PXT219" s="425"/>
      <c r="PXU219" s="425"/>
      <c r="PXV219" s="425"/>
      <c r="PXW219" s="425"/>
      <c r="PXX219" s="425"/>
      <c r="PXY219" s="425"/>
      <c r="PXZ219" s="425"/>
      <c r="PYA219" s="425"/>
      <c r="PYB219" s="425"/>
      <c r="PYC219" s="425"/>
      <c r="PYD219" s="425"/>
      <c r="PYE219" s="425"/>
      <c r="PYF219" s="425"/>
      <c r="PYG219" s="425"/>
      <c r="PYH219" s="425"/>
      <c r="PYI219" s="425"/>
      <c r="PYJ219" s="425"/>
      <c r="PYK219" s="425"/>
      <c r="PYL219" s="425"/>
      <c r="PYM219" s="425"/>
      <c r="PYN219" s="425"/>
      <c r="PYO219" s="425"/>
      <c r="PYP219" s="425"/>
      <c r="PYQ219" s="425"/>
      <c r="PYR219" s="425"/>
      <c r="PYS219" s="425"/>
      <c r="PYT219" s="425"/>
      <c r="PYU219" s="425"/>
      <c r="PYV219" s="425"/>
      <c r="PYW219" s="425"/>
      <c r="PYX219" s="425"/>
      <c r="PYY219" s="425"/>
      <c r="PYZ219" s="425"/>
      <c r="PZA219" s="425"/>
      <c r="PZB219" s="425"/>
      <c r="PZC219" s="425"/>
      <c r="PZD219" s="425"/>
      <c r="PZE219" s="425"/>
      <c r="PZF219" s="425"/>
      <c r="PZG219" s="425"/>
      <c r="PZH219" s="425"/>
      <c r="PZI219" s="425"/>
      <c r="PZJ219" s="425"/>
      <c r="PZK219" s="425"/>
      <c r="PZL219" s="425"/>
      <c r="PZM219" s="425"/>
      <c r="PZN219" s="425"/>
      <c r="PZO219" s="425"/>
      <c r="PZP219" s="425"/>
      <c r="PZQ219" s="425"/>
      <c r="PZR219" s="425"/>
      <c r="PZS219" s="425"/>
      <c r="PZT219" s="425"/>
      <c r="PZU219" s="425"/>
      <c r="PZV219" s="425"/>
      <c r="PZW219" s="425"/>
      <c r="PZX219" s="425"/>
      <c r="PZY219" s="425"/>
      <c r="PZZ219" s="425"/>
      <c r="QAA219" s="425"/>
      <c r="QAB219" s="425"/>
      <c r="QAC219" s="425"/>
      <c r="QAD219" s="425"/>
      <c r="QAE219" s="425"/>
      <c r="QAF219" s="425"/>
      <c r="QAG219" s="425"/>
      <c r="QAH219" s="425"/>
      <c r="QAI219" s="425"/>
      <c r="QAJ219" s="425"/>
      <c r="QAK219" s="425"/>
      <c r="QAL219" s="425"/>
      <c r="QAM219" s="425"/>
      <c r="QAN219" s="425"/>
      <c r="QAO219" s="425"/>
      <c r="QAP219" s="425"/>
      <c r="QAQ219" s="425"/>
      <c r="QAR219" s="425"/>
      <c r="QAS219" s="425"/>
      <c r="QAT219" s="425"/>
      <c r="QAU219" s="425"/>
      <c r="QAV219" s="425"/>
      <c r="QAW219" s="425"/>
      <c r="QAX219" s="425"/>
      <c r="QAY219" s="425"/>
      <c r="QAZ219" s="425"/>
      <c r="QBA219" s="425"/>
      <c r="QBB219" s="425"/>
      <c r="QBC219" s="425"/>
      <c r="QBD219" s="425"/>
      <c r="QBE219" s="425"/>
      <c r="QBF219" s="425"/>
      <c r="QBG219" s="425"/>
      <c r="QBH219" s="425"/>
      <c r="QBI219" s="425"/>
      <c r="QBJ219" s="425"/>
      <c r="QBK219" s="425"/>
      <c r="QBL219" s="425"/>
      <c r="QBM219" s="425"/>
      <c r="QBN219" s="425"/>
      <c r="QBO219" s="425"/>
      <c r="QBP219" s="425"/>
      <c r="QBQ219" s="425"/>
      <c r="QBR219" s="425"/>
      <c r="QBS219" s="425"/>
      <c r="QBT219" s="425"/>
      <c r="QBU219" s="425"/>
      <c r="QBV219" s="425"/>
      <c r="QBW219" s="425"/>
      <c r="QBX219" s="425"/>
      <c r="QBY219" s="425"/>
      <c r="QBZ219" s="425"/>
      <c r="QCA219" s="425"/>
      <c r="QCB219" s="425"/>
      <c r="QCC219" s="425"/>
      <c r="QCD219" s="425"/>
      <c r="QCE219" s="425"/>
      <c r="QCF219" s="425"/>
      <c r="QCG219" s="425"/>
      <c r="QCH219" s="425"/>
      <c r="QCI219" s="425"/>
      <c r="QCJ219" s="425"/>
      <c r="QCK219" s="425"/>
      <c r="QCL219" s="425"/>
      <c r="QCM219" s="425"/>
      <c r="QCN219" s="425"/>
      <c r="QCO219" s="425"/>
      <c r="QCP219" s="425"/>
      <c r="QCQ219" s="425"/>
      <c r="QCR219" s="425"/>
      <c r="QCS219" s="425"/>
      <c r="QCT219" s="425"/>
      <c r="QCU219" s="425"/>
      <c r="QCV219" s="425"/>
      <c r="QCW219" s="425"/>
      <c r="QCX219" s="425"/>
      <c r="QCY219" s="425"/>
      <c r="QCZ219" s="425"/>
      <c r="QDA219" s="425"/>
      <c r="QDB219" s="425"/>
      <c r="QDC219" s="425"/>
      <c r="QDD219" s="425"/>
      <c r="QDE219" s="425"/>
      <c r="QDF219" s="425"/>
      <c r="QDG219" s="425"/>
      <c r="QDH219" s="425"/>
      <c r="QDI219" s="425"/>
      <c r="QDJ219" s="425"/>
      <c r="QDK219" s="425"/>
      <c r="QDL219" s="425"/>
      <c r="QDM219" s="425"/>
      <c r="QDN219" s="425"/>
      <c r="QDO219" s="425"/>
      <c r="QDP219" s="425"/>
      <c r="QDQ219" s="425"/>
      <c r="QDR219" s="425"/>
      <c r="QDS219" s="425"/>
      <c r="QDT219" s="425"/>
      <c r="QDU219" s="425"/>
      <c r="QDV219" s="425"/>
      <c r="QDW219" s="425"/>
      <c r="QDX219" s="425"/>
      <c r="QDY219" s="425"/>
      <c r="QDZ219" s="425"/>
      <c r="QEA219" s="425"/>
      <c r="QEB219" s="425"/>
      <c r="QEC219" s="425"/>
      <c r="QED219" s="425"/>
      <c r="QEE219" s="425"/>
      <c r="QEF219" s="425"/>
      <c r="QEG219" s="425"/>
      <c r="QEH219" s="425"/>
      <c r="QEI219" s="425"/>
      <c r="QEJ219" s="425"/>
      <c r="QEK219" s="425"/>
      <c r="QEL219" s="425"/>
      <c r="QEM219" s="425"/>
      <c r="QEN219" s="425"/>
      <c r="QEO219" s="425"/>
      <c r="QEP219" s="425"/>
      <c r="QEQ219" s="425"/>
      <c r="QER219" s="425"/>
      <c r="QES219" s="425"/>
      <c r="QET219" s="425"/>
      <c r="QEU219" s="425"/>
      <c r="QEV219" s="425"/>
      <c r="QEW219" s="425"/>
      <c r="QEX219" s="425"/>
      <c r="QEY219" s="425"/>
      <c r="QEZ219" s="425"/>
      <c r="QFA219" s="425"/>
      <c r="QFB219" s="425"/>
      <c r="QFC219" s="425"/>
      <c r="QFD219" s="425"/>
      <c r="QFE219" s="425"/>
      <c r="QFF219" s="425"/>
      <c r="QFG219" s="425"/>
      <c r="QFH219" s="425"/>
      <c r="QFI219" s="425"/>
      <c r="QFJ219" s="425"/>
      <c r="QFK219" s="425"/>
      <c r="QFL219" s="425"/>
      <c r="QFM219" s="425"/>
      <c r="QFN219" s="425"/>
      <c r="QFO219" s="425"/>
      <c r="QFP219" s="425"/>
      <c r="QFQ219" s="425"/>
      <c r="QFR219" s="425"/>
      <c r="QFS219" s="425"/>
      <c r="QFT219" s="425"/>
      <c r="QFU219" s="425"/>
      <c r="QFV219" s="425"/>
      <c r="QFW219" s="425"/>
      <c r="QFX219" s="425"/>
      <c r="QFY219" s="425"/>
      <c r="QFZ219" s="425"/>
      <c r="QGA219" s="425"/>
      <c r="QGB219" s="425"/>
      <c r="QGC219" s="425"/>
      <c r="QGD219" s="425"/>
      <c r="QGE219" s="425"/>
      <c r="QGF219" s="425"/>
      <c r="QGG219" s="425"/>
      <c r="QGH219" s="425"/>
      <c r="QGI219" s="425"/>
      <c r="QGJ219" s="425"/>
      <c r="QGK219" s="425"/>
      <c r="QGL219" s="425"/>
      <c r="QGM219" s="425"/>
      <c r="QGN219" s="425"/>
      <c r="QGO219" s="425"/>
      <c r="QGP219" s="425"/>
      <c r="QGQ219" s="425"/>
      <c r="QGR219" s="425"/>
      <c r="QGS219" s="425"/>
      <c r="QGT219" s="425"/>
      <c r="QGU219" s="425"/>
      <c r="QGV219" s="425"/>
      <c r="QGW219" s="425"/>
      <c r="QGX219" s="425"/>
      <c r="QGY219" s="425"/>
      <c r="QGZ219" s="425"/>
      <c r="QHA219" s="425"/>
      <c r="QHB219" s="425"/>
      <c r="QHC219" s="425"/>
      <c r="QHD219" s="425"/>
      <c r="QHE219" s="425"/>
      <c r="QHF219" s="425"/>
      <c r="QHG219" s="425"/>
      <c r="QHH219" s="425"/>
      <c r="QHI219" s="425"/>
      <c r="QHJ219" s="425"/>
      <c r="QHK219" s="425"/>
      <c r="QHL219" s="425"/>
      <c r="QHM219" s="425"/>
      <c r="QHN219" s="425"/>
      <c r="QHO219" s="425"/>
      <c r="QHP219" s="425"/>
      <c r="QHQ219" s="425"/>
      <c r="QHR219" s="425"/>
      <c r="QHS219" s="425"/>
      <c r="QHT219" s="425"/>
      <c r="QHU219" s="425"/>
      <c r="QHV219" s="425"/>
      <c r="QHW219" s="425"/>
      <c r="QHX219" s="425"/>
      <c r="QHY219" s="425"/>
      <c r="QHZ219" s="425"/>
      <c r="QIA219" s="425"/>
      <c r="QIB219" s="425"/>
      <c r="QIC219" s="425"/>
      <c r="QID219" s="425"/>
      <c r="QIE219" s="425"/>
      <c r="QIF219" s="425"/>
      <c r="QIG219" s="425"/>
      <c r="QIH219" s="425"/>
      <c r="QII219" s="425"/>
      <c r="QIJ219" s="425"/>
      <c r="QIK219" s="425"/>
      <c r="QIL219" s="425"/>
      <c r="QIM219" s="425"/>
      <c r="QIN219" s="425"/>
      <c r="QIO219" s="425"/>
      <c r="QIP219" s="425"/>
      <c r="QIQ219" s="425"/>
      <c r="QIR219" s="425"/>
      <c r="QIS219" s="425"/>
      <c r="QIT219" s="425"/>
      <c r="QIU219" s="425"/>
      <c r="QIV219" s="425"/>
      <c r="QIW219" s="425"/>
      <c r="QIX219" s="425"/>
      <c r="QIY219" s="425"/>
      <c r="QIZ219" s="425"/>
      <c r="QJA219" s="425"/>
      <c r="QJB219" s="425"/>
      <c r="QJC219" s="425"/>
      <c r="QJD219" s="425"/>
      <c r="QJE219" s="425"/>
      <c r="QJF219" s="425"/>
      <c r="QJG219" s="425"/>
      <c r="QJH219" s="425"/>
      <c r="QJI219" s="425"/>
      <c r="QJJ219" s="425"/>
      <c r="QJK219" s="425"/>
      <c r="QJL219" s="425"/>
      <c r="QJM219" s="425"/>
      <c r="QJN219" s="425"/>
      <c r="QJO219" s="425"/>
      <c r="QJP219" s="425"/>
      <c r="QJQ219" s="425"/>
      <c r="QJR219" s="425"/>
      <c r="QJS219" s="425"/>
      <c r="QJT219" s="425"/>
      <c r="QJU219" s="425"/>
      <c r="QJV219" s="425"/>
      <c r="QJW219" s="425"/>
      <c r="QJX219" s="425"/>
      <c r="QJY219" s="425"/>
      <c r="QJZ219" s="425"/>
      <c r="QKA219" s="425"/>
      <c r="QKB219" s="425"/>
      <c r="QKC219" s="425"/>
      <c r="QKD219" s="425"/>
      <c r="QKE219" s="425"/>
      <c r="QKF219" s="425"/>
      <c r="QKG219" s="425"/>
      <c r="QKH219" s="425"/>
      <c r="QKI219" s="425"/>
      <c r="QKJ219" s="425"/>
      <c r="QKK219" s="425"/>
      <c r="QKL219" s="425"/>
      <c r="QKM219" s="425"/>
      <c r="QKN219" s="425"/>
      <c r="QKO219" s="425"/>
      <c r="QKP219" s="425"/>
      <c r="QKQ219" s="425"/>
      <c r="QKR219" s="425"/>
      <c r="QKS219" s="425"/>
      <c r="QKT219" s="425"/>
      <c r="QKU219" s="425"/>
      <c r="QKV219" s="425"/>
      <c r="QKW219" s="425"/>
      <c r="QKX219" s="425"/>
      <c r="QKY219" s="425"/>
      <c r="QKZ219" s="425"/>
      <c r="QLA219" s="425"/>
      <c r="QLB219" s="425"/>
      <c r="QLC219" s="425"/>
      <c r="QLD219" s="425"/>
      <c r="QLE219" s="425"/>
      <c r="QLF219" s="425"/>
      <c r="QLG219" s="425"/>
      <c r="QLH219" s="425"/>
      <c r="QLI219" s="425"/>
      <c r="QLJ219" s="425"/>
      <c r="QLK219" s="425"/>
      <c r="QLL219" s="425"/>
      <c r="QLM219" s="425"/>
      <c r="QLN219" s="425"/>
      <c r="QLO219" s="425"/>
      <c r="QLP219" s="425"/>
      <c r="QLQ219" s="425"/>
      <c r="QLR219" s="425"/>
      <c r="QLS219" s="425"/>
      <c r="QLT219" s="425"/>
      <c r="QLU219" s="425"/>
      <c r="QLV219" s="425"/>
      <c r="QLW219" s="425"/>
      <c r="QLX219" s="425"/>
      <c r="QLY219" s="425"/>
      <c r="QLZ219" s="425"/>
      <c r="QMA219" s="425"/>
      <c r="QMB219" s="425"/>
      <c r="QMC219" s="425"/>
      <c r="QMD219" s="425"/>
      <c r="QME219" s="425"/>
      <c r="QMF219" s="425"/>
      <c r="QMG219" s="425"/>
      <c r="QMH219" s="425"/>
      <c r="QMI219" s="425"/>
      <c r="QMJ219" s="425"/>
      <c r="QMK219" s="425"/>
      <c r="QML219" s="425"/>
      <c r="QMM219" s="425"/>
      <c r="QMN219" s="425"/>
      <c r="QMO219" s="425"/>
      <c r="QMP219" s="425"/>
      <c r="QMQ219" s="425"/>
      <c r="QMR219" s="425"/>
      <c r="QMS219" s="425"/>
      <c r="QMT219" s="425"/>
      <c r="QMU219" s="425"/>
      <c r="QMV219" s="425"/>
      <c r="QMW219" s="425"/>
      <c r="QMX219" s="425"/>
      <c r="QMY219" s="425"/>
      <c r="QMZ219" s="425"/>
      <c r="QNA219" s="425"/>
      <c r="QNB219" s="425"/>
      <c r="QNC219" s="425"/>
      <c r="QND219" s="425"/>
      <c r="QNE219" s="425"/>
      <c r="QNF219" s="425"/>
      <c r="QNG219" s="425"/>
      <c r="QNH219" s="425"/>
      <c r="QNI219" s="425"/>
      <c r="QNJ219" s="425"/>
      <c r="QNK219" s="425"/>
      <c r="QNL219" s="425"/>
      <c r="QNM219" s="425"/>
      <c r="QNN219" s="425"/>
      <c r="QNO219" s="425"/>
      <c r="QNP219" s="425"/>
      <c r="QNQ219" s="425"/>
      <c r="QNR219" s="425"/>
      <c r="QNS219" s="425"/>
      <c r="QNT219" s="425"/>
      <c r="QNU219" s="425"/>
      <c r="QNV219" s="425"/>
      <c r="QNW219" s="425"/>
      <c r="QNX219" s="425"/>
      <c r="QNY219" s="425"/>
      <c r="QNZ219" s="425"/>
      <c r="QOA219" s="425"/>
      <c r="QOB219" s="425"/>
      <c r="QOC219" s="425"/>
      <c r="QOD219" s="425"/>
      <c r="QOE219" s="425"/>
      <c r="QOF219" s="425"/>
      <c r="QOG219" s="425"/>
      <c r="QOH219" s="425"/>
      <c r="QOI219" s="425"/>
      <c r="QOJ219" s="425"/>
      <c r="QOK219" s="425"/>
      <c r="QOL219" s="425"/>
      <c r="QOM219" s="425"/>
      <c r="QON219" s="425"/>
      <c r="QOO219" s="425"/>
      <c r="QOP219" s="425"/>
      <c r="QOQ219" s="425"/>
      <c r="QOR219" s="425"/>
      <c r="QOS219" s="425"/>
      <c r="QOT219" s="425"/>
      <c r="QOU219" s="425"/>
      <c r="QOV219" s="425"/>
      <c r="QOW219" s="425"/>
      <c r="QOX219" s="425"/>
      <c r="QOY219" s="425"/>
      <c r="QOZ219" s="425"/>
      <c r="QPA219" s="425"/>
      <c r="QPB219" s="425"/>
      <c r="QPC219" s="425"/>
      <c r="QPD219" s="425"/>
      <c r="QPE219" s="425"/>
      <c r="QPF219" s="425"/>
      <c r="QPG219" s="425"/>
      <c r="QPH219" s="425"/>
      <c r="QPI219" s="425"/>
      <c r="QPJ219" s="425"/>
      <c r="QPK219" s="425"/>
      <c r="QPL219" s="425"/>
      <c r="QPM219" s="425"/>
      <c r="QPN219" s="425"/>
      <c r="QPO219" s="425"/>
      <c r="QPP219" s="425"/>
      <c r="QPQ219" s="425"/>
      <c r="QPR219" s="425"/>
      <c r="QPS219" s="425"/>
      <c r="QPT219" s="425"/>
      <c r="QPU219" s="425"/>
      <c r="QPV219" s="425"/>
      <c r="QPW219" s="425"/>
      <c r="QPX219" s="425"/>
      <c r="QPY219" s="425"/>
      <c r="QPZ219" s="425"/>
      <c r="QQA219" s="425"/>
      <c r="QQB219" s="425"/>
      <c r="QQC219" s="425"/>
      <c r="QQD219" s="425"/>
      <c r="QQE219" s="425"/>
      <c r="QQF219" s="425"/>
      <c r="QQG219" s="425"/>
      <c r="QQH219" s="425"/>
      <c r="QQI219" s="425"/>
      <c r="QQJ219" s="425"/>
      <c r="QQK219" s="425"/>
      <c r="QQL219" s="425"/>
      <c r="QQM219" s="425"/>
      <c r="QQN219" s="425"/>
      <c r="QQO219" s="425"/>
      <c r="QQP219" s="425"/>
      <c r="QQQ219" s="425"/>
      <c r="QQR219" s="425"/>
      <c r="QQS219" s="425"/>
      <c r="QQT219" s="425"/>
      <c r="QQU219" s="425"/>
      <c r="QQV219" s="425"/>
      <c r="QQW219" s="425"/>
      <c r="QQX219" s="425"/>
      <c r="QQY219" s="425"/>
      <c r="QQZ219" s="425"/>
      <c r="QRA219" s="425"/>
      <c r="QRB219" s="425"/>
      <c r="QRC219" s="425"/>
      <c r="QRD219" s="425"/>
      <c r="QRE219" s="425"/>
      <c r="QRF219" s="425"/>
      <c r="QRG219" s="425"/>
      <c r="QRH219" s="425"/>
      <c r="QRI219" s="425"/>
      <c r="QRJ219" s="425"/>
      <c r="QRK219" s="425"/>
      <c r="QRL219" s="425"/>
      <c r="QRM219" s="425"/>
      <c r="QRN219" s="425"/>
      <c r="QRO219" s="425"/>
      <c r="QRP219" s="425"/>
      <c r="QRQ219" s="425"/>
      <c r="QRR219" s="425"/>
      <c r="QRS219" s="425"/>
      <c r="QRT219" s="425"/>
      <c r="QRU219" s="425"/>
      <c r="QRV219" s="425"/>
      <c r="QRW219" s="425"/>
      <c r="QRX219" s="425"/>
      <c r="QRY219" s="425"/>
      <c r="QRZ219" s="425"/>
      <c r="QSA219" s="425"/>
      <c r="QSB219" s="425"/>
      <c r="QSC219" s="425"/>
      <c r="QSD219" s="425"/>
      <c r="QSE219" s="425"/>
      <c r="QSF219" s="425"/>
      <c r="QSG219" s="425"/>
      <c r="QSH219" s="425"/>
      <c r="QSI219" s="425"/>
      <c r="QSJ219" s="425"/>
      <c r="QSK219" s="425"/>
      <c r="QSL219" s="425"/>
      <c r="QSM219" s="425"/>
      <c r="QSN219" s="425"/>
      <c r="QSO219" s="425"/>
      <c r="QSP219" s="425"/>
      <c r="QSQ219" s="425"/>
      <c r="QSR219" s="425"/>
      <c r="QSS219" s="425"/>
      <c r="QST219" s="425"/>
      <c r="QSU219" s="425"/>
      <c r="QSV219" s="425"/>
      <c r="QSW219" s="425"/>
      <c r="QSX219" s="425"/>
      <c r="QSY219" s="425"/>
      <c r="QSZ219" s="425"/>
      <c r="QTA219" s="425"/>
      <c r="QTB219" s="425"/>
      <c r="QTC219" s="425"/>
      <c r="QTD219" s="425"/>
      <c r="QTE219" s="425"/>
      <c r="QTF219" s="425"/>
      <c r="QTG219" s="425"/>
      <c r="QTH219" s="425"/>
      <c r="QTI219" s="425"/>
      <c r="QTJ219" s="425"/>
      <c r="QTK219" s="425"/>
      <c r="QTL219" s="425"/>
      <c r="QTM219" s="425"/>
      <c r="QTN219" s="425"/>
      <c r="QTO219" s="425"/>
      <c r="QTP219" s="425"/>
      <c r="QTQ219" s="425"/>
      <c r="QTR219" s="425"/>
      <c r="QTS219" s="425"/>
      <c r="QTT219" s="425"/>
      <c r="QTU219" s="425"/>
      <c r="QTV219" s="425"/>
      <c r="QTW219" s="425"/>
      <c r="QTX219" s="425"/>
      <c r="QTY219" s="425"/>
      <c r="QTZ219" s="425"/>
      <c r="QUA219" s="425"/>
      <c r="QUB219" s="425"/>
      <c r="QUC219" s="425"/>
      <c r="QUD219" s="425"/>
      <c r="QUE219" s="425"/>
      <c r="QUF219" s="425"/>
      <c r="QUG219" s="425"/>
      <c r="QUH219" s="425"/>
      <c r="QUI219" s="425"/>
      <c r="QUJ219" s="425"/>
      <c r="QUK219" s="425"/>
      <c r="QUL219" s="425"/>
      <c r="QUM219" s="425"/>
      <c r="QUN219" s="425"/>
      <c r="QUO219" s="425"/>
      <c r="QUP219" s="425"/>
      <c r="QUQ219" s="425"/>
      <c r="QUR219" s="425"/>
      <c r="QUS219" s="425"/>
      <c r="QUT219" s="425"/>
      <c r="QUU219" s="425"/>
      <c r="QUV219" s="425"/>
      <c r="QUW219" s="425"/>
      <c r="QUX219" s="425"/>
      <c r="QUY219" s="425"/>
      <c r="QUZ219" s="425"/>
      <c r="QVA219" s="425"/>
      <c r="QVB219" s="425"/>
      <c r="QVC219" s="425"/>
      <c r="QVD219" s="425"/>
      <c r="QVE219" s="425"/>
      <c r="QVF219" s="425"/>
      <c r="QVG219" s="425"/>
      <c r="QVH219" s="425"/>
      <c r="QVI219" s="425"/>
      <c r="QVJ219" s="425"/>
      <c r="QVK219" s="425"/>
      <c r="QVL219" s="425"/>
      <c r="QVM219" s="425"/>
      <c r="QVN219" s="425"/>
      <c r="QVO219" s="425"/>
      <c r="QVP219" s="425"/>
      <c r="QVQ219" s="425"/>
      <c r="QVR219" s="425"/>
      <c r="QVS219" s="425"/>
      <c r="QVT219" s="425"/>
      <c r="QVU219" s="425"/>
      <c r="QVV219" s="425"/>
      <c r="QVW219" s="425"/>
      <c r="QVX219" s="425"/>
      <c r="QVY219" s="425"/>
      <c r="QVZ219" s="425"/>
      <c r="QWA219" s="425"/>
      <c r="QWB219" s="425"/>
      <c r="QWC219" s="425"/>
      <c r="QWD219" s="425"/>
      <c r="QWE219" s="425"/>
      <c r="QWF219" s="425"/>
      <c r="QWG219" s="425"/>
      <c r="QWH219" s="425"/>
      <c r="QWI219" s="425"/>
      <c r="QWJ219" s="425"/>
      <c r="QWK219" s="425"/>
      <c r="QWL219" s="425"/>
      <c r="QWM219" s="425"/>
      <c r="QWN219" s="425"/>
      <c r="QWO219" s="425"/>
      <c r="QWP219" s="425"/>
      <c r="QWQ219" s="425"/>
      <c r="QWR219" s="425"/>
      <c r="QWS219" s="425"/>
      <c r="QWT219" s="425"/>
      <c r="QWU219" s="425"/>
      <c r="QWV219" s="425"/>
      <c r="QWW219" s="425"/>
      <c r="QWX219" s="425"/>
      <c r="QWY219" s="425"/>
      <c r="QWZ219" s="425"/>
      <c r="QXA219" s="425"/>
      <c r="QXB219" s="425"/>
      <c r="QXC219" s="425"/>
      <c r="QXD219" s="425"/>
      <c r="QXE219" s="425"/>
      <c r="QXF219" s="425"/>
      <c r="QXG219" s="425"/>
      <c r="QXH219" s="425"/>
      <c r="QXI219" s="425"/>
      <c r="QXJ219" s="425"/>
      <c r="QXK219" s="425"/>
      <c r="QXL219" s="425"/>
      <c r="QXM219" s="425"/>
      <c r="QXN219" s="425"/>
      <c r="QXO219" s="425"/>
      <c r="QXP219" s="425"/>
      <c r="QXQ219" s="425"/>
      <c r="QXR219" s="425"/>
      <c r="QXS219" s="425"/>
      <c r="QXT219" s="425"/>
      <c r="QXU219" s="425"/>
      <c r="QXV219" s="425"/>
      <c r="QXW219" s="425"/>
      <c r="QXX219" s="425"/>
      <c r="QXY219" s="425"/>
      <c r="QXZ219" s="425"/>
      <c r="QYA219" s="425"/>
      <c r="QYB219" s="425"/>
      <c r="QYC219" s="425"/>
      <c r="QYD219" s="425"/>
      <c r="QYE219" s="425"/>
      <c r="QYF219" s="425"/>
      <c r="QYG219" s="425"/>
      <c r="QYH219" s="425"/>
      <c r="QYI219" s="425"/>
      <c r="QYJ219" s="425"/>
      <c r="QYK219" s="425"/>
      <c r="QYL219" s="425"/>
      <c r="QYM219" s="425"/>
      <c r="QYN219" s="425"/>
      <c r="QYO219" s="425"/>
      <c r="QYP219" s="425"/>
      <c r="QYQ219" s="425"/>
      <c r="QYR219" s="425"/>
      <c r="QYS219" s="425"/>
      <c r="QYT219" s="425"/>
      <c r="QYU219" s="425"/>
      <c r="QYV219" s="425"/>
      <c r="QYW219" s="425"/>
      <c r="QYX219" s="425"/>
      <c r="QYY219" s="425"/>
      <c r="QYZ219" s="425"/>
      <c r="QZA219" s="425"/>
      <c r="QZB219" s="425"/>
      <c r="QZC219" s="425"/>
      <c r="QZD219" s="425"/>
      <c r="QZE219" s="425"/>
      <c r="QZF219" s="425"/>
      <c r="QZG219" s="425"/>
      <c r="QZH219" s="425"/>
      <c r="QZI219" s="425"/>
      <c r="QZJ219" s="425"/>
      <c r="QZK219" s="425"/>
      <c r="QZL219" s="425"/>
      <c r="QZM219" s="425"/>
      <c r="QZN219" s="425"/>
      <c r="QZO219" s="425"/>
      <c r="QZP219" s="425"/>
      <c r="QZQ219" s="425"/>
      <c r="QZR219" s="425"/>
      <c r="QZS219" s="425"/>
      <c r="QZT219" s="425"/>
      <c r="QZU219" s="425"/>
      <c r="QZV219" s="425"/>
      <c r="QZW219" s="425"/>
      <c r="QZX219" s="425"/>
      <c r="QZY219" s="425"/>
      <c r="QZZ219" s="425"/>
      <c r="RAA219" s="425"/>
      <c r="RAB219" s="425"/>
      <c r="RAC219" s="425"/>
      <c r="RAD219" s="425"/>
      <c r="RAE219" s="425"/>
      <c r="RAF219" s="425"/>
      <c r="RAG219" s="425"/>
      <c r="RAH219" s="425"/>
      <c r="RAI219" s="425"/>
      <c r="RAJ219" s="425"/>
      <c r="RAK219" s="425"/>
      <c r="RAL219" s="425"/>
      <c r="RAM219" s="425"/>
      <c r="RAN219" s="425"/>
      <c r="RAO219" s="425"/>
      <c r="RAP219" s="425"/>
      <c r="RAQ219" s="425"/>
      <c r="RAR219" s="425"/>
      <c r="RAS219" s="425"/>
      <c r="RAT219" s="425"/>
      <c r="RAU219" s="425"/>
      <c r="RAV219" s="425"/>
      <c r="RAW219" s="425"/>
      <c r="RAX219" s="425"/>
      <c r="RAY219" s="425"/>
      <c r="RAZ219" s="425"/>
      <c r="RBA219" s="425"/>
      <c r="RBB219" s="425"/>
      <c r="RBC219" s="425"/>
      <c r="RBD219" s="425"/>
      <c r="RBE219" s="425"/>
      <c r="RBF219" s="425"/>
      <c r="RBG219" s="425"/>
      <c r="RBH219" s="425"/>
      <c r="RBI219" s="425"/>
      <c r="RBJ219" s="425"/>
      <c r="RBK219" s="425"/>
      <c r="RBL219" s="425"/>
      <c r="RBM219" s="425"/>
      <c r="RBN219" s="425"/>
      <c r="RBO219" s="425"/>
      <c r="RBP219" s="425"/>
      <c r="RBQ219" s="425"/>
      <c r="RBR219" s="425"/>
      <c r="RBS219" s="425"/>
      <c r="RBT219" s="425"/>
      <c r="RBU219" s="425"/>
      <c r="RBV219" s="425"/>
      <c r="RBW219" s="425"/>
      <c r="RBX219" s="425"/>
      <c r="RBY219" s="425"/>
      <c r="RBZ219" s="425"/>
      <c r="RCA219" s="425"/>
      <c r="RCB219" s="425"/>
      <c r="RCC219" s="425"/>
      <c r="RCD219" s="425"/>
      <c r="RCE219" s="425"/>
      <c r="RCF219" s="425"/>
      <c r="RCG219" s="425"/>
      <c r="RCH219" s="425"/>
      <c r="RCI219" s="425"/>
      <c r="RCJ219" s="425"/>
      <c r="RCK219" s="425"/>
      <c r="RCL219" s="425"/>
      <c r="RCM219" s="425"/>
      <c r="RCN219" s="425"/>
      <c r="RCO219" s="425"/>
      <c r="RCP219" s="425"/>
      <c r="RCQ219" s="425"/>
      <c r="RCR219" s="425"/>
      <c r="RCS219" s="425"/>
      <c r="RCT219" s="425"/>
      <c r="RCU219" s="425"/>
      <c r="RCV219" s="425"/>
      <c r="RCW219" s="425"/>
      <c r="RCX219" s="425"/>
      <c r="RCY219" s="425"/>
      <c r="RCZ219" s="425"/>
      <c r="RDA219" s="425"/>
      <c r="RDB219" s="425"/>
      <c r="RDC219" s="425"/>
      <c r="RDD219" s="425"/>
      <c r="RDE219" s="425"/>
      <c r="RDF219" s="425"/>
      <c r="RDG219" s="425"/>
      <c r="RDH219" s="425"/>
      <c r="RDI219" s="425"/>
      <c r="RDJ219" s="425"/>
      <c r="RDK219" s="425"/>
      <c r="RDL219" s="425"/>
      <c r="RDM219" s="425"/>
      <c r="RDN219" s="425"/>
      <c r="RDO219" s="425"/>
      <c r="RDP219" s="425"/>
      <c r="RDQ219" s="425"/>
      <c r="RDR219" s="425"/>
      <c r="RDS219" s="425"/>
      <c r="RDT219" s="425"/>
      <c r="RDU219" s="425"/>
      <c r="RDV219" s="425"/>
      <c r="RDW219" s="425"/>
      <c r="RDX219" s="425"/>
      <c r="RDY219" s="425"/>
      <c r="RDZ219" s="425"/>
      <c r="REA219" s="425"/>
      <c r="REB219" s="425"/>
      <c r="REC219" s="425"/>
      <c r="RED219" s="425"/>
      <c r="REE219" s="425"/>
      <c r="REF219" s="425"/>
      <c r="REG219" s="425"/>
      <c r="REH219" s="425"/>
      <c r="REI219" s="425"/>
      <c r="REJ219" s="425"/>
      <c r="REK219" s="425"/>
      <c r="REL219" s="425"/>
      <c r="REM219" s="425"/>
      <c r="REN219" s="425"/>
      <c r="REO219" s="425"/>
      <c r="REP219" s="425"/>
      <c r="REQ219" s="425"/>
      <c r="RER219" s="425"/>
      <c r="RES219" s="425"/>
      <c r="RET219" s="425"/>
      <c r="REU219" s="425"/>
      <c r="REV219" s="425"/>
      <c r="REW219" s="425"/>
      <c r="REX219" s="425"/>
      <c r="REY219" s="425"/>
      <c r="REZ219" s="425"/>
      <c r="RFA219" s="425"/>
      <c r="RFB219" s="425"/>
      <c r="RFC219" s="425"/>
      <c r="RFD219" s="425"/>
      <c r="RFE219" s="425"/>
      <c r="RFF219" s="425"/>
      <c r="RFG219" s="425"/>
      <c r="RFH219" s="425"/>
      <c r="RFI219" s="425"/>
      <c r="RFJ219" s="425"/>
      <c r="RFK219" s="425"/>
      <c r="RFL219" s="425"/>
      <c r="RFM219" s="425"/>
      <c r="RFN219" s="425"/>
      <c r="RFO219" s="425"/>
      <c r="RFP219" s="425"/>
      <c r="RFQ219" s="425"/>
      <c r="RFR219" s="425"/>
      <c r="RFS219" s="425"/>
      <c r="RFT219" s="425"/>
      <c r="RFU219" s="425"/>
      <c r="RFV219" s="425"/>
      <c r="RFW219" s="425"/>
      <c r="RFX219" s="425"/>
      <c r="RFY219" s="425"/>
      <c r="RFZ219" s="425"/>
      <c r="RGA219" s="425"/>
      <c r="RGB219" s="425"/>
      <c r="RGC219" s="425"/>
      <c r="RGD219" s="425"/>
      <c r="RGE219" s="425"/>
      <c r="RGF219" s="425"/>
      <c r="RGG219" s="425"/>
      <c r="RGH219" s="425"/>
      <c r="RGI219" s="425"/>
      <c r="RGJ219" s="425"/>
      <c r="RGK219" s="425"/>
      <c r="RGL219" s="425"/>
      <c r="RGM219" s="425"/>
      <c r="RGN219" s="425"/>
      <c r="RGO219" s="425"/>
      <c r="RGP219" s="425"/>
      <c r="RGQ219" s="425"/>
      <c r="RGR219" s="425"/>
      <c r="RGS219" s="425"/>
      <c r="RGT219" s="425"/>
      <c r="RGU219" s="425"/>
      <c r="RGV219" s="425"/>
      <c r="RGW219" s="425"/>
      <c r="RGX219" s="425"/>
      <c r="RGY219" s="425"/>
      <c r="RGZ219" s="425"/>
      <c r="RHA219" s="425"/>
      <c r="RHB219" s="425"/>
      <c r="RHC219" s="425"/>
      <c r="RHD219" s="425"/>
      <c r="RHE219" s="425"/>
      <c r="RHF219" s="425"/>
      <c r="RHG219" s="425"/>
      <c r="RHH219" s="425"/>
      <c r="RHI219" s="425"/>
      <c r="RHJ219" s="425"/>
      <c r="RHK219" s="425"/>
      <c r="RHL219" s="425"/>
      <c r="RHM219" s="425"/>
      <c r="RHN219" s="425"/>
      <c r="RHO219" s="425"/>
      <c r="RHP219" s="425"/>
      <c r="RHQ219" s="425"/>
      <c r="RHR219" s="425"/>
      <c r="RHS219" s="425"/>
      <c r="RHT219" s="425"/>
      <c r="RHU219" s="425"/>
      <c r="RHV219" s="425"/>
      <c r="RHW219" s="425"/>
      <c r="RHX219" s="425"/>
      <c r="RHY219" s="425"/>
      <c r="RHZ219" s="425"/>
      <c r="RIA219" s="425"/>
      <c r="RIB219" s="425"/>
      <c r="RIC219" s="425"/>
      <c r="RID219" s="425"/>
      <c r="RIE219" s="425"/>
      <c r="RIF219" s="425"/>
      <c r="RIG219" s="425"/>
      <c r="RIH219" s="425"/>
      <c r="RII219" s="425"/>
      <c r="RIJ219" s="425"/>
      <c r="RIK219" s="425"/>
      <c r="RIL219" s="425"/>
      <c r="RIM219" s="425"/>
      <c r="RIN219" s="425"/>
      <c r="RIO219" s="425"/>
      <c r="RIP219" s="425"/>
      <c r="RIQ219" s="425"/>
      <c r="RIR219" s="425"/>
      <c r="RIS219" s="425"/>
      <c r="RIT219" s="425"/>
      <c r="RIU219" s="425"/>
      <c r="RIV219" s="425"/>
      <c r="RIW219" s="425"/>
      <c r="RIX219" s="425"/>
      <c r="RIY219" s="425"/>
      <c r="RIZ219" s="425"/>
      <c r="RJA219" s="425"/>
      <c r="RJB219" s="425"/>
      <c r="RJC219" s="425"/>
      <c r="RJD219" s="425"/>
      <c r="RJE219" s="425"/>
      <c r="RJF219" s="425"/>
      <c r="RJG219" s="425"/>
      <c r="RJH219" s="425"/>
      <c r="RJI219" s="425"/>
      <c r="RJJ219" s="425"/>
      <c r="RJK219" s="425"/>
      <c r="RJL219" s="425"/>
      <c r="RJM219" s="425"/>
      <c r="RJN219" s="425"/>
      <c r="RJO219" s="425"/>
      <c r="RJP219" s="425"/>
      <c r="RJQ219" s="425"/>
      <c r="RJR219" s="425"/>
      <c r="RJS219" s="425"/>
      <c r="RJT219" s="425"/>
      <c r="RJU219" s="425"/>
      <c r="RJV219" s="425"/>
      <c r="RJW219" s="425"/>
      <c r="RJX219" s="425"/>
      <c r="RJY219" s="425"/>
      <c r="RJZ219" s="425"/>
      <c r="RKA219" s="425"/>
      <c r="RKB219" s="425"/>
      <c r="RKC219" s="425"/>
      <c r="RKD219" s="425"/>
      <c r="RKE219" s="425"/>
      <c r="RKF219" s="425"/>
      <c r="RKG219" s="425"/>
      <c r="RKH219" s="425"/>
      <c r="RKI219" s="425"/>
      <c r="RKJ219" s="425"/>
      <c r="RKK219" s="425"/>
      <c r="RKL219" s="425"/>
      <c r="RKM219" s="425"/>
      <c r="RKN219" s="425"/>
      <c r="RKO219" s="425"/>
      <c r="RKP219" s="425"/>
      <c r="RKQ219" s="425"/>
      <c r="RKR219" s="425"/>
      <c r="RKS219" s="425"/>
      <c r="RKT219" s="425"/>
      <c r="RKU219" s="425"/>
      <c r="RKV219" s="425"/>
      <c r="RKW219" s="425"/>
      <c r="RKX219" s="425"/>
      <c r="RKY219" s="425"/>
      <c r="RKZ219" s="425"/>
      <c r="RLA219" s="425"/>
      <c r="RLB219" s="425"/>
      <c r="RLC219" s="425"/>
      <c r="RLD219" s="425"/>
      <c r="RLE219" s="425"/>
      <c r="RLF219" s="425"/>
      <c r="RLG219" s="425"/>
      <c r="RLH219" s="425"/>
      <c r="RLI219" s="425"/>
      <c r="RLJ219" s="425"/>
      <c r="RLK219" s="425"/>
      <c r="RLL219" s="425"/>
      <c r="RLM219" s="425"/>
      <c r="RLN219" s="425"/>
      <c r="RLO219" s="425"/>
      <c r="RLP219" s="425"/>
      <c r="RLQ219" s="425"/>
      <c r="RLR219" s="425"/>
      <c r="RLS219" s="425"/>
      <c r="RLT219" s="425"/>
      <c r="RLU219" s="425"/>
      <c r="RLV219" s="425"/>
      <c r="RLW219" s="425"/>
      <c r="RLX219" s="425"/>
      <c r="RLY219" s="425"/>
      <c r="RLZ219" s="425"/>
      <c r="RMA219" s="425"/>
      <c r="RMB219" s="425"/>
      <c r="RMC219" s="425"/>
      <c r="RMD219" s="425"/>
      <c r="RME219" s="425"/>
      <c r="RMF219" s="425"/>
      <c r="RMG219" s="425"/>
      <c r="RMH219" s="425"/>
      <c r="RMI219" s="425"/>
      <c r="RMJ219" s="425"/>
      <c r="RMK219" s="425"/>
      <c r="RML219" s="425"/>
      <c r="RMM219" s="425"/>
      <c r="RMN219" s="425"/>
      <c r="RMO219" s="425"/>
      <c r="RMP219" s="425"/>
      <c r="RMQ219" s="425"/>
      <c r="RMR219" s="425"/>
      <c r="RMS219" s="425"/>
      <c r="RMT219" s="425"/>
      <c r="RMU219" s="425"/>
      <c r="RMV219" s="425"/>
      <c r="RMW219" s="425"/>
      <c r="RMX219" s="425"/>
      <c r="RMY219" s="425"/>
      <c r="RMZ219" s="425"/>
      <c r="RNA219" s="425"/>
      <c r="RNB219" s="425"/>
      <c r="RNC219" s="425"/>
      <c r="RND219" s="425"/>
      <c r="RNE219" s="425"/>
      <c r="RNF219" s="425"/>
      <c r="RNG219" s="425"/>
      <c r="RNH219" s="425"/>
      <c r="RNI219" s="425"/>
      <c r="RNJ219" s="425"/>
      <c r="RNK219" s="425"/>
      <c r="RNL219" s="425"/>
      <c r="RNM219" s="425"/>
      <c r="RNN219" s="425"/>
      <c r="RNO219" s="425"/>
      <c r="RNP219" s="425"/>
      <c r="RNQ219" s="425"/>
      <c r="RNR219" s="425"/>
      <c r="RNS219" s="425"/>
      <c r="RNT219" s="425"/>
      <c r="RNU219" s="425"/>
      <c r="RNV219" s="425"/>
      <c r="RNW219" s="425"/>
      <c r="RNX219" s="425"/>
      <c r="RNY219" s="425"/>
      <c r="RNZ219" s="425"/>
      <c r="ROA219" s="425"/>
      <c r="ROB219" s="425"/>
      <c r="ROC219" s="425"/>
      <c r="ROD219" s="425"/>
      <c r="ROE219" s="425"/>
      <c r="ROF219" s="425"/>
      <c r="ROG219" s="425"/>
      <c r="ROH219" s="425"/>
      <c r="ROI219" s="425"/>
      <c r="ROJ219" s="425"/>
      <c r="ROK219" s="425"/>
      <c r="ROL219" s="425"/>
      <c r="ROM219" s="425"/>
      <c r="RON219" s="425"/>
      <c r="ROO219" s="425"/>
      <c r="ROP219" s="425"/>
      <c r="ROQ219" s="425"/>
      <c r="ROR219" s="425"/>
      <c r="ROS219" s="425"/>
      <c r="ROT219" s="425"/>
      <c r="ROU219" s="425"/>
      <c r="ROV219" s="425"/>
      <c r="ROW219" s="425"/>
      <c r="ROX219" s="425"/>
      <c r="ROY219" s="425"/>
      <c r="ROZ219" s="425"/>
      <c r="RPA219" s="425"/>
      <c r="RPB219" s="425"/>
      <c r="RPC219" s="425"/>
      <c r="RPD219" s="425"/>
      <c r="RPE219" s="425"/>
      <c r="RPF219" s="425"/>
      <c r="RPG219" s="425"/>
      <c r="RPH219" s="425"/>
      <c r="RPI219" s="425"/>
      <c r="RPJ219" s="425"/>
      <c r="RPK219" s="425"/>
      <c r="RPL219" s="425"/>
      <c r="RPM219" s="425"/>
      <c r="RPN219" s="425"/>
      <c r="RPO219" s="425"/>
      <c r="RPP219" s="425"/>
      <c r="RPQ219" s="425"/>
      <c r="RPR219" s="425"/>
      <c r="RPS219" s="425"/>
      <c r="RPT219" s="425"/>
      <c r="RPU219" s="425"/>
      <c r="RPV219" s="425"/>
      <c r="RPW219" s="425"/>
      <c r="RPX219" s="425"/>
      <c r="RPY219" s="425"/>
      <c r="RPZ219" s="425"/>
      <c r="RQA219" s="425"/>
      <c r="RQB219" s="425"/>
      <c r="RQC219" s="425"/>
      <c r="RQD219" s="425"/>
      <c r="RQE219" s="425"/>
      <c r="RQF219" s="425"/>
      <c r="RQG219" s="425"/>
      <c r="RQH219" s="425"/>
      <c r="RQI219" s="425"/>
      <c r="RQJ219" s="425"/>
      <c r="RQK219" s="425"/>
      <c r="RQL219" s="425"/>
      <c r="RQM219" s="425"/>
      <c r="RQN219" s="425"/>
      <c r="RQO219" s="425"/>
      <c r="RQP219" s="425"/>
      <c r="RQQ219" s="425"/>
      <c r="RQR219" s="425"/>
      <c r="RQS219" s="425"/>
      <c r="RQT219" s="425"/>
      <c r="RQU219" s="425"/>
      <c r="RQV219" s="425"/>
      <c r="RQW219" s="425"/>
      <c r="RQX219" s="425"/>
      <c r="RQY219" s="425"/>
      <c r="RQZ219" s="425"/>
      <c r="RRA219" s="425"/>
      <c r="RRB219" s="425"/>
      <c r="RRC219" s="425"/>
      <c r="RRD219" s="425"/>
      <c r="RRE219" s="425"/>
      <c r="RRF219" s="425"/>
      <c r="RRG219" s="425"/>
      <c r="RRH219" s="425"/>
      <c r="RRI219" s="425"/>
      <c r="RRJ219" s="425"/>
      <c r="RRK219" s="425"/>
      <c r="RRL219" s="425"/>
      <c r="RRM219" s="425"/>
      <c r="RRN219" s="425"/>
      <c r="RRO219" s="425"/>
      <c r="RRP219" s="425"/>
      <c r="RRQ219" s="425"/>
      <c r="RRR219" s="425"/>
      <c r="RRS219" s="425"/>
      <c r="RRT219" s="425"/>
      <c r="RRU219" s="425"/>
      <c r="RRV219" s="425"/>
      <c r="RRW219" s="425"/>
      <c r="RRX219" s="425"/>
      <c r="RRY219" s="425"/>
      <c r="RRZ219" s="425"/>
      <c r="RSA219" s="425"/>
      <c r="RSB219" s="425"/>
      <c r="RSC219" s="425"/>
      <c r="RSD219" s="425"/>
      <c r="RSE219" s="425"/>
      <c r="RSF219" s="425"/>
      <c r="RSG219" s="425"/>
      <c r="RSH219" s="425"/>
      <c r="RSI219" s="425"/>
      <c r="RSJ219" s="425"/>
      <c r="RSK219" s="425"/>
      <c r="RSL219" s="425"/>
      <c r="RSM219" s="425"/>
      <c r="RSN219" s="425"/>
      <c r="RSO219" s="425"/>
      <c r="RSP219" s="425"/>
      <c r="RSQ219" s="425"/>
      <c r="RSR219" s="425"/>
      <c r="RSS219" s="425"/>
      <c r="RST219" s="425"/>
      <c r="RSU219" s="425"/>
      <c r="RSV219" s="425"/>
      <c r="RSW219" s="425"/>
      <c r="RSX219" s="425"/>
      <c r="RSY219" s="425"/>
      <c r="RSZ219" s="425"/>
      <c r="RTA219" s="425"/>
      <c r="RTB219" s="425"/>
      <c r="RTC219" s="425"/>
      <c r="RTD219" s="425"/>
      <c r="RTE219" s="425"/>
      <c r="RTF219" s="425"/>
      <c r="RTG219" s="425"/>
      <c r="RTH219" s="425"/>
      <c r="RTI219" s="425"/>
      <c r="RTJ219" s="425"/>
      <c r="RTK219" s="425"/>
      <c r="RTL219" s="425"/>
      <c r="RTM219" s="425"/>
      <c r="RTN219" s="425"/>
      <c r="RTO219" s="425"/>
      <c r="RTP219" s="425"/>
      <c r="RTQ219" s="425"/>
      <c r="RTR219" s="425"/>
      <c r="RTS219" s="425"/>
      <c r="RTT219" s="425"/>
      <c r="RTU219" s="425"/>
      <c r="RTV219" s="425"/>
      <c r="RTW219" s="425"/>
      <c r="RTX219" s="425"/>
      <c r="RTY219" s="425"/>
      <c r="RTZ219" s="425"/>
      <c r="RUA219" s="425"/>
      <c r="RUB219" s="425"/>
      <c r="RUC219" s="425"/>
      <c r="RUD219" s="425"/>
      <c r="RUE219" s="425"/>
      <c r="RUF219" s="425"/>
      <c r="RUG219" s="425"/>
      <c r="RUH219" s="425"/>
      <c r="RUI219" s="425"/>
      <c r="RUJ219" s="425"/>
      <c r="RUK219" s="425"/>
      <c r="RUL219" s="425"/>
      <c r="RUM219" s="425"/>
      <c r="RUN219" s="425"/>
      <c r="RUO219" s="425"/>
      <c r="RUP219" s="425"/>
      <c r="RUQ219" s="425"/>
      <c r="RUR219" s="425"/>
      <c r="RUS219" s="425"/>
      <c r="RUT219" s="425"/>
      <c r="RUU219" s="425"/>
      <c r="RUV219" s="425"/>
      <c r="RUW219" s="425"/>
      <c r="RUX219" s="425"/>
      <c r="RUY219" s="425"/>
      <c r="RUZ219" s="425"/>
      <c r="RVA219" s="425"/>
      <c r="RVB219" s="425"/>
      <c r="RVC219" s="425"/>
      <c r="RVD219" s="425"/>
      <c r="RVE219" s="425"/>
      <c r="RVF219" s="425"/>
      <c r="RVG219" s="425"/>
      <c r="RVH219" s="425"/>
      <c r="RVI219" s="425"/>
      <c r="RVJ219" s="425"/>
      <c r="RVK219" s="425"/>
      <c r="RVL219" s="425"/>
      <c r="RVM219" s="425"/>
      <c r="RVN219" s="425"/>
      <c r="RVO219" s="425"/>
      <c r="RVP219" s="425"/>
      <c r="RVQ219" s="425"/>
      <c r="RVR219" s="425"/>
      <c r="RVS219" s="425"/>
      <c r="RVT219" s="425"/>
      <c r="RVU219" s="425"/>
      <c r="RVV219" s="425"/>
      <c r="RVW219" s="425"/>
      <c r="RVX219" s="425"/>
      <c r="RVY219" s="425"/>
      <c r="RVZ219" s="425"/>
      <c r="RWA219" s="425"/>
      <c r="RWB219" s="425"/>
      <c r="RWC219" s="425"/>
      <c r="RWD219" s="425"/>
      <c r="RWE219" s="425"/>
      <c r="RWF219" s="425"/>
      <c r="RWG219" s="425"/>
      <c r="RWH219" s="425"/>
      <c r="RWI219" s="425"/>
      <c r="RWJ219" s="425"/>
      <c r="RWK219" s="425"/>
      <c r="RWL219" s="425"/>
      <c r="RWM219" s="425"/>
      <c r="RWN219" s="425"/>
      <c r="RWO219" s="425"/>
      <c r="RWP219" s="425"/>
      <c r="RWQ219" s="425"/>
      <c r="RWR219" s="425"/>
      <c r="RWS219" s="425"/>
      <c r="RWT219" s="425"/>
      <c r="RWU219" s="425"/>
      <c r="RWV219" s="425"/>
      <c r="RWW219" s="425"/>
      <c r="RWX219" s="425"/>
      <c r="RWY219" s="425"/>
      <c r="RWZ219" s="425"/>
      <c r="RXA219" s="425"/>
      <c r="RXB219" s="425"/>
      <c r="RXC219" s="425"/>
      <c r="RXD219" s="425"/>
      <c r="RXE219" s="425"/>
      <c r="RXF219" s="425"/>
      <c r="RXG219" s="425"/>
      <c r="RXH219" s="425"/>
      <c r="RXI219" s="425"/>
      <c r="RXJ219" s="425"/>
      <c r="RXK219" s="425"/>
      <c r="RXL219" s="425"/>
      <c r="RXM219" s="425"/>
      <c r="RXN219" s="425"/>
      <c r="RXO219" s="425"/>
      <c r="RXP219" s="425"/>
      <c r="RXQ219" s="425"/>
      <c r="RXR219" s="425"/>
      <c r="RXS219" s="425"/>
      <c r="RXT219" s="425"/>
      <c r="RXU219" s="425"/>
      <c r="RXV219" s="425"/>
      <c r="RXW219" s="425"/>
      <c r="RXX219" s="425"/>
      <c r="RXY219" s="425"/>
      <c r="RXZ219" s="425"/>
      <c r="RYA219" s="425"/>
      <c r="RYB219" s="425"/>
      <c r="RYC219" s="425"/>
      <c r="RYD219" s="425"/>
      <c r="RYE219" s="425"/>
      <c r="RYF219" s="425"/>
      <c r="RYG219" s="425"/>
      <c r="RYH219" s="425"/>
      <c r="RYI219" s="425"/>
      <c r="RYJ219" s="425"/>
      <c r="RYK219" s="425"/>
      <c r="RYL219" s="425"/>
      <c r="RYM219" s="425"/>
      <c r="RYN219" s="425"/>
      <c r="RYO219" s="425"/>
      <c r="RYP219" s="425"/>
      <c r="RYQ219" s="425"/>
      <c r="RYR219" s="425"/>
      <c r="RYS219" s="425"/>
      <c r="RYT219" s="425"/>
      <c r="RYU219" s="425"/>
      <c r="RYV219" s="425"/>
      <c r="RYW219" s="425"/>
      <c r="RYX219" s="425"/>
      <c r="RYY219" s="425"/>
      <c r="RYZ219" s="425"/>
      <c r="RZA219" s="425"/>
      <c r="RZB219" s="425"/>
      <c r="RZC219" s="425"/>
      <c r="RZD219" s="425"/>
      <c r="RZE219" s="425"/>
      <c r="RZF219" s="425"/>
      <c r="RZG219" s="425"/>
      <c r="RZH219" s="425"/>
      <c r="RZI219" s="425"/>
      <c r="RZJ219" s="425"/>
      <c r="RZK219" s="425"/>
      <c r="RZL219" s="425"/>
      <c r="RZM219" s="425"/>
      <c r="RZN219" s="425"/>
      <c r="RZO219" s="425"/>
      <c r="RZP219" s="425"/>
      <c r="RZQ219" s="425"/>
      <c r="RZR219" s="425"/>
      <c r="RZS219" s="425"/>
      <c r="RZT219" s="425"/>
      <c r="RZU219" s="425"/>
      <c r="RZV219" s="425"/>
      <c r="RZW219" s="425"/>
      <c r="RZX219" s="425"/>
      <c r="RZY219" s="425"/>
      <c r="RZZ219" s="425"/>
      <c r="SAA219" s="425"/>
      <c r="SAB219" s="425"/>
      <c r="SAC219" s="425"/>
      <c r="SAD219" s="425"/>
      <c r="SAE219" s="425"/>
      <c r="SAF219" s="425"/>
      <c r="SAG219" s="425"/>
      <c r="SAH219" s="425"/>
      <c r="SAI219" s="425"/>
      <c r="SAJ219" s="425"/>
      <c r="SAK219" s="425"/>
      <c r="SAL219" s="425"/>
      <c r="SAM219" s="425"/>
      <c r="SAN219" s="425"/>
      <c r="SAO219" s="425"/>
      <c r="SAP219" s="425"/>
      <c r="SAQ219" s="425"/>
      <c r="SAR219" s="425"/>
      <c r="SAS219" s="425"/>
      <c r="SAT219" s="425"/>
      <c r="SAU219" s="425"/>
      <c r="SAV219" s="425"/>
      <c r="SAW219" s="425"/>
      <c r="SAX219" s="425"/>
      <c r="SAY219" s="425"/>
      <c r="SAZ219" s="425"/>
      <c r="SBA219" s="425"/>
      <c r="SBB219" s="425"/>
      <c r="SBC219" s="425"/>
      <c r="SBD219" s="425"/>
      <c r="SBE219" s="425"/>
      <c r="SBF219" s="425"/>
      <c r="SBG219" s="425"/>
      <c r="SBH219" s="425"/>
      <c r="SBI219" s="425"/>
      <c r="SBJ219" s="425"/>
      <c r="SBK219" s="425"/>
      <c r="SBL219" s="425"/>
      <c r="SBM219" s="425"/>
      <c r="SBN219" s="425"/>
      <c r="SBO219" s="425"/>
      <c r="SBP219" s="425"/>
      <c r="SBQ219" s="425"/>
      <c r="SBR219" s="425"/>
      <c r="SBS219" s="425"/>
      <c r="SBT219" s="425"/>
      <c r="SBU219" s="425"/>
      <c r="SBV219" s="425"/>
      <c r="SBW219" s="425"/>
      <c r="SBX219" s="425"/>
      <c r="SBY219" s="425"/>
      <c r="SBZ219" s="425"/>
      <c r="SCA219" s="425"/>
      <c r="SCB219" s="425"/>
      <c r="SCC219" s="425"/>
      <c r="SCD219" s="425"/>
      <c r="SCE219" s="425"/>
      <c r="SCF219" s="425"/>
      <c r="SCG219" s="425"/>
      <c r="SCH219" s="425"/>
      <c r="SCI219" s="425"/>
      <c r="SCJ219" s="425"/>
      <c r="SCK219" s="425"/>
      <c r="SCL219" s="425"/>
      <c r="SCM219" s="425"/>
      <c r="SCN219" s="425"/>
      <c r="SCO219" s="425"/>
      <c r="SCP219" s="425"/>
      <c r="SCQ219" s="425"/>
      <c r="SCR219" s="425"/>
      <c r="SCS219" s="425"/>
      <c r="SCT219" s="425"/>
      <c r="SCU219" s="425"/>
      <c r="SCV219" s="425"/>
      <c r="SCW219" s="425"/>
      <c r="SCX219" s="425"/>
      <c r="SCY219" s="425"/>
      <c r="SCZ219" s="425"/>
      <c r="SDA219" s="425"/>
      <c r="SDB219" s="425"/>
      <c r="SDC219" s="425"/>
      <c r="SDD219" s="425"/>
      <c r="SDE219" s="425"/>
      <c r="SDF219" s="425"/>
      <c r="SDG219" s="425"/>
      <c r="SDH219" s="425"/>
      <c r="SDI219" s="425"/>
      <c r="SDJ219" s="425"/>
      <c r="SDK219" s="425"/>
      <c r="SDL219" s="425"/>
      <c r="SDM219" s="425"/>
      <c r="SDN219" s="425"/>
      <c r="SDO219" s="425"/>
      <c r="SDP219" s="425"/>
      <c r="SDQ219" s="425"/>
      <c r="SDR219" s="425"/>
      <c r="SDS219" s="425"/>
      <c r="SDT219" s="425"/>
      <c r="SDU219" s="425"/>
      <c r="SDV219" s="425"/>
      <c r="SDW219" s="425"/>
      <c r="SDX219" s="425"/>
      <c r="SDY219" s="425"/>
      <c r="SDZ219" s="425"/>
      <c r="SEA219" s="425"/>
      <c r="SEB219" s="425"/>
      <c r="SEC219" s="425"/>
      <c r="SED219" s="425"/>
      <c r="SEE219" s="425"/>
      <c r="SEF219" s="425"/>
      <c r="SEG219" s="425"/>
      <c r="SEH219" s="425"/>
      <c r="SEI219" s="425"/>
      <c r="SEJ219" s="425"/>
      <c r="SEK219" s="425"/>
      <c r="SEL219" s="425"/>
      <c r="SEM219" s="425"/>
      <c r="SEN219" s="425"/>
      <c r="SEO219" s="425"/>
      <c r="SEP219" s="425"/>
      <c r="SEQ219" s="425"/>
      <c r="SER219" s="425"/>
      <c r="SES219" s="425"/>
      <c r="SET219" s="425"/>
      <c r="SEU219" s="425"/>
      <c r="SEV219" s="425"/>
      <c r="SEW219" s="425"/>
      <c r="SEX219" s="425"/>
      <c r="SEY219" s="425"/>
      <c r="SEZ219" s="425"/>
      <c r="SFA219" s="425"/>
      <c r="SFB219" s="425"/>
      <c r="SFC219" s="425"/>
      <c r="SFD219" s="425"/>
      <c r="SFE219" s="425"/>
      <c r="SFF219" s="425"/>
      <c r="SFG219" s="425"/>
      <c r="SFH219" s="425"/>
      <c r="SFI219" s="425"/>
      <c r="SFJ219" s="425"/>
      <c r="SFK219" s="425"/>
      <c r="SFL219" s="425"/>
      <c r="SFM219" s="425"/>
      <c r="SFN219" s="425"/>
      <c r="SFO219" s="425"/>
      <c r="SFP219" s="425"/>
      <c r="SFQ219" s="425"/>
      <c r="SFR219" s="425"/>
      <c r="SFS219" s="425"/>
      <c r="SFT219" s="425"/>
      <c r="SFU219" s="425"/>
      <c r="SFV219" s="425"/>
      <c r="SFW219" s="425"/>
      <c r="SFX219" s="425"/>
      <c r="SFY219" s="425"/>
      <c r="SFZ219" s="425"/>
      <c r="SGA219" s="425"/>
      <c r="SGB219" s="425"/>
      <c r="SGC219" s="425"/>
      <c r="SGD219" s="425"/>
      <c r="SGE219" s="425"/>
      <c r="SGF219" s="425"/>
      <c r="SGG219" s="425"/>
      <c r="SGH219" s="425"/>
      <c r="SGI219" s="425"/>
      <c r="SGJ219" s="425"/>
      <c r="SGK219" s="425"/>
      <c r="SGL219" s="425"/>
      <c r="SGM219" s="425"/>
      <c r="SGN219" s="425"/>
      <c r="SGO219" s="425"/>
      <c r="SGP219" s="425"/>
      <c r="SGQ219" s="425"/>
      <c r="SGR219" s="425"/>
      <c r="SGS219" s="425"/>
      <c r="SGT219" s="425"/>
      <c r="SGU219" s="425"/>
      <c r="SGV219" s="425"/>
      <c r="SGW219" s="425"/>
      <c r="SGX219" s="425"/>
      <c r="SGY219" s="425"/>
      <c r="SGZ219" s="425"/>
      <c r="SHA219" s="425"/>
      <c r="SHB219" s="425"/>
      <c r="SHC219" s="425"/>
      <c r="SHD219" s="425"/>
      <c r="SHE219" s="425"/>
      <c r="SHF219" s="425"/>
      <c r="SHG219" s="425"/>
      <c r="SHH219" s="425"/>
      <c r="SHI219" s="425"/>
      <c r="SHJ219" s="425"/>
      <c r="SHK219" s="425"/>
      <c r="SHL219" s="425"/>
      <c r="SHM219" s="425"/>
      <c r="SHN219" s="425"/>
      <c r="SHO219" s="425"/>
      <c r="SHP219" s="425"/>
      <c r="SHQ219" s="425"/>
      <c r="SHR219" s="425"/>
      <c r="SHS219" s="425"/>
      <c r="SHT219" s="425"/>
      <c r="SHU219" s="425"/>
      <c r="SHV219" s="425"/>
      <c r="SHW219" s="425"/>
      <c r="SHX219" s="425"/>
      <c r="SHY219" s="425"/>
      <c r="SHZ219" s="425"/>
      <c r="SIA219" s="425"/>
      <c r="SIB219" s="425"/>
      <c r="SIC219" s="425"/>
      <c r="SID219" s="425"/>
      <c r="SIE219" s="425"/>
      <c r="SIF219" s="425"/>
      <c r="SIG219" s="425"/>
      <c r="SIH219" s="425"/>
      <c r="SII219" s="425"/>
      <c r="SIJ219" s="425"/>
      <c r="SIK219" s="425"/>
      <c r="SIL219" s="425"/>
      <c r="SIM219" s="425"/>
      <c r="SIN219" s="425"/>
      <c r="SIO219" s="425"/>
      <c r="SIP219" s="425"/>
      <c r="SIQ219" s="425"/>
      <c r="SIR219" s="425"/>
      <c r="SIS219" s="425"/>
      <c r="SIT219" s="425"/>
      <c r="SIU219" s="425"/>
      <c r="SIV219" s="425"/>
      <c r="SIW219" s="425"/>
      <c r="SIX219" s="425"/>
      <c r="SIY219" s="425"/>
      <c r="SIZ219" s="425"/>
      <c r="SJA219" s="425"/>
      <c r="SJB219" s="425"/>
      <c r="SJC219" s="425"/>
      <c r="SJD219" s="425"/>
      <c r="SJE219" s="425"/>
      <c r="SJF219" s="425"/>
      <c r="SJG219" s="425"/>
      <c r="SJH219" s="425"/>
      <c r="SJI219" s="425"/>
      <c r="SJJ219" s="425"/>
      <c r="SJK219" s="425"/>
      <c r="SJL219" s="425"/>
      <c r="SJM219" s="425"/>
      <c r="SJN219" s="425"/>
      <c r="SJO219" s="425"/>
      <c r="SJP219" s="425"/>
      <c r="SJQ219" s="425"/>
      <c r="SJR219" s="425"/>
      <c r="SJS219" s="425"/>
      <c r="SJT219" s="425"/>
      <c r="SJU219" s="425"/>
      <c r="SJV219" s="425"/>
      <c r="SJW219" s="425"/>
      <c r="SJX219" s="425"/>
      <c r="SJY219" s="425"/>
      <c r="SJZ219" s="425"/>
      <c r="SKA219" s="425"/>
      <c r="SKB219" s="425"/>
      <c r="SKC219" s="425"/>
      <c r="SKD219" s="425"/>
      <c r="SKE219" s="425"/>
      <c r="SKF219" s="425"/>
      <c r="SKG219" s="425"/>
      <c r="SKH219" s="425"/>
      <c r="SKI219" s="425"/>
      <c r="SKJ219" s="425"/>
      <c r="SKK219" s="425"/>
      <c r="SKL219" s="425"/>
      <c r="SKM219" s="425"/>
      <c r="SKN219" s="425"/>
      <c r="SKO219" s="425"/>
      <c r="SKP219" s="425"/>
      <c r="SKQ219" s="425"/>
      <c r="SKR219" s="425"/>
      <c r="SKS219" s="425"/>
      <c r="SKT219" s="425"/>
      <c r="SKU219" s="425"/>
      <c r="SKV219" s="425"/>
      <c r="SKW219" s="425"/>
      <c r="SKX219" s="425"/>
      <c r="SKY219" s="425"/>
      <c r="SKZ219" s="425"/>
      <c r="SLA219" s="425"/>
      <c r="SLB219" s="425"/>
      <c r="SLC219" s="425"/>
      <c r="SLD219" s="425"/>
      <c r="SLE219" s="425"/>
      <c r="SLF219" s="425"/>
      <c r="SLG219" s="425"/>
      <c r="SLH219" s="425"/>
      <c r="SLI219" s="425"/>
      <c r="SLJ219" s="425"/>
      <c r="SLK219" s="425"/>
      <c r="SLL219" s="425"/>
      <c r="SLM219" s="425"/>
      <c r="SLN219" s="425"/>
      <c r="SLO219" s="425"/>
      <c r="SLP219" s="425"/>
      <c r="SLQ219" s="425"/>
      <c r="SLR219" s="425"/>
      <c r="SLS219" s="425"/>
      <c r="SLT219" s="425"/>
      <c r="SLU219" s="425"/>
      <c r="SLV219" s="425"/>
      <c r="SLW219" s="425"/>
      <c r="SLX219" s="425"/>
      <c r="SLY219" s="425"/>
      <c r="SLZ219" s="425"/>
      <c r="SMA219" s="425"/>
      <c r="SMB219" s="425"/>
      <c r="SMC219" s="425"/>
      <c r="SMD219" s="425"/>
      <c r="SME219" s="425"/>
      <c r="SMF219" s="425"/>
      <c r="SMG219" s="425"/>
      <c r="SMH219" s="425"/>
      <c r="SMI219" s="425"/>
      <c r="SMJ219" s="425"/>
      <c r="SMK219" s="425"/>
      <c r="SML219" s="425"/>
      <c r="SMM219" s="425"/>
      <c r="SMN219" s="425"/>
      <c r="SMO219" s="425"/>
      <c r="SMP219" s="425"/>
      <c r="SMQ219" s="425"/>
      <c r="SMR219" s="425"/>
      <c r="SMS219" s="425"/>
      <c r="SMT219" s="425"/>
      <c r="SMU219" s="425"/>
      <c r="SMV219" s="425"/>
      <c r="SMW219" s="425"/>
      <c r="SMX219" s="425"/>
      <c r="SMY219" s="425"/>
      <c r="SMZ219" s="425"/>
      <c r="SNA219" s="425"/>
      <c r="SNB219" s="425"/>
      <c r="SNC219" s="425"/>
      <c r="SND219" s="425"/>
      <c r="SNE219" s="425"/>
      <c r="SNF219" s="425"/>
      <c r="SNG219" s="425"/>
      <c r="SNH219" s="425"/>
      <c r="SNI219" s="425"/>
      <c r="SNJ219" s="425"/>
      <c r="SNK219" s="425"/>
      <c r="SNL219" s="425"/>
      <c r="SNM219" s="425"/>
      <c r="SNN219" s="425"/>
      <c r="SNO219" s="425"/>
      <c r="SNP219" s="425"/>
      <c r="SNQ219" s="425"/>
      <c r="SNR219" s="425"/>
      <c r="SNS219" s="425"/>
      <c r="SNT219" s="425"/>
      <c r="SNU219" s="425"/>
      <c r="SNV219" s="425"/>
      <c r="SNW219" s="425"/>
      <c r="SNX219" s="425"/>
      <c r="SNY219" s="425"/>
      <c r="SNZ219" s="425"/>
      <c r="SOA219" s="425"/>
      <c r="SOB219" s="425"/>
      <c r="SOC219" s="425"/>
      <c r="SOD219" s="425"/>
      <c r="SOE219" s="425"/>
      <c r="SOF219" s="425"/>
      <c r="SOG219" s="425"/>
      <c r="SOH219" s="425"/>
      <c r="SOI219" s="425"/>
      <c r="SOJ219" s="425"/>
      <c r="SOK219" s="425"/>
      <c r="SOL219" s="425"/>
      <c r="SOM219" s="425"/>
      <c r="SON219" s="425"/>
      <c r="SOO219" s="425"/>
      <c r="SOP219" s="425"/>
      <c r="SOQ219" s="425"/>
      <c r="SOR219" s="425"/>
      <c r="SOS219" s="425"/>
      <c r="SOT219" s="425"/>
      <c r="SOU219" s="425"/>
      <c r="SOV219" s="425"/>
      <c r="SOW219" s="425"/>
      <c r="SOX219" s="425"/>
      <c r="SOY219" s="425"/>
      <c r="SOZ219" s="425"/>
      <c r="SPA219" s="425"/>
      <c r="SPB219" s="425"/>
      <c r="SPC219" s="425"/>
      <c r="SPD219" s="425"/>
      <c r="SPE219" s="425"/>
      <c r="SPF219" s="425"/>
      <c r="SPG219" s="425"/>
      <c r="SPH219" s="425"/>
      <c r="SPI219" s="425"/>
      <c r="SPJ219" s="425"/>
      <c r="SPK219" s="425"/>
      <c r="SPL219" s="425"/>
      <c r="SPM219" s="425"/>
      <c r="SPN219" s="425"/>
      <c r="SPO219" s="425"/>
      <c r="SPP219" s="425"/>
      <c r="SPQ219" s="425"/>
      <c r="SPR219" s="425"/>
      <c r="SPS219" s="425"/>
      <c r="SPT219" s="425"/>
      <c r="SPU219" s="425"/>
      <c r="SPV219" s="425"/>
      <c r="SPW219" s="425"/>
      <c r="SPX219" s="425"/>
      <c r="SPY219" s="425"/>
      <c r="SPZ219" s="425"/>
      <c r="SQA219" s="425"/>
      <c r="SQB219" s="425"/>
      <c r="SQC219" s="425"/>
      <c r="SQD219" s="425"/>
      <c r="SQE219" s="425"/>
      <c r="SQF219" s="425"/>
      <c r="SQG219" s="425"/>
      <c r="SQH219" s="425"/>
      <c r="SQI219" s="425"/>
      <c r="SQJ219" s="425"/>
      <c r="SQK219" s="425"/>
      <c r="SQL219" s="425"/>
      <c r="SQM219" s="425"/>
      <c r="SQN219" s="425"/>
      <c r="SQO219" s="425"/>
      <c r="SQP219" s="425"/>
      <c r="SQQ219" s="425"/>
      <c r="SQR219" s="425"/>
      <c r="SQS219" s="425"/>
      <c r="SQT219" s="425"/>
      <c r="SQU219" s="425"/>
      <c r="SQV219" s="425"/>
      <c r="SQW219" s="425"/>
      <c r="SQX219" s="425"/>
      <c r="SQY219" s="425"/>
      <c r="SQZ219" s="425"/>
      <c r="SRA219" s="425"/>
      <c r="SRB219" s="425"/>
      <c r="SRC219" s="425"/>
      <c r="SRD219" s="425"/>
      <c r="SRE219" s="425"/>
      <c r="SRF219" s="425"/>
      <c r="SRG219" s="425"/>
      <c r="SRH219" s="425"/>
      <c r="SRI219" s="425"/>
      <c r="SRJ219" s="425"/>
      <c r="SRK219" s="425"/>
      <c r="SRL219" s="425"/>
      <c r="SRM219" s="425"/>
      <c r="SRN219" s="425"/>
      <c r="SRO219" s="425"/>
      <c r="SRP219" s="425"/>
      <c r="SRQ219" s="425"/>
      <c r="SRR219" s="425"/>
      <c r="SRS219" s="425"/>
      <c r="SRT219" s="425"/>
      <c r="SRU219" s="425"/>
      <c r="SRV219" s="425"/>
      <c r="SRW219" s="425"/>
      <c r="SRX219" s="425"/>
      <c r="SRY219" s="425"/>
      <c r="SRZ219" s="425"/>
      <c r="SSA219" s="425"/>
      <c r="SSB219" s="425"/>
      <c r="SSC219" s="425"/>
      <c r="SSD219" s="425"/>
      <c r="SSE219" s="425"/>
      <c r="SSF219" s="425"/>
      <c r="SSG219" s="425"/>
      <c r="SSH219" s="425"/>
      <c r="SSI219" s="425"/>
      <c r="SSJ219" s="425"/>
      <c r="SSK219" s="425"/>
      <c r="SSL219" s="425"/>
      <c r="SSM219" s="425"/>
      <c r="SSN219" s="425"/>
      <c r="SSO219" s="425"/>
      <c r="SSP219" s="425"/>
      <c r="SSQ219" s="425"/>
      <c r="SSR219" s="425"/>
      <c r="SSS219" s="425"/>
      <c r="SST219" s="425"/>
      <c r="SSU219" s="425"/>
      <c r="SSV219" s="425"/>
      <c r="SSW219" s="425"/>
      <c r="SSX219" s="425"/>
      <c r="SSY219" s="425"/>
      <c r="SSZ219" s="425"/>
      <c r="STA219" s="425"/>
      <c r="STB219" s="425"/>
      <c r="STC219" s="425"/>
      <c r="STD219" s="425"/>
      <c r="STE219" s="425"/>
      <c r="STF219" s="425"/>
      <c r="STG219" s="425"/>
      <c r="STH219" s="425"/>
      <c r="STI219" s="425"/>
      <c r="STJ219" s="425"/>
      <c r="STK219" s="425"/>
      <c r="STL219" s="425"/>
      <c r="STM219" s="425"/>
      <c r="STN219" s="425"/>
      <c r="STO219" s="425"/>
      <c r="STP219" s="425"/>
      <c r="STQ219" s="425"/>
      <c r="STR219" s="425"/>
      <c r="STS219" s="425"/>
      <c r="STT219" s="425"/>
      <c r="STU219" s="425"/>
      <c r="STV219" s="425"/>
      <c r="STW219" s="425"/>
      <c r="STX219" s="425"/>
      <c r="STY219" s="425"/>
      <c r="STZ219" s="425"/>
      <c r="SUA219" s="425"/>
      <c r="SUB219" s="425"/>
      <c r="SUC219" s="425"/>
      <c r="SUD219" s="425"/>
      <c r="SUE219" s="425"/>
      <c r="SUF219" s="425"/>
      <c r="SUG219" s="425"/>
      <c r="SUH219" s="425"/>
      <c r="SUI219" s="425"/>
      <c r="SUJ219" s="425"/>
      <c r="SUK219" s="425"/>
      <c r="SUL219" s="425"/>
      <c r="SUM219" s="425"/>
      <c r="SUN219" s="425"/>
      <c r="SUO219" s="425"/>
      <c r="SUP219" s="425"/>
      <c r="SUQ219" s="425"/>
      <c r="SUR219" s="425"/>
      <c r="SUS219" s="425"/>
      <c r="SUT219" s="425"/>
      <c r="SUU219" s="425"/>
      <c r="SUV219" s="425"/>
      <c r="SUW219" s="425"/>
      <c r="SUX219" s="425"/>
      <c r="SUY219" s="425"/>
      <c r="SUZ219" s="425"/>
      <c r="SVA219" s="425"/>
      <c r="SVB219" s="425"/>
      <c r="SVC219" s="425"/>
      <c r="SVD219" s="425"/>
      <c r="SVE219" s="425"/>
      <c r="SVF219" s="425"/>
      <c r="SVG219" s="425"/>
      <c r="SVH219" s="425"/>
      <c r="SVI219" s="425"/>
      <c r="SVJ219" s="425"/>
      <c r="SVK219" s="425"/>
      <c r="SVL219" s="425"/>
      <c r="SVM219" s="425"/>
      <c r="SVN219" s="425"/>
      <c r="SVO219" s="425"/>
      <c r="SVP219" s="425"/>
      <c r="SVQ219" s="425"/>
      <c r="SVR219" s="425"/>
      <c r="SVS219" s="425"/>
      <c r="SVT219" s="425"/>
      <c r="SVU219" s="425"/>
      <c r="SVV219" s="425"/>
      <c r="SVW219" s="425"/>
      <c r="SVX219" s="425"/>
      <c r="SVY219" s="425"/>
      <c r="SVZ219" s="425"/>
      <c r="SWA219" s="425"/>
      <c r="SWB219" s="425"/>
      <c r="SWC219" s="425"/>
      <c r="SWD219" s="425"/>
      <c r="SWE219" s="425"/>
      <c r="SWF219" s="425"/>
      <c r="SWG219" s="425"/>
      <c r="SWH219" s="425"/>
      <c r="SWI219" s="425"/>
      <c r="SWJ219" s="425"/>
      <c r="SWK219" s="425"/>
      <c r="SWL219" s="425"/>
      <c r="SWM219" s="425"/>
      <c r="SWN219" s="425"/>
      <c r="SWO219" s="425"/>
      <c r="SWP219" s="425"/>
      <c r="SWQ219" s="425"/>
      <c r="SWR219" s="425"/>
      <c r="SWS219" s="425"/>
      <c r="SWT219" s="425"/>
      <c r="SWU219" s="425"/>
      <c r="SWV219" s="425"/>
      <c r="SWW219" s="425"/>
      <c r="SWX219" s="425"/>
      <c r="SWY219" s="425"/>
      <c r="SWZ219" s="425"/>
      <c r="SXA219" s="425"/>
      <c r="SXB219" s="425"/>
      <c r="SXC219" s="425"/>
      <c r="SXD219" s="425"/>
      <c r="SXE219" s="425"/>
      <c r="SXF219" s="425"/>
      <c r="SXG219" s="425"/>
      <c r="SXH219" s="425"/>
      <c r="SXI219" s="425"/>
      <c r="SXJ219" s="425"/>
      <c r="SXK219" s="425"/>
      <c r="SXL219" s="425"/>
      <c r="SXM219" s="425"/>
      <c r="SXN219" s="425"/>
      <c r="SXO219" s="425"/>
      <c r="SXP219" s="425"/>
      <c r="SXQ219" s="425"/>
      <c r="SXR219" s="425"/>
      <c r="SXS219" s="425"/>
      <c r="SXT219" s="425"/>
      <c r="SXU219" s="425"/>
      <c r="SXV219" s="425"/>
      <c r="SXW219" s="425"/>
      <c r="SXX219" s="425"/>
      <c r="SXY219" s="425"/>
      <c r="SXZ219" s="425"/>
      <c r="SYA219" s="425"/>
      <c r="SYB219" s="425"/>
      <c r="SYC219" s="425"/>
      <c r="SYD219" s="425"/>
      <c r="SYE219" s="425"/>
      <c r="SYF219" s="425"/>
      <c r="SYG219" s="425"/>
      <c r="SYH219" s="425"/>
      <c r="SYI219" s="425"/>
      <c r="SYJ219" s="425"/>
      <c r="SYK219" s="425"/>
      <c r="SYL219" s="425"/>
      <c r="SYM219" s="425"/>
      <c r="SYN219" s="425"/>
      <c r="SYO219" s="425"/>
      <c r="SYP219" s="425"/>
      <c r="SYQ219" s="425"/>
      <c r="SYR219" s="425"/>
      <c r="SYS219" s="425"/>
      <c r="SYT219" s="425"/>
      <c r="SYU219" s="425"/>
      <c r="SYV219" s="425"/>
      <c r="SYW219" s="425"/>
      <c r="SYX219" s="425"/>
      <c r="SYY219" s="425"/>
      <c r="SYZ219" s="425"/>
      <c r="SZA219" s="425"/>
      <c r="SZB219" s="425"/>
      <c r="SZC219" s="425"/>
      <c r="SZD219" s="425"/>
      <c r="SZE219" s="425"/>
      <c r="SZF219" s="425"/>
      <c r="SZG219" s="425"/>
      <c r="SZH219" s="425"/>
      <c r="SZI219" s="425"/>
      <c r="SZJ219" s="425"/>
      <c r="SZK219" s="425"/>
      <c r="SZL219" s="425"/>
      <c r="SZM219" s="425"/>
      <c r="SZN219" s="425"/>
      <c r="SZO219" s="425"/>
      <c r="SZP219" s="425"/>
      <c r="SZQ219" s="425"/>
      <c r="SZR219" s="425"/>
      <c r="SZS219" s="425"/>
      <c r="SZT219" s="425"/>
      <c r="SZU219" s="425"/>
      <c r="SZV219" s="425"/>
      <c r="SZW219" s="425"/>
      <c r="SZX219" s="425"/>
      <c r="SZY219" s="425"/>
      <c r="SZZ219" s="425"/>
      <c r="TAA219" s="425"/>
      <c r="TAB219" s="425"/>
      <c r="TAC219" s="425"/>
      <c r="TAD219" s="425"/>
      <c r="TAE219" s="425"/>
      <c r="TAF219" s="425"/>
      <c r="TAG219" s="425"/>
      <c r="TAH219" s="425"/>
      <c r="TAI219" s="425"/>
      <c r="TAJ219" s="425"/>
      <c r="TAK219" s="425"/>
      <c r="TAL219" s="425"/>
      <c r="TAM219" s="425"/>
      <c r="TAN219" s="425"/>
      <c r="TAO219" s="425"/>
      <c r="TAP219" s="425"/>
      <c r="TAQ219" s="425"/>
      <c r="TAR219" s="425"/>
      <c r="TAS219" s="425"/>
      <c r="TAT219" s="425"/>
      <c r="TAU219" s="425"/>
      <c r="TAV219" s="425"/>
      <c r="TAW219" s="425"/>
      <c r="TAX219" s="425"/>
      <c r="TAY219" s="425"/>
      <c r="TAZ219" s="425"/>
      <c r="TBA219" s="425"/>
      <c r="TBB219" s="425"/>
      <c r="TBC219" s="425"/>
      <c r="TBD219" s="425"/>
      <c r="TBE219" s="425"/>
      <c r="TBF219" s="425"/>
      <c r="TBG219" s="425"/>
      <c r="TBH219" s="425"/>
      <c r="TBI219" s="425"/>
      <c r="TBJ219" s="425"/>
      <c r="TBK219" s="425"/>
      <c r="TBL219" s="425"/>
      <c r="TBM219" s="425"/>
      <c r="TBN219" s="425"/>
      <c r="TBO219" s="425"/>
      <c r="TBP219" s="425"/>
      <c r="TBQ219" s="425"/>
      <c r="TBR219" s="425"/>
      <c r="TBS219" s="425"/>
      <c r="TBT219" s="425"/>
      <c r="TBU219" s="425"/>
      <c r="TBV219" s="425"/>
      <c r="TBW219" s="425"/>
      <c r="TBX219" s="425"/>
      <c r="TBY219" s="425"/>
      <c r="TBZ219" s="425"/>
      <c r="TCA219" s="425"/>
      <c r="TCB219" s="425"/>
      <c r="TCC219" s="425"/>
      <c r="TCD219" s="425"/>
      <c r="TCE219" s="425"/>
      <c r="TCF219" s="425"/>
      <c r="TCG219" s="425"/>
      <c r="TCH219" s="425"/>
      <c r="TCI219" s="425"/>
      <c r="TCJ219" s="425"/>
      <c r="TCK219" s="425"/>
      <c r="TCL219" s="425"/>
      <c r="TCM219" s="425"/>
      <c r="TCN219" s="425"/>
      <c r="TCO219" s="425"/>
      <c r="TCP219" s="425"/>
      <c r="TCQ219" s="425"/>
      <c r="TCR219" s="425"/>
      <c r="TCS219" s="425"/>
      <c r="TCT219" s="425"/>
      <c r="TCU219" s="425"/>
      <c r="TCV219" s="425"/>
      <c r="TCW219" s="425"/>
      <c r="TCX219" s="425"/>
      <c r="TCY219" s="425"/>
      <c r="TCZ219" s="425"/>
      <c r="TDA219" s="425"/>
      <c r="TDB219" s="425"/>
      <c r="TDC219" s="425"/>
      <c r="TDD219" s="425"/>
      <c r="TDE219" s="425"/>
      <c r="TDF219" s="425"/>
      <c r="TDG219" s="425"/>
      <c r="TDH219" s="425"/>
      <c r="TDI219" s="425"/>
      <c r="TDJ219" s="425"/>
      <c r="TDK219" s="425"/>
      <c r="TDL219" s="425"/>
      <c r="TDM219" s="425"/>
      <c r="TDN219" s="425"/>
      <c r="TDO219" s="425"/>
      <c r="TDP219" s="425"/>
      <c r="TDQ219" s="425"/>
      <c r="TDR219" s="425"/>
      <c r="TDS219" s="425"/>
      <c r="TDT219" s="425"/>
      <c r="TDU219" s="425"/>
      <c r="TDV219" s="425"/>
      <c r="TDW219" s="425"/>
      <c r="TDX219" s="425"/>
      <c r="TDY219" s="425"/>
      <c r="TDZ219" s="425"/>
      <c r="TEA219" s="425"/>
      <c r="TEB219" s="425"/>
      <c r="TEC219" s="425"/>
      <c r="TED219" s="425"/>
      <c r="TEE219" s="425"/>
      <c r="TEF219" s="425"/>
      <c r="TEG219" s="425"/>
      <c r="TEH219" s="425"/>
      <c r="TEI219" s="425"/>
      <c r="TEJ219" s="425"/>
      <c r="TEK219" s="425"/>
      <c r="TEL219" s="425"/>
      <c r="TEM219" s="425"/>
      <c r="TEN219" s="425"/>
      <c r="TEO219" s="425"/>
      <c r="TEP219" s="425"/>
      <c r="TEQ219" s="425"/>
      <c r="TER219" s="425"/>
      <c r="TES219" s="425"/>
      <c r="TET219" s="425"/>
      <c r="TEU219" s="425"/>
      <c r="TEV219" s="425"/>
      <c r="TEW219" s="425"/>
      <c r="TEX219" s="425"/>
      <c r="TEY219" s="425"/>
      <c r="TEZ219" s="425"/>
      <c r="TFA219" s="425"/>
      <c r="TFB219" s="425"/>
      <c r="TFC219" s="425"/>
      <c r="TFD219" s="425"/>
      <c r="TFE219" s="425"/>
      <c r="TFF219" s="425"/>
      <c r="TFG219" s="425"/>
      <c r="TFH219" s="425"/>
      <c r="TFI219" s="425"/>
      <c r="TFJ219" s="425"/>
      <c r="TFK219" s="425"/>
      <c r="TFL219" s="425"/>
      <c r="TFM219" s="425"/>
      <c r="TFN219" s="425"/>
      <c r="TFO219" s="425"/>
      <c r="TFP219" s="425"/>
      <c r="TFQ219" s="425"/>
      <c r="TFR219" s="425"/>
      <c r="TFS219" s="425"/>
      <c r="TFT219" s="425"/>
      <c r="TFU219" s="425"/>
      <c r="TFV219" s="425"/>
      <c r="TFW219" s="425"/>
      <c r="TFX219" s="425"/>
      <c r="TFY219" s="425"/>
      <c r="TFZ219" s="425"/>
      <c r="TGA219" s="425"/>
      <c r="TGB219" s="425"/>
      <c r="TGC219" s="425"/>
      <c r="TGD219" s="425"/>
      <c r="TGE219" s="425"/>
      <c r="TGF219" s="425"/>
      <c r="TGG219" s="425"/>
      <c r="TGH219" s="425"/>
      <c r="TGI219" s="425"/>
      <c r="TGJ219" s="425"/>
      <c r="TGK219" s="425"/>
      <c r="TGL219" s="425"/>
      <c r="TGM219" s="425"/>
      <c r="TGN219" s="425"/>
      <c r="TGO219" s="425"/>
      <c r="TGP219" s="425"/>
      <c r="TGQ219" s="425"/>
      <c r="TGR219" s="425"/>
      <c r="TGS219" s="425"/>
      <c r="TGT219" s="425"/>
      <c r="TGU219" s="425"/>
      <c r="TGV219" s="425"/>
      <c r="TGW219" s="425"/>
      <c r="TGX219" s="425"/>
      <c r="TGY219" s="425"/>
      <c r="TGZ219" s="425"/>
      <c r="THA219" s="425"/>
      <c r="THB219" s="425"/>
      <c r="THC219" s="425"/>
      <c r="THD219" s="425"/>
      <c r="THE219" s="425"/>
      <c r="THF219" s="425"/>
      <c r="THG219" s="425"/>
      <c r="THH219" s="425"/>
      <c r="THI219" s="425"/>
      <c r="THJ219" s="425"/>
      <c r="THK219" s="425"/>
      <c r="THL219" s="425"/>
      <c r="THM219" s="425"/>
      <c r="THN219" s="425"/>
      <c r="THO219" s="425"/>
      <c r="THP219" s="425"/>
      <c r="THQ219" s="425"/>
      <c r="THR219" s="425"/>
      <c r="THS219" s="425"/>
      <c r="THT219" s="425"/>
      <c r="THU219" s="425"/>
      <c r="THV219" s="425"/>
      <c r="THW219" s="425"/>
      <c r="THX219" s="425"/>
      <c r="THY219" s="425"/>
      <c r="THZ219" s="425"/>
      <c r="TIA219" s="425"/>
      <c r="TIB219" s="425"/>
      <c r="TIC219" s="425"/>
      <c r="TID219" s="425"/>
      <c r="TIE219" s="425"/>
      <c r="TIF219" s="425"/>
      <c r="TIG219" s="425"/>
      <c r="TIH219" s="425"/>
      <c r="TII219" s="425"/>
      <c r="TIJ219" s="425"/>
      <c r="TIK219" s="425"/>
      <c r="TIL219" s="425"/>
      <c r="TIM219" s="425"/>
      <c r="TIN219" s="425"/>
      <c r="TIO219" s="425"/>
      <c r="TIP219" s="425"/>
      <c r="TIQ219" s="425"/>
      <c r="TIR219" s="425"/>
      <c r="TIS219" s="425"/>
      <c r="TIT219" s="425"/>
      <c r="TIU219" s="425"/>
      <c r="TIV219" s="425"/>
      <c r="TIW219" s="425"/>
      <c r="TIX219" s="425"/>
      <c r="TIY219" s="425"/>
      <c r="TIZ219" s="425"/>
      <c r="TJA219" s="425"/>
      <c r="TJB219" s="425"/>
      <c r="TJC219" s="425"/>
      <c r="TJD219" s="425"/>
      <c r="TJE219" s="425"/>
      <c r="TJF219" s="425"/>
      <c r="TJG219" s="425"/>
      <c r="TJH219" s="425"/>
      <c r="TJI219" s="425"/>
      <c r="TJJ219" s="425"/>
      <c r="TJK219" s="425"/>
      <c r="TJL219" s="425"/>
      <c r="TJM219" s="425"/>
      <c r="TJN219" s="425"/>
      <c r="TJO219" s="425"/>
      <c r="TJP219" s="425"/>
      <c r="TJQ219" s="425"/>
      <c r="TJR219" s="425"/>
      <c r="TJS219" s="425"/>
      <c r="TJT219" s="425"/>
      <c r="TJU219" s="425"/>
      <c r="TJV219" s="425"/>
      <c r="TJW219" s="425"/>
      <c r="TJX219" s="425"/>
      <c r="TJY219" s="425"/>
      <c r="TJZ219" s="425"/>
      <c r="TKA219" s="425"/>
      <c r="TKB219" s="425"/>
      <c r="TKC219" s="425"/>
      <c r="TKD219" s="425"/>
      <c r="TKE219" s="425"/>
      <c r="TKF219" s="425"/>
      <c r="TKG219" s="425"/>
      <c r="TKH219" s="425"/>
      <c r="TKI219" s="425"/>
      <c r="TKJ219" s="425"/>
      <c r="TKK219" s="425"/>
      <c r="TKL219" s="425"/>
      <c r="TKM219" s="425"/>
      <c r="TKN219" s="425"/>
      <c r="TKO219" s="425"/>
      <c r="TKP219" s="425"/>
      <c r="TKQ219" s="425"/>
      <c r="TKR219" s="425"/>
      <c r="TKS219" s="425"/>
      <c r="TKT219" s="425"/>
      <c r="TKU219" s="425"/>
      <c r="TKV219" s="425"/>
      <c r="TKW219" s="425"/>
      <c r="TKX219" s="425"/>
      <c r="TKY219" s="425"/>
      <c r="TKZ219" s="425"/>
      <c r="TLA219" s="425"/>
      <c r="TLB219" s="425"/>
      <c r="TLC219" s="425"/>
      <c r="TLD219" s="425"/>
      <c r="TLE219" s="425"/>
      <c r="TLF219" s="425"/>
      <c r="TLG219" s="425"/>
      <c r="TLH219" s="425"/>
      <c r="TLI219" s="425"/>
      <c r="TLJ219" s="425"/>
      <c r="TLK219" s="425"/>
      <c r="TLL219" s="425"/>
      <c r="TLM219" s="425"/>
      <c r="TLN219" s="425"/>
      <c r="TLO219" s="425"/>
      <c r="TLP219" s="425"/>
      <c r="TLQ219" s="425"/>
      <c r="TLR219" s="425"/>
      <c r="TLS219" s="425"/>
      <c r="TLT219" s="425"/>
      <c r="TLU219" s="425"/>
      <c r="TLV219" s="425"/>
      <c r="TLW219" s="425"/>
      <c r="TLX219" s="425"/>
      <c r="TLY219" s="425"/>
      <c r="TLZ219" s="425"/>
      <c r="TMA219" s="425"/>
      <c r="TMB219" s="425"/>
      <c r="TMC219" s="425"/>
      <c r="TMD219" s="425"/>
      <c r="TME219" s="425"/>
      <c r="TMF219" s="425"/>
      <c r="TMG219" s="425"/>
      <c r="TMH219" s="425"/>
      <c r="TMI219" s="425"/>
      <c r="TMJ219" s="425"/>
      <c r="TMK219" s="425"/>
      <c r="TML219" s="425"/>
      <c r="TMM219" s="425"/>
      <c r="TMN219" s="425"/>
      <c r="TMO219" s="425"/>
      <c r="TMP219" s="425"/>
      <c r="TMQ219" s="425"/>
      <c r="TMR219" s="425"/>
      <c r="TMS219" s="425"/>
      <c r="TMT219" s="425"/>
      <c r="TMU219" s="425"/>
      <c r="TMV219" s="425"/>
      <c r="TMW219" s="425"/>
      <c r="TMX219" s="425"/>
      <c r="TMY219" s="425"/>
      <c r="TMZ219" s="425"/>
      <c r="TNA219" s="425"/>
      <c r="TNB219" s="425"/>
      <c r="TNC219" s="425"/>
      <c r="TND219" s="425"/>
      <c r="TNE219" s="425"/>
      <c r="TNF219" s="425"/>
      <c r="TNG219" s="425"/>
      <c r="TNH219" s="425"/>
      <c r="TNI219" s="425"/>
      <c r="TNJ219" s="425"/>
      <c r="TNK219" s="425"/>
      <c r="TNL219" s="425"/>
      <c r="TNM219" s="425"/>
      <c r="TNN219" s="425"/>
      <c r="TNO219" s="425"/>
      <c r="TNP219" s="425"/>
      <c r="TNQ219" s="425"/>
      <c r="TNR219" s="425"/>
      <c r="TNS219" s="425"/>
      <c r="TNT219" s="425"/>
      <c r="TNU219" s="425"/>
      <c r="TNV219" s="425"/>
      <c r="TNW219" s="425"/>
      <c r="TNX219" s="425"/>
      <c r="TNY219" s="425"/>
      <c r="TNZ219" s="425"/>
      <c r="TOA219" s="425"/>
      <c r="TOB219" s="425"/>
      <c r="TOC219" s="425"/>
      <c r="TOD219" s="425"/>
      <c r="TOE219" s="425"/>
      <c r="TOF219" s="425"/>
      <c r="TOG219" s="425"/>
      <c r="TOH219" s="425"/>
      <c r="TOI219" s="425"/>
      <c r="TOJ219" s="425"/>
      <c r="TOK219" s="425"/>
      <c r="TOL219" s="425"/>
      <c r="TOM219" s="425"/>
      <c r="TON219" s="425"/>
      <c r="TOO219" s="425"/>
      <c r="TOP219" s="425"/>
      <c r="TOQ219" s="425"/>
      <c r="TOR219" s="425"/>
      <c r="TOS219" s="425"/>
      <c r="TOT219" s="425"/>
      <c r="TOU219" s="425"/>
      <c r="TOV219" s="425"/>
      <c r="TOW219" s="425"/>
      <c r="TOX219" s="425"/>
      <c r="TOY219" s="425"/>
      <c r="TOZ219" s="425"/>
      <c r="TPA219" s="425"/>
      <c r="TPB219" s="425"/>
      <c r="TPC219" s="425"/>
      <c r="TPD219" s="425"/>
      <c r="TPE219" s="425"/>
      <c r="TPF219" s="425"/>
      <c r="TPG219" s="425"/>
      <c r="TPH219" s="425"/>
      <c r="TPI219" s="425"/>
      <c r="TPJ219" s="425"/>
      <c r="TPK219" s="425"/>
      <c r="TPL219" s="425"/>
      <c r="TPM219" s="425"/>
      <c r="TPN219" s="425"/>
      <c r="TPO219" s="425"/>
      <c r="TPP219" s="425"/>
      <c r="TPQ219" s="425"/>
      <c r="TPR219" s="425"/>
      <c r="TPS219" s="425"/>
      <c r="TPT219" s="425"/>
      <c r="TPU219" s="425"/>
      <c r="TPV219" s="425"/>
      <c r="TPW219" s="425"/>
      <c r="TPX219" s="425"/>
      <c r="TPY219" s="425"/>
      <c r="TPZ219" s="425"/>
      <c r="TQA219" s="425"/>
      <c r="TQB219" s="425"/>
      <c r="TQC219" s="425"/>
      <c r="TQD219" s="425"/>
      <c r="TQE219" s="425"/>
      <c r="TQF219" s="425"/>
      <c r="TQG219" s="425"/>
      <c r="TQH219" s="425"/>
      <c r="TQI219" s="425"/>
      <c r="TQJ219" s="425"/>
      <c r="TQK219" s="425"/>
      <c r="TQL219" s="425"/>
      <c r="TQM219" s="425"/>
      <c r="TQN219" s="425"/>
      <c r="TQO219" s="425"/>
      <c r="TQP219" s="425"/>
      <c r="TQQ219" s="425"/>
      <c r="TQR219" s="425"/>
      <c r="TQS219" s="425"/>
      <c r="TQT219" s="425"/>
      <c r="TQU219" s="425"/>
      <c r="TQV219" s="425"/>
      <c r="TQW219" s="425"/>
      <c r="TQX219" s="425"/>
      <c r="TQY219" s="425"/>
      <c r="TQZ219" s="425"/>
      <c r="TRA219" s="425"/>
      <c r="TRB219" s="425"/>
      <c r="TRC219" s="425"/>
      <c r="TRD219" s="425"/>
      <c r="TRE219" s="425"/>
      <c r="TRF219" s="425"/>
      <c r="TRG219" s="425"/>
      <c r="TRH219" s="425"/>
      <c r="TRI219" s="425"/>
      <c r="TRJ219" s="425"/>
      <c r="TRK219" s="425"/>
      <c r="TRL219" s="425"/>
      <c r="TRM219" s="425"/>
      <c r="TRN219" s="425"/>
      <c r="TRO219" s="425"/>
      <c r="TRP219" s="425"/>
      <c r="TRQ219" s="425"/>
      <c r="TRR219" s="425"/>
      <c r="TRS219" s="425"/>
      <c r="TRT219" s="425"/>
      <c r="TRU219" s="425"/>
      <c r="TRV219" s="425"/>
      <c r="TRW219" s="425"/>
      <c r="TRX219" s="425"/>
      <c r="TRY219" s="425"/>
      <c r="TRZ219" s="425"/>
      <c r="TSA219" s="425"/>
      <c r="TSB219" s="425"/>
      <c r="TSC219" s="425"/>
      <c r="TSD219" s="425"/>
      <c r="TSE219" s="425"/>
      <c r="TSF219" s="425"/>
      <c r="TSG219" s="425"/>
      <c r="TSH219" s="425"/>
      <c r="TSI219" s="425"/>
      <c r="TSJ219" s="425"/>
      <c r="TSK219" s="425"/>
      <c r="TSL219" s="425"/>
      <c r="TSM219" s="425"/>
      <c r="TSN219" s="425"/>
      <c r="TSO219" s="425"/>
      <c r="TSP219" s="425"/>
      <c r="TSQ219" s="425"/>
      <c r="TSR219" s="425"/>
      <c r="TSS219" s="425"/>
      <c r="TST219" s="425"/>
      <c r="TSU219" s="425"/>
      <c r="TSV219" s="425"/>
      <c r="TSW219" s="425"/>
      <c r="TSX219" s="425"/>
      <c r="TSY219" s="425"/>
      <c r="TSZ219" s="425"/>
      <c r="TTA219" s="425"/>
      <c r="TTB219" s="425"/>
      <c r="TTC219" s="425"/>
      <c r="TTD219" s="425"/>
      <c r="TTE219" s="425"/>
      <c r="TTF219" s="425"/>
      <c r="TTG219" s="425"/>
      <c r="TTH219" s="425"/>
      <c r="TTI219" s="425"/>
      <c r="TTJ219" s="425"/>
      <c r="TTK219" s="425"/>
      <c r="TTL219" s="425"/>
      <c r="TTM219" s="425"/>
      <c r="TTN219" s="425"/>
      <c r="TTO219" s="425"/>
      <c r="TTP219" s="425"/>
      <c r="TTQ219" s="425"/>
      <c r="TTR219" s="425"/>
      <c r="TTS219" s="425"/>
      <c r="TTT219" s="425"/>
      <c r="TTU219" s="425"/>
      <c r="TTV219" s="425"/>
      <c r="TTW219" s="425"/>
      <c r="TTX219" s="425"/>
      <c r="TTY219" s="425"/>
      <c r="TTZ219" s="425"/>
      <c r="TUA219" s="425"/>
      <c r="TUB219" s="425"/>
      <c r="TUC219" s="425"/>
      <c r="TUD219" s="425"/>
      <c r="TUE219" s="425"/>
      <c r="TUF219" s="425"/>
      <c r="TUG219" s="425"/>
      <c r="TUH219" s="425"/>
      <c r="TUI219" s="425"/>
      <c r="TUJ219" s="425"/>
      <c r="TUK219" s="425"/>
      <c r="TUL219" s="425"/>
      <c r="TUM219" s="425"/>
      <c r="TUN219" s="425"/>
      <c r="TUO219" s="425"/>
      <c r="TUP219" s="425"/>
      <c r="TUQ219" s="425"/>
      <c r="TUR219" s="425"/>
      <c r="TUS219" s="425"/>
      <c r="TUT219" s="425"/>
      <c r="TUU219" s="425"/>
      <c r="TUV219" s="425"/>
      <c r="TUW219" s="425"/>
      <c r="TUX219" s="425"/>
      <c r="TUY219" s="425"/>
      <c r="TUZ219" s="425"/>
      <c r="TVA219" s="425"/>
      <c r="TVB219" s="425"/>
      <c r="TVC219" s="425"/>
      <c r="TVD219" s="425"/>
      <c r="TVE219" s="425"/>
      <c r="TVF219" s="425"/>
      <c r="TVG219" s="425"/>
      <c r="TVH219" s="425"/>
      <c r="TVI219" s="425"/>
      <c r="TVJ219" s="425"/>
      <c r="TVK219" s="425"/>
      <c r="TVL219" s="425"/>
      <c r="TVM219" s="425"/>
      <c r="TVN219" s="425"/>
      <c r="TVO219" s="425"/>
      <c r="TVP219" s="425"/>
      <c r="TVQ219" s="425"/>
      <c r="TVR219" s="425"/>
      <c r="TVS219" s="425"/>
      <c r="TVT219" s="425"/>
      <c r="TVU219" s="425"/>
      <c r="TVV219" s="425"/>
      <c r="TVW219" s="425"/>
      <c r="TVX219" s="425"/>
      <c r="TVY219" s="425"/>
      <c r="TVZ219" s="425"/>
      <c r="TWA219" s="425"/>
      <c r="TWB219" s="425"/>
      <c r="TWC219" s="425"/>
      <c r="TWD219" s="425"/>
      <c r="TWE219" s="425"/>
      <c r="TWF219" s="425"/>
      <c r="TWG219" s="425"/>
      <c r="TWH219" s="425"/>
      <c r="TWI219" s="425"/>
      <c r="TWJ219" s="425"/>
      <c r="TWK219" s="425"/>
      <c r="TWL219" s="425"/>
      <c r="TWM219" s="425"/>
      <c r="TWN219" s="425"/>
      <c r="TWO219" s="425"/>
      <c r="TWP219" s="425"/>
      <c r="TWQ219" s="425"/>
      <c r="TWR219" s="425"/>
      <c r="TWS219" s="425"/>
      <c r="TWT219" s="425"/>
      <c r="TWU219" s="425"/>
      <c r="TWV219" s="425"/>
      <c r="TWW219" s="425"/>
      <c r="TWX219" s="425"/>
      <c r="TWY219" s="425"/>
      <c r="TWZ219" s="425"/>
      <c r="TXA219" s="425"/>
      <c r="TXB219" s="425"/>
      <c r="TXC219" s="425"/>
      <c r="TXD219" s="425"/>
      <c r="TXE219" s="425"/>
      <c r="TXF219" s="425"/>
      <c r="TXG219" s="425"/>
      <c r="TXH219" s="425"/>
      <c r="TXI219" s="425"/>
      <c r="TXJ219" s="425"/>
      <c r="TXK219" s="425"/>
      <c r="TXL219" s="425"/>
      <c r="TXM219" s="425"/>
      <c r="TXN219" s="425"/>
      <c r="TXO219" s="425"/>
      <c r="TXP219" s="425"/>
      <c r="TXQ219" s="425"/>
      <c r="TXR219" s="425"/>
      <c r="TXS219" s="425"/>
      <c r="TXT219" s="425"/>
      <c r="TXU219" s="425"/>
      <c r="TXV219" s="425"/>
      <c r="TXW219" s="425"/>
      <c r="TXX219" s="425"/>
      <c r="TXY219" s="425"/>
      <c r="TXZ219" s="425"/>
      <c r="TYA219" s="425"/>
      <c r="TYB219" s="425"/>
      <c r="TYC219" s="425"/>
      <c r="TYD219" s="425"/>
      <c r="TYE219" s="425"/>
      <c r="TYF219" s="425"/>
      <c r="TYG219" s="425"/>
      <c r="TYH219" s="425"/>
      <c r="TYI219" s="425"/>
      <c r="TYJ219" s="425"/>
      <c r="TYK219" s="425"/>
      <c r="TYL219" s="425"/>
      <c r="TYM219" s="425"/>
      <c r="TYN219" s="425"/>
      <c r="TYO219" s="425"/>
      <c r="TYP219" s="425"/>
      <c r="TYQ219" s="425"/>
      <c r="TYR219" s="425"/>
      <c r="TYS219" s="425"/>
      <c r="TYT219" s="425"/>
      <c r="TYU219" s="425"/>
      <c r="TYV219" s="425"/>
      <c r="TYW219" s="425"/>
      <c r="TYX219" s="425"/>
      <c r="TYY219" s="425"/>
      <c r="TYZ219" s="425"/>
      <c r="TZA219" s="425"/>
      <c r="TZB219" s="425"/>
      <c r="TZC219" s="425"/>
      <c r="TZD219" s="425"/>
      <c r="TZE219" s="425"/>
      <c r="TZF219" s="425"/>
      <c r="TZG219" s="425"/>
      <c r="TZH219" s="425"/>
      <c r="TZI219" s="425"/>
      <c r="TZJ219" s="425"/>
      <c r="TZK219" s="425"/>
      <c r="TZL219" s="425"/>
      <c r="TZM219" s="425"/>
      <c r="TZN219" s="425"/>
      <c r="TZO219" s="425"/>
      <c r="TZP219" s="425"/>
      <c r="TZQ219" s="425"/>
      <c r="TZR219" s="425"/>
      <c r="TZS219" s="425"/>
      <c r="TZT219" s="425"/>
      <c r="TZU219" s="425"/>
      <c r="TZV219" s="425"/>
      <c r="TZW219" s="425"/>
      <c r="TZX219" s="425"/>
      <c r="TZY219" s="425"/>
      <c r="TZZ219" s="425"/>
      <c r="UAA219" s="425"/>
      <c r="UAB219" s="425"/>
      <c r="UAC219" s="425"/>
      <c r="UAD219" s="425"/>
      <c r="UAE219" s="425"/>
      <c r="UAF219" s="425"/>
      <c r="UAG219" s="425"/>
      <c r="UAH219" s="425"/>
      <c r="UAI219" s="425"/>
      <c r="UAJ219" s="425"/>
      <c r="UAK219" s="425"/>
      <c r="UAL219" s="425"/>
      <c r="UAM219" s="425"/>
      <c r="UAN219" s="425"/>
      <c r="UAO219" s="425"/>
      <c r="UAP219" s="425"/>
      <c r="UAQ219" s="425"/>
      <c r="UAR219" s="425"/>
      <c r="UAS219" s="425"/>
      <c r="UAT219" s="425"/>
      <c r="UAU219" s="425"/>
      <c r="UAV219" s="425"/>
      <c r="UAW219" s="425"/>
      <c r="UAX219" s="425"/>
      <c r="UAY219" s="425"/>
      <c r="UAZ219" s="425"/>
      <c r="UBA219" s="425"/>
      <c r="UBB219" s="425"/>
      <c r="UBC219" s="425"/>
      <c r="UBD219" s="425"/>
      <c r="UBE219" s="425"/>
      <c r="UBF219" s="425"/>
      <c r="UBG219" s="425"/>
      <c r="UBH219" s="425"/>
      <c r="UBI219" s="425"/>
      <c r="UBJ219" s="425"/>
      <c r="UBK219" s="425"/>
      <c r="UBL219" s="425"/>
      <c r="UBM219" s="425"/>
      <c r="UBN219" s="425"/>
      <c r="UBO219" s="425"/>
      <c r="UBP219" s="425"/>
      <c r="UBQ219" s="425"/>
      <c r="UBR219" s="425"/>
      <c r="UBS219" s="425"/>
      <c r="UBT219" s="425"/>
      <c r="UBU219" s="425"/>
      <c r="UBV219" s="425"/>
      <c r="UBW219" s="425"/>
      <c r="UBX219" s="425"/>
      <c r="UBY219" s="425"/>
      <c r="UBZ219" s="425"/>
      <c r="UCA219" s="425"/>
      <c r="UCB219" s="425"/>
      <c r="UCC219" s="425"/>
      <c r="UCD219" s="425"/>
      <c r="UCE219" s="425"/>
      <c r="UCF219" s="425"/>
      <c r="UCG219" s="425"/>
      <c r="UCH219" s="425"/>
      <c r="UCI219" s="425"/>
      <c r="UCJ219" s="425"/>
      <c r="UCK219" s="425"/>
      <c r="UCL219" s="425"/>
      <c r="UCM219" s="425"/>
      <c r="UCN219" s="425"/>
      <c r="UCO219" s="425"/>
      <c r="UCP219" s="425"/>
      <c r="UCQ219" s="425"/>
      <c r="UCR219" s="425"/>
      <c r="UCS219" s="425"/>
      <c r="UCT219" s="425"/>
      <c r="UCU219" s="425"/>
      <c r="UCV219" s="425"/>
      <c r="UCW219" s="425"/>
      <c r="UCX219" s="425"/>
      <c r="UCY219" s="425"/>
      <c r="UCZ219" s="425"/>
      <c r="UDA219" s="425"/>
      <c r="UDB219" s="425"/>
      <c r="UDC219" s="425"/>
      <c r="UDD219" s="425"/>
      <c r="UDE219" s="425"/>
      <c r="UDF219" s="425"/>
      <c r="UDG219" s="425"/>
      <c r="UDH219" s="425"/>
      <c r="UDI219" s="425"/>
      <c r="UDJ219" s="425"/>
      <c r="UDK219" s="425"/>
      <c r="UDL219" s="425"/>
      <c r="UDM219" s="425"/>
      <c r="UDN219" s="425"/>
      <c r="UDO219" s="425"/>
      <c r="UDP219" s="425"/>
      <c r="UDQ219" s="425"/>
      <c r="UDR219" s="425"/>
      <c r="UDS219" s="425"/>
      <c r="UDT219" s="425"/>
      <c r="UDU219" s="425"/>
      <c r="UDV219" s="425"/>
      <c r="UDW219" s="425"/>
      <c r="UDX219" s="425"/>
      <c r="UDY219" s="425"/>
      <c r="UDZ219" s="425"/>
      <c r="UEA219" s="425"/>
      <c r="UEB219" s="425"/>
      <c r="UEC219" s="425"/>
      <c r="UED219" s="425"/>
      <c r="UEE219" s="425"/>
      <c r="UEF219" s="425"/>
      <c r="UEG219" s="425"/>
      <c r="UEH219" s="425"/>
      <c r="UEI219" s="425"/>
      <c r="UEJ219" s="425"/>
      <c r="UEK219" s="425"/>
      <c r="UEL219" s="425"/>
      <c r="UEM219" s="425"/>
      <c r="UEN219" s="425"/>
      <c r="UEO219" s="425"/>
      <c r="UEP219" s="425"/>
      <c r="UEQ219" s="425"/>
      <c r="UER219" s="425"/>
      <c r="UES219" s="425"/>
      <c r="UET219" s="425"/>
      <c r="UEU219" s="425"/>
      <c r="UEV219" s="425"/>
      <c r="UEW219" s="425"/>
      <c r="UEX219" s="425"/>
      <c r="UEY219" s="425"/>
      <c r="UEZ219" s="425"/>
      <c r="UFA219" s="425"/>
      <c r="UFB219" s="425"/>
      <c r="UFC219" s="425"/>
      <c r="UFD219" s="425"/>
      <c r="UFE219" s="425"/>
      <c r="UFF219" s="425"/>
      <c r="UFG219" s="425"/>
      <c r="UFH219" s="425"/>
      <c r="UFI219" s="425"/>
      <c r="UFJ219" s="425"/>
      <c r="UFK219" s="425"/>
      <c r="UFL219" s="425"/>
      <c r="UFM219" s="425"/>
      <c r="UFN219" s="425"/>
      <c r="UFO219" s="425"/>
      <c r="UFP219" s="425"/>
      <c r="UFQ219" s="425"/>
      <c r="UFR219" s="425"/>
      <c r="UFS219" s="425"/>
      <c r="UFT219" s="425"/>
      <c r="UFU219" s="425"/>
      <c r="UFV219" s="425"/>
      <c r="UFW219" s="425"/>
      <c r="UFX219" s="425"/>
      <c r="UFY219" s="425"/>
      <c r="UFZ219" s="425"/>
      <c r="UGA219" s="425"/>
      <c r="UGB219" s="425"/>
      <c r="UGC219" s="425"/>
      <c r="UGD219" s="425"/>
      <c r="UGE219" s="425"/>
      <c r="UGF219" s="425"/>
      <c r="UGG219" s="425"/>
      <c r="UGH219" s="425"/>
      <c r="UGI219" s="425"/>
      <c r="UGJ219" s="425"/>
      <c r="UGK219" s="425"/>
      <c r="UGL219" s="425"/>
      <c r="UGM219" s="425"/>
      <c r="UGN219" s="425"/>
      <c r="UGO219" s="425"/>
      <c r="UGP219" s="425"/>
      <c r="UGQ219" s="425"/>
      <c r="UGR219" s="425"/>
      <c r="UGS219" s="425"/>
      <c r="UGT219" s="425"/>
      <c r="UGU219" s="425"/>
      <c r="UGV219" s="425"/>
      <c r="UGW219" s="425"/>
      <c r="UGX219" s="425"/>
      <c r="UGY219" s="425"/>
      <c r="UGZ219" s="425"/>
      <c r="UHA219" s="425"/>
      <c r="UHB219" s="425"/>
      <c r="UHC219" s="425"/>
      <c r="UHD219" s="425"/>
      <c r="UHE219" s="425"/>
      <c r="UHF219" s="425"/>
      <c r="UHG219" s="425"/>
      <c r="UHH219" s="425"/>
      <c r="UHI219" s="425"/>
      <c r="UHJ219" s="425"/>
      <c r="UHK219" s="425"/>
      <c r="UHL219" s="425"/>
      <c r="UHM219" s="425"/>
      <c r="UHN219" s="425"/>
      <c r="UHO219" s="425"/>
      <c r="UHP219" s="425"/>
      <c r="UHQ219" s="425"/>
      <c r="UHR219" s="425"/>
      <c r="UHS219" s="425"/>
      <c r="UHT219" s="425"/>
      <c r="UHU219" s="425"/>
      <c r="UHV219" s="425"/>
      <c r="UHW219" s="425"/>
      <c r="UHX219" s="425"/>
      <c r="UHY219" s="425"/>
      <c r="UHZ219" s="425"/>
      <c r="UIA219" s="425"/>
      <c r="UIB219" s="425"/>
      <c r="UIC219" s="425"/>
      <c r="UID219" s="425"/>
      <c r="UIE219" s="425"/>
      <c r="UIF219" s="425"/>
      <c r="UIG219" s="425"/>
      <c r="UIH219" s="425"/>
      <c r="UII219" s="425"/>
      <c r="UIJ219" s="425"/>
      <c r="UIK219" s="425"/>
      <c r="UIL219" s="425"/>
      <c r="UIM219" s="425"/>
      <c r="UIN219" s="425"/>
      <c r="UIO219" s="425"/>
      <c r="UIP219" s="425"/>
      <c r="UIQ219" s="425"/>
      <c r="UIR219" s="425"/>
      <c r="UIS219" s="425"/>
      <c r="UIT219" s="425"/>
      <c r="UIU219" s="425"/>
      <c r="UIV219" s="425"/>
      <c r="UIW219" s="425"/>
      <c r="UIX219" s="425"/>
      <c r="UIY219" s="425"/>
      <c r="UIZ219" s="425"/>
      <c r="UJA219" s="425"/>
      <c r="UJB219" s="425"/>
      <c r="UJC219" s="425"/>
      <c r="UJD219" s="425"/>
      <c r="UJE219" s="425"/>
      <c r="UJF219" s="425"/>
      <c r="UJG219" s="425"/>
      <c r="UJH219" s="425"/>
      <c r="UJI219" s="425"/>
      <c r="UJJ219" s="425"/>
      <c r="UJK219" s="425"/>
      <c r="UJL219" s="425"/>
      <c r="UJM219" s="425"/>
      <c r="UJN219" s="425"/>
      <c r="UJO219" s="425"/>
      <c r="UJP219" s="425"/>
      <c r="UJQ219" s="425"/>
      <c r="UJR219" s="425"/>
      <c r="UJS219" s="425"/>
      <c r="UJT219" s="425"/>
      <c r="UJU219" s="425"/>
      <c r="UJV219" s="425"/>
      <c r="UJW219" s="425"/>
      <c r="UJX219" s="425"/>
      <c r="UJY219" s="425"/>
      <c r="UJZ219" s="425"/>
      <c r="UKA219" s="425"/>
      <c r="UKB219" s="425"/>
      <c r="UKC219" s="425"/>
      <c r="UKD219" s="425"/>
      <c r="UKE219" s="425"/>
      <c r="UKF219" s="425"/>
      <c r="UKG219" s="425"/>
      <c r="UKH219" s="425"/>
      <c r="UKI219" s="425"/>
      <c r="UKJ219" s="425"/>
      <c r="UKK219" s="425"/>
      <c r="UKL219" s="425"/>
      <c r="UKM219" s="425"/>
      <c r="UKN219" s="425"/>
      <c r="UKO219" s="425"/>
      <c r="UKP219" s="425"/>
      <c r="UKQ219" s="425"/>
      <c r="UKR219" s="425"/>
      <c r="UKS219" s="425"/>
      <c r="UKT219" s="425"/>
      <c r="UKU219" s="425"/>
      <c r="UKV219" s="425"/>
      <c r="UKW219" s="425"/>
      <c r="UKX219" s="425"/>
      <c r="UKY219" s="425"/>
      <c r="UKZ219" s="425"/>
      <c r="ULA219" s="425"/>
      <c r="ULB219" s="425"/>
      <c r="ULC219" s="425"/>
      <c r="ULD219" s="425"/>
      <c r="ULE219" s="425"/>
      <c r="ULF219" s="425"/>
      <c r="ULG219" s="425"/>
      <c r="ULH219" s="425"/>
      <c r="ULI219" s="425"/>
      <c r="ULJ219" s="425"/>
      <c r="ULK219" s="425"/>
      <c r="ULL219" s="425"/>
      <c r="ULM219" s="425"/>
      <c r="ULN219" s="425"/>
      <c r="ULO219" s="425"/>
      <c r="ULP219" s="425"/>
      <c r="ULQ219" s="425"/>
      <c r="ULR219" s="425"/>
      <c r="ULS219" s="425"/>
      <c r="ULT219" s="425"/>
      <c r="ULU219" s="425"/>
      <c r="ULV219" s="425"/>
      <c r="ULW219" s="425"/>
      <c r="ULX219" s="425"/>
      <c r="ULY219" s="425"/>
      <c r="ULZ219" s="425"/>
      <c r="UMA219" s="425"/>
      <c r="UMB219" s="425"/>
      <c r="UMC219" s="425"/>
      <c r="UMD219" s="425"/>
      <c r="UME219" s="425"/>
      <c r="UMF219" s="425"/>
      <c r="UMG219" s="425"/>
      <c r="UMH219" s="425"/>
      <c r="UMI219" s="425"/>
      <c r="UMJ219" s="425"/>
      <c r="UMK219" s="425"/>
      <c r="UML219" s="425"/>
      <c r="UMM219" s="425"/>
      <c r="UMN219" s="425"/>
      <c r="UMO219" s="425"/>
      <c r="UMP219" s="425"/>
      <c r="UMQ219" s="425"/>
      <c r="UMR219" s="425"/>
      <c r="UMS219" s="425"/>
      <c r="UMT219" s="425"/>
      <c r="UMU219" s="425"/>
      <c r="UMV219" s="425"/>
      <c r="UMW219" s="425"/>
      <c r="UMX219" s="425"/>
      <c r="UMY219" s="425"/>
      <c r="UMZ219" s="425"/>
      <c r="UNA219" s="425"/>
      <c r="UNB219" s="425"/>
      <c r="UNC219" s="425"/>
      <c r="UND219" s="425"/>
      <c r="UNE219" s="425"/>
      <c r="UNF219" s="425"/>
      <c r="UNG219" s="425"/>
      <c r="UNH219" s="425"/>
      <c r="UNI219" s="425"/>
      <c r="UNJ219" s="425"/>
      <c r="UNK219" s="425"/>
      <c r="UNL219" s="425"/>
      <c r="UNM219" s="425"/>
      <c r="UNN219" s="425"/>
      <c r="UNO219" s="425"/>
      <c r="UNP219" s="425"/>
      <c r="UNQ219" s="425"/>
      <c r="UNR219" s="425"/>
      <c r="UNS219" s="425"/>
      <c r="UNT219" s="425"/>
      <c r="UNU219" s="425"/>
      <c r="UNV219" s="425"/>
      <c r="UNW219" s="425"/>
      <c r="UNX219" s="425"/>
      <c r="UNY219" s="425"/>
      <c r="UNZ219" s="425"/>
      <c r="UOA219" s="425"/>
      <c r="UOB219" s="425"/>
      <c r="UOC219" s="425"/>
      <c r="UOD219" s="425"/>
      <c r="UOE219" s="425"/>
      <c r="UOF219" s="425"/>
      <c r="UOG219" s="425"/>
      <c r="UOH219" s="425"/>
      <c r="UOI219" s="425"/>
      <c r="UOJ219" s="425"/>
      <c r="UOK219" s="425"/>
      <c r="UOL219" s="425"/>
      <c r="UOM219" s="425"/>
      <c r="UON219" s="425"/>
      <c r="UOO219" s="425"/>
      <c r="UOP219" s="425"/>
      <c r="UOQ219" s="425"/>
      <c r="UOR219" s="425"/>
      <c r="UOS219" s="425"/>
      <c r="UOT219" s="425"/>
      <c r="UOU219" s="425"/>
      <c r="UOV219" s="425"/>
      <c r="UOW219" s="425"/>
      <c r="UOX219" s="425"/>
      <c r="UOY219" s="425"/>
      <c r="UOZ219" s="425"/>
      <c r="UPA219" s="425"/>
      <c r="UPB219" s="425"/>
      <c r="UPC219" s="425"/>
      <c r="UPD219" s="425"/>
      <c r="UPE219" s="425"/>
      <c r="UPF219" s="425"/>
      <c r="UPG219" s="425"/>
      <c r="UPH219" s="425"/>
      <c r="UPI219" s="425"/>
      <c r="UPJ219" s="425"/>
      <c r="UPK219" s="425"/>
      <c r="UPL219" s="425"/>
      <c r="UPM219" s="425"/>
      <c r="UPN219" s="425"/>
      <c r="UPO219" s="425"/>
      <c r="UPP219" s="425"/>
      <c r="UPQ219" s="425"/>
      <c r="UPR219" s="425"/>
      <c r="UPS219" s="425"/>
      <c r="UPT219" s="425"/>
      <c r="UPU219" s="425"/>
      <c r="UPV219" s="425"/>
      <c r="UPW219" s="425"/>
      <c r="UPX219" s="425"/>
      <c r="UPY219" s="425"/>
      <c r="UPZ219" s="425"/>
      <c r="UQA219" s="425"/>
      <c r="UQB219" s="425"/>
      <c r="UQC219" s="425"/>
      <c r="UQD219" s="425"/>
      <c r="UQE219" s="425"/>
      <c r="UQF219" s="425"/>
      <c r="UQG219" s="425"/>
      <c r="UQH219" s="425"/>
      <c r="UQI219" s="425"/>
      <c r="UQJ219" s="425"/>
      <c r="UQK219" s="425"/>
      <c r="UQL219" s="425"/>
      <c r="UQM219" s="425"/>
      <c r="UQN219" s="425"/>
      <c r="UQO219" s="425"/>
      <c r="UQP219" s="425"/>
      <c r="UQQ219" s="425"/>
      <c r="UQR219" s="425"/>
      <c r="UQS219" s="425"/>
      <c r="UQT219" s="425"/>
      <c r="UQU219" s="425"/>
      <c r="UQV219" s="425"/>
      <c r="UQW219" s="425"/>
      <c r="UQX219" s="425"/>
      <c r="UQY219" s="425"/>
      <c r="UQZ219" s="425"/>
      <c r="URA219" s="425"/>
      <c r="URB219" s="425"/>
      <c r="URC219" s="425"/>
      <c r="URD219" s="425"/>
      <c r="URE219" s="425"/>
      <c r="URF219" s="425"/>
      <c r="URG219" s="425"/>
      <c r="URH219" s="425"/>
      <c r="URI219" s="425"/>
      <c r="URJ219" s="425"/>
      <c r="URK219" s="425"/>
      <c r="URL219" s="425"/>
      <c r="URM219" s="425"/>
      <c r="URN219" s="425"/>
      <c r="URO219" s="425"/>
      <c r="URP219" s="425"/>
      <c r="URQ219" s="425"/>
      <c r="URR219" s="425"/>
      <c r="URS219" s="425"/>
      <c r="URT219" s="425"/>
      <c r="URU219" s="425"/>
      <c r="URV219" s="425"/>
      <c r="URW219" s="425"/>
      <c r="URX219" s="425"/>
      <c r="URY219" s="425"/>
      <c r="URZ219" s="425"/>
      <c r="USA219" s="425"/>
      <c r="USB219" s="425"/>
      <c r="USC219" s="425"/>
      <c r="USD219" s="425"/>
      <c r="USE219" s="425"/>
      <c r="USF219" s="425"/>
      <c r="USG219" s="425"/>
      <c r="USH219" s="425"/>
      <c r="USI219" s="425"/>
      <c r="USJ219" s="425"/>
      <c r="USK219" s="425"/>
      <c r="USL219" s="425"/>
      <c r="USM219" s="425"/>
      <c r="USN219" s="425"/>
      <c r="USO219" s="425"/>
      <c r="USP219" s="425"/>
      <c r="USQ219" s="425"/>
      <c r="USR219" s="425"/>
      <c r="USS219" s="425"/>
      <c r="UST219" s="425"/>
      <c r="USU219" s="425"/>
      <c r="USV219" s="425"/>
      <c r="USW219" s="425"/>
      <c r="USX219" s="425"/>
      <c r="USY219" s="425"/>
      <c r="USZ219" s="425"/>
      <c r="UTA219" s="425"/>
      <c r="UTB219" s="425"/>
      <c r="UTC219" s="425"/>
      <c r="UTD219" s="425"/>
      <c r="UTE219" s="425"/>
      <c r="UTF219" s="425"/>
      <c r="UTG219" s="425"/>
      <c r="UTH219" s="425"/>
      <c r="UTI219" s="425"/>
      <c r="UTJ219" s="425"/>
      <c r="UTK219" s="425"/>
      <c r="UTL219" s="425"/>
      <c r="UTM219" s="425"/>
      <c r="UTN219" s="425"/>
      <c r="UTO219" s="425"/>
      <c r="UTP219" s="425"/>
      <c r="UTQ219" s="425"/>
      <c r="UTR219" s="425"/>
      <c r="UTS219" s="425"/>
      <c r="UTT219" s="425"/>
      <c r="UTU219" s="425"/>
      <c r="UTV219" s="425"/>
      <c r="UTW219" s="425"/>
      <c r="UTX219" s="425"/>
      <c r="UTY219" s="425"/>
      <c r="UTZ219" s="425"/>
      <c r="UUA219" s="425"/>
      <c r="UUB219" s="425"/>
      <c r="UUC219" s="425"/>
      <c r="UUD219" s="425"/>
      <c r="UUE219" s="425"/>
      <c r="UUF219" s="425"/>
      <c r="UUG219" s="425"/>
      <c r="UUH219" s="425"/>
      <c r="UUI219" s="425"/>
      <c r="UUJ219" s="425"/>
      <c r="UUK219" s="425"/>
      <c r="UUL219" s="425"/>
      <c r="UUM219" s="425"/>
      <c r="UUN219" s="425"/>
      <c r="UUO219" s="425"/>
      <c r="UUP219" s="425"/>
      <c r="UUQ219" s="425"/>
      <c r="UUR219" s="425"/>
      <c r="UUS219" s="425"/>
      <c r="UUT219" s="425"/>
      <c r="UUU219" s="425"/>
      <c r="UUV219" s="425"/>
      <c r="UUW219" s="425"/>
      <c r="UUX219" s="425"/>
      <c r="UUY219" s="425"/>
      <c r="UUZ219" s="425"/>
      <c r="UVA219" s="425"/>
      <c r="UVB219" s="425"/>
      <c r="UVC219" s="425"/>
      <c r="UVD219" s="425"/>
      <c r="UVE219" s="425"/>
      <c r="UVF219" s="425"/>
      <c r="UVG219" s="425"/>
      <c r="UVH219" s="425"/>
      <c r="UVI219" s="425"/>
      <c r="UVJ219" s="425"/>
      <c r="UVK219" s="425"/>
      <c r="UVL219" s="425"/>
      <c r="UVM219" s="425"/>
      <c r="UVN219" s="425"/>
      <c r="UVO219" s="425"/>
      <c r="UVP219" s="425"/>
      <c r="UVQ219" s="425"/>
      <c r="UVR219" s="425"/>
      <c r="UVS219" s="425"/>
      <c r="UVT219" s="425"/>
      <c r="UVU219" s="425"/>
      <c r="UVV219" s="425"/>
      <c r="UVW219" s="425"/>
      <c r="UVX219" s="425"/>
      <c r="UVY219" s="425"/>
      <c r="UVZ219" s="425"/>
      <c r="UWA219" s="425"/>
      <c r="UWB219" s="425"/>
      <c r="UWC219" s="425"/>
      <c r="UWD219" s="425"/>
      <c r="UWE219" s="425"/>
      <c r="UWF219" s="425"/>
      <c r="UWG219" s="425"/>
      <c r="UWH219" s="425"/>
      <c r="UWI219" s="425"/>
      <c r="UWJ219" s="425"/>
      <c r="UWK219" s="425"/>
      <c r="UWL219" s="425"/>
      <c r="UWM219" s="425"/>
      <c r="UWN219" s="425"/>
      <c r="UWO219" s="425"/>
      <c r="UWP219" s="425"/>
      <c r="UWQ219" s="425"/>
      <c r="UWR219" s="425"/>
      <c r="UWS219" s="425"/>
      <c r="UWT219" s="425"/>
      <c r="UWU219" s="425"/>
      <c r="UWV219" s="425"/>
      <c r="UWW219" s="425"/>
      <c r="UWX219" s="425"/>
      <c r="UWY219" s="425"/>
      <c r="UWZ219" s="425"/>
      <c r="UXA219" s="425"/>
      <c r="UXB219" s="425"/>
      <c r="UXC219" s="425"/>
      <c r="UXD219" s="425"/>
      <c r="UXE219" s="425"/>
      <c r="UXF219" s="425"/>
      <c r="UXG219" s="425"/>
      <c r="UXH219" s="425"/>
      <c r="UXI219" s="425"/>
      <c r="UXJ219" s="425"/>
      <c r="UXK219" s="425"/>
      <c r="UXL219" s="425"/>
      <c r="UXM219" s="425"/>
      <c r="UXN219" s="425"/>
      <c r="UXO219" s="425"/>
      <c r="UXP219" s="425"/>
      <c r="UXQ219" s="425"/>
      <c r="UXR219" s="425"/>
      <c r="UXS219" s="425"/>
      <c r="UXT219" s="425"/>
      <c r="UXU219" s="425"/>
      <c r="UXV219" s="425"/>
      <c r="UXW219" s="425"/>
      <c r="UXX219" s="425"/>
      <c r="UXY219" s="425"/>
      <c r="UXZ219" s="425"/>
      <c r="UYA219" s="425"/>
      <c r="UYB219" s="425"/>
      <c r="UYC219" s="425"/>
      <c r="UYD219" s="425"/>
      <c r="UYE219" s="425"/>
      <c r="UYF219" s="425"/>
      <c r="UYG219" s="425"/>
      <c r="UYH219" s="425"/>
      <c r="UYI219" s="425"/>
      <c r="UYJ219" s="425"/>
      <c r="UYK219" s="425"/>
      <c r="UYL219" s="425"/>
      <c r="UYM219" s="425"/>
      <c r="UYN219" s="425"/>
      <c r="UYO219" s="425"/>
      <c r="UYP219" s="425"/>
      <c r="UYQ219" s="425"/>
      <c r="UYR219" s="425"/>
      <c r="UYS219" s="425"/>
      <c r="UYT219" s="425"/>
      <c r="UYU219" s="425"/>
      <c r="UYV219" s="425"/>
      <c r="UYW219" s="425"/>
      <c r="UYX219" s="425"/>
      <c r="UYY219" s="425"/>
      <c r="UYZ219" s="425"/>
      <c r="UZA219" s="425"/>
      <c r="UZB219" s="425"/>
      <c r="UZC219" s="425"/>
      <c r="UZD219" s="425"/>
      <c r="UZE219" s="425"/>
      <c r="UZF219" s="425"/>
      <c r="UZG219" s="425"/>
      <c r="UZH219" s="425"/>
      <c r="UZI219" s="425"/>
      <c r="UZJ219" s="425"/>
      <c r="UZK219" s="425"/>
      <c r="UZL219" s="425"/>
      <c r="UZM219" s="425"/>
      <c r="UZN219" s="425"/>
      <c r="UZO219" s="425"/>
      <c r="UZP219" s="425"/>
      <c r="UZQ219" s="425"/>
      <c r="UZR219" s="425"/>
      <c r="UZS219" s="425"/>
      <c r="UZT219" s="425"/>
      <c r="UZU219" s="425"/>
      <c r="UZV219" s="425"/>
      <c r="UZW219" s="425"/>
      <c r="UZX219" s="425"/>
      <c r="UZY219" s="425"/>
      <c r="UZZ219" s="425"/>
      <c r="VAA219" s="425"/>
      <c r="VAB219" s="425"/>
      <c r="VAC219" s="425"/>
      <c r="VAD219" s="425"/>
      <c r="VAE219" s="425"/>
      <c r="VAF219" s="425"/>
      <c r="VAG219" s="425"/>
      <c r="VAH219" s="425"/>
      <c r="VAI219" s="425"/>
      <c r="VAJ219" s="425"/>
      <c r="VAK219" s="425"/>
      <c r="VAL219" s="425"/>
      <c r="VAM219" s="425"/>
      <c r="VAN219" s="425"/>
      <c r="VAO219" s="425"/>
      <c r="VAP219" s="425"/>
      <c r="VAQ219" s="425"/>
      <c r="VAR219" s="425"/>
      <c r="VAS219" s="425"/>
      <c r="VAT219" s="425"/>
      <c r="VAU219" s="425"/>
      <c r="VAV219" s="425"/>
      <c r="VAW219" s="425"/>
      <c r="VAX219" s="425"/>
      <c r="VAY219" s="425"/>
      <c r="VAZ219" s="425"/>
      <c r="VBA219" s="425"/>
      <c r="VBB219" s="425"/>
      <c r="VBC219" s="425"/>
      <c r="VBD219" s="425"/>
      <c r="VBE219" s="425"/>
      <c r="VBF219" s="425"/>
      <c r="VBG219" s="425"/>
      <c r="VBH219" s="425"/>
      <c r="VBI219" s="425"/>
      <c r="VBJ219" s="425"/>
      <c r="VBK219" s="425"/>
      <c r="VBL219" s="425"/>
      <c r="VBM219" s="425"/>
      <c r="VBN219" s="425"/>
      <c r="VBO219" s="425"/>
      <c r="VBP219" s="425"/>
      <c r="VBQ219" s="425"/>
      <c r="VBR219" s="425"/>
      <c r="VBS219" s="425"/>
      <c r="VBT219" s="425"/>
      <c r="VBU219" s="425"/>
      <c r="VBV219" s="425"/>
      <c r="VBW219" s="425"/>
      <c r="VBX219" s="425"/>
      <c r="VBY219" s="425"/>
      <c r="VBZ219" s="425"/>
      <c r="VCA219" s="425"/>
      <c r="VCB219" s="425"/>
      <c r="VCC219" s="425"/>
      <c r="VCD219" s="425"/>
      <c r="VCE219" s="425"/>
      <c r="VCF219" s="425"/>
      <c r="VCG219" s="425"/>
      <c r="VCH219" s="425"/>
      <c r="VCI219" s="425"/>
      <c r="VCJ219" s="425"/>
      <c r="VCK219" s="425"/>
      <c r="VCL219" s="425"/>
      <c r="VCM219" s="425"/>
      <c r="VCN219" s="425"/>
      <c r="VCO219" s="425"/>
      <c r="VCP219" s="425"/>
      <c r="VCQ219" s="425"/>
      <c r="VCR219" s="425"/>
      <c r="VCS219" s="425"/>
      <c r="VCT219" s="425"/>
      <c r="VCU219" s="425"/>
      <c r="VCV219" s="425"/>
      <c r="VCW219" s="425"/>
      <c r="VCX219" s="425"/>
      <c r="VCY219" s="425"/>
      <c r="VCZ219" s="425"/>
      <c r="VDA219" s="425"/>
      <c r="VDB219" s="425"/>
      <c r="VDC219" s="425"/>
      <c r="VDD219" s="425"/>
      <c r="VDE219" s="425"/>
      <c r="VDF219" s="425"/>
      <c r="VDG219" s="425"/>
      <c r="VDH219" s="425"/>
      <c r="VDI219" s="425"/>
      <c r="VDJ219" s="425"/>
      <c r="VDK219" s="425"/>
      <c r="VDL219" s="425"/>
      <c r="VDM219" s="425"/>
      <c r="VDN219" s="425"/>
      <c r="VDO219" s="425"/>
      <c r="VDP219" s="425"/>
      <c r="VDQ219" s="425"/>
      <c r="VDR219" s="425"/>
      <c r="VDS219" s="425"/>
      <c r="VDT219" s="425"/>
      <c r="VDU219" s="425"/>
      <c r="VDV219" s="425"/>
      <c r="VDW219" s="425"/>
      <c r="VDX219" s="425"/>
      <c r="VDY219" s="425"/>
      <c r="VDZ219" s="425"/>
      <c r="VEA219" s="425"/>
      <c r="VEB219" s="425"/>
      <c r="VEC219" s="425"/>
      <c r="VED219" s="425"/>
      <c r="VEE219" s="425"/>
      <c r="VEF219" s="425"/>
      <c r="VEG219" s="425"/>
      <c r="VEH219" s="425"/>
      <c r="VEI219" s="425"/>
      <c r="VEJ219" s="425"/>
      <c r="VEK219" s="425"/>
      <c r="VEL219" s="425"/>
      <c r="VEM219" s="425"/>
      <c r="VEN219" s="425"/>
      <c r="VEO219" s="425"/>
      <c r="VEP219" s="425"/>
      <c r="VEQ219" s="425"/>
      <c r="VER219" s="425"/>
      <c r="VES219" s="425"/>
      <c r="VET219" s="425"/>
      <c r="VEU219" s="425"/>
      <c r="VEV219" s="425"/>
      <c r="VEW219" s="425"/>
      <c r="VEX219" s="425"/>
      <c r="VEY219" s="425"/>
      <c r="VEZ219" s="425"/>
      <c r="VFA219" s="425"/>
      <c r="VFB219" s="425"/>
      <c r="VFC219" s="425"/>
      <c r="VFD219" s="425"/>
      <c r="VFE219" s="425"/>
      <c r="VFF219" s="425"/>
      <c r="VFG219" s="425"/>
      <c r="VFH219" s="425"/>
      <c r="VFI219" s="425"/>
      <c r="VFJ219" s="425"/>
      <c r="VFK219" s="425"/>
      <c r="VFL219" s="425"/>
      <c r="VFM219" s="425"/>
      <c r="VFN219" s="425"/>
      <c r="VFO219" s="425"/>
      <c r="VFP219" s="425"/>
      <c r="VFQ219" s="425"/>
      <c r="VFR219" s="425"/>
      <c r="VFS219" s="425"/>
      <c r="VFT219" s="425"/>
      <c r="VFU219" s="425"/>
      <c r="VFV219" s="425"/>
      <c r="VFW219" s="425"/>
      <c r="VFX219" s="425"/>
      <c r="VFY219" s="425"/>
      <c r="VFZ219" s="425"/>
      <c r="VGA219" s="425"/>
      <c r="VGB219" s="425"/>
      <c r="VGC219" s="425"/>
      <c r="VGD219" s="425"/>
      <c r="VGE219" s="425"/>
      <c r="VGF219" s="425"/>
      <c r="VGG219" s="425"/>
      <c r="VGH219" s="425"/>
      <c r="VGI219" s="425"/>
      <c r="VGJ219" s="425"/>
      <c r="VGK219" s="425"/>
      <c r="VGL219" s="425"/>
      <c r="VGM219" s="425"/>
      <c r="VGN219" s="425"/>
      <c r="VGO219" s="425"/>
      <c r="VGP219" s="425"/>
      <c r="VGQ219" s="425"/>
      <c r="VGR219" s="425"/>
      <c r="VGS219" s="425"/>
      <c r="VGT219" s="425"/>
      <c r="VGU219" s="425"/>
      <c r="VGV219" s="425"/>
      <c r="VGW219" s="425"/>
      <c r="VGX219" s="425"/>
      <c r="VGY219" s="425"/>
      <c r="VGZ219" s="425"/>
      <c r="VHA219" s="425"/>
      <c r="VHB219" s="425"/>
      <c r="VHC219" s="425"/>
      <c r="VHD219" s="425"/>
      <c r="VHE219" s="425"/>
      <c r="VHF219" s="425"/>
      <c r="VHG219" s="425"/>
      <c r="VHH219" s="425"/>
      <c r="VHI219" s="425"/>
      <c r="VHJ219" s="425"/>
      <c r="VHK219" s="425"/>
      <c r="VHL219" s="425"/>
      <c r="VHM219" s="425"/>
      <c r="VHN219" s="425"/>
      <c r="VHO219" s="425"/>
      <c r="VHP219" s="425"/>
      <c r="VHQ219" s="425"/>
      <c r="VHR219" s="425"/>
      <c r="VHS219" s="425"/>
      <c r="VHT219" s="425"/>
      <c r="VHU219" s="425"/>
      <c r="VHV219" s="425"/>
      <c r="VHW219" s="425"/>
      <c r="VHX219" s="425"/>
      <c r="VHY219" s="425"/>
      <c r="VHZ219" s="425"/>
      <c r="VIA219" s="425"/>
      <c r="VIB219" s="425"/>
      <c r="VIC219" s="425"/>
      <c r="VID219" s="425"/>
      <c r="VIE219" s="425"/>
      <c r="VIF219" s="425"/>
      <c r="VIG219" s="425"/>
      <c r="VIH219" s="425"/>
      <c r="VII219" s="425"/>
      <c r="VIJ219" s="425"/>
      <c r="VIK219" s="425"/>
      <c r="VIL219" s="425"/>
      <c r="VIM219" s="425"/>
      <c r="VIN219" s="425"/>
      <c r="VIO219" s="425"/>
      <c r="VIP219" s="425"/>
      <c r="VIQ219" s="425"/>
      <c r="VIR219" s="425"/>
      <c r="VIS219" s="425"/>
      <c r="VIT219" s="425"/>
      <c r="VIU219" s="425"/>
      <c r="VIV219" s="425"/>
      <c r="VIW219" s="425"/>
      <c r="VIX219" s="425"/>
      <c r="VIY219" s="425"/>
      <c r="VIZ219" s="425"/>
      <c r="VJA219" s="425"/>
      <c r="VJB219" s="425"/>
      <c r="VJC219" s="425"/>
      <c r="VJD219" s="425"/>
      <c r="VJE219" s="425"/>
      <c r="VJF219" s="425"/>
      <c r="VJG219" s="425"/>
      <c r="VJH219" s="425"/>
      <c r="VJI219" s="425"/>
      <c r="VJJ219" s="425"/>
      <c r="VJK219" s="425"/>
      <c r="VJL219" s="425"/>
      <c r="VJM219" s="425"/>
      <c r="VJN219" s="425"/>
      <c r="VJO219" s="425"/>
      <c r="VJP219" s="425"/>
      <c r="VJQ219" s="425"/>
      <c r="VJR219" s="425"/>
      <c r="VJS219" s="425"/>
      <c r="VJT219" s="425"/>
      <c r="VJU219" s="425"/>
      <c r="VJV219" s="425"/>
      <c r="VJW219" s="425"/>
      <c r="VJX219" s="425"/>
      <c r="VJY219" s="425"/>
      <c r="VJZ219" s="425"/>
      <c r="VKA219" s="425"/>
      <c r="VKB219" s="425"/>
      <c r="VKC219" s="425"/>
      <c r="VKD219" s="425"/>
      <c r="VKE219" s="425"/>
      <c r="VKF219" s="425"/>
      <c r="VKG219" s="425"/>
      <c r="VKH219" s="425"/>
      <c r="VKI219" s="425"/>
      <c r="VKJ219" s="425"/>
      <c r="VKK219" s="425"/>
      <c r="VKL219" s="425"/>
      <c r="VKM219" s="425"/>
      <c r="VKN219" s="425"/>
      <c r="VKO219" s="425"/>
      <c r="VKP219" s="425"/>
      <c r="VKQ219" s="425"/>
      <c r="VKR219" s="425"/>
      <c r="VKS219" s="425"/>
      <c r="VKT219" s="425"/>
      <c r="VKU219" s="425"/>
      <c r="VKV219" s="425"/>
      <c r="VKW219" s="425"/>
      <c r="VKX219" s="425"/>
      <c r="VKY219" s="425"/>
      <c r="VKZ219" s="425"/>
      <c r="VLA219" s="425"/>
      <c r="VLB219" s="425"/>
      <c r="VLC219" s="425"/>
      <c r="VLD219" s="425"/>
      <c r="VLE219" s="425"/>
      <c r="VLF219" s="425"/>
      <c r="VLG219" s="425"/>
      <c r="VLH219" s="425"/>
      <c r="VLI219" s="425"/>
      <c r="VLJ219" s="425"/>
      <c r="VLK219" s="425"/>
      <c r="VLL219" s="425"/>
      <c r="VLM219" s="425"/>
      <c r="VLN219" s="425"/>
      <c r="VLO219" s="425"/>
      <c r="VLP219" s="425"/>
      <c r="VLQ219" s="425"/>
      <c r="VLR219" s="425"/>
      <c r="VLS219" s="425"/>
      <c r="VLT219" s="425"/>
      <c r="VLU219" s="425"/>
      <c r="VLV219" s="425"/>
      <c r="VLW219" s="425"/>
      <c r="VLX219" s="425"/>
      <c r="VLY219" s="425"/>
      <c r="VLZ219" s="425"/>
      <c r="VMA219" s="425"/>
      <c r="VMB219" s="425"/>
      <c r="VMC219" s="425"/>
      <c r="VMD219" s="425"/>
      <c r="VME219" s="425"/>
      <c r="VMF219" s="425"/>
      <c r="VMG219" s="425"/>
      <c r="VMH219" s="425"/>
      <c r="VMI219" s="425"/>
      <c r="VMJ219" s="425"/>
      <c r="VMK219" s="425"/>
      <c r="VML219" s="425"/>
      <c r="VMM219" s="425"/>
      <c r="VMN219" s="425"/>
      <c r="VMO219" s="425"/>
      <c r="VMP219" s="425"/>
      <c r="VMQ219" s="425"/>
      <c r="VMR219" s="425"/>
      <c r="VMS219" s="425"/>
      <c r="VMT219" s="425"/>
      <c r="VMU219" s="425"/>
      <c r="VMV219" s="425"/>
      <c r="VMW219" s="425"/>
      <c r="VMX219" s="425"/>
      <c r="VMY219" s="425"/>
      <c r="VMZ219" s="425"/>
      <c r="VNA219" s="425"/>
      <c r="VNB219" s="425"/>
      <c r="VNC219" s="425"/>
      <c r="VND219" s="425"/>
      <c r="VNE219" s="425"/>
      <c r="VNF219" s="425"/>
      <c r="VNG219" s="425"/>
      <c r="VNH219" s="425"/>
      <c r="VNI219" s="425"/>
      <c r="VNJ219" s="425"/>
      <c r="VNK219" s="425"/>
      <c r="VNL219" s="425"/>
      <c r="VNM219" s="425"/>
      <c r="VNN219" s="425"/>
      <c r="VNO219" s="425"/>
      <c r="VNP219" s="425"/>
      <c r="VNQ219" s="425"/>
      <c r="VNR219" s="425"/>
      <c r="VNS219" s="425"/>
      <c r="VNT219" s="425"/>
      <c r="VNU219" s="425"/>
      <c r="VNV219" s="425"/>
      <c r="VNW219" s="425"/>
      <c r="VNX219" s="425"/>
      <c r="VNY219" s="425"/>
      <c r="VNZ219" s="425"/>
      <c r="VOA219" s="425"/>
      <c r="VOB219" s="425"/>
      <c r="VOC219" s="425"/>
      <c r="VOD219" s="425"/>
      <c r="VOE219" s="425"/>
      <c r="VOF219" s="425"/>
      <c r="VOG219" s="425"/>
      <c r="VOH219" s="425"/>
      <c r="VOI219" s="425"/>
      <c r="VOJ219" s="425"/>
      <c r="VOK219" s="425"/>
      <c r="VOL219" s="425"/>
      <c r="VOM219" s="425"/>
      <c r="VON219" s="425"/>
      <c r="VOO219" s="425"/>
      <c r="VOP219" s="425"/>
      <c r="VOQ219" s="425"/>
      <c r="VOR219" s="425"/>
      <c r="VOS219" s="425"/>
      <c r="VOT219" s="425"/>
      <c r="VOU219" s="425"/>
      <c r="VOV219" s="425"/>
      <c r="VOW219" s="425"/>
      <c r="VOX219" s="425"/>
      <c r="VOY219" s="425"/>
      <c r="VOZ219" s="425"/>
      <c r="VPA219" s="425"/>
      <c r="VPB219" s="425"/>
      <c r="VPC219" s="425"/>
      <c r="VPD219" s="425"/>
      <c r="VPE219" s="425"/>
      <c r="VPF219" s="425"/>
      <c r="VPG219" s="425"/>
      <c r="VPH219" s="425"/>
      <c r="VPI219" s="425"/>
      <c r="VPJ219" s="425"/>
      <c r="VPK219" s="425"/>
      <c r="VPL219" s="425"/>
      <c r="VPM219" s="425"/>
      <c r="VPN219" s="425"/>
      <c r="VPO219" s="425"/>
      <c r="VPP219" s="425"/>
      <c r="VPQ219" s="425"/>
      <c r="VPR219" s="425"/>
      <c r="VPS219" s="425"/>
      <c r="VPT219" s="425"/>
      <c r="VPU219" s="425"/>
      <c r="VPV219" s="425"/>
      <c r="VPW219" s="425"/>
      <c r="VPX219" s="425"/>
      <c r="VPY219" s="425"/>
      <c r="VPZ219" s="425"/>
      <c r="VQA219" s="425"/>
      <c r="VQB219" s="425"/>
      <c r="VQC219" s="425"/>
      <c r="VQD219" s="425"/>
      <c r="VQE219" s="425"/>
      <c r="VQF219" s="425"/>
      <c r="VQG219" s="425"/>
      <c r="VQH219" s="425"/>
      <c r="VQI219" s="425"/>
      <c r="VQJ219" s="425"/>
      <c r="VQK219" s="425"/>
      <c r="VQL219" s="425"/>
      <c r="VQM219" s="425"/>
      <c r="VQN219" s="425"/>
      <c r="VQO219" s="425"/>
      <c r="VQP219" s="425"/>
      <c r="VQQ219" s="425"/>
      <c r="VQR219" s="425"/>
      <c r="VQS219" s="425"/>
      <c r="VQT219" s="425"/>
      <c r="VQU219" s="425"/>
      <c r="VQV219" s="425"/>
      <c r="VQW219" s="425"/>
      <c r="VQX219" s="425"/>
      <c r="VQY219" s="425"/>
      <c r="VQZ219" s="425"/>
      <c r="VRA219" s="425"/>
      <c r="VRB219" s="425"/>
      <c r="VRC219" s="425"/>
      <c r="VRD219" s="425"/>
      <c r="VRE219" s="425"/>
      <c r="VRF219" s="425"/>
      <c r="VRG219" s="425"/>
      <c r="VRH219" s="425"/>
      <c r="VRI219" s="425"/>
      <c r="VRJ219" s="425"/>
      <c r="VRK219" s="425"/>
      <c r="VRL219" s="425"/>
      <c r="VRM219" s="425"/>
      <c r="VRN219" s="425"/>
      <c r="VRO219" s="425"/>
      <c r="VRP219" s="425"/>
      <c r="VRQ219" s="425"/>
      <c r="VRR219" s="425"/>
      <c r="VRS219" s="425"/>
      <c r="VRT219" s="425"/>
      <c r="VRU219" s="425"/>
      <c r="VRV219" s="425"/>
      <c r="VRW219" s="425"/>
      <c r="VRX219" s="425"/>
      <c r="VRY219" s="425"/>
      <c r="VRZ219" s="425"/>
      <c r="VSA219" s="425"/>
      <c r="VSB219" s="425"/>
      <c r="VSC219" s="425"/>
      <c r="VSD219" s="425"/>
      <c r="VSE219" s="425"/>
      <c r="VSF219" s="425"/>
      <c r="VSG219" s="425"/>
      <c r="VSH219" s="425"/>
      <c r="VSI219" s="425"/>
      <c r="VSJ219" s="425"/>
      <c r="VSK219" s="425"/>
      <c r="VSL219" s="425"/>
      <c r="VSM219" s="425"/>
      <c r="VSN219" s="425"/>
      <c r="VSO219" s="425"/>
      <c r="VSP219" s="425"/>
      <c r="VSQ219" s="425"/>
      <c r="VSR219" s="425"/>
      <c r="VSS219" s="425"/>
      <c r="VST219" s="425"/>
      <c r="VSU219" s="425"/>
      <c r="VSV219" s="425"/>
      <c r="VSW219" s="425"/>
      <c r="VSX219" s="425"/>
      <c r="VSY219" s="425"/>
      <c r="VSZ219" s="425"/>
      <c r="VTA219" s="425"/>
      <c r="VTB219" s="425"/>
      <c r="VTC219" s="425"/>
      <c r="VTD219" s="425"/>
      <c r="VTE219" s="425"/>
      <c r="VTF219" s="425"/>
      <c r="VTG219" s="425"/>
      <c r="VTH219" s="425"/>
      <c r="VTI219" s="425"/>
      <c r="VTJ219" s="425"/>
      <c r="VTK219" s="425"/>
      <c r="VTL219" s="425"/>
      <c r="VTM219" s="425"/>
      <c r="VTN219" s="425"/>
      <c r="VTO219" s="425"/>
      <c r="VTP219" s="425"/>
      <c r="VTQ219" s="425"/>
      <c r="VTR219" s="425"/>
      <c r="VTS219" s="425"/>
      <c r="VTT219" s="425"/>
      <c r="VTU219" s="425"/>
      <c r="VTV219" s="425"/>
      <c r="VTW219" s="425"/>
      <c r="VTX219" s="425"/>
      <c r="VTY219" s="425"/>
      <c r="VTZ219" s="425"/>
      <c r="VUA219" s="425"/>
      <c r="VUB219" s="425"/>
      <c r="VUC219" s="425"/>
      <c r="VUD219" s="425"/>
      <c r="VUE219" s="425"/>
      <c r="VUF219" s="425"/>
      <c r="VUG219" s="425"/>
      <c r="VUH219" s="425"/>
      <c r="VUI219" s="425"/>
      <c r="VUJ219" s="425"/>
      <c r="VUK219" s="425"/>
      <c r="VUL219" s="425"/>
      <c r="VUM219" s="425"/>
      <c r="VUN219" s="425"/>
      <c r="VUO219" s="425"/>
      <c r="VUP219" s="425"/>
      <c r="VUQ219" s="425"/>
      <c r="VUR219" s="425"/>
      <c r="VUS219" s="425"/>
      <c r="VUT219" s="425"/>
      <c r="VUU219" s="425"/>
      <c r="VUV219" s="425"/>
      <c r="VUW219" s="425"/>
      <c r="VUX219" s="425"/>
      <c r="VUY219" s="425"/>
      <c r="VUZ219" s="425"/>
      <c r="VVA219" s="425"/>
      <c r="VVB219" s="425"/>
      <c r="VVC219" s="425"/>
      <c r="VVD219" s="425"/>
      <c r="VVE219" s="425"/>
      <c r="VVF219" s="425"/>
      <c r="VVG219" s="425"/>
      <c r="VVH219" s="425"/>
      <c r="VVI219" s="425"/>
      <c r="VVJ219" s="425"/>
      <c r="VVK219" s="425"/>
      <c r="VVL219" s="425"/>
      <c r="VVM219" s="425"/>
      <c r="VVN219" s="425"/>
      <c r="VVO219" s="425"/>
      <c r="VVP219" s="425"/>
      <c r="VVQ219" s="425"/>
      <c r="VVR219" s="425"/>
      <c r="VVS219" s="425"/>
      <c r="VVT219" s="425"/>
      <c r="VVU219" s="425"/>
      <c r="VVV219" s="425"/>
      <c r="VVW219" s="425"/>
      <c r="VVX219" s="425"/>
      <c r="VVY219" s="425"/>
      <c r="VVZ219" s="425"/>
      <c r="VWA219" s="425"/>
      <c r="VWB219" s="425"/>
      <c r="VWC219" s="425"/>
      <c r="VWD219" s="425"/>
      <c r="VWE219" s="425"/>
      <c r="VWF219" s="425"/>
      <c r="VWG219" s="425"/>
      <c r="VWH219" s="425"/>
      <c r="VWI219" s="425"/>
      <c r="VWJ219" s="425"/>
      <c r="VWK219" s="425"/>
      <c r="VWL219" s="425"/>
      <c r="VWM219" s="425"/>
      <c r="VWN219" s="425"/>
      <c r="VWO219" s="425"/>
      <c r="VWP219" s="425"/>
      <c r="VWQ219" s="425"/>
      <c r="VWR219" s="425"/>
      <c r="VWS219" s="425"/>
      <c r="VWT219" s="425"/>
      <c r="VWU219" s="425"/>
      <c r="VWV219" s="425"/>
      <c r="VWW219" s="425"/>
      <c r="VWX219" s="425"/>
      <c r="VWY219" s="425"/>
      <c r="VWZ219" s="425"/>
      <c r="VXA219" s="425"/>
      <c r="VXB219" s="425"/>
      <c r="VXC219" s="425"/>
      <c r="VXD219" s="425"/>
      <c r="VXE219" s="425"/>
      <c r="VXF219" s="425"/>
      <c r="VXG219" s="425"/>
      <c r="VXH219" s="425"/>
      <c r="VXI219" s="425"/>
      <c r="VXJ219" s="425"/>
      <c r="VXK219" s="425"/>
      <c r="VXL219" s="425"/>
      <c r="VXM219" s="425"/>
      <c r="VXN219" s="425"/>
      <c r="VXO219" s="425"/>
      <c r="VXP219" s="425"/>
      <c r="VXQ219" s="425"/>
      <c r="VXR219" s="425"/>
      <c r="VXS219" s="425"/>
      <c r="VXT219" s="425"/>
      <c r="VXU219" s="425"/>
      <c r="VXV219" s="425"/>
      <c r="VXW219" s="425"/>
      <c r="VXX219" s="425"/>
      <c r="VXY219" s="425"/>
      <c r="VXZ219" s="425"/>
      <c r="VYA219" s="425"/>
      <c r="VYB219" s="425"/>
      <c r="VYC219" s="425"/>
      <c r="VYD219" s="425"/>
      <c r="VYE219" s="425"/>
      <c r="VYF219" s="425"/>
      <c r="VYG219" s="425"/>
      <c r="VYH219" s="425"/>
      <c r="VYI219" s="425"/>
      <c r="VYJ219" s="425"/>
      <c r="VYK219" s="425"/>
      <c r="VYL219" s="425"/>
      <c r="VYM219" s="425"/>
      <c r="VYN219" s="425"/>
      <c r="VYO219" s="425"/>
      <c r="VYP219" s="425"/>
      <c r="VYQ219" s="425"/>
      <c r="VYR219" s="425"/>
      <c r="VYS219" s="425"/>
      <c r="VYT219" s="425"/>
      <c r="VYU219" s="425"/>
      <c r="VYV219" s="425"/>
      <c r="VYW219" s="425"/>
      <c r="VYX219" s="425"/>
      <c r="VYY219" s="425"/>
      <c r="VYZ219" s="425"/>
      <c r="VZA219" s="425"/>
      <c r="VZB219" s="425"/>
      <c r="VZC219" s="425"/>
      <c r="VZD219" s="425"/>
      <c r="VZE219" s="425"/>
      <c r="VZF219" s="425"/>
      <c r="VZG219" s="425"/>
      <c r="VZH219" s="425"/>
      <c r="VZI219" s="425"/>
      <c r="VZJ219" s="425"/>
      <c r="VZK219" s="425"/>
      <c r="VZL219" s="425"/>
      <c r="VZM219" s="425"/>
      <c r="VZN219" s="425"/>
      <c r="VZO219" s="425"/>
      <c r="VZP219" s="425"/>
      <c r="VZQ219" s="425"/>
      <c r="VZR219" s="425"/>
      <c r="VZS219" s="425"/>
      <c r="VZT219" s="425"/>
      <c r="VZU219" s="425"/>
      <c r="VZV219" s="425"/>
      <c r="VZW219" s="425"/>
      <c r="VZX219" s="425"/>
      <c r="VZY219" s="425"/>
      <c r="VZZ219" s="425"/>
      <c r="WAA219" s="425"/>
      <c r="WAB219" s="425"/>
      <c r="WAC219" s="425"/>
      <c r="WAD219" s="425"/>
      <c r="WAE219" s="425"/>
      <c r="WAF219" s="425"/>
      <c r="WAG219" s="425"/>
      <c r="WAH219" s="425"/>
      <c r="WAI219" s="425"/>
      <c r="WAJ219" s="425"/>
      <c r="WAK219" s="425"/>
      <c r="WAL219" s="425"/>
      <c r="WAM219" s="425"/>
      <c r="WAN219" s="425"/>
      <c r="WAO219" s="425"/>
      <c r="WAP219" s="425"/>
      <c r="WAQ219" s="425"/>
      <c r="WAR219" s="425"/>
      <c r="WAS219" s="425"/>
      <c r="WAT219" s="425"/>
      <c r="WAU219" s="425"/>
      <c r="WAV219" s="425"/>
      <c r="WAW219" s="425"/>
      <c r="WAX219" s="425"/>
      <c r="WAY219" s="425"/>
      <c r="WAZ219" s="425"/>
      <c r="WBA219" s="425"/>
      <c r="WBB219" s="425"/>
      <c r="WBC219" s="425"/>
      <c r="WBD219" s="425"/>
      <c r="WBE219" s="425"/>
      <c r="WBF219" s="425"/>
      <c r="WBG219" s="425"/>
      <c r="WBH219" s="425"/>
      <c r="WBI219" s="425"/>
      <c r="WBJ219" s="425"/>
      <c r="WBK219" s="425"/>
      <c r="WBL219" s="425"/>
      <c r="WBM219" s="425"/>
      <c r="WBN219" s="425"/>
      <c r="WBO219" s="425"/>
      <c r="WBP219" s="425"/>
      <c r="WBQ219" s="425"/>
      <c r="WBR219" s="425"/>
      <c r="WBS219" s="425"/>
      <c r="WBT219" s="425"/>
      <c r="WBU219" s="425"/>
      <c r="WBV219" s="425"/>
      <c r="WBW219" s="425"/>
      <c r="WBX219" s="425"/>
      <c r="WBY219" s="425"/>
      <c r="WBZ219" s="425"/>
      <c r="WCA219" s="425"/>
      <c r="WCB219" s="425"/>
      <c r="WCC219" s="425"/>
      <c r="WCD219" s="425"/>
      <c r="WCE219" s="425"/>
      <c r="WCF219" s="425"/>
      <c r="WCG219" s="425"/>
      <c r="WCH219" s="425"/>
      <c r="WCI219" s="425"/>
      <c r="WCJ219" s="425"/>
      <c r="WCK219" s="425"/>
      <c r="WCL219" s="425"/>
      <c r="WCM219" s="425"/>
      <c r="WCN219" s="425"/>
      <c r="WCO219" s="425"/>
      <c r="WCP219" s="425"/>
      <c r="WCQ219" s="425"/>
      <c r="WCR219" s="425"/>
      <c r="WCS219" s="425"/>
      <c r="WCT219" s="425"/>
      <c r="WCU219" s="425"/>
      <c r="WCV219" s="425"/>
      <c r="WCW219" s="425"/>
      <c r="WCX219" s="425"/>
      <c r="WCY219" s="425"/>
      <c r="WCZ219" s="425"/>
      <c r="WDA219" s="425"/>
      <c r="WDB219" s="425"/>
      <c r="WDC219" s="425"/>
      <c r="WDD219" s="425"/>
      <c r="WDE219" s="425"/>
      <c r="WDF219" s="425"/>
      <c r="WDG219" s="425"/>
      <c r="WDH219" s="425"/>
      <c r="WDI219" s="425"/>
      <c r="WDJ219" s="425"/>
      <c r="WDK219" s="425"/>
      <c r="WDL219" s="425"/>
      <c r="WDM219" s="425"/>
      <c r="WDN219" s="425"/>
      <c r="WDO219" s="425"/>
      <c r="WDP219" s="425"/>
      <c r="WDQ219" s="425"/>
      <c r="WDR219" s="425"/>
      <c r="WDS219" s="425"/>
      <c r="WDT219" s="425"/>
      <c r="WDU219" s="425"/>
      <c r="WDV219" s="425"/>
      <c r="WDW219" s="425"/>
      <c r="WDX219" s="425"/>
      <c r="WDY219" s="425"/>
      <c r="WDZ219" s="425"/>
      <c r="WEA219" s="425"/>
      <c r="WEB219" s="425"/>
      <c r="WEC219" s="425"/>
      <c r="WED219" s="425"/>
      <c r="WEE219" s="425"/>
      <c r="WEF219" s="425"/>
      <c r="WEG219" s="425"/>
      <c r="WEH219" s="425"/>
      <c r="WEI219" s="425"/>
      <c r="WEJ219" s="425"/>
      <c r="WEK219" s="425"/>
      <c r="WEL219" s="425"/>
      <c r="WEM219" s="425"/>
      <c r="WEN219" s="425"/>
      <c r="WEO219" s="425"/>
      <c r="WEP219" s="425"/>
      <c r="WEQ219" s="425"/>
      <c r="WER219" s="425"/>
      <c r="WES219" s="425"/>
      <c r="WET219" s="425"/>
      <c r="WEU219" s="425"/>
      <c r="WEV219" s="425"/>
      <c r="WEW219" s="425"/>
      <c r="WEX219" s="425"/>
      <c r="WEY219" s="425"/>
      <c r="WEZ219" s="425"/>
      <c r="WFA219" s="425"/>
      <c r="WFB219" s="425"/>
      <c r="WFC219" s="425"/>
      <c r="WFD219" s="425"/>
      <c r="WFE219" s="425"/>
      <c r="WFF219" s="425"/>
      <c r="WFG219" s="425"/>
      <c r="WFH219" s="425"/>
      <c r="WFI219" s="425"/>
      <c r="WFJ219" s="425"/>
      <c r="WFK219" s="425"/>
      <c r="WFL219" s="425"/>
      <c r="WFM219" s="425"/>
      <c r="WFN219" s="425"/>
      <c r="WFO219" s="425"/>
      <c r="WFP219" s="425"/>
      <c r="WFQ219" s="425"/>
      <c r="WFR219" s="425"/>
      <c r="WFS219" s="425"/>
      <c r="WFT219" s="425"/>
      <c r="WFU219" s="425"/>
      <c r="WFV219" s="425"/>
      <c r="WFW219" s="425"/>
      <c r="WFX219" s="425"/>
      <c r="WFY219" s="425"/>
      <c r="WFZ219" s="425"/>
      <c r="WGA219" s="425"/>
      <c r="WGB219" s="425"/>
      <c r="WGC219" s="425"/>
      <c r="WGD219" s="425"/>
      <c r="WGE219" s="425"/>
      <c r="WGF219" s="425"/>
      <c r="WGG219" s="425"/>
      <c r="WGH219" s="425"/>
      <c r="WGI219" s="425"/>
      <c r="WGJ219" s="425"/>
      <c r="WGK219" s="425"/>
      <c r="WGL219" s="425"/>
      <c r="WGM219" s="425"/>
      <c r="WGN219" s="425"/>
      <c r="WGO219" s="425"/>
      <c r="WGP219" s="425"/>
      <c r="WGQ219" s="425"/>
      <c r="WGR219" s="425"/>
      <c r="WGS219" s="425"/>
      <c r="WGT219" s="425"/>
      <c r="WGU219" s="425"/>
      <c r="WGV219" s="425"/>
      <c r="WGW219" s="425"/>
      <c r="WGX219" s="425"/>
      <c r="WGY219" s="425"/>
      <c r="WGZ219" s="425"/>
      <c r="WHA219" s="425"/>
      <c r="WHB219" s="425"/>
      <c r="WHC219" s="425"/>
      <c r="WHD219" s="425"/>
      <c r="WHE219" s="425"/>
      <c r="WHF219" s="425"/>
      <c r="WHG219" s="425"/>
      <c r="WHH219" s="425"/>
      <c r="WHI219" s="425"/>
      <c r="WHJ219" s="425"/>
      <c r="WHK219" s="425"/>
      <c r="WHL219" s="425"/>
      <c r="WHM219" s="425"/>
      <c r="WHN219" s="425"/>
      <c r="WHO219" s="425"/>
      <c r="WHP219" s="425"/>
      <c r="WHQ219" s="425"/>
      <c r="WHR219" s="425"/>
      <c r="WHS219" s="425"/>
      <c r="WHT219" s="425"/>
      <c r="WHU219" s="425"/>
      <c r="WHV219" s="425"/>
      <c r="WHW219" s="425"/>
      <c r="WHX219" s="425"/>
      <c r="WHY219" s="425"/>
      <c r="WHZ219" s="425"/>
      <c r="WIA219" s="425"/>
      <c r="WIB219" s="425"/>
      <c r="WIC219" s="425"/>
      <c r="WID219" s="425"/>
      <c r="WIE219" s="425"/>
      <c r="WIF219" s="425"/>
      <c r="WIG219" s="425"/>
      <c r="WIH219" s="425"/>
      <c r="WII219" s="425"/>
      <c r="WIJ219" s="425"/>
      <c r="WIK219" s="425"/>
      <c r="WIL219" s="425"/>
      <c r="WIM219" s="425"/>
      <c r="WIN219" s="425"/>
      <c r="WIO219" s="425"/>
      <c r="WIP219" s="425"/>
      <c r="WIQ219" s="425"/>
      <c r="WIR219" s="425"/>
      <c r="WIS219" s="425"/>
      <c r="WIT219" s="425"/>
      <c r="WIU219" s="425"/>
      <c r="WIV219" s="425"/>
      <c r="WIW219" s="425"/>
      <c r="WIX219" s="425"/>
      <c r="WIY219" s="425"/>
      <c r="WIZ219" s="425"/>
      <c r="WJA219" s="425"/>
      <c r="WJB219" s="425"/>
      <c r="WJC219" s="425"/>
      <c r="WJD219" s="425"/>
      <c r="WJE219" s="425"/>
      <c r="WJF219" s="425"/>
      <c r="WJG219" s="425"/>
      <c r="WJH219" s="425"/>
      <c r="WJI219" s="425"/>
      <c r="WJJ219" s="425"/>
      <c r="WJK219" s="425"/>
      <c r="WJL219" s="425"/>
      <c r="WJM219" s="425"/>
      <c r="WJN219" s="425"/>
      <c r="WJO219" s="425"/>
      <c r="WJP219" s="425"/>
      <c r="WJQ219" s="425"/>
      <c r="WJR219" s="425"/>
      <c r="WJS219" s="425"/>
      <c r="WJT219" s="425"/>
      <c r="WJU219" s="425"/>
      <c r="WJV219" s="425"/>
      <c r="WJW219" s="425"/>
      <c r="WJX219" s="425"/>
      <c r="WJY219" s="425"/>
      <c r="WJZ219" s="425"/>
      <c r="WKA219" s="425"/>
      <c r="WKB219" s="425"/>
      <c r="WKC219" s="425"/>
      <c r="WKD219" s="425"/>
      <c r="WKE219" s="425"/>
      <c r="WKF219" s="425"/>
      <c r="WKG219" s="425"/>
      <c r="WKH219" s="425"/>
      <c r="WKI219" s="425"/>
      <c r="WKJ219" s="425"/>
      <c r="WKK219" s="425"/>
      <c r="WKL219" s="425"/>
      <c r="WKM219" s="425"/>
      <c r="WKN219" s="425"/>
      <c r="WKO219" s="425"/>
      <c r="WKP219" s="425"/>
      <c r="WKQ219" s="425"/>
      <c r="WKR219" s="425"/>
      <c r="WKS219" s="425"/>
      <c r="WKT219" s="425"/>
      <c r="WKU219" s="425"/>
      <c r="WKV219" s="425"/>
      <c r="WKW219" s="425"/>
      <c r="WKX219" s="425"/>
      <c r="WKY219" s="425"/>
      <c r="WKZ219" s="425"/>
      <c r="WLA219" s="425"/>
      <c r="WLB219" s="425"/>
      <c r="WLC219" s="425"/>
      <c r="WLD219" s="425"/>
      <c r="WLE219" s="425"/>
      <c r="WLF219" s="425"/>
      <c r="WLG219" s="425"/>
      <c r="WLH219" s="425"/>
      <c r="WLI219" s="425"/>
      <c r="WLJ219" s="425"/>
      <c r="WLK219" s="425"/>
      <c r="WLL219" s="425"/>
      <c r="WLM219" s="425"/>
      <c r="WLN219" s="425"/>
      <c r="WLO219" s="425"/>
      <c r="WLP219" s="425"/>
      <c r="WLQ219" s="425"/>
      <c r="WLR219" s="425"/>
      <c r="WLS219" s="425"/>
      <c r="WLT219" s="425"/>
      <c r="WLU219" s="425"/>
      <c r="WLV219" s="425"/>
      <c r="WLW219" s="425"/>
      <c r="WLX219" s="425"/>
      <c r="WLY219" s="425"/>
      <c r="WLZ219" s="425"/>
      <c r="WMA219" s="425"/>
      <c r="WMB219" s="425"/>
      <c r="WMC219" s="425"/>
      <c r="WMD219" s="425"/>
      <c r="WME219" s="425"/>
      <c r="WMF219" s="425"/>
      <c r="WMG219" s="425"/>
      <c r="WMH219" s="425"/>
      <c r="WMI219" s="425"/>
      <c r="WMJ219" s="425"/>
      <c r="WMK219" s="425"/>
      <c r="WML219" s="425"/>
      <c r="WMM219" s="425"/>
      <c r="WMN219" s="425"/>
      <c r="WMO219" s="425"/>
      <c r="WMP219" s="425"/>
      <c r="WMQ219" s="425"/>
      <c r="WMR219" s="425"/>
      <c r="WMS219" s="425"/>
      <c r="WMT219" s="425"/>
      <c r="WMU219" s="425"/>
      <c r="WMV219" s="425"/>
      <c r="WMW219" s="425"/>
      <c r="WMX219" s="425"/>
      <c r="WMY219" s="425"/>
      <c r="WMZ219" s="425"/>
      <c r="WNA219" s="425"/>
      <c r="WNB219" s="425"/>
      <c r="WNC219" s="425"/>
      <c r="WND219" s="425"/>
      <c r="WNE219" s="425"/>
      <c r="WNF219" s="425"/>
      <c r="WNG219" s="425"/>
      <c r="WNH219" s="425"/>
      <c r="WNI219" s="425"/>
      <c r="WNJ219" s="425"/>
      <c r="WNK219" s="425"/>
      <c r="WNL219" s="425"/>
      <c r="WNM219" s="425"/>
      <c r="WNN219" s="425"/>
      <c r="WNO219" s="425"/>
      <c r="WNP219" s="425"/>
      <c r="WNQ219" s="425"/>
      <c r="WNR219" s="425"/>
      <c r="WNS219" s="425"/>
      <c r="WNT219" s="425"/>
      <c r="WNU219" s="425"/>
      <c r="WNV219" s="425"/>
      <c r="WNW219" s="425"/>
      <c r="WNX219" s="425"/>
      <c r="WNY219" s="425"/>
      <c r="WNZ219" s="425"/>
      <c r="WOA219" s="425"/>
      <c r="WOB219" s="425"/>
      <c r="WOC219" s="425"/>
      <c r="WOD219" s="425"/>
      <c r="WOE219" s="425"/>
      <c r="WOF219" s="425"/>
      <c r="WOG219" s="425"/>
      <c r="WOH219" s="425"/>
      <c r="WOI219" s="425"/>
      <c r="WOJ219" s="425"/>
      <c r="WOK219" s="425"/>
      <c r="WOL219" s="425"/>
      <c r="WOM219" s="425"/>
      <c r="WON219" s="425"/>
      <c r="WOO219" s="425"/>
      <c r="WOP219" s="425"/>
      <c r="WOQ219" s="425"/>
      <c r="WOR219" s="425"/>
      <c r="WOS219" s="425"/>
      <c r="WOT219" s="425"/>
      <c r="WOU219" s="425"/>
      <c r="WOV219" s="425"/>
      <c r="WOW219" s="425"/>
      <c r="WOX219" s="425"/>
      <c r="WOY219" s="425"/>
      <c r="WOZ219" s="425"/>
      <c r="WPA219" s="425"/>
      <c r="WPB219" s="425"/>
      <c r="WPC219" s="425"/>
      <c r="WPD219" s="425"/>
      <c r="WPE219" s="425"/>
      <c r="WPF219" s="425"/>
      <c r="WPG219" s="425"/>
      <c r="WPH219" s="425"/>
      <c r="WPI219" s="425"/>
      <c r="WPJ219" s="425"/>
      <c r="WPK219" s="425"/>
      <c r="WPL219" s="425"/>
      <c r="WPM219" s="425"/>
      <c r="WPN219" s="425"/>
      <c r="WPO219" s="425"/>
      <c r="WPP219" s="425"/>
      <c r="WPQ219" s="425"/>
      <c r="WPR219" s="425"/>
      <c r="WPS219" s="425"/>
      <c r="WPT219" s="425"/>
      <c r="WPU219" s="425"/>
      <c r="WPV219" s="425"/>
      <c r="WPW219" s="425"/>
      <c r="WPX219" s="425"/>
      <c r="WPY219" s="425"/>
      <c r="WPZ219" s="425"/>
      <c r="WQA219" s="425"/>
      <c r="WQB219" s="425"/>
      <c r="WQC219" s="425"/>
      <c r="WQD219" s="425"/>
      <c r="WQE219" s="425"/>
      <c r="WQF219" s="425"/>
      <c r="WQG219" s="425"/>
      <c r="WQH219" s="425"/>
      <c r="WQI219" s="425"/>
      <c r="WQJ219" s="425"/>
      <c r="WQK219" s="425"/>
      <c r="WQL219" s="425"/>
      <c r="WQM219" s="425"/>
      <c r="WQN219" s="425"/>
      <c r="WQO219" s="425"/>
      <c r="WQP219" s="425"/>
      <c r="WQQ219" s="425"/>
      <c r="WQR219" s="425"/>
      <c r="WQS219" s="425"/>
      <c r="WQT219" s="425"/>
      <c r="WQU219" s="425"/>
      <c r="WQV219" s="425"/>
      <c r="WQW219" s="425"/>
      <c r="WQX219" s="425"/>
      <c r="WQY219" s="425"/>
      <c r="WQZ219" s="425"/>
      <c r="WRA219" s="425"/>
      <c r="WRB219" s="425"/>
      <c r="WRC219" s="425"/>
      <c r="WRD219" s="425"/>
      <c r="WRE219" s="425"/>
      <c r="WRF219" s="425"/>
      <c r="WRG219" s="425"/>
      <c r="WRH219" s="425"/>
      <c r="WRI219" s="425"/>
      <c r="WRJ219" s="425"/>
      <c r="WRK219" s="425"/>
      <c r="WRL219" s="425"/>
      <c r="WRM219" s="425"/>
      <c r="WRN219" s="425"/>
      <c r="WRO219" s="425"/>
      <c r="WRP219" s="425"/>
      <c r="WRQ219" s="425"/>
      <c r="WRR219" s="425"/>
      <c r="WRS219" s="425"/>
      <c r="WRT219" s="425"/>
      <c r="WRU219" s="425"/>
      <c r="WRV219" s="425"/>
      <c r="WRW219" s="425"/>
      <c r="WRX219" s="425"/>
      <c r="WRY219" s="425"/>
      <c r="WRZ219" s="425"/>
      <c r="WSA219" s="425"/>
      <c r="WSB219" s="425"/>
      <c r="WSC219" s="425"/>
      <c r="WSD219" s="425"/>
      <c r="WSE219" s="425"/>
      <c r="WSF219" s="425"/>
      <c r="WSG219" s="425"/>
      <c r="WSH219" s="425"/>
      <c r="WSI219" s="425"/>
      <c r="WSJ219" s="425"/>
      <c r="WSK219" s="425"/>
      <c r="WSL219" s="425"/>
      <c r="WSM219" s="425"/>
      <c r="WSN219" s="425"/>
      <c r="WSO219" s="425"/>
      <c r="WSP219" s="425"/>
      <c r="WSQ219" s="425"/>
      <c r="WSR219" s="425"/>
      <c r="WSS219" s="425"/>
      <c r="WST219" s="425"/>
      <c r="WSU219" s="425"/>
      <c r="WSV219" s="425"/>
      <c r="WSW219" s="425"/>
      <c r="WSX219" s="425"/>
      <c r="WSY219" s="425"/>
      <c r="WSZ219" s="425"/>
      <c r="WTA219" s="425"/>
      <c r="WTB219" s="425"/>
      <c r="WTC219" s="425"/>
      <c r="WTD219" s="425"/>
      <c r="WTE219" s="425"/>
      <c r="WTF219" s="425"/>
      <c r="WTG219" s="425"/>
      <c r="WTH219" s="425"/>
      <c r="WTI219" s="425"/>
      <c r="WTJ219" s="425"/>
      <c r="WTK219" s="425"/>
      <c r="WTL219" s="425"/>
      <c r="WTM219" s="425"/>
      <c r="WTN219" s="425"/>
      <c r="WTO219" s="425"/>
      <c r="WTP219" s="425"/>
      <c r="WTQ219" s="425"/>
      <c r="WTR219" s="425"/>
      <c r="WTS219" s="425"/>
      <c r="WTT219" s="425"/>
      <c r="WTU219" s="425"/>
      <c r="WTV219" s="425"/>
      <c r="WTW219" s="425"/>
      <c r="WTX219" s="425"/>
      <c r="WTY219" s="425"/>
      <c r="WTZ219" s="425"/>
      <c r="WUA219" s="425"/>
      <c r="WUB219" s="425"/>
      <c r="WUC219" s="425"/>
      <c r="WUD219" s="425"/>
      <c r="WUE219" s="425"/>
      <c r="WUF219" s="425"/>
      <c r="WUG219" s="425"/>
      <c r="WUH219" s="425"/>
      <c r="WUI219" s="425"/>
      <c r="WUJ219" s="425"/>
      <c r="WUK219" s="425"/>
      <c r="WUL219" s="425"/>
      <c r="WUM219" s="425"/>
      <c r="WUN219" s="425"/>
      <c r="WUO219" s="425"/>
      <c r="WUP219" s="425"/>
      <c r="WUQ219" s="425"/>
      <c r="WUR219" s="425"/>
      <c r="WUS219" s="425"/>
      <c r="WUT219" s="425"/>
      <c r="WUU219" s="425"/>
      <c r="WUV219" s="425"/>
      <c r="WUW219" s="425"/>
      <c r="WUX219" s="425"/>
      <c r="WUY219" s="425"/>
      <c r="WUZ219" s="425"/>
      <c r="WVA219" s="425"/>
      <c r="WVB219" s="425"/>
      <c r="WVC219" s="425"/>
      <c r="WVD219" s="425"/>
      <c r="WVE219" s="425"/>
      <c r="WVF219" s="425"/>
      <c r="WVG219" s="425"/>
      <c r="WVH219" s="425"/>
      <c r="WVI219" s="425"/>
      <c r="WVJ219" s="425"/>
      <c r="WVK219" s="425"/>
      <c r="WVL219" s="425"/>
      <c r="WVM219" s="425"/>
      <c r="WVN219" s="425"/>
      <c r="WVO219" s="425"/>
      <c r="WVP219" s="425"/>
      <c r="WVQ219" s="425"/>
      <c r="WVR219" s="425"/>
      <c r="WVS219" s="425"/>
      <c r="WVT219" s="425"/>
      <c r="WVU219" s="425"/>
      <c r="WVV219" s="425"/>
      <c r="WVW219" s="425"/>
      <c r="WVX219" s="425"/>
      <c r="WVY219" s="425"/>
      <c r="WVZ219" s="425"/>
      <c r="WWA219" s="425"/>
      <c r="WWB219" s="425"/>
      <c r="WWC219" s="425"/>
      <c r="WWD219" s="425"/>
      <c r="WWE219" s="425"/>
      <c r="WWF219" s="425"/>
      <c r="WWG219" s="425"/>
      <c r="WWH219" s="425"/>
      <c r="WWI219" s="425"/>
      <c r="WWJ219" s="425"/>
      <c r="WWK219" s="425"/>
      <c r="WWL219" s="425"/>
      <c r="WWM219" s="425"/>
      <c r="WWN219" s="425"/>
      <c r="WWO219" s="425"/>
      <c r="WWP219" s="425"/>
      <c r="WWQ219" s="425"/>
      <c r="WWR219" s="425"/>
      <c r="WWS219" s="425"/>
      <c r="WWT219" s="425"/>
      <c r="WWU219" s="425"/>
      <c r="WWV219" s="425"/>
      <c r="WWW219" s="425"/>
      <c r="WWX219" s="425"/>
      <c r="WWY219" s="425"/>
      <c r="WWZ219" s="425"/>
      <c r="WXA219" s="425"/>
      <c r="WXB219" s="425"/>
      <c r="WXC219" s="425"/>
      <c r="WXD219" s="425"/>
      <c r="WXE219" s="425"/>
      <c r="WXF219" s="425"/>
      <c r="WXG219" s="425"/>
      <c r="WXH219" s="425"/>
      <c r="WXI219" s="425"/>
      <c r="WXJ219" s="425"/>
      <c r="WXK219" s="425"/>
      <c r="WXL219" s="425"/>
      <c r="WXM219" s="425"/>
      <c r="WXN219" s="425"/>
      <c r="WXO219" s="425"/>
      <c r="WXP219" s="425"/>
      <c r="WXQ219" s="425"/>
      <c r="WXR219" s="425"/>
      <c r="WXS219" s="425"/>
      <c r="WXT219" s="425"/>
      <c r="WXU219" s="425"/>
      <c r="WXV219" s="425"/>
      <c r="WXW219" s="425"/>
      <c r="WXX219" s="425"/>
      <c r="WXY219" s="425"/>
      <c r="WXZ219" s="425"/>
      <c r="WYA219" s="425"/>
      <c r="WYB219" s="425"/>
      <c r="WYC219" s="425"/>
      <c r="WYD219" s="425"/>
      <c r="WYE219" s="425"/>
      <c r="WYF219" s="425"/>
      <c r="WYG219" s="425"/>
      <c r="WYH219" s="425"/>
      <c r="WYI219" s="425"/>
      <c r="WYJ219" s="425"/>
      <c r="WYK219" s="425"/>
      <c r="WYL219" s="425"/>
      <c r="WYM219" s="425"/>
      <c r="WYN219" s="425"/>
      <c r="WYO219" s="425"/>
      <c r="WYP219" s="425"/>
      <c r="WYQ219" s="425"/>
      <c r="WYR219" s="425"/>
      <c r="WYS219" s="425"/>
      <c r="WYT219" s="425"/>
      <c r="WYU219" s="425"/>
      <c r="WYV219" s="425"/>
      <c r="WYW219" s="425"/>
      <c r="WYX219" s="425"/>
      <c r="WYY219" s="425"/>
      <c r="WYZ219" s="425"/>
      <c r="WZA219" s="425"/>
      <c r="WZB219" s="425"/>
      <c r="WZC219" s="425"/>
      <c r="WZD219" s="425"/>
      <c r="WZE219" s="425"/>
      <c r="WZF219" s="425"/>
      <c r="WZG219" s="425"/>
      <c r="WZH219" s="425"/>
      <c r="WZI219" s="425"/>
      <c r="WZJ219" s="425"/>
      <c r="WZK219" s="425"/>
      <c r="WZL219" s="425"/>
      <c r="WZM219" s="425"/>
      <c r="WZN219" s="425"/>
      <c r="WZO219" s="425"/>
      <c r="WZP219" s="425"/>
      <c r="WZQ219" s="425"/>
      <c r="WZR219" s="425"/>
      <c r="WZS219" s="425"/>
      <c r="WZT219" s="425"/>
      <c r="WZU219" s="425"/>
      <c r="WZV219" s="425"/>
      <c r="WZW219" s="425"/>
      <c r="WZX219" s="425"/>
      <c r="WZY219" s="425"/>
      <c r="WZZ219" s="425"/>
      <c r="XAA219" s="425"/>
      <c r="XAB219" s="425"/>
      <c r="XAC219" s="425"/>
      <c r="XAD219" s="425"/>
      <c r="XAE219" s="425"/>
      <c r="XAF219" s="425"/>
      <c r="XAG219" s="425"/>
      <c r="XAH219" s="425"/>
      <c r="XAI219" s="425"/>
      <c r="XAJ219" s="425"/>
      <c r="XAK219" s="425"/>
      <c r="XAL219" s="425"/>
      <c r="XAM219" s="425"/>
      <c r="XAN219" s="425"/>
      <c r="XAO219" s="425"/>
      <c r="XAP219" s="425"/>
      <c r="XAQ219" s="425"/>
      <c r="XAR219" s="425"/>
      <c r="XAS219" s="425"/>
      <c r="XAT219" s="425"/>
      <c r="XAU219" s="425"/>
      <c r="XAV219" s="425"/>
      <c r="XAW219" s="425"/>
      <c r="XAX219" s="425"/>
      <c r="XAY219" s="425"/>
      <c r="XAZ219" s="425"/>
      <c r="XBA219" s="425"/>
      <c r="XBB219" s="425"/>
      <c r="XBC219" s="425"/>
      <c r="XBD219" s="425"/>
      <c r="XBE219" s="425"/>
      <c r="XBF219" s="425"/>
      <c r="XBG219" s="425"/>
      <c r="XBH219" s="425"/>
      <c r="XBI219" s="425"/>
      <c r="XBJ219" s="425"/>
      <c r="XBK219" s="425"/>
      <c r="XBL219" s="425"/>
      <c r="XBM219" s="425"/>
      <c r="XBN219" s="425"/>
      <c r="XBO219" s="425"/>
      <c r="XBP219" s="425"/>
      <c r="XBQ219" s="425"/>
      <c r="XBR219" s="425"/>
      <c r="XBS219" s="425"/>
      <c r="XBT219" s="425"/>
      <c r="XBU219" s="425"/>
      <c r="XBV219" s="425"/>
      <c r="XBW219" s="425"/>
      <c r="XBX219" s="425"/>
      <c r="XBY219" s="425"/>
      <c r="XBZ219" s="425"/>
      <c r="XCA219" s="425"/>
      <c r="XCB219" s="425"/>
      <c r="XCC219" s="425"/>
      <c r="XCD219" s="425"/>
      <c r="XCE219" s="425"/>
      <c r="XCF219" s="425"/>
      <c r="XCG219" s="425"/>
      <c r="XCH219" s="425"/>
      <c r="XCI219" s="425"/>
      <c r="XCJ219" s="425"/>
      <c r="XCK219" s="425"/>
      <c r="XCL219" s="425"/>
      <c r="XCM219" s="425"/>
      <c r="XCN219" s="425"/>
      <c r="XCO219" s="425"/>
      <c r="XCP219" s="425"/>
      <c r="XCQ219" s="425"/>
      <c r="XCR219" s="425"/>
      <c r="XCS219" s="425"/>
      <c r="XCT219" s="425"/>
      <c r="XCU219" s="425"/>
      <c r="XCV219" s="425"/>
      <c r="XCW219" s="425"/>
      <c r="XCX219" s="425"/>
      <c r="XCY219" s="425"/>
      <c r="XCZ219" s="425"/>
      <c r="XDA219" s="425"/>
      <c r="XDB219" s="425"/>
      <c r="XDC219" s="425"/>
      <c r="XDD219" s="425"/>
      <c r="XDE219" s="425"/>
      <c r="XDF219" s="425"/>
      <c r="XDG219" s="425"/>
      <c r="XDH219" s="425"/>
      <c r="XDI219" s="425"/>
      <c r="XDJ219" s="425"/>
      <c r="XDK219" s="425"/>
      <c r="XDL219" s="425"/>
      <c r="XDM219" s="425"/>
      <c r="XDN219" s="425"/>
      <c r="XDO219" s="425"/>
      <c r="XDP219" s="425"/>
      <c r="XDQ219" s="425"/>
      <c r="XDR219" s="425"/>
      <c r="XDS219" s="425"/>
      <c r="XDT219" s="425"/>
      <c r="XDU219" s="425"/>
      <c r="XDV219" s="425"/>
      <c r="XDW219" s="425"/>
      <c r="XDX219" s="425"/>
      <c r="XDY219" s="425"/>
      <c r="XDZ219" s="425"/>
      <c r="XEA219" s="425"/>
      <c r="XEB219" s="425"/>
      <c r="XEC219" s="425"/>
      <c r="XED219" s="425"/>
      <c r="XEE219" s="425"/>
      <c r="XEF219" s="425"/>
      <c r="XEG219" s="425"/>
      <c r="XEH219" s="425"/>
      <c r="XEI219" s="425"/>
      <c r="XEJ219" s="425"/>
      <c r="XEK219" s="425"/>
      <c r="XEL219" s="425"/>
      <c r="XEM219" s="425"/>
      <c r="XEN219" s="425"/>
      <c r="XEO219" s="425"/>
      <c r="XEP219" s="425"/>
      <c r="XEQ219" s="425"/>
      <c r="XER219" s="425"/>
      <c r="XES219" s="425"/>
      <c r="XET219" s="425"/>
      <c r="XEU219" s="425"/>
      <c r="XEV219" s="425"/>
      <c r="XEW219" s="425"/>
      <c r="XEX219" s="425"/>
      <c r="XEY219" s="425"/>
      <c r="XEZ219" s="425"/>
      <c r="XFA219" s="425"/>
    </row>
    <row r="220" spans="1:16381" ht="16.5" customHeight="1"/>
    <row r="221" spans="1:16381">
      <c r="B221" s="605" t="s">
        <v>890</v>
      </c>
      <c r="C221" s="605" t="s">
        <v>770</v>
      </c>
    </row>
    <row r="222" spans="1:16381" ht="25.5">
      <c r="B222" s="673">
        <v>1067</v>
      </c>
      <c r="C222" s="610" t="s">
        <v>569</v>
      </c>
    </row>
    <row r="224" spans="1:16381" ht="14.25">
      <c r="A224" s="125" t="s">
        <v>471</v>
      </c>
      <c r="C224" s="124"/>
      <c r="D224" s="124"/>
      <c r="E224" s="124"/>
      <c r="F224" s="124"/>
      <c r="G224" s="124"/>
      <c r="H224" s="124"/>
      <c r="I224" s="124"/>
    </row>
    <row r="226" spans="2:9">
      <c r="B226" s="674" t="s">
        <v>843</v>
      </c>
      <c r="C226" s="461">
        <v>1067</v>
      </c>
      <c r="D226" s="900" t="s">
        <v>844</v>
      </c>
      <c r="E226" s="901"/>
      <c r="F226" s="901"/>
      <c r="G226" s="901"/>
      <c r="H226" s="901"/>
      <c r="I226" s="918"/>
    </row>
    <row r="227" spans="2:9" ht="15" customHeight="1">
      <c r="B227" s="674" t="s">
        <v>845</v>
      </c>
      <c r="C227" s="461">
        <v>11001</v>
      </c>
      <c r="D227" s="904" t="s">
        <v>846</v>
      </c>
      <c r="E227" s="904" t="s">
        <v>847</v>
      </c>
      <c r="F227" s="904" t="s">
        <v>848</v>
      </c>
      <c r="G227" s="904" t="s">
        <v>849</v>
      </c>
      <c r="H227" s="904" t="s">
        <v>850</v>
      </c>
      <c r="I227" s="942" t="s">
        <v>851</v>
      </c>
    </row>
    <row r="228" spans="2:9" ht="22.5" customHeight="1">
      <c r="B228" s="674" t="s">
        <v>852</v>
      </c>
      <c r="C228" s="461" t="s">
        <v>570</v>
      </c>
      <c r="D228" s="905"/>
      <c r="E228" s="905"/>
      <c r="F228" s="905"/>
      <c r="G228" s="905"/>
      <c r="H228" s="905"/>
      <c r="I228" s="943"/>
    </row>
    <row r="229" spans="2:9" ht="88.5" customHeight="1">
      <c r="B229" s="674" t="s">
        <v>854</v>
      </c>
      <c r="C229" s="461" t="s">
        <v>571</v>
      </c>
      <c r="D229" s="905"/>
      <c r="E229" s="905"/>
      <c r="F229" s="905"/>
      <c r="G229" s="905"/>
      <c r="H229" s="905"/>
      <c r="I229" s="943"/>
    </row>
    <row r="230" spans="2:9">
      <c r="B230" s="674" t="s">
        <v>856</v>
      </c>
      <c r="C230" s="461" t="s">
        <v>572</v>
      </c>
      <c r="D230" s="905"/>
      <c r="E230" s="905"/>
      <c r="F230" s="905"/>
      <c r="G230" s="905"/>
      <c r="H230" s="905"/>
      <c r="I230" s="943"/>
    </row>
    <row r="231" spans="2:9" ht="24.75" customHeight="1">
      <c r="B231" s="675" t="s">
        <v>857</v>
      </c>
      <c r="C231" s="805" t="s">
        <v>573</v>
      </c>
      <c r="D231" s="906"/>
      <c r="E231" s="906"/>
      <c r="F231" s="906"/>
      <c r="G231" s="906"/>
      <c r="H231" s="906"/>
      <c r="I231" s="944"/>
    </row>
    <row r="232" spans="2:9">
      <c r="B232" s="573" t="s">
        <v>859</v>
      </c>
      <c r="C232" s="618"/>
      <c r="D232" s="619"/>
      <c r="E232" s="619"/>
      <c r="F232" s="619"/>
      <c r="G232" s="619"/>
      <c r="H232" s="619"/>
      <c r="I232" s="620"/>
    </row>
    <row r="233" spans="2:9">
      <c r="B233" s="672" t="s">
        <v>860</v>
      </c>
      <c r="C233" s="622" t="s">
        <v>861</v>
      </c>
      <c r="D233" s="623"/>
      <c r="E233" s="623"/>
      <c r="F233" s="623"/>
      <c r="G233" s="623"/>
      <c r="H233" s="623"/>
      <c r="I233" s="624"/>
    </row>
    <row r="234" spans="2:9">
      <c r="B234" s="676" t="s">
        <v>601</v>
      </c>
      <c r="C234" s="677" t="s">
        <v>575</v>
      </c>
      <c r="D234" s="625">
        <v>30</v>
      </c>
      <c r="E234" s="626">
        <v>30</v>
      </c>
      <c r="F234" s="626">
        <v>30</v>
      </c>
      <c r="G234" s="626">
        <v>30</v>
      </c>
      <c r="H234" s="626">
        <v>30</v>
      </c>
      <c r="I234" s="616" t="s">
        <v>576</v>
      </c>
    </row>
    <row r="235" spans="2:9">
      <c r="B235" s="457"/>
      <c r="C235" s="458"/>
      <c r="D235" s="625"/>
      <c r="E235" s="626"/>
      <c r="F235" s="626"/>
      <c r="G235" s="626"/>
      <c r="H235" s="626"/>
      <c r="I235" s="633"/>
    </row>
    <row r="236" spans="2:9" ht="15" customHeight="1">
      <c r="B236" s="936" t="s">
        <v>842</v>
      </c>
      <c r="C236" s="937"/>
      <c r="D236" s="678">
        <v>14123.4</v>
      </c>
      <c r="E236" s="678">
        <v>14123.4</v>
      </c>
      <c r="F236" s="678">
        <v>14123.4</v>
      </c>
      <c r="G236" s="678">
        <v>14123.4</v>
      </c>
      <c r="H236" s="678">
        <v>14123.4</v>
      </c>
      <c r="I236" s="626"/>
    </row>
    <row r="238" spans="2:9">
      <c r="B238" s="607" t="s">
        <v>843</v>
      </c>
      <c r="C238" s="679">
        <v>1067</v>
      </c>
      <c r="D238" s="900" t="s">
        <v>844</v>
      </c>
      <c r="E238" s="901"/>
      <c r="F238" s="901"/>
      <c r="G238" s="901"/>
      <c r="H238" s="901"/>
      <c r="I238" s="918"/>
    </row>
    <row r="239" spans="2:9" ht="15" customHeight="1">
      <c r="B239" s="607" t="s">
        <v>845</v>
      </c>
      <c r="C239" s="679">
        <v>11002</v>
      </c>
      <c r="D239" s="904" t="s">
        <v>846</v>
      </c>
      <c r="E239" s="904" t="s">
        <v>847</v>
      </c>
      <c r="F239" s="904" t="s">
        <v>848</v>
      </c>
      <c r="G239" s="904" t="s">
        <v>849</v>
      </c>
      <c r="H239" s="904" t="s">
        <v>850</v>
      </c>
      <c r="I239" s="942" t="s">
        <v>851</v>
      </c>
    </row>
    <row r="240" spans="2:9">
      <c r="B240" s="607" t="s">
        <v>852</v>
      </c>
      <c r="C240" s="680" t="s">
        <v>898</v>
      </c>
      <c r="D240" s="905"/>
      <c r="E240" s="905"/>
      <c r="F240" s="905"/>
      <c r="G240" s="905"/>
      <c r="H240" s="905"/>
      <c r="I240" s="943"/>
    </row>
    <row r="241" spans="2:9" ht="81.75" customHeight="1">
      <c r="B241" s="607" t="s">
        <v>854</v>
      </c>
      <c r="C241" s="629" t="s">
        <v>899</v>
      </c>
      <c r="D241" s="905"/>
      <c r="E241" s="905"/>
      <c r="F241" s="905"/>
      <c r="G241" s="905"/>
      <c r="H241" s="905"/>
      <c r="I241" s="943"/>
    </row>
    <row r="242" spans="2:9">
      <c r="B242" s="607" t="s">
        <v>856</v>
      </c>
      <c r="C242" s="680" t="s">
        <v>900</v>
      </c>
      <c r="D242" s="611"/>
      <c r="E242" s="611"/>
      <c r="F242" s="605"/>
      <c r="G242" s="605"/>
      <c r="H242" s="605"/>
      <c r="I242" s="610"/>
    </row>
    <row r="243" spans="2:9" ht="36" customHeight="1">
      <c r="B243" s="612" t="s">
        <v>857</v>
      </c>
      <c r="C243" s="681" t="s">
        <v>901</v>
      </c>
      <c r="D243" s="614"/>
      <c r="E243" s="614"/>
      <c r="F243" s="615"/>
      <c r="G243" s="615"/>
      <c r="H243" s="615"/>
      <c r="I243" s="616"/>
    </row>
    <row r="244" spans="2:9">
      <c r="B244" s="617" t="s">
        <v>859</v>
      </c>
      <c r="C244" s="618"/>
      <c r="D244" s="619"/>
      <c r="E244" s="619"/>
      <c r="F244" s="619"/>
      <c r="G244" s="619"/>
      <c r="H244" s="619"/>
      <c r="I244" s="620"/>
    </row>
    <row r="245" spans="2:9">
      <c r="B245" s="621" t="s">
        <v>860</v>
      </c>
      <c r="C245" s="622" t="s">
        <v>861</v>
      </c>
      <c r="D245" s="623"/>
      <c r="E245" s="623"/>
      <c r="F245" s="623"/>
      <c r="G245" s="623"/>
      <c r="H245" s="623"/>
      <c r="I245" s="624"/>
    </row>
    <row r="246" spans="2:9" ht="102">
      <c r="B246" s="682" t="s">
        <v>902</v>
      </c>
      <c r="C246" s="458" t="s">
        <v>903</v>
      </c>
      <c r="D246" s="625">
        <v>5</v>
      </c>
      <c r="E246" s="625">
        <v>5</v>
      </c>
      <c r="F246" s="625">
        <v>5</v>
      </c>
      <c r="G246" s="625">
        <v>5</v>
      </c>
      <c r="H246" s="625">
        <v>5</v>
      </c>
      <c r="I246" s="683" t="s">
        <v>866</v>
      </c>
    </row>
    <row r="247" spans="2:9" ht="76.5">
      <c r="B247" s="682"/>
      <c r="C247" s="458" t="s">
        <v>904</v>
      </c>
      <c r="D247" s="625">
        <v>35</v>
      </c>
      <c r="E247" s="625">
        <v>15</v>
      </c>
      <c r="F247" s="625">
        <v>16</v>
      </c>
      <c r="G247" s="625">
        <v>17</v>
      </c>
      <c r="H247" s="625">
        <v>20</v>
      </c>
      <c r="I247" s="684"/>
    </row>
    <row r="248" spans="2:9" ht="48" customHeight="1">
      <c r="B248" s="457"/>
      <c r="C248" s="458" t="s">
        <v>905</v>
      </c>
      <c r="D248" s="625">
        <v>8</v>
      </c>
      <c r="E248" s="626"/>
      <c r="F248" s="626"/>
      <c r="G248" s="626"/>
      <c r="H248" s="626"/>
      <c r="I248" s="684"/>
    </row>
    <row r="249" spans="2:9" ht="15" customHeight="1">
      <c r="B249" s="936" t="s">
        <v>842</v>
      </c>
      <c r="C249" s="937"/>
      <c r="D249" s="685">
        <v>13900</v>
      </c>
      <c r="E249" s="685">
        <v>16680</v>
      </c>
      <c r="F249" s="685">
        <v>114000</v>
      </c>
      <c r="G249" s="685">
        <v>114000</v>
      </c>
      <c r="H249" s="685">
        <v>114000</v>
      </c>
      <c r="I249" s="625"/>
    </row>
    <row r="251" spans="2:9">
      <c r="B251" s="607" t="s">
        <v>843</v>
      </c>
      <c r="C251" s="461">
        <v>1067</v>
      </c>
      <c r="D251" s="900" t="s">
        <v>844</v>
      </c>
      <c r="E251" s="901"/>
      <c r="F251" s="901"/>
      <c r="G251" s="901"/>
      <c r="H251" s="901"/>
      <c r="I251" s="918"/>
    </row>
    <row r="252" spans="2:9" ht="15" customHeight="1">
      <c r="B252" s="607" t="s">
        <v>845</v>
      </c>
      <c r="C252" s="461">
        <v>32002</v>
      </c>
      <c r="D252" s="904" t="s">
        <v>846</v>
      </c>
      <c r="E252" s="904" t="s">
        <v>847</v>
      </c>
      <c r="F252" s="904" t="s">
        <v>848</v>
      </c>
      <c r="G252" s="904" t="s">
        <v>849</v>
      </c>
      <c r="H252" s="904" t="s">
        <v>850</v>
      </c>
      <c r="I252" s="942" t="s">
        <v>851</v>
      </c>
    </row>
    <row r="253" spans="2:9">
      <c r="B253" s="607" t="s">
        <v>852</v>
      </c>
      <c r="C253" s="544" t="s">
        <v>906</v>
      </c>
      <c r="D253" s="905"/>
      <c r="E253" s="905"/>
      <c r="F253" s="905"/>
      <c r="G253" s="905"/>
      <c r="H253" s="905"/>
      <c r="I253" s="943"/>
    </row>
    <row r="254" spans="2:9" ht="121.5" customHeight="1">
      <c r="B254" s="607" t="s">
        <v>854</v>
      </c>
      <c r="C254" s="544" t="s">
        <v>599</v>
      </c>
      <c r="D254" s="905"/>
      <c r="E254" s="905"/>
      <c r="F254" s="905"/>
      <c r="G254" s="905"/>
      <c r="H254" s="905"/>
      <c r="I254" s="943"/>
    </row>
    <row r="255" spans="2:9" ht="35.25" customHeight="1">
      <c r="B255" s="607" t="s">
        <v>856</v>
      </c>
      <c r="C255" s="544" t="s">
        <v>600</v>
      </c>
      <c r="D255" s="905"/>
      <c r="E255" s="905"/>
      <c r="F255" s="905"/>
      <c r="G255" s="905"/>
      <c r="H255" s="905"/>
      <c r="I255" s="943"/>
    </row>
    <row r="256" spans="2:9" ht="24.75" customHeight="1">
      <c r="B256" s="612" t="s">
        <v>857</v>
      </c>
      <c r="C256" s="545" t="s">
        <v>573</v>
      </c>
      <c r="D256" s="906"/>
      <c r="E256" s="906"/>
      <c r="F256" s="906"/>
      <c r="G256" s="906"/>
      <c r="H256" s="906"/>
      <c r="I256" s="944"/>
    </row>
    <row r="257" spans="1:9">
      <c r="B257" s="617" t="s">
        <v>859</v>
      </c>
      <c r="C257" s="618"/>
      <c r="D257" s="619"/>
      <c r="E257" s="619"/>
      <c r="F257" s="619"/>
      <c r="G257" s="619"/>
      <c r="H257" s="619"/>
      <c r="I257" s="620"/>
    </row>
    <row r="258" spans="1:9">
      <c r="B258" s="621" t="s">
        <v>860</v>
      </c>
      <c r="C258" s="622" t="s">
        <v>861</v>
      </c>
      <c r="D258" s="623"/>
      <c r="E258" s="623"/>
      <c r="F258" s="623"/>
      <c r="G258" s="623"/>
      <c r="H258" s="623"/>
      <c r="I258" s="624"/>
    </row>
    <row r="259" spans="1:9" ht="37.5" customHeight="1">
      <c r="B259" s="153" t="s">
        <v>601</v>
      </c>
      <c r="C259" s="643" t="s">
        <v>907</v>
      </c>
      <c r="D259" s="642"/>
      <c r="E259" s="686">
        <v>1</v>
      </c>
      <c r="F259" s="626"/>
      <c r="G259" s="626"/>
      <c r="H259" s="626"/>
      <c r="I259" s="687">
        <v>2027</v>
      </c>
    </row>
    <row r="260" spans="1:9" ht="37.5" customHeight="1">
      <c r="B260" s="153" t="s">
        <v>601</v>
      </c>
      <c r="C260" s="643" t="s">
        <v>908</v>
      </c>
      <c r="D260" s="642"/>
      <c r="E260" s="686">
        <v>1</v>
      </c>
      <c r="F260" s="626"/>
      <c r="G260" s="626"/>
      <c r="H260" s="626"/>
      <c r="I260" s="688"/>
    </row>
    <row r="261" spans="1:9" ht="57" customHeight="1">
      <c r="B261" s="153" t="s">
        <v>601</v>
      </c>
      <c r="C261" s="643" t="s">
        <v>909</v>
      </c>
      <c r="D261" s="642"/>
      <c r="E261" s="686">
        <v>4</v>
      </c>
      <c r="F261" s="626"/>
      <c r="G261" s="626"/>
      <c r="H261" s="626"/>
      <c r="I261" s="688"/>
    </row>
    <row r="262" spans="1:9" ht="37.5" customHeight="1">
      <c r="B262" s="153" t="s">
        <v>601</v>
      </c>
      <c r="C262" s="643" t="s">
        <v>910</v>
      </c>
      <c r="D262" s="642"/>
      <c r="E262" s="686">
        <v>1</v>
      </c>
      <c r="F262" s="626"/>
      <c r="G262" s="626"/>
      <c r="H262" s="626"/>
      <c r="I262" s="688"/>
    </row>
    <row r="263" spans="1:9" ht="37.5" customHeight="1">
      <c r="B263" s="153" t="s">
        <v>601</v>
      </c>
      <c r="C263" s="643" t="s">
        <v>911</v>
      </c>
      <c r="D263" s="642"/>
      <c r="E263" s="686">
        <v>1</v>
      </c>
      <c r="F263" s="626"/>
      <c r="G263" s="626"/>
      <c r="H263" s="626"/>
      <c r="I263" s="688"/>
    </row>
    <row r="264" spans="1:9" ht="62.25" customHeight="1">
      <c r="B264" s="153" t="s">
        <v>601</v>
      </c>
      <c r="C264" s="689" t="s">
        <v>1569</v>
      </c>
      <c r="D264" s="625"/>
      <c r="E264" s="626">
        <v>0</v>
      </c>
      <c r="F264" s="626">
        <v>5</v>
      </c>
      <c r="G264" s="626">
        <v>13</v>
      </c>
      <c r="H264" s="626">
        <v>2</v>
      </c>
      <c r="I264" s="688"/>
    </row>
    <row r="265" spans="1:9" ht="52.5" customHeight="1">
      <c r="B265" s="153" t="s">
        <v>574</v>
      </c>
      <c r="C265" s="690" t="s">
        <v>1570</v>
      </c>
      <c r="D265" s="625"/>
      <c r="E265" s="626">
        <v>0</v>
      </c>
      <c r="F265" s="626">
        <v>0</v>
      </c>
      <c r="G265" s="626">
        <v>8</v>
      </c>
      <c r="H265" s="626">
        <v>4</v>
      </c>
      <c r="I265" s="688"/>
    </row>
    <row r="266" spans="1:9" ht="15" customHeight="1">
      <c r="B266" s="936" t="s">
        <v>842</v>
      </c>
      <c r="C266" s="937"/>
      <c r="D266" s="691">
        <v>0</v>
      </c>
      <c r="E266" s="713">
        <v>1000000</v>
      </c>
      <c r="F266" s="713">
        <v>1587000</v>
      </c>
      <c r="G266" s="713">
        <v>4108800</v>
      </c>
      <c r="H266" s="713">
        <v>7750000</v>
      </c>
      <c r="I266" s="460"/>
    </row>
    <row r="267" spans="1:9" ht="15" customHeight="1">
      <c r="B267" s="573"/>
      <c r="C267" s="574"/>
      <c r="D267" s="692"/>
      <c r="E267" s="693"/>
      <c r="F267" s="693"/>
      <c r="G267" s="693"/>
      <c r="H267" s="693"/>
      <c r="I267" s="694"/>
    </row>
    <row r="269" spans="1:9">
      <c r="B269" s="605" t="s">
        <v>890</v>
      </c>
      <c r="C269" s="605" t="s">
        <v>770</v>
      </c>
    </row>
    <row r="270" spans="1:9" ht="35.25" customHeight="1">
      <c r="B270" s="673">
        <v>1086</v>
      </c>
      <c r="C270" s="695" t="s">
        <v>912</v>
      </c>
    </row>
    <row r="272" spans="1:9" ht="14.25">
      <c r="A272" s="125" t="s">
        <v>471</v>
      </c>
      <c r="C272" s="124"/>
      <c r="D272" s="124"/>
      <c r="E272" s="124"/>
      <c r="F272" s="124"/>
      <c r="G272" s="124"/>
      <c r="H272" s="124"/>
      <c r="I272" s="124"/>
    </row>
    <row r="274" spans="1:16381">
      <c r="B274" s="607" t="s">
        <v>913</v>
      </c>
      <c r="C274" s="608">
        <v>1086</v>
      </c>
      <c r="D274" s="900" t="s">
        <v>844</v>
      </c>
      <c r="E274" s="901"/>
      <c r="F274" s="901"/>
      <c r="G274" s="901"/>
      <c r="H274" s="918"/>
      <c r="I274" s="605"/>
    </row>
    <row r="275" spans="1:16381" ht="15" customHeight="1">
      <c r="B275" s="607" t="s">
        <v>914</v>
      </c>
      <c r="C275" s="608">
        <v>11004</v>
      </c>
      <c r="D275" s="904" t="s">
        <v>846</v>
      </c>
      <c r="E275" s="904" t="s">
        <v>847</v>
      </c>
      <c r="F275" s="904" t="s">
        <v>848</v>
      </c>
      <c r="G275" s="904" t="s">
        <v>849</v>
      </c>
      <c r="H275" s="904" t="s">
        <v>850</v>
      </c>
      <c r="I275" s="910" t="s">
        <v>851</v>
      </c>
    </row>
    <row r="276" spans="1:16381" ht="51">
      <c r="B276" s="607" t="s">
        <v>915</v>
      </c>
      <c r="C276" s="608" t="s">
        <v>916</v>
      </c>
      <c r="D276" s="905"/>
      <c r="E276" s="905"/>
      <c r="F276" s="905"/>
      <c r="G276" s="905"/>
      <c r="H276" s="905"/>
      <c r="I276" s="917"/>
    </row>
    <row r="277" spans="1:16381" ht="51">
      <c r="B277" s="607" t="s">
        <v>917</v>
      </c>
      <c r="C277" s="608" t="s">
        <v>918</v>
      </c>
      <c r="D277" s="905"/>
      <c r="E277" s="905"/>
      <c r="F277" s="905"/>
      <c r="G277" s="905"/>
      <c r="H277" s="905"/>
      <c r="I277" s="917"/>
    </row>
    <row r="278" spans="1:16381">
      <c r="B278" s="607" t="s">
        <v>919</v>
      </c>
      <c r="C278" s="608" t="s">
        <v>779</v>
      </c>
      <c r="D278" s="905"/>
      <c r="E278" s="905"/>
      <c r="F278" s="905"/>
      <c r="G278" s="905"/>
      <c r="H278" s="905"/>
      <c r="I278" s="917"/>
    </row>
    <row r="279" spans="1:16381">
      <c r="B279" s="612" t="s">
        <v>920</v>
      </c>
      <c r="C279" s="613" t="s">
        <v>921</v>
      </c>
      <c r="D279" s="906"/>
      <c r="E279" s="906"/>
      <c r="F279" s="906"/>
      <c r="G279" s="906"/>
      <c r="H279" s="906"/>
      <c r="I279" s="911"/>
    </row>
    <row r="280" spans="1:16381">
      <c r="B280" s="617" t="s">
        <v>859</v>
      </c>
      <c r="C280" s="618"/>
      <c r="D280" s="619"/>
      <c r="E280" s="619"/>
      <c r="F280" s="619"/>
      <c r="G280" s="619"/>
      <c r="H280" s="619"/>
      <c r="I280" s="620"/>
    </row>
    <row r="281" spans="1:16381">
      <c r="B281" s="621" t="s">
        <v>860</v>
      </c>
      <c r="C281" s="622" t="s">
        <v>861</v>
      </c>
      <c r="D281" s="623"/>
      <c r="E281" s="623"/>
      <c r="F281" s="623"/>
      <c r="G281" s="623"/>
      <c r="H281" s="623"/>
      <c r="I281" s="624"/>
    </row>
    <row r="282" spans="1:16381">
      <c r="B282" s="457" t="s">
        <v>902</v>
      </c>
      <c r="C282" s="458" t="s">
        <v>922</v>
      </c>
      <c r="D282" s="696" t="s">
        <v>923</v>
      </c>
      <c r="E282" s="696">
        <v>300</v>
      </c>
      <c r="F282" s="697">
        <v>80</v>
      </c>
      <c r="G282" s="697">
        <v>80</v>
      </c>
      <c r="H282" s="696"/>
      <c r="I282" s="616">
        <v>2026</v>
      </c>
    </row>
    <row r="283" spans="1:16381">
      <c r="B283" s="457" t="s">
        <v>902</v>
      </c>
      <c r="C283" s="458" t="s">
        <v>924</v>
      </c>
      <c r="D283" s="696" t="s">
        <v>923</v>
      </c>
      <c r="E283" s="696">
        <v>1</v>
      </c>
      <c r="F283" s="697">
        <v>1</v>
      </c>
      <c r="G283" s="697">
        <v>1</v>
      </c>
      <c r="H283" s="696"/>
      <c r="I283" s="626"/>
    </row>
    <row r="284" spans="1:16381" ht="39.75" customHeight="1">
      <c r="B284" s="936" t="s">
        <v>842</v>
      </c>
      <c r="C284" s="937"/>
      <c r="D284" s="698">
        <v>23184.16</v>
      </c>
      <c r="E284" s="698">
        <v>200000</v>
      </c>
      <c r="F284" s="698">
        <v>656655.17000000004</v>
      </c>
      <c r="G284" s="698">
        <v>626383.57999999996</v>
      </c>
      <c r="H284" s="698" t="s">
        <v>923</v>
      </c>
      <c r="I284" s="651"/>
    </row>
    <row r="285" spans="1:16381" s="628" customFormat="1" ht="16.5" customHeight="1">
      <c r="A285" s="425"/>
      <c r="B285" s="425"/>
      <c r="C285" s="425"/>
      <c r="D285" s="425"/>
      <c r="E285" s="425"/>
      <c r="F285" s="425"/>
      <c r="G285" s="425"/>
      <c r="H285" s="425"/>
      <c r="I285" s="425"/>
      <c r="J285" s="425"/>
      <c r="K285" s="425"/>
      <c r="L285" s="425"/>
      <c r="M285" s="425"/>
      <c r="N285" s="425"/>
      <c r="O285" s="425"/>
      <c r="P285" s="425"/>
      <c r="Q285" s="425"/>
      <c r="R285" s="425"/>
      <c r="S285" s="425"/>
      <c r="T285" s="425"/>
      <c r="U285" s="425"/>
      <c r="V285" s="425"/>
      <c r="W285" s="425"/>
      <c r="X285" s="425"/>
      <c r="Y285" s="425"/>
      <c r="Z285" s="425"/>
      <c r="AA285" s="425"/>
      <c r="AB285" s="425"/>
      <c r="AC285" s="425"/>
      <c r="AD285" s="425"/>
      <c r="AE285" s="425"/>
      <c r="AF285" s="425"/>
      <c r="AG285" s="425"/>
      <c r="AH285" s="425"/>
      <c r="AI285" s="425"/>
      <c r="AJ285" s="425"/>
      <c r="AK285" s="425"/>
      <c r="AL285" s="425"/>
      <c r="AM285" s="425"/>
      <c r="AN285" s="425"/>
      <c r="AO285" s="425"/>
      <c r="AP285" s="425"/>
      <c r="AQ285" s="425"/>
      <c r="AR285" s="425"/>
      <c r="AS285" s="425"/>
      <c r="AT285" s="425"/>
      <c r="AU285" s="425"/>
      <c r="AV285" s="425"/>
      <c r="AW285" s="425"/>
      <c r="AX285" s="425"/>
      <c r="AY285" s="425"/>
      <c r="AZ285" s="425"/>
      <c r="BA285" s="425"/>
      <c r="BB285" s="425"/>
      <c r="BC285" s="425"/>
      <c r="BD285" s="425"/>
      <c r="BE285" s="425"/>
      <c r="BF285" s="425"/>
      <c r="BG285" s="425"/>
      <c r="BH285" s="425"/>
      <c r="BI285" s="425"/>
      <c r="BJ285" s="425"/>
      <c r="BK285" s="425"/>
      <c r="BL285" s="425"/>
      <c r="BM285" s="425"/>
      <c r="BN285" s="425"/>
      <c r="BO285" s="425"/>
      <c r="BP285" s="425"/>
      <c r="BQ285" s="425"/>
      <c r="BR285" s="425"/>
      <c r="BS285" s="425"/>
      <c r="BT285" s="425"/>
      <c r="BU285" s="425"/>
      <c r="BV285" s="425"/>
      <c r="BW285" s="425"/>
      <c r="BX285" s="425"/>
      <c r="BY285" s="425"/>
      <c r="BZ285" s="425"/>
      <c r="CA285" s="425"/>
      <c r="CB285" s="425"/>
      <c r="CC285" s="425"/>
      <c r="CD285" s="425"/>
      <c r="CE285" s="425"/>
      <c r="CF285" s="425"/>
      <c r="CG285" s="425"/>
      <c r="CH285" s="425"/>
      <c r="CI285" s="425"/>
      <c r="CJ285" s="425"/>
      <c r="CK285" s="425"/>
      <c r="CL285" s="425"/>
      <c r="CM285" s="425"/>
      <c r="CN285" s="425"/>
      <c r="CO285" s="425"/>
      <c r="CP285" s="425"/>
      <c r="CQ285" s="425"/>
      <c r="CR285" s="425"/>
      <c r="CS285" s="425"/>
      <c r="CT285" s="425"/>
      <c r="CU285" s="425"/>
      <c r="CV285" s="425"/>
      <c r="CW285" s="425"/>
      <c r="CX285" s="425"/>
      <c r="CY285" s="425"/>
      <c r="CZ285" s="425"/>
      <c r="DA285" s="425"/>
      <c r="DB285" s="425"/>
      <c r="DC285" s="425"/>
      <c r="DD285" s="425"/>
      <c r="DE285" s="425"/>
      <c r="DF285" s="425"/>
      <c r="DG285" s="425"/>
      <c r="DH285" s="425"/>
      <c r="DI285" s="425"/>
      <c r="DJ285" s="425"/>
      <c r="DK285" s="425"/>
      <c r="DL285" s="425"/>
      <c r="DM285" s="425"/>
      <c r="DN285" s="425"/>
      <c r="DO285" s="425"/>
      <c r="DP285" s="425"/>
      <c r="DQ285" s="425"/>
      <c r="DR285" s="425"/>
      <c r="DS285" s="425"/>
      <c r="DT285" s="425"/>
      <c r="DU285" s="425"/>
      <c r="DV285" s="425"/>
      <c r="DW285" s="425"/>
      <c r="DX285" s="425"/>
      <c r="DY285" s="425"/>
      <c r="DZ285" s="425"/>
      <c r="EA285" s="425"/>
      <c r="EB285" s="425"/>
      <c r="EC285" s="425"/>
      <c r="ED285" s="425"/>
      <c r="EE285" s="425"/>
      <c r="EF285" s="425"/>
      <c r="EG285" s="425"/>
      <c r="EH285" s="425"/>
      <c r="EI285" s="425"/>
      <c r="EJ285" s="425"/>
      <c r="EK285" s="425"/>
      <c r="EL285" s="425"/>
      <c r="EM285" s="425"/>
      <c r="EN285" s="425"/>
      <c r="EO285" s="425"/>
      <c r="EP285" s="425"/>
      <c r="EQ285" s="425"/>
      <c r="ER285" s="425"/>
      <c r="ES285" s="425"/>
      <c r="ET285" s="425"/>
      <c r="EU285" s="425"/>
      <c r="EV285" s="425"/>
      <c r="EW285" s="425"/>
      <c r="EX285" s="425"/>
      <c r="EY285" s="425"/>
      <c r="EZ285" s="425"/>
      <c r="FA285" s="425"/>
      <c r="FB285" s="425"/>
      <c r="FC285" s="425"/>
      <c r="FD285" s="425"/>
      <c r="FE285" s="425"/>
      <c r="FF285" s="425"/>
      <c r="FG285" s="425"/>
      <c r="FH285" s="425"/>
      <c r="FI285" s="425"/>
      <c r="FJ285" s="425"/>
      <c r="FK285" s="425"/>
      <c r="FL285" s="425"/>
      <c r="FM285" s="425"/>
      <c r="FN285" s="425"/>
      <c r="FO285" s="425"/>
      <c r="FP285" s="425"/>
      <c r="FQ285" s="425"/>
      <c r="FR285" s="425"/>
      <c r="FS285" s="425"/>
      <c r="FT285" s="425"/>
      <c r="FU285" s="425"/>
      <c r="FV285" s="425"/>
      <c r="FW285" s="425"/>
      <c r="FX285" s="425"/>
      <c r="FY285" s="425"/>
      <c r="FZ285" s="425"/>
      <c r="GA285" s="425"/>
      <c r="GB285" s="425"/>
      <c r="GC285" s="425"/>
      <c r="GD285" s="425"/>
      <c r="GE285" s="425"/>
      <c r="GF285" s="425"/>
      <c r="GG285" s="425"/>
      <c r="GH285" s="425"/>
      <c r="GI285" s="425"/>
      <c r="GJ285" s="425"/>
      <c r="GK285" s="425"/>
      <c r="GL285" s="425"/>
      <c r="GM285" s="425"/>
      <c r="GN285" s="425"/>
      <c r="GO285" s="425"/>
      <c r="GP285" s="425"/>
      <c r="GQ285" s="425"/>
      <c r="GR285" s="425"/>
      <c r="GS285" s="425"/>
      <c r="GT285" s="425"/>
      <c r="GU285" s="425"/>
      <c r="GV285" s="425"/>
      <c r="GW285" s="425"/>
      <c r="GX285" s="425"/>
      <c r="GY285" s="425"/>
      <c r="GZ285" s="425"/>
      <c r="HA285" s="425"/>
      <c r="HB285" s="425"/>
      <c r="HC285" s="425"/>
      <c r="HD285" s="425"/>
      <c r="HE285" s="425"/>
      <c r="HF285" s="425"/>
      <c r="HG285" s="425"/>
      <c r="HH285" s="425"/>
      <c r="HI285" s="425"/>
      <c r="HJ285" s="425"/>
      <c r="HK285" s="425"/>
      <c r="HL285" s="425"/>
      <c r="HM285" s="425"/>
      <c r="HN285" s="425"/>
      <c r="HO285" s="425"/>
      <c r="HP285" s="425"/>
      <c r="HQ285" s="425"/>
      <c r="HR285" s="425"/>
      <c r="HS285" s="425"/>
      <c r="HT285" s="425"/>
      <c r="HU285" s="425"/>
      <c r="HV285" s="425"/>
      <c r="HW285" s="425"/>
      <c r="HX285" s="425"/>
      <c r="HY285" s="425"/>
      <c r="HZ285" s="425"/>
      <c r="IA285" s="425"/>
      <c r="IB285" s="425"/>
      <c r="IC285" s="425"/>
      <c r="ID285" s="425"/>
      <c r="IE285" s="425"/>
      <c r="IF285" s="425"/>
      <c r="IG285" s="425"/>
      <c r="IH285" s="425"/>
      <c r="II285" s="425"/>
      <c r="IJ285" s="425"/>
      <c r="IK285" s="425"/>
      <c r="IL285" s="425"/>
      <c r="IM285" s="425"/>
      <c r="IN285" s="425"/>
      <c r="IO285" s="425"/>
      <c r="IP285" s="425"/>
      <c r="IQ285" s="425"/>
      <c r="IR285" s="425"/>
      <c r="IS285" s="425"/>
      <c r="IT285" s="425"/>
      <c r="IU285" s="425"/>
      <c r="IV285" s="425"/>
      <c r="IW285" s="425"/>
      <c r="IX285" s="425"/>
      <c r="IY285" s="425"/>
      <c r="IZ285" s="425"/>
      <c r="JA285" s="425"/>
      <c r="JB285" s="425"/>
      <c r="JC285" s="425"/>
      <c r="JD285" s="425"/>
      <c r="JE285" s="425"/>
      <c r="JF285" s="425"/>
      <c r="JG285" s="425"/>
      <c r="JH285" s="425"/>
      <c r="JI285" s="425"/>
      <c r="JJ285" s="425"/>
      <c r="JK285" s="425"/>
      <c r="JL285" s="425"/>
      <c r="JM285" s="425"/>
      <c r="JN285" s="425"/>
      <c r="JO285" s="425"/>
      <c r="JP285" s="425"/>
      <c r="JQ285" s="425"/>
      <c r="JR285" s="425"/>
      <c r="JS285" s="425"/>
      <c r="JT285" s="425"/>
      <c r="JU285" s="425"/>
      <c r="JV285" s="425"/>
      <c r="JW285" s="425"/>
      <c r="JX285" s="425"/>
      <c r="JY285" s="425"/>
      <c r="JZ285" s="425"/>
      <c r="KA285" s="425"/>
      <c r="KB285" s="425"/>
      <c r="KC285" s="425"/>
      <c r="KD285" s="425"/>
      <c r="KE285" s="425"/>
      <c r="KF285" s="425"/>
      <c r="KG285" s="425"/>
      <c r="KH285" s="425"/>
      <c r="KI285" s="425"/>
      <c r="KJ285" s="425"/>
      <c r="KK285" s="425"/>
      <c r="KL285" s="425"/>
      <c r="KM285" s="425"/>
      <c r="KN285" s="425"/>
      <c r="KO285" s="425"/>
      <c r="KP285" s="425"/>
      <c r="KQ285" s="425"/>
      <c r="KR285" s="425"/>
      <c r="KS285" s="425"/>
      <c r="KT285" s="425"/>
      <c r="KU285" s="425"/>
      <c r="KV285" s="425"/>
      <c r="KW285" s="425"/>
      <c r="KX285" s="425"/>
      <c r="KY285" s="425"/>
      <c r="KZ285" s="425"/>
      <c r="LA285" s="425"/>
      <c r="LB285" s="425"/>
      <c r="LC285" s="425"/>
      <c r="LD285" s="425"/>
      <c r="LE285" s="425"/>
      <c r="LF285" s="425"/>
      <c r="LG285" s="425"/>
      <c r="LH285" s="425"/>
      <c r="LI285" s="425"/>
      <c r="LJ285" s="425"/>
      <c r="LK285" s="425"/>
      <c r="LL285" s="425"/>
      <c r="LM285" s="425"/>
      <c r="LN285" s="425"/>
      <c r="LO285" s="425"/>
      <c r="LP285" s="425"/>
      <c r="LQ285" s="425"/>
      <c r="LR285" s="425"/>
      <c r="LS285" s="425"/>
      <c r="LT285" s="425"/>
      <c r="LU285" s="425"/>
      <c r="LV285" s="425"/>
      <c r="LW285" s="425"/>
      <c r="LX285" s="425"/>
      <c r="LY285" s="425"/>
      <c r="LZ285" s="425"/>
      <c r="MA285" s="425"/>
      <c r="MB285" s="425"/>
      <c r="MC285" s="425"/>
      <c r="MD285" s="425"/>
      <c r="ME285" s="425"/>
      <c r="MF285" s="425"/>
      <c r="MG285" s="425"/>
      <c r="MH285" s="425"/>
      <c r="MI285" s="425"/>
      <c r="MJ285" s="425"/>
      <c r="MK285" s="425"/>
      <c r="ML285" s="425"/>
      <c r="MM285" s="425"/>
      <c r="MN285" s="425"/>
      <c r="MO285" s="425"/>
      <c r="MP285" s="425"/>
      <c r="MQ285" s="425"/>
      <c r="MR285" s="425"/>
      <c r="MS285" s="425"/>
      <c r="MT285" s="425"/>
      <c r="MU285" s="425"/>
      <c r="MV285" s="425"/>
      <c r="MW285" s="425"/>
      <c r="MX285" s="425"/>
      <c r="MY285" s="425"/>
      <c r="MZ285" s="425"/>
      <c r="NA285" s="425"/>
      <c r="NB285" s="425"/>
      <c r="NC285" s="425"/>
      <c r="ND285" s="425"/>
      <c r="NE285" s="425"/>
      <c r="NF285" s="425"/>
      <c r="NG285" s="425"/>
      <c r="NH285" s="425"/>
      <c r="NI285" s="425"/>
      <c r="NJ285" s="425"/>
      <c r="NK285" s="425"/>
      <c r="NL285" s="425"/>
      <c r="NM285" s="425"/>
      <c r="NN285" s="425"/>
      <c r="NO285" s="425"/>
      <c r="NP285" s="425"/>
      <c r="NQ285" s="425"/>
      <c r="NR285" s="425"/>
      <c r="NS285" s="425"/>
      <c r="NT285" s="425"/>
      <c r="NU285" s="425"/>
      <c r="NV285" s="425"/>
      <c r="NW285" s="425"/>
      <c r="NX285" s="425"/>
      <c r="NY285" s="425"/>
      <c r="NZ285" s="425"/>
      <c r="OA285" s="425"/>
      <c r="OB285" s="425"/>
      <c r="OC285" s="425"/>
      <c r="OD285" s="425"/>
      <c r="OE285" s="425"/>
      <c r="OF285" s="425"/>
      <c r="OG285" s="425"/>
      <c r="OH285" s="425"/>
      <c r="OI285" s="425"/>
      <c r="OJ285" s="425"/>
      <c r="OK285" s="425"/>
      <c r="OL285" s="425"/>
      <c r="OM285" s="425"/>
      <c r="ON285" s="425"/>
      <c r="OO285" s="425"/>
      <c r="OP285" s="425"/>
      <c r="OQ285" s="425"/>
      <c r="OR285" s="425"/>
      <c r="OS285" s="425"/>
      <c r="OT285" s="425"/>
      <c r="OU285" s="425"/>
      <c r="OV285" s="425"/>
      <c r="OW285" s="425"/>
      <c r="OX285" s="425"/>
      <c r="OY285" s="425"/>
      <c r="OZ285" s="425"/>
      <c r="PA285" s="425"/>
      <c r="PB285" s="425"/>
      <c r="PC285" s="425"/>
      <c r="PD285" s="425"/>
      <c r="PE285" s="425"/>
      <c r="PF285" s="425"/>
      <c r="PG285" s="425"/>
      <c r="PH285" s="425"/>
      <c r="PI285" s="425"/>
      <c r="PJ285" s="425"/>
      <c r="PK285" s="425"/>
      <c r="PL285" s="425"/>
      <c r="PM285" s="425"/>
      <c r="PN285" s="425"/>
      <c r="PO285" s="425"/>
      <c r="PP285" s="425"/>
      <c r="PQ285" s="425"/>
      <c r="PR285" s="425"/>
      <c r="PS285" s="425"/>
      <c r="PT285" s="425"/>
      <c r="PU285" s="425"/>
      <c r="PV285" s="425"/>
      <c r="PW285" s="425"/>
      <c r="PX285" s="425"/>
      <c r="PY285" s="425"/>
      <c r="PZ285" s="425"/>
      <c r="QA285" s="425"/>
      <c r="QB285" s="425"/>
      <c r="QC285" s="425"/>
      <c r="QD285" s="425"/>
      <c r="QE285" s="425"/>
      <c r="QF285" s="425"/>
      <c r="QG285" s="425"/>
      <c r="QH285" s="425"/>
      <c r="QI285" s="425"/>
      <c r="QJ285" s="425"/>
      <c r="QK285" s="425"/>
      <c r="QL285" s="425"/>
      <c r="QM285" s="425"/>
      <c r="QN285" s="425"/>
      <c r="QO285" s="425"/>
      <c r="QP285" s="425"/>
      <c r="QQ285" s="425"/>
      <c r="QR285" s="425"/>
      <c r="QS285" s="425"/>
      <c r="QT285" s="425"/>
      <c r="QU285" s="425"/>
      <c r="QV285" s="425"/>
      <c r="QW285" s="425"/>
      <c r="QX285" s="425"/>
      <c r="QY285" s="425"/>
      <c r="QZ285" s="425"/>
      <c r="RA285" s="425"/>
      <c r="RB285" s="425"/>
      <c r="RC285" s="425"/>
      <c r="RD285" s="425"/>
      <c r="RE285" s="425"/>
      <c r="RF285" s="425"/>
      <c r="RG285" s="425"/>
      <c r="RH285" s="425"/>
      <c r="RI285" s="425"/>
      <c r="RJ285" s="425"/>
      <c r="RK285" s="425"/>
      <c r="RL285" s="425"/>
      <c r="RM285" s="425"/>
      <c r="RN285" s="425"/>
      <c r="RO285" s="425"/>
      <c r="RP285" s="425"/>
      <c r="RQ285" s="425"/>
      <c r="RR285" s="425"/>
      <c r="RS285" s="425"/>
      <c r="RT285" s="425"/>
      <c r="RU285" s="425"/>
      <c r="RV285" s="425"/>
      <c r="RW285" s="425"/>
      <c r="RX285" s="425"/>
      <c r="RY285" s="425"/>
      <c r="RZ285" s="425"/>
      <c r="SA285" s="425"/>
      <c r="SB285" s="425"/>
      <c r="SC285" s="425"/>
      <c r="SD285" s="425"/>
      <c r="SE285" s="425"/>
      <c r="SF285" s="425"/>
      <c r="SG285" s="425"/>
      <c r="SH285" s="425"/>
      <c r="SI285" s="425"/>
      <c r="SJ285" s="425"/>
      <c r="SK285" s="425"/>
      <c r="SL285" s="425"/>
      <c r="SM285" s="425"/>
      <c r="SN285" s="425"/>
      <c r="SO285" s="425"/>
      <c r="SP285" s="425"/>
      <c r="SQ285" s="425"/>
      <c r="SR285" s="425"/>
      <c r="SS285" s="425"/>
      <c r="ST285" s="425"/>
      <c r="SU285" s="425"/>
      <c r="SV285" s="425"/>
      <c r="SW285" s="425"/>
      <c r="SX285" s="425"/>
      <c r="SY285" s="425"/>
      <c r="SZ285" s="425"/>
      <c r="TA285" s="425"/>
      <c r="TB285" s="425"/>
      <c r="TC285" s="425"/>
      <c r="TD285" s="425"/>
      <c r="TE285" s="425"/>
      <c r="TF285" s="425"/>
      <c r="TG285" s="425"/>
      <c r="TH285" s="425"/>
      <c r="TI285" s="425"/>
      <c r="TJ285" s="425"/>
      <c r="TK285" s="425"/>
      <c r="TL285" s="425"/>
      <c r="TM285" s="425"/>
      <c r="TN285" s="425"/>
      <c r="TO285" s="425"/>
      <c r="TP285" s="425"/>
      <c r="TQ285" s="425"/>
      <c r="TR285" s="425"/>
      <c r="TS285" s="425"/>
      <c r="TT285" s="425"/>
      <c r="TU285" s="425"/>
      <c r="TV285" s="425"/>
      <c r="TW285" s="425"/>
      <c r="TX285" s="425"/>
      <c r="TY285" s="425"/>
      <c r="TZ285" s="425"/>
      <c r="UA285" s="425"/>
      <c r="UB285" s="425"/>
      <c r="UC285" s="425"/>
      <c r="UD285" s="425"/>
      <c r="UE285" s="425"/>
      <c r="UF285" s="425"/>
      <c r="UG285" s="425"/>
      <c r="UH285" s="425"/>
      <c r="UI285" s="425"/>
      <c r="UJ285" s="425"/>
      <c r="UK285" s="425"/>
      <c r="UL285" s="425"/>
      <c r="UM285" s="425"/>
      <c r="UN285" s="425"/>
      <c r="UO285" s="425"/>
      <c r="UP285" s="425"/>
      <c r="UQ285" s="425"/>
      <c r="UR285" s="425"/>
      <c r="US285" s="425"/>
      <c r="UT285" s="425"/>
      <c r="UU285" s="425"/>
      <c r="UV285" s="425"/>
      <c r="UW285" s="425"/>
      <c r="UX285" s="425"/>
      <c r="UY285" s="425"/>
      <c r="UZ285" s="425"/>
      <c r="VA285" s="425"/>
      <c r="VB285" s="425"/>
      <c r="VC285" s="425"/>
      <c r="VD285" s="425"/>
      <c r="VE285" s="425"/>
      <c r="VF285" s="425"/>
      <c r="VG285" s="425"/>
      <c r="VH285" s="425"/>
      <c r="VI285" s="425"/>
      <c r="VJ285" s="425"/>
      <c r="VK285" s="425"/>
      <c r="VL285" s="425"/>
      <c r="VM285" s="425"/>
      <c r="VN285" s="425"/>
      <c r="VO285" s="425"/>
      <c r="VP285" s="425"/>
      <c r="VQ285" s="425"/>
      <c r="VR285" s="425"/>
      <c r="VS285" s="425"/>
      <c r="VT285" s="425"/>
      <c r="VU285" s="425"/>
      <c r="VV285" s="425"/>
      <c r="VW285" s="425"/>
      <c r="VX285" s="425"/>
      <c r="VY285" s="425"/>
      <c r="VZ285" s="425"/>
      <c r="WA285" s="425"/>
      <c r="WB285" s="425"/>
      <c r="WC285" s="425"/>
      <c r="WD285" s="425"/>
      <c r="WE285" s="425"/>
      <c r="WF285" s="425"/>
      <c r="WG285" s="425"/>
      <c r="WH285" s="425"/>
      <c r="WI285" s="425"/>
      <c r="WJ285" s="425"/>
      <c r="WK285" s="425"/>
      <c r="WL285" s="425"/>
      <c r="WM285" s="425"/>
      <c r="WN285" s="425"/>
      <c r="WO285" s="425"/>
      <c r="WP285" s="425"/>
      <c r="WQ285" s="425"/>
      <c r="WR285" s="425"/>
      <c r="WS285" s="425"/>
      <c r="WT285" s="425"/>
      <c r="WU285" s="425"/>
      <c r="WV285" s="425"/>
      <c r="WW285" s="425"/>
      <c r="WX285" s="425"/>
      <c r="WY285" s="425"/>
      <c r="WZ285" s="425"/>
      <c r="XA285" s="425"/>
      <c r="XB285" s="425"/>
      <c r="XC285" s="425"/>
      <c r="XD285" s="425"/>
      <c r="XE285" s="425"/>
      <c r="XF285" s="425"/>
      <c r="XG285" s="425"/>
      <c r="XH285" s="425"/>
      <c r="XI285" s="425"/>
      <c r="XJ285" s="425"/>
      <c r="XK285" s="425"/>
      <c r="XL285" s="425"/>
      <c r="XM285" s="425"/>
      <c r="XN285" s="425"/>
      <c r="XO285" s="425"/>
      <c r="XP285" s="425"/>
      <c r="XQ285" s="425"/>
      <c r="XR285" s="425"/>
      <c r="XS285" s="425"/>
      <c r="XT285" s="425"/>
      <c r="XU285" s="425"/>
      <c r="XV285" s="425"/>
      <c r="XW285" s="425"/>
      <c r="XX285" s="425"/>
      <c r="XY285" s="425"/>
      <c r="XZ285" s="425"/>
      <c r="YA285" s="425"/>
      <c r="YB285" s="425"/>
      <c r="YC285" s="425"/>
      <c r="YD285" s="425"/>
      <c r="YE285" s="425"/>
      <c r="YF285" s="425"/>
      <c r="YG285" s="425"/>
      <c r="YH285" s="425"/>
      <c r="YI285" s="425"/>
      <c r="YJ285" s="425"/>
      <c r="YK285" s="425"/>
      <c r="YL285" s="425"/>
      <c r="YM285" s="425"/>
      <c r="YN285" s="425"/>
      <c r="YO285" s="425"/>
      <c r="YP285" s="425"/>
      <c r="YQ285" s="425"/>
      <c r="YR285" s="425"/>
      <c r="YS285" s="425"/>
      <c r="YT285" s="425"/>
      <c r="YU285" s="425"/>
      <c r="YV285" s="425"/>
      <c r="YW285" s="425"/>
      <c r="YX285" s="425"/>
      <c r="YY285" s="425"/>
      <c r="YZ285" s="425"/>
      <c r="ZA285" s="425"/>
      <c r="ZB285" s="425"/>
      <c r="ZC285" s="425"/>
      <c r="ZD285" s="425"/>
      <c r="ZE285" s="425"/>
      <c r="ZF285" s="425"/>
      <c r="ZG285" s="425"/>
      <c r="ZH285" s="425"/>
      <c r="ZI285" s="425"/>
      <c r="ZJ285" s="425"/>
      <c r="ZK285" s="425"/>
      <c r="ZL285" s="425"/>
      <c r="ZM285" s="425"/>
      <c r="ZN285" s="425"/>
      <c r="ZO285" s="425"/>
      <c r="ZP285" s="425"/>
      <c r="ZQ285" s="425"/>
      <c r="ZR285" s="425"/>
      <c r="ZS285" s="425"/>
      <c r="ZT285" s="425"/>
      <c r="ZU285" s="425"/>
      <c r="ZV285" s="425"/>
      <c r="ZW285" s="425"/>
      <c r="ZX285" s="425"/>
      <c r="ZY285" s="425"/>
      <c r="ZZ285" s="425"/>
      <c r="AAA285" s="425"/>
      <c r="AAB285" s="425"/>
      <c r="AAC285" s="425"/>
      <c r="AAD285" s="425"/>
      <c r="AAE285" s="425"/>
      <c r="AAF285" s="425"/>
      <c r="AAG285" s="425"/>
      <c r="AAH285" s="425"/>
      <c r="AAI285" s="425"/>
      <c r="AAJ285" s="425"/>
      <c r="AAK285" s="425"/>
      <c r="AAL285" s="425"/>
      <c r="AAM285" s="425"/>
      <c r="AAN285" s="425"/>
      <c r="AAO285" s="425"/>
      <c r="AAP285" s="425"/>
      <c r="AAQ285" s="425"/>
      <c r="AAR285" s="425"/>
      <c r="AAS285" s="425"/>
      <c r="AAT285" s="425"/>
      <c r="AAU285" s="425"/>
      <c r="AAV285" s="425"/>
      <c r="AAW285" s="425"/>
      <c r="AAX285" s="425"/>
      <c r="AAY285" s="425"/>
      <c r="AAZ285" s="425"/>
      <c r="ABA285" s="425"/>
      <c r="ABB285" s="425"/>
      <c r="ABC285" s="425"/>
      <c r="ABD285" s="425"/>
      <c r="ABE285" s="425"/>
      <c r="ABF285" s="425"/>
      <c r="ABG285" s="425"/>
      <c r="ABH285" s="425"/>
      <c r="ABI285" s="425"/>
      <c r="ABJ285" s="425"/>
      <c r="ABK285" s="425"/>
      <c r="ABL285" s="425"/>
      <c r="ABM285" s="425"/>
      <c r="ABN285" s="425"/>
      <c r="ABO285" s="425"/>
      <c r="ABP285" s="425"/>
      <c r="ABQ285" s="425"/>
      <c r="ABR285" s="425"/>
      <c r="ABS285" s="425"/>
      <c r="ABT285" s="425"/>
      <c r="ABU285" s="425"/>
      <c r="ABV285" s="425"/>
      <c r="ABW285" s="425"/>
      <c r="ABX285" s="425"/>
      <c r="ABY285" s="425"/>
      <c r="ABZ285" s="425"/>
      <c r="ACA285" s="425"/>
      <c r="ACB285" s="425"/>
      <c r="ACC285" s="425"/>
      <c r="ACD285" s="425"/>
      <c r="ACE285" s="425"/>
      <c r="ACF285" s="425"/>
      <c r="ACG285" s="425"/>
      <c r="ACH285" s="425"/>
      <c r="ACI285" s="425"/>
      <c r="ACJ285" s="425"/>
      <c r="ACK285" s="425"/>
      <c r="ACL285" s="425"/>
      <c r="ACM285" s="425"/>
      <c r="ACN285" s="425"/>
      <c r="ACO285" s="425"/>
      <c r="ACP285" s="425"/>
      <c r="ACQ285" s="425"/>
      <c r="ACR285" s="425"/>
      <c r="ACS285" s="425"/>
      <c r="ACT285" s="425"/>
      <c r="ACU285" s="425"/>
      <c r="ACV285" s="425"/>
      <c r="ACW285" s="425"/>
      <c r="ACX285" s="425"/>
      <c r="ACY285" s="425"/>
      <c r="ACZ285" s="425"/>
      <c r="ADA285" s="425"/>
      <c r="ADB285" s="425"/>
      <c r="ADC285" s="425"/>
      <c r="ADD285" s="425"/>
      <c r="ADE285" s="425"/>
      <c r="ADF285" s="425"/>
      <c r="ADG285" s="425"/>
      <c r="ADH285" s="425"/>
      <c r="ADI285" s="425"/>
      <c r="ADJ285" s="425"/>
      <c r="ADK285" s="425"/>
      <c r="ADL285" s="425"/>
      <c r="ADM285" s="425"/>
      <c r="ADN285" s="425"/>
      <c r="ADO285" s="425"/>
      <c r="ADP285" s="425"/>
      <c r="ADQ285" s="425"/>
      <c r="ADR285" s="425"/>
      <c r="ADS285" s="425"/>
      <c r="ADT285" s="425"/>
      <c r="ADU285" s="425"/>
      <c r="ADV285" s="425"/>
      <c r="ADW285" s="425"/>
      <c r="ADX285" s="425"/>
      <c r="ADY285" s="425"/>
      <c r="ADZ285" s="425"/>
      <c r="AEA285" s="425"/>
      <c r="AEB285" s="425"/>
      <c r="AEC285" s="425"/>
      <c r="AED285" s="425"/>
      <c r="AEE285" s="425"/>
      <c r="AEF285" s="425"/>
      <c r="AEG285" s="425"/>
      <c r="AEH285" s="425"/>
      <c r="AEI285" s="425"/>
      <c r="AEJ285" s="425"/>
      <c r="AEK285" s="425"/>
      <c r="AEL285" s="425"/>
      <c r="AEM285" s="425"/>
      <c r="AEN285" s="425"/>
      <c r="AEO285" s="425"/>
      <c r="AEP285" s="425"/>
      <c r="AEQ285" s="425"/>
      <c r="AER285" s="425"/>
      <c r="AES285" s="425"/>
      <c r="AET285" s="425"/>
      <c r="AEU285" s="425"/>
      <c r="AEV285" s="425"/>
      <c r="AEW285" s="425"/>
      <c r="AEX285" s="425"/>
      <c r="AEY285" s="425"/>
      <c r="AEZ285" s="425"/>
      <c r="AFA285" s="425"/>
      <c r="AFB285" s="425"/>
      <c r="AFC285" s="425"/>
      <c r="AFD285" s="425"/>
      <c r="AFE285" s="425"/>
      <c r="AFF285" s="425"/>
      <c r="AFG285" s="425"/>
      <c r="AFH285" s="425"/>
      <c r="AFI285" s="425"/>
      <c r="AFJ285" s="425"/>
      <c r="AFK285" s="425"/>
      <c r="AFL285" s="425"/>
      <c r="AFM285" s="425"/>
      <c r="AFN285" s="425"/>
      <c r="AFO285" s="425"/>
      <c r="AFP285" s="425"/>
      <c r="AFQ285" s="425"/>
      <c r="AFR285" s="425"/>
      <c r="AFS285" s="425"/>
      <c r="AFT285" s="425"/>
      <c r="AFU285" s="425"/>
      <c r="AFV285" s="425"/>
      <c r="AFW285" s="425"/>
      <c r="AFX285" s="425"/>
      <c r="AFY285" s="425"/>
      <c r="AFZ285" s="425"/>
      <c r="AGA285" s="425"/>
      <c r="AGB285" s="425"/>
      <c r="AGC285" s="425"/>
      <c r="AGD285" s="425"/>
      <c r="AGE285" s="425"/>
      <c r="AGF285" s="425"/>
      <c r="AGG285" s="425"/>
      <c r="AGH285" s="425"/>
      <c r="AGI285" s="425"/>
      <c r="AGJ285" s="425"/>
      <c r="AGK285" s="425"/>
      <c r="AGL285" s="425"/>
      <c r="AGM285" s="425"/>
      <c r="AGN285" s="425"/>
      <c r="AGO285" s="425"/>
      <c r="AGP285" s="425"/>
      <c r="AGQ285" s="425"/>
      <c r="AGR285" s="425"/>
      <c r="AGS285" s="425"/>
      <c r="AGT285" s="425"/>
      <c r="AGU285" s="425"/>
      <c r="AGV285" s="425"/>
      <c r="AGW285" s="425"/>
      <c r="AGX285" s="425"/>
      <c r="AGY285" s="425"/>
      <c r="AGZ285" s="425"/>
      <c r="AHA285" s="425"/>
      <c r="AHB285" s="425"/>
      <c r="AHC285" s="425"/>
      <c r="AHD285" s="425"/>
      <c r="AHE285" s="425"/>
      <c r="AHF285" s="425"/>
      <c r="AHG285" s="425"/>
      <c r="AHH285" s="425"/>
      <c r="AHI285" s="425"/>
      <c r="AHJ285" s="425"/>
      <c r="AHK285" s="425"/>
      <c r="AHL285" s="425"/>
      <c r="AHM285" s="425"/>
      <c r="AHN285" s="425"/>
      <c r="AHO285" s="425"/>
      <c r="AHP285" s="425"/>
      <c r="AHQ285" s="425"/>
      <c r="AHR285" s="425"/>
      <c r="AHS285" s="425"/>
      <c r="AHT285" s="425"/>
      <c r="AHU285" s="425"/>
      <c r="AHV285" s="425"/>
      <c r="AHW285" s="425"/>
      <c r="AHX285" s="425"/>
      <c r="AHY285" s="425"/>
      <c r="AHZ285" s="425"/>
      <c r="AIA285" s="425"/>
      <c r="AIB285" s="425"/>
      <c r="AIC285" s="425"/>
      <c r="AID285" s="425"/>
      <c r="AIE285" s="425"/>
      <c r="AIF285" s="425"/>
      <c r="AIG285" s="425"/>
      <c r="AIH285" s="425"/>
      <c r="AII285" s="425"/>
      <c r="AIJ285" s="425"/>
      <c r="AIK285" s="425"/>
      <c r="AIL285" s="425"/>
      <c r="AIM285" s="425"/>
      <c r="AIN285" s="425"/>
      <c r="AIO285" s="425"/>
      <c r="AIP285" s="425"/>
      <c r="AIQ285" s="425"/>
      <c r="AIR285" s="425"/>
      <c r="AIS285" s="425"/>
      <c r="AIT285" s="425"/>
      <c r="AIU285" s="425"/>
      <c r="AIV285" s="425"/>
      <c r="AIW285" s="425"/>
      <c r="AIX285" s="425"/>
      <c r="AIY285" s="425"/>
      <c r="AIZ285" s="425"/>
      <c r="AJA285" s="425"/>
      <c r="AJB285" s="425"/>
      <c r="AJC285" s="425"/>
      <c r="AJD285" s="425"/>
      <c r="AJE285" s="425"/>
      <c r="AJF285" s="425"/>
      <c r="AJG285" s="425"/>
      <c r="AJH285" s="425"/>
      <c r="AJI285" s="425"/>
      <c r="AJJ285" s="425"/>
      <c r="AJK285" s="425"/>
      <c r="AJL285" s="425"/>
      <c r="AJM285" s="425"/>
      <c r="AJN285" s="425"/>
      <c r="AJO285" s="425"/>
      <c r="AJP285" s="425"/>
      <c r="AJQ285" s="425"/>
      <c r="AJR285" s="425"/>
      <c r="AJS285" s="425"/>
      <c r="AJT285" s="425"/>
      <c r="AJU285" s="425"/>
      <c r="AJV285" s="425"/>
      <c r="AJW285" s="425"/>
      <c r="AJX285" s="425"/>
      <c r="AJY285" s="425"/>
      <c r="AJZ285" s="425"/>
      <c r="AKA285" s="425"/>
      <c r="AKB285" s="425"/>
      <c r="AKC285" s="425"/>
      <c r="AKD285" s="425"/>
      <c r="AKE285" s="425"/>
      <c r="AKF285" s="425"/>
      <c r="AKG285" s="425"/>
      <c r="AKH285" s="425"/>
      <c r="AKI285" s="425"/>
      <c r="AKJ285" s="425"/>
      <c r="AKK285" s="425"/>
      <c r="AKL285" s="425"/>
      <c r="AKM285" s="425"/>
      <c r="AKN285" s="425"/>
      <c r="AKO285" s="425"/>
      <c r="AKP285" s="425"/>
      <c r="AKQ285" s="425"/>
      <c r="AKR285" s="425"/>
      <c r="AKS285" s="425"/>
      <c r="AKT285" s="425"/>
      <c r="AKU285" s="425"/>
      <c r="AKV285" s="425"/>
      <c r="AKW285" s="425"/>
      <c r="AKX285" s="425"/>
      <c r="AKY285" s="425"/>
      <c r="AKZ285" s="425"/>
      <c r="ALA285" s="425"/>
      <c r="ALB285" s="425"/>
      <c r="ALC285" s="425"/>
      <c r="ALD285" s="425"/>
      <c r="ALE285" s="425"/>
      <c r="ALF285" s="425"/>
      <c r="ALG285" s="425"/>
      <c r="ALH285" s="425"/>
      <c r="ALI285" s="425"/>
      <c r="ALJ285" s="425"/>
      <c r="ALK285" s="425"/>
      <c r="ALL285" s="425"/>
      <c r="ALM285" s="425"/>
      <c r="ALN285" s="425"/>
      <c r="ALO285" s="425"/>
      <c r="ALP285" s="425"/>
      <c r="ALQ285" s="425"/>
      <c r="ALR285" s="425"/>
      <c r="ALS285" s="425"/>
      <c r="ALT285" s="425"/>
      <c r="ALU285" s="425"/>
      <c r="ALV285" s="425"/>
      <c r="ALW285" s="425"/>
      <c r="ALX285" s="425"/>
      <c r="ALY285" s="425"/>
      <c r="ALZ285" s="425"/>
      <c r="AMA285" s="425"/>
      <c r="AMB285" s="425"/>
      <c r="AMC285" s="425"/>
      <c r="AMD285" s="425"/>
      <c r="AME285" s="425"/>
      <c r="AMF285" s="425"/>
      <c r="AMG285" s="425"/>
      <c r="AMH285" s="425"/>
      <c r="AMI285" s="425"/>
      <c r="AMJ285" s="425"/>
      <c r="AMK285" s="425"/>
      <c r="AML285" s="425"/>
      <c r="AMM285" s="425"/>
      <c r="AMN285" s="425"/>
      <c r="AMO285" s="425"/>
      <c r="AMP285" s="425"/>
      <c r="AMQ285" s="425"/>
      <c r="AMR285" s="425"/>
      <c r="AMS285" s="425"/>
      <c r="AMT285" s="425"/>
      <c r="AMU285" s="425"/>
      <c r="AMV285" s="425"/>
      <c r="AMW285" s="425"/>
      <c r="AMX285" s="425"/>
      <c r="AMY285" s="425"/>
      <c r="AMZ285" s="425"/>
      <c r="ANA285" s="425"/>
      <c r="ANB285" s="425"/>
      <c r="ANC285" s="425"/>
      <c r="AND285" s="425"/>
      <c r="ANE285" s="425"/>
      <c r="ANF285" s="425"/>
      <c r="ANG285" s="425"/>
      <c r="ANH285" s="425"/>
      <c r="ANI285" s="425"/>
      <c r="ANJ285" s="425"/>
      <c r="ANK285" s="425"/>
      <c r="ANL285" s="425"/>
      <c r="ANM285" s="425"/>
      <c r="ANN285" s="425"/>
      <c r="ANO285" s="425"/>
      <c r="ANP285" s="425"/>
      <c r="ANQ285" s="425"/>
      <c r="ANR285" s="425"/>
      <c r="ANS285" s="425"/>
      <c r="ANT285" s="425"/>
      <c r="ANU285" s="425"/>
      <c r="ANV285" s="425"/>
      <c r="ANW285" s="425"/>
      <c r="ANX285" s="425"/>
      <c r="ANY285" s="425"/>
      <c r="ANZ285" s="425"/>
      <c r="AOA285" s="425"/>
      <c r="AOB285" s="425"/>
      <c r="AOC285" s="425"/>
      <c r="AOD285" s="425"/>
      <c r="AOE285" s="425"/>
      <c r="AOF285" s="425"/>
      <c r="AOG285" s="425"/>
      <c r="AOH285" s="425"/>
      <c r="AOI285" s="425"/>
      <c r="AOJ285" s="425"/>
      <c r="AOK285" s="425"/>
      <c r="AOL285" s="425"/>
      <c r="AOM285" s="425"/>
      <c r="AON285" s="425"/>
      <c r="AOO285" s="425"/>
      <c r="AOP285" s="425"/>
      <c r="AOQ285" s="425"/>
      <c r="AOR285" s="425"/>
      <c r="AOS285" s="425"/>
      <c r="AOT285" s="425"/>
      <c r="AOU285" s="425"/>
      <c r="AOV285" s="425"/>
      <c r="AOW285" s="425"/>
      <c r="AOX285" s="425"/>
      <c r="AOY285" s="425"/>
      <c r="AOZ285" s="425"/>
      <c r="APA285" s="425"/>
      <c r="APB285" s="425"/>
      <c r="APC285" s="425"/>
      <c r="APD285" s="425"/>
      <c r="APE285" s="425"/>
      <c r="APF285" s="425"/>
      <c r="APG285" s="425"/>
      <c r="APH285" s="425"/>
      <c r="API285" s="425"/>
      <c r="APJ285" s="425"/>
      <c r="APK285" s="425"/>
      <c r="APL285" s="425"/>
      <c r="APM285" s="425"/>
      <c r="APN285" s="425"/>
      <c r="APO285" s="425"/>
      <c r="APP285" s="425"/>
      <c r="APQ285" s="425"/>
      <c r="APR285" s="425"/>
      <c r="APS285" s="425"/>
      <c r="APT285" s="425"/>
      <c r="APU285" s="425"/>
      <c r="APV285" s="425"/>
      <c r="APW285" s="425"/>
      <c r="APX285" s="425"/>
      <c r="APY285" s="425"/>
      <c r="APZ285" s="425"/>
      <c r="AQA285" s="425"/>
      <c r="AQB285" s="425"/>
      <c r="AQC285" s="425"/>
      <c r="AQD285" s="425"/>
      <c r="AQE285" s="425"/>
      <c r="AQF285" s="425"/>
      <c r="AQG285" s="425"/>
      <c r="AQH285" s="425"/>
      <c r="AQI285" s="425"/>
      <c r="AQJ285" s="425"/>
      <c r="AQK285" s="425"/>
      <c r="AQL285" s="425"/>
      <c r="AQM285" s="425"/>
      <c r="AQN285" s="425"/>
      <c r="AQO285" s="425"/>
      <c r="AQP285" s="425"/>
      <c r="AQQ285" s="425"/>
      <c r="AQR285" s="425"/>
      <c r="AQS285" s="425"/>
      <c r="AQT285" s="425"/>
      <c r="AQU285" s="425"/>
      <c r="AQV285" s="425"/>
      <c r="AQW285" s="425"/>
      <c r="AQX285" s="425"/>
      <c r="AQY285" s="425"/>
      <c r="AQZ285" s="425"/>
      <c r="ARA285" s="425"/>
      <c r="ARB285" s="425"/>
      <c r="ARC285" s="425"/>
      <c r="ARD285" s="425"/>
      <c r="ARE285" s="425"/>
      <c r="ARF285" s="425"/>
      <c r="ARG285" s="425"/>
      <c r="ARH285" s="425"/>
      <c r="ARI285" s="425"/>
      <c r="ARJ285" s="425"/>
      <c r="ARK285" s="425"/>
      <c r="ARL285" s="425"/>
      <c r="ARM285" s="425"/>
      <c r="ARN285" s="425"/>
      <c r="ARO285" s="425"/>
      <c r="ARP285" s="425"/>
      <c r="ARQ285" s="425"/>
      <c r="ARR285" s="425"/>
      <c r="ARS285" s="425"/>
      <c r="ART285" s="425"/>
      <c r="ARU285" s="425"/>
      <c r="ARV285" s="425"/>
      <c r="ARW285" s="425"/>
      <c r="ARX285" s="425"/>
      <c r="ARY285" s="425"/>
      <c r="ARZ285" s="425"/>
      <c r="ASA285" s="425"/>
      <c r="ASB285" s="425"/>
      <c r="ASC285" s="425"/>
      <c r="ASD285" s="425"/>
      <c r="ASE285" s="425"/>
      <c r="ASF285" s="425"/>
      <c r="ASG285" s="425"/>
      <c r="ASH285" s="425"/>
      <c r="ASI285" s="425"/>
      <c r="ASJ285" s="425"/>
      <c r="ASK285" s="425"/>
      <c r="ASL285" s="425"/>
      <c r="ASM285" s="425"/>
      <c r="ASN285" s="425"/>
      <c r="ASO285" s="425"/>
      <c r="ASP285" s="425"/>
      <c r="ASQ285" s="425"/>
      <c r="ASR285" s="425"/>
      <c r="ASS285" s="425"/>
      <c r="AST285" s="425"/>
      <c r="ASU285" s="425"/>
      <c r="ASV285" s="425"/>
      <c r="ASW285" s="425"/>
      <c r="ASX285" s="425"/>
      <c r="ASY285" s="425"/>
      <c r="ASZ285" s="425"/>
      <c r="ATA285" s="425"/>
      <c r="ATB285" s="425"/>
      <c r="ATC285" s="425"/>
      <c r="ATD285" s="425"/>
      <c r="ATE285" s="425"/>
      <c r="ATF285" s="425"/>
      <c r="ATG285" s="425"/>
      <c r="ATH285" s="425"/>
      <c r="ATI285" s="425"/>
      <c r="ATJ285" s="425"/>
      <c r="ATK285" s="425"/>
      <c r="ATL285" s="425"/>
      <c r="ATM285" s="425"/>
      <c r="ATN285" s="425"/>
      <c r="ATO285" s="425"/>
      <c r="ATP285" s="425"/>
      <c r="ATQ285" s="425"/>
      <c r="ATR285" s="425"/>
      <c r="ATS285" s="425"/>
      <c r="ATT285" s="425"/>
      <c r="ATU285" s="425"/>
      <c r="ATV285" s="425"/>
      <c r="ATW285" s="425"/>
      <c r="ATX285" s="425"/>
      <c r="ATY285" s="425"/>
      <c r="ATZ285" s="425"/>
      <c r="AUA285" s="425"/>
      <c r="AUB285" s="425"/>
      <c r="AUC285" s="425"/>
      <c r="AUD285" s="425"/>
      <c r="AUE285" s="425"/>
      <c r="AUF285" s="425"/>
      <c r="AUG285" s="425"/>
      <c r="AUH285" s="425"/>
      <c r="AUI285" s="425"/>
      <c r="AUJ285" s="425"/>
      <c r="AUK285" s="425"/>
      <c r="AUL285" s="425"/>
      <c r="AUM285" s="425"/>
      <c r="AUN285" s="425"/>
      <c r="AUO285" s="425"/>
      <c r="AUP285" s="425"/>
      <c r="AUQ285" s="425"/>
      <c r="AUR285" s="425"/>
      <c r="AUS285" s="425"/>
      <c r="AUT285" s="425"/>
      <c r="AUU285" s="425"/>
      <c r="AUV285" s="425"/>
      <c r="AUW285" s="425"/>
      <c r="AUX285" s="425"/>
      <c r="AUY285" s="425"/>
      <c r="AUZ285" s="425"/>
      <c r="AVA285" s="425"/>
      <c r="AVB285" s="425"/>
      <c r="AVC285" s="425"/>
      <c r="AVD285" s="425"/>
      <c r="AVE285" s="425"/>
      <c r="AVF285" s="425"/>
      <c r="AVG285" s="425"/>
      <c r="AVH285" s="425"/>
      <c r="AVI285" s="425"/>
      <c r="AVJ285" s="425"/>
      <c r="AVK285" s="425"/>
      <c r="AVL285" s="425"/>
      <c r="AVM285" s="425"/>
      <c r="AVN285" s="425"/>
      <c r="AVO285" s="425"/>
      <c r="AVP285" s="425"/>
      <c r="AVQ285" s="425"/>
      <c r="AVR285" s="425"/>
      <c r="AVS285" s="425"/>
      <c r="AVT285" s="425"/>
      <c r="AVU285" s="425"/>
      <c r="AVV285" s="425"/>
      <c r="AVW285" s="425"/>
      <c r="AVX285" s="425"/>
      <c r="AVY285" s="425"/>
      <c r="AVZ285" s="425"/>
      <c r="AWA285" s="425"/>
      <c r="AWB285" s="425"/>
      <c r="AWC285" s="425"/>
      <c r="AWD285" s="425"/>
      <c r="AWE285" s="425"/>
      <c r="AWF285" s="425"/>
      <c r="AWG285" s="425"/>
      <c r="AWH285" s="425"/>
      <c r="AWI285" s="425"/>
      <c r="AWJ285" s="425"/>
      <c r="AWK285" s="425"/>
      <c r="AWL285" s="425"/>
      <c r="AWM285" s="425"/>
      <c r="AWN285" s="425"/>
      <c r="AWO285" s="425"/>
      <c r="AWP285" s="425"/>
      <c r="AWQ285" s="425"/>
      <c r="AWR285" s="425"/>
      <c r="AWS285" s="425"/>
      <c r="AWT285" s="425"/>
      <c r="AWU285" s="425"/>
      <c r="AWV285" s="425"/>
      <c r="AWW285" s="425"/>
      <c r="AWX285" s="425"/>
      <c r="AWY285" s="425"/>
      <c r="AWZ285" s="425"/>
      <c r="AXA285" s="425"/>
      <c r="AXB285" s="425"/>
      <c r="AXC285" s="425"/>
      <c r="AXD285" s="425"/>
      <c r="AXE285" s="425"/>
      <c r="AXF285" s="425"/>
      <c r="AXG285" s="425"/>
      <c r="AXH285" s="425"/>
      <c r="AXI285" s="425"/>
      <c r="AXJ285" s="425"/>
      <c r="AXK285" s="425"/>
      <c r="AXL285" s="425"/>
      <c r="AXM285" s="425"/>
      <c r="AXN285" s="425"/>
      <c r="AXO285" s="425"/>
      <c r="AXP285" s="425"/>
      <c r="AXQ285" s="425"/>
      <c r="AXR285" s="425"/>
      <c r="AXS285" s="425"/>
      <c r="AXT285" s="425"/>
      <c r="AXU285" s="425"/>
      <c r="AXV285" s="425"/>
      <c r="AXW285" s="425"/>
      <c r="AXX285" s="425"/>
      <c r="AXY285" s="425"/>
      <c r="AXZ285" s="425"/>
      <c r="AYA285" s="425"/>
      <c r="AYB285" s="425"/>
      <c r="AYC285" s="425"/>
      <c r="AYD285" s="425"/>
      <c r="AYE285" s="425"/>
      <c r="AYF285" s="425"/>
      <c r="AYG285" s="425"/>
      <c r="AYH285" s="425"/>
      <c r="AYI285" s="425"/>
      <c r="AYJ285" s="425"/>
      <c r="AYK285" s="425"/>
      <c r="AYL285" s="425"/>
      <c r="AYM285" s="425"/>
      <c r="AYN285" s="425"/>
      <c r="AYO285" s="425"/>
      <c r="AYP285" s="425"/>
      <c r="AYQ285" s="425"/>
      <c r="AYR285" s="425"/>
      <c r="AYS285" s="425"/>
      <c r="AYT285" s="425"/>
      <c r="AYU285" s="425"/>
      <c r="AYV285" s="425"/>
      <c r="AYW285" s="425"/>
      <c r="AYX285" s="425"/>
      <c r="AYY285" s="425"/>
      <c r="AYZ285" s="425"/>
      <c r="AZA285" s="425"/>
      <c r="AZB285" s="425"/>
      <c r="AZC285" s="425"/>
      <c r="AZD285" s="425"/>
      <c r="AZE285" s="425"/>
      <c r="AZF285" s="425"/>
      <c r="AZG285" s="425"/>
      <c r="AZH285" s="425"/>
      <c r="AZI285" s="425"/>
      <c r="AZJ285" s="425"/>
      <c r="AZK285" s="425"/>
      <c r="AZL285" s="425"/>
      <c r="AZM285" s="425"/>
      <c r="AZN285" s="425"/>
      <c r="AZO285" s="425"/>
      <c r="AZP285" s="425"/>
      <c r="AZQ285" s="425"/>
      <c r="AZR285" s="425"/>
      <c r="AZS285" s="425"/>
      <c r="AZT285" s="425"/>
      <c r="AZU285" s="425"/>
      <c r="AZV285" s="425"/>
      <c r="AZW285" s="425"/>
      <c r="AZX285" s="425"/>
      <c r="AZY285" s="425"/>
      <c r="AZZ285" s="425"/>
      <c r="BAA285" s="425"/>
      <c r="BAB285" s="425"/>
      <c r="BAC285" s="425"/>
      <c r="BAD285" s="425"/>
      <c r="BAE285" s="425"/>
      <c r="BAF285" s="425"/>
      <c r="BAG285" s="425"/>
      <c r="BAH285" s="425"/>
      <c r="BAI285" s="425"/>
      <c r="BAJ285" s="425"/>
      <c r="BAK285" s="425"/>
      <c r="BAL285" s="425"/>
      <c r="BAM285" s="425"/>
      <c r="BAN285" s="425"/>
      <c r="BAO285" s="425"/>
      <c r="BAP285" s="425"/>
      <c r="BAQ285" s="425"/>
      <c r="BAR285" s="425"/>
      <c r="BAS285" s="425"/>
      <c r="BAT285" s="425"/>
      <c r="BAU285" s="425"/>
      <c r="BAV285" s="425"/>
      <c r="BAW285" s="425"/>
      <c r="BAX285" s="425"/>
      <c r="BAY285" s="425"/>
      <c r="BAZ285" s="425"/>
      <c r="BBA285" s="425"/>
      <c r="BBB285" s="425"/>
      <c r="BBC285" s="425"/>
      <c r="BBD285" s="425"/>
      <c r="BBE285" s="425"/>
      <c r="BBF285" s="425"/>
      <c r="BBG285" s="425"/>
      <c r="BBH285" s="425"/>
      <c r="BBI285" s="425"/>
      <c r="BBJ285" s="425"/>
      <c r="BBK285" s="425"/>
      <c r="BBL285" s="425"/>
      <c r="BBM285" s="425"/>
      <c r="BBN285" s="425"/>
      <c r="BBO285" s="425"/>
      <c r="BBP285" s="425"/>
      <c r="BBQ285" s="425"/>
      <c r="BBR285" s="425"/>
      <c r="BBS285" s="425"/>
      <c r="BBT285" s="425"/>
      <c r="BBU285" s="425"/>
      <c r="BBV285" s="425"/>
      <c r="BBW285" s="425"/>
      <c r="BBX285" s="425"/>
      <c r="BBY285" s="425"/>
      <c r="BBZ285" s="425"/>
      <c r="BCA285" s="425"/>
      <c r="BCB285" s="425"/>
      <c r="BCC285" s="425"/>
      <c r="BCD285" s="425"/>
      <c r="BCE285" s="425"/>
      <c r="BCF285" s="425"/>
      <c r="BCG285" s="425"/>
      <c r="BCH285" s="425"/>
      <c r="BCI285" s="425"/>
      <c r="BCJ285" s="425"/>
      <c r="BCK285" s="425"/>
      <c r="BCL285" s="425"/>
      <c r="BCM285" s="425"/>
      <c r="BCN285" s="425"/>
      <c r="BCO285" s="425"/>
      <c r="BCP285" s="425"/>
      <c r="BCQ285" s="425"/>
      <c r="BCR285" s="425"/>
      <c r="BCS285" s="425"/>
      <c r="BCT285" s="425"/>
      <c r="BCU285" s="425"/>
      <c r="BCV285" s="425"/>
      <c r="BCW285" s="425"/>
      <c r="BCX285" s="425"/>
      <c r="BCY285" s="425"/>
      <c r="BCZ285" s="425"/>
      <c r="BDA285" s="425"/>
      <c r="BDB285" s="425"/>
      <c r="BDC285" s="425"/>
      <c r="BDD285" s="425"/>
      <c r="BDE285" s="425"/>
      <c r="BDF285" s="425"/>
      <c r="BDG285" s="425"/>
      <c r="BDH285" s="425"/>
      <c r="BDI285" s="425"/>
      <c r="BDJ285" s="425"/>
      <c r="BDK285" s="425"/>
      <c r="BDL285" s="425"/>
      <c r="BDM285" s="425"/>
      <c r="BDN285" s="425"/>
      <c r="BDO285" s="425"/>
      <c r="BDP285" s="425"/>
      <c r="BDQ285" s="425"/>
      <c r="BDR285" s="425"/>
      <c r="BDS285" s="425"/>
      <c r="BDT285" s="425"/>
      <c r="BDU285" s="425"/>
      <c r="BDV285" s="425"/>
      <c r="BDW285" s="425"/>
      <c r="BDX285" s="425"/>
      <c r="BDY285" s="425"/>
      <c r="BDZ285" s="425"/>
      <c r="BEA285" s="425"/>
      <c r="BEB285" s="425"/>
      <c r="BEC285" s="425"/>
      <c r="BED285" s="425"/>
      <c r="BEE285" s="425"/>
      <c r="BEF285" s="425"/>
      <c r="BEG285" s="425"/>
      <c r="BEH285" s="425"/>
      <c r="BEI285" s="425"/>
      <c r="BEJ285" s="425"/>
      <c r="BEK285" s="425"/>
      <c r="BEL285" s="425"/>
      <c r="BEM285" s="425"/>
      <c r="BEN285" s="425"/>
      <c r="BEO285" s="425"/>
      <c r="BEP285" s="425"/>
      <c r="BEQ285" s="425"/>
      <c r="BER285" s="425"/>
      <c r="BES285" s="425"/>
      <c r="BET285" s="425"/>
      <c r="BEU285" s="425"/>
      <c r="BEV285" s="425"/>
      <c r="BEW285" s="425"/>
      <c r="BEX285" s="425"/>
      <c r="BEY285" s="425"/>
      <c r="BEZ285" s="425"/>
      <c r="BFA285" s="425"/>
      <c r="BFB285" s="425"/>
      <c r="BFC285" s="425"/>
      <c r="BFD285" s="425"/>
      <c r="BFE285" s="425"/>
      <c r="BFF285" s="425"/>
      <c r="BFG285" s="425"/>
      <c r="BFH285" s="425"/>
      <c r="BFI285" s="425"/>
      <c r="BFJ285" s="425"/>
      <c r="BFK285" s="425"/>
      <c r="BFL285" s="425"/>
      <c r="BFM285" s="425"/>
      <c r="BFN285" s="425"/>
      <c r="BFO285" s="425"/>
      <c r="BFP285" s="425"/>
      <c r="BFQ285" s="425"/>
      <c r="BFR285" s="425"/>
      <c r="BFS285" s="425"/>
      <c r="BFT285" s="425"/>
      <c r="BFU285" s="425"/>
      <c r="BFV285" s="425"/>
      <c r="BFW285" s="425"/>
      <c r="BFX285" s="425"/>
      <c r="BFY285" s="425"/>
      <c r="BFZ285" s="425"/>
      <c r="BGA285" s="425"/>
      <c r="BGB285" s="425"/>
      <c r="BGC285" s="425"/>
      <c r="BGD285" s="425"/>
      <c r="BGE285" s="425"/>
      <c r="BGF285" s="425"/>
      <c r="BGG285" s="425"/>
      <c r="BGH285" s="425"/>
      <c r="BGI285" s="425"/>
      <c r="BGJ285" s="425"/>
      <c r="BGK285" s="425"/>
      <c r="BGL285" s="425"/>
      <c r="BGM285" s="425"/>
      <c r="BGN285" s="425"/>
      <c r="BGO285" s="425"/>
      <c r="BGP285" s="425"/>
      <c r="BGQ285" s="425"/>
      <c r="BGR285" s="425"/>
      <c r="BGS285" s="425"/>
      <c r="BGT285" s="425"/>
      <c r="BGU285" s="425"/>
      <c r="BGV285" s="425"/>
      <c r="BGW285" s="425"/>
      <c r="BGX285" s="425"/>
      <c r="BGY285" s="425"/>
      <c r="BGZ285" s="425"/>
      <c r="BHA285" s="425"/>
      <c r="BHB285" s="425"/>
      <c r="BHC285" s="425"/>
      <c r="BHD285" s="425"/>
      <c r="BHE285" s="425"/>
      <c r="BHF285" s="425"/>
      <c r="BHG285" s="425"/>
      <c r="BHH285" s="425"/>
      <c r="BHI285" s="425"/>
      <c r="BHJ285" s="425"/>
      <c r="BHK285" s="425"/>
      <c r="BHL285" s="425"/>
      <c r="BHM285" s="425"/>
      <c r="BHN285" s="425"/>
      <c r="BHO285" s="425"/>
      <c r="BHP285" s="425"/>
      <c r="BHQ285" s="425"/>
      <c r="BHR285" s="425"/>
      <c r="BHS285" s="425"/>
      <c r="BHT285" s="425"/>
      <c r="BHU285" s="425"/>
      <c r="BHV285" s="425"/>
      <c r="BHW285" s="425"/>
      <c r="BHX285" s="425"/>
      <c r="BHY285" s="425"/>
      <c r="BHZ285" s="425"/>
      <c r="BIA285" s="425"/>
      <c r="BIB285" s="425"/>
      <c r="BIC285" s="425"/>
      <c r="BID285" s="425"/>
      <c r="BIE285" s="425"/>
      <c r="BIF285" s="425"/>
      <c r="BIG285" s="425"/>
      <c r="BIH285" s="425"/>
      <c r="BII285" s="425"/>
      <c r="BIJ285" s="425"/>
      <c r="BIK285" s="425"/>
      <c r="BIL285" s="425"/>
      <c r="BIM285" s="425"/>
      <c r="BIN285" s="425"/>
      <c r="BIO285" s="425"/>
      <c r="BIP285" s="425"/>
      <c r="BIQ285" s="425"/>
      <c r="BIR285" s="425"/>
      <c r="BIS285" s="425"/>
      <c r="BIT285" s="425"/>
      <c r="BIU285" s="425"/>
      <c r="BIV285" s="425"/>
      <c r="BIW285" s="425"/>
      <c r="BIX285" s="425"/>
      <c r="BIY285" s="425"/>
      <c r="BIZ285" s="425"/>
      <c r="BJA285" s="425"/>
      <c r="BJB285" s="425"/>
      <c r="BJC285" s="425"/>
      <c r="BJD285" s="425"/>
      <c r="BJE285" s="425"/>
      <c r="BJF285" s="425"/>
      <c r="BJG285" s="425"/>
      <c r="BJH285" s="425"/>
      <c r="BJI285" s="425"/>
      <c r="BJJ285" s="425"/>
      <c r="BJK285" s="425"/>
      <c r="BJL285" s="425"/>
      <c r="BJM285" s="425"/>
      <c r="BJN285" s="425"/>
      <c r="BJO285" s="425"/>
      <c r="BJP285" s="425"/>
      <c r="BJQ285" s="425"/>
      <c r="BJR285" s="425"/>
      <c r="BJS285" s="425"/>
      <c r="BJT285" s="425"/>
      <c r="BJU285" s="425"/>
      <c r="BJV285" s="425"/>
      <c r="BJW285" s="425"/>
      <c r="BJX285" s="425"/>
      <c r="BJY285" s="425"/>
      <c r="BJZ285" s="425"/>
      <c r="BKA285" s="425"/>
      <c r="BKB285" s="425"/>
      <c r="BKC285" s="425"/>
      <c r="BKD285" s="425"/>
      <c r="BKE285" s="425"/>
      <c r="BKF285" s="425"/>
      <c r="BKG285" s="425"/>
      <c r="BKH285" s="425"/>
      <c r="BKI285" s="425"/>
      <c r="BKJ285" s="425"/>
      <c r="BKK285" s="425"/>
      <c r="BKL285" s="425"/>
      <c r="BKM285" s="425"/>
      <c r="BKN285" s="425"/>
      <c r="BKO285" s="425"/>
      <c r="BKP285" s="425"/>
      <c r="BKQ285" s="425"/>
      <c r="BKR285" s="425"/>
      <c r="BKS285" s="425"/>
      <c r="BKT285" s="425"/>
      <c r="BKU285" s="425"/>
      <c r="BKV285" s="425"/>
      <c r="BKW285" s="425"/>
      <c r="BKX285" s="425"/>
      <c r="BKY285" s="425"/>
      <c r="BKZ285" s="425"/>
      <c r="BLA285" s="425"/>
      <c r="BLB285" s="425"/>
      <c r="BLC285" s="425"/>
      <c r="BLD285" s="425"/>
      <c r="BLE285" s="425"/>
      <c r="BLF285" s="425"/>
      <c r="BLG285" s="425"/>
      <c r="BLH285" s="425"/>
      <c r="BLI285" s="425"/>
      <c r="BLJ285" s="425"/>
      <c r="BLK285" s="425"/>
      <c r="BLL285" s="425"/>
      <c r="BLM285" s="425"/>
      <c r="BLN285" s="425"/>
      <c r="BLO285" s="425"/>
      <c r="BLP285" s="425"/>
      <c r="BLQ285" s="425"/>
      <c r="BLR285" s="425"/>
      <c r="BLS285" s="425"/>
      <c r="BLT285" s="425"/>
      <c r="BLU285" s="425"/>
      <c r="BLV285" s="425"/>
      <c r="BLW285" s="425"/>
      <c r="BLX285" s="425"/>
      <c r="BLY285" s="425"/>
      <c r="BLZ285" s="425"/>
      <c r="BMA285" s="425"/>
      <c r="BMB285" s="425"/>
      <c r="BMC285" s="425"/>
      <c r="BMD285" s="425"/>
      <c r="BME285" s="425"/>
      <c r="BMF285" s="425"/>
      <c r="BMG285" s="425"/>
      <c r="BMH285" s="425"/>
      <c r="BMI285" s="425"/>
      <c r="BMJ285" s="425"/>
      <c r="BMK285" s="425"/>
      <c r="BML285" s="425"/>
      <c r="BMM285" s="425"/>
      <c r="BMN285" s="425"/>
      <c r="BMO285" s="425"/>
      <c r="BMP285" s="425"/>
      <c r="BMQ285" s="425"/>
      <c r="BMR285" s="425"/>
      <c r="BMS285" s="425"/>
      <c r="BMT285" s="425"/>
      <c r="BMU285" s="425"/>
      <c r="BMV285" s="425"/>
      <c r="BMW285" s="425"/>
      <c r="BMX285" s="425"/>
      <c r="BMY285" s="425"/>
      <c r="BMZ285" s="425"/>
      <c r="BNA285" s="425"/>
      <c r="BNB285" s="425"/>
      <c r="BNC285" s="425"/>
      <c r="BND285" s="425"/>
      <c r="BNE285" s="425"/>
      <c r="BNF285" s="425"/>
      <c r="BNG285" s="425"/>
      <c r="BNH285" s="425"/>
      <c r="BNI285" s="425"/>
      <c r="BNJ285" s="425"/>
      <c r="BNK285" s="425"/>
      <c r="BNL285" s="425"/>
      <c r="BNM285" s="425"/>
      <c r="BNN285" s="425"/>
      <c r="BNO285" s="425"/>
      <c r="BNP285" s="425"/>
      <c r="BNQ285" s="425"/>
      <c r="BNR285" s="425"/>
      <c r="BNS285" s="425"/>
      <c r="BNT285" s="425"/>
      <c r="BNU285" s="425"/>
      <c r="BNV285" s="425"/>
      <c r="BNW285" s="425"/>
      <c r="BNX285" s="425"/>
      <c r="BNY285" s="425"/>
      <c r="BNZ285" s="425"/>
      <c r="BOA285" s="425"/>
      <c r="BOB285" s="425"/>
      <c r="BOC285" s="425"/>
      <c r="BOD285" s="425"/>
      <c r="BOE285" s="425"/>
      <c r="BOF285" s="425"/>
      <c r="BOG285" s="425"/>
      <c r="BOH285" s="425"/>
      <c r="BOI285" s="425"/>
      <c r="BOJ285" s="425"/>
      <c r="BOK285" s="425"/>
      <c r="BOL285" s="425"/>
      <c r="BOM285" s="425"/>
      <c r="BON285" s="425"/>
      <c r="BOO285" s="425"/>
      <c r="BOP285" s="425"/>
      <c r="BOQ285" s="425"/>
      <c r="BOR285" s="425"/>
      <c r="BOS285" s="425"/>
      <c r="BOT285" s="425"/>
      <c r="BOU285" s="425"/>
      <c r="BOV285" s="425"/>
      <c r="BOW285" s="425"/>
      <c r="BOX285" s="425"/>
      <c r="BOY285" s="425"/>
      <c r="BOZ285" s="425"/>
      <c r="BPA285" s="425"/>
      <c r="BPB285" s="425"/>
      <c r="BPC285" s="425"/>
      <c r="BPD285" s="425"/>
      <c r="BPE285" s="425"/>
      <c r="BPF285" s="425"/>
      <c r="BPG285" s="425"/>
      <c r="BPH285" s="425"/>
      <c r="BPI285" s="425"/>
      <c r="BPJ285" s="425"/>
      <c r="BPK285" s="425"/>
      <c r="BPL285" s="425"/>
      <c r="BPM285" s="425"/>
      <c r="BPN285" s="425"/>
      <c r="BPO285" s="425"/>
      <c r="BPP285" s="425"/>
      <c r="BPQ285" s="425"/>
      <c r="BPR285" s="425"/>
      <c r="BPS285" s="425"/>
      <c r="BPT285" s="425"/>
      <c r="BPU285" s="425"/>
      <c r="BPV285" s="425"/>
      <c r="BPW285" s="425"/>
      <c r="BPX285" s="425"/>
      <c r="BPY285" s="425"/>
      <c r="BPZ285" s="425"/>
      <c r="BQA285" s="425"/>
      <c r="BQB285" s="425"/>
      <c r="BQC285" s="425"/>
      <c r="BQD285" s="425"/>
      <c r="BQE285" s="425"/>
      <c r="BQF285" s="425"/>
      <c r="BQG285" s="425"/>
      <c r="BQH285" s="425"/>
      <c r="BQI285" s="425"/>
      <c r="BQJ285" s="425"/>
      <c r="BQK285" s="425"/>
      <c r="BQL285" s="425"/>
      <c r="BQM285" s="425"/>
      <c r="BQN285" s="425"/>
      <c r="BQO285" s="425"/>
      <c r="BQP285" s="425"/>
      <c r="BQQ285" s="425"/>
      <c r="BQR285" s="425"/>
      <c r="BQS285" s="425"/>
      <c r="BQT285" s="425"/>
      <c r="BQU285" s="425"/>
      <c r="BQV285" s="425"/>
      <c r="BQW285" s="425"/>
      <c r="BQX285" s="425"/>
      <c r="BQY285" s="425"/>
      <c r="BQZ285" s="425"/>
      <c r="BRA285" s="425"/>
      <c r="BRB285" s="425"/>
      <c r="BRC285" s="425"/>
      <c r="BRD285" s="425"/>
      <c r="BRE285" s="425"/>
      <c r="BRF285" s="425"/>
      <c r="BRG285" s="425"/>
      <c r="BRH285" s="425"/>
      <c r="BRI285" s="425"/>
      <c r="BRJ285" s="425"/>
      <c r="BRK285" s="425"/>
      <c r="BRL285" s="425"/>
      <c r="BRM285" s="425"/>
      <c r="BRN285" s="425"/>
      <c r="BRO285" s="425"/>
      <c r="BRP285" s="425"/>
      <c r="BRQ285" s="425"/>
      <c r="BRR285" s="425"/>
      <c r="BRS285" s="425"/>
      <c r="BRT285" s="425"/>
      <c r="BRU285" s="425"/>
      <c r="BRV285" s="425"/>
      <c r="BRW285" s="425"/>
      <c r="BRX285" s="425"/>
      <c r="BRY285" s="425"/>
      <c r="BRZ285" s="425"/>
      <c r="BSA285" s="425"/>
      <c r="BSB285" s="425"/>
      <c r="BSC285" s="425"/>
      <c r="BSD285" s="425"/>
      <c r="BSE285" s="425"/>
      <c r="BSF285" s="425"/>
      <c r="BSG285" s="425"/>
      <c r="BSH285" s="425"/>
      <c r="BSI285" s="425"/>
      <c r="BSJ285" s="425"/>
      <c r="BSK285" s="425"/>
      <c r="BSL285" s="425"/>
      <c r="BSM285" s="425"/>
      <c r="BSN285" s="425"/>
      <c r="BSO285" s="425"/>
      <c r="BSP285" s="425"/>
      <c r="BSQ285" s="425"/>
      <c r="BSR285" s="425"/>
      <c r="BSS285" s="425"/>
      <c r="BST285" s="425"/>
      <c r="BSU285" s="425"/>
      <c r="BSV285" s="425"/>
      <c r="BSW285" s="425"/>
      <c r="BSX285" s="425"/>
      <c r="BSY285" s="425"/>
      <c r="BSZ285" s="425"/>
      <c r="BTA285" s="425"/>
      <c r="BTB285" s="425"/>
      <c r="BTC285" s="425"/>
      <c r="BTD285" s="425"/>
      <c r="BTE285" s="425"/>
      <c r="BTF285" s="425"/>
      <c r="BTG285" s="425"/>
      <c r="BTH285" s="425"/>
      <c r="BTI285" s="425"/>
      <c r="BTJ285" s="425"/>
      <c r="BTK285" s="425"/>
      <c r="BTL285" s="425"/>
      <c r="BTM285" s="425"/>
      <c r="BTN285" s="425"/>
      <c r="BTO285" s="425"/>
      <c r="BTP285" s="425"/>
      <c r="BTQ285" s="425"/>
      <c r="BTR285" s="425"/>
      <c r="BTS285" s="425"/>
      <c r="BTT285" s="425"/>
      <c r="BTU285" s="425"/>
      <c r="BTV285" s="425"/>
      <c r="BTW285" s="425"/>
      <c r="BTX285" s="425"/>
      <c r="BTY285" s="425"/>
      <c r="BTZ285" s="425"/>
      <c r="BUA285" s="425"/>
      <c r="BUB285" s="425"/>
      <c r="BUC285" s="425"/>
      <c r="BUD285" s="425"/>
      <c r="BUE285" s="425"/>
      <c r="BUF285" s="425"/>
      <c r="BUG285" s="425"/>
      <c r="BUH285" s="425"/>
      <c r="BUI285" s="425"/>
      <c r="BUJ285" s="425"/>
      <c r="BUK285" s="425"/>
      <c r="BUL285" s="425"/>
      <c r="BUM285" s="425"/>
      <c r="BUN285" s="425"/>
      <c r="BUO285" s="425"/>
      <c r="BUP285" s="425"/>
      <c r="BUQ285" s="425"/>
      <c r="BUR285" s="425"/>
      <c r="BUS285" s="425"/>
      <c r="BUT285" s="425"/>
      <c r="BUU285" s="425"/>
      <c r="BUV285" s="425"/>
      <c r="BUW285" s="425"/>
      <c r="BUX285" s="425"/>
      <c r="BUY285" s="425"/>
      <c r="BUZ285" s="425"/>
      <c r="BVA285" s="425"/>
      <c r="BVB285" s="425"/>
      <c r="BVC285" s="425"/>
      <c r="BVD285" s="425"/>
      <c r="BVE285" s="425"/>
      <c r="BVF285" s="425"/>
      <c r="BVG285" s="425"/>
      <c r="BVH285" s="425"/>
      <c r="BVI285" s="425"/>
      <c r="BVJ285" s="425"/>
      <c r="BVK285" s="425"/>
      <c r="BVL285" s="425"/>
      <c r="BVM285" s="425"/>
      <c r="BVN285" s="425"/>
      <c r="BVO285" s="425"/>
      <c r="BVP285" s="425"/>
      <c r="BVQ285" s="425"/>
      <c r="BVR285" s="425"/>
      <c r="BVS285" s="425"/>
      <c r="BVT285" s="425"/>
      <c r="BVU285" s="425"/>
      <c r="BVV285" s="425"/>
      <c r="BVW285" s="425"/>
      <c r="BVX285" s="425"/>
      <c r="BVY285" s="425"/>
      <c r="BVZ285" s="425"/>
      <c r="BWA285" s="425"/>
      <c r="BWB285" s="425"/>
      <c r="BWC285" s="425"/>
      <c r="BWD285" s="425"/>
      <c r="BWE285" s="425"/>
      <c r="BWF285" s="425"/>
      <c r="BWG285" s="425"/>
      <c r="BWH285" s="425"/>
      <c r="BWI285" s="425"/>
      <c r="BWJ285" s="425"/>
      <c r="BWK285" s="425"/>
      <c r="BWL285" s="425"/>
      <c r="BWM285" s="425"/>
      <c r="BWN285" s="425"/>
      <c r="BWO285" s="425"/>
      <c r="BWP285" s="425"/>
      <c r="BWQ285" s="425"/>
      <c r="BWR285" s="425"/>
      <c r="BWS285" s="425"/>
      <c r="BWT285" s="425"/>
      <c r="BWU285" s="425"/>
      <c r="BWV285" s="425"/>
      <c r="BWW285" s="425"/>
      <c r="BWX285" s="425"/>
      <c r="BWY285" s="425"/>
      <c r="BWZ285" s="425"/>
      <c r="BXA285" s="425"/>
      <c r="BXB285" s="425"/>
      <c r="BXC285" s="425"/>
      <c r="BXD285" s="425"/>
      <c r="BXE285" s="425"/>
      <c r="BXF285" s="425"/>
      <c r="BXG285" s="425"/>
      <c r="BXH285" s="425"/>
      <c r="BXI285" s="425"/>
      <c r="BXJ285" s="425"/>
      <c r="BXK285" s="425"/>
      <c r="BXL285" s="425"/>
      <c r="BXM285" s="425"/>
      <c r="BXN285" s="425"/>
      <c r="BXO285" s="425"/>
      <c r="BXP285" s="425"/>
      <c r="BXQ285" s="425"/>
      <c r="BXR285" s="425"/>
      <c r="BXS285" s="425"/>
      <c r="BXT285" s="425"/>
      <c r="BXU285" s="425"/>
      <c r="BXV285" s="425"/>
      <c r="BXW285" s="425"/>
      <c r="BXX285" s="425"/>
      <c r="BXY285" s="425"/>
      <c r="BXZ285" s="425"/>
      <c r="BYA285" s="425"/>
      <c r="BYB285" s="425"/>
      <c r="BYC285" s="425"/>
      <c r="BYD285" s="425"/>
      <c r="BYE285" s="425"/>
      <c r="BYF285" s="425"/>
      <c r="BYG285" s="425"/>
      <c r="BYH285" s="425"/>
      <c r="BYI285" s="425"/>
      <c r="BYJ285" s="425"/>
      <c r="BYK285" s="425"/>
      <c r="BYL285" s="425"/>
      <c r="BYM285" s="425"/>
      <c r="BYN285" s="425"/>
      <c r="BYO285" s="425"/>
      <c r="BYP285" s="425"/>
      <c r="BYQ285" s="425"/>
      <c r="BYR285" s="425"/>
      <c r="BYS285" s="425"/>
      <c r="BYT285" s="425"/>
      <c r="BYU285" s="425"/>
      <c r="BYV285" s="425"/>
      <c r="BYW285" s="425"/>
      <c r="BYX285" s="425"/>
      <c r="BYY285" s="425"/>
      <c r="BYZ285" s="425"/>
      <c r="BZA285" s="425"/>
      <c r="BZB285" s="425"/>
      <c r="BZC285" s="425"/>
      <c r="BZD285" s="425"/>
      <c r="BZE285" s="425"/>
      <c r="BZF285" s="425"/>
      <c r="BZG285" s="425"/>
      <c r="BZH285" s="425"/>
      <c r="BZI285" s="425"/>
      <c r="BZJ285" s="425"/>
      <c r="BZK285" s="425"/>
      <c r="BZL285" s="425"/>
      <c r="BZM285" s="425"/>
      <c r="BZN285" s="425"/>
      <c r="BZO285" s="425"/>
      <c r="BZP285" s="425"/>
      <c r="BZQ285" s="425"/>
      <c r="BZR285" s="425"/>
      <c r="BZS285" s="425"/>
      <c r="BZT285" s="425"/>
      <c r="BZU285" s="425"/>
      <c r="BZV285" s="425"/>
      <c r="BZW285" s="425"/>
      <c r="BZX285" s="425"/>
      <c r="BZY285" s="425"/>
      <c r="BZZ285" s="425"/>
      <c r="CAA285" s="425"/>
      <c r="CAB285" s="425"/>
      <c r="CAC285" s="425"/>
      <c r="CAD285" s="425"/>
      <c r="CAE285" s="425"/>
      <c r="CAF285" s="425"/>
      <c r="CAG285" s="425"/>
      <c r="CAH285" s="425"/>
      <c r="CAI285" s="425"/>
      <c r="CAJ285" s="425"/>
      <c r="CAK285" s="425"/>
      <c r="CAL285" s="425"/>
      <c r="CAM285" s="425"/>
      <c r="CAN285" s="425"/>
      <c r="CAO285" s="425"/>
      <c r="CAP285" s="425"/>
      <c r="CAQ285" s="425"/>
      <c r="CAR285" s="425"/>
      <c r="CAS285" s="425"/>
      <c r="CAT285" s="425"/>
      <c r="CAU285" s="425"/>
      <c r="CAV285" s="425"/>
      <c r="CAW285" s="425"/>
      <c r="CAX285" s="425"/>
      <c r="CAY285" s="425"/>
      <c r="CAZ285" s="425"/>
      <c r="CBA285" s="425"/>
      <c r="CBB285" s="425"/>
      <c r="CBC285" s="425"/>
      <c r="CBD285" s="425"/>
      <c r="CBE285" s="425"/>
      <c r="CBF285" s="425"/>
      <c r="CBG285" s="425"/>
      <c r="CBH285" s="425"/>
      <c r="CBI285" s="425"/>
      <c r="CBJ285" s="425"/>
      <c r="CBK285" s="425"/>
      <c r="CBL285" s="425"/>
      <c r="CBM285" s="425"/>
      <c r="CBN285" s="425"/>
      <c r="CBO285" s="425"/>
      <c r="CBP285" s="425"/>
      <c r="CBQ285" s="425"/>
      <c r="CBR285" s="425"/>
      <c r="CBS285" s="425"/>
      <c r="CBT285" s="425"/>
      <c r="CBU285" s="425"/>
      <c r="CBV285" s="425"/>
      <c r="CBW285" s="425"/>
      <c r="CBX285" s="425"/>
      <c r="CBY285" s="425"/>
      <c r="CBZ285" s="425"/>
      <c r="CCA285" s="425"/>
      <c r="CCB285" s="425"/>
      <c r="CCC285" s="425"/>
      <c r="CCD285" s="425"/>
      <c r="CCE285" s="425"/>
      <c r="CCF285" s="425"/>
      <c r="CCG285" s="425"/>
      <c r="CCH285" s="425"/>
      <c r="CCI285" s="425"/>
      <c r="CCJ285" s="425"/>
      <c r="CCK285" s="425"/>
      <c r="CCL285" s="425"/>
      <c r="CCM285" s="425"/>
      <c r="CCN285" s="425"/>
      <c r="CCO285" s="425"/>
      <c r="CCP285" s="425"/>
      <c r="CCQ285" s="425"/>
      <c r="CCR285" s="425"/>
      <c r="CCS285" s="425"/>
      <c r="CCT285" s="425"/>
      <c r="CCU285" s="425"/>
      <c r="CCV285" s="425"/>
      <c r="CCW285" s="425"/>
      <c r="CCX285" s="425"/>
      <c r="CCY285" s="425"/>
      <c r="CCZ285" s="425"/>
      <c r="CDA285" s="425"/>
      <c r="CDB285" s="425"/>
      <c r="CDC285" s="425"/>
      <c r="CDD285" s="425"/>
      <c r="CDE285" s="425"/>
      <c r="CDF285" s="425"/>
      <c r="CDG285" s="425"/>
      <c r="CDH285" s="425"/>
      <c r="CDI285" s="425"/>
      <c r="CDJ285" s="425"/>
      <c r="CDK285" s="425"/>
      <c r="CDL285" s="425"/>
      <c r="CDM285" s="425"/>
      <c r="CDN285" s="425"/>
      <c r="CDO285" s="425"/>
      <c r="CDP285" s="425"/>
      <c r="CDQ285" s="425"/>
      <c r="CDR285" s="425"/>
      <c r="CDS285" s="425"/>
      <c r="CDT285" s="425"/>
      <c r="CDU285" s="425"/>
      <c r="CDV285" s="425"/>
      <c r="CDW285" s="425"/>
      <c r="CDX285" s="425"/>
      <c r="CDY285" s="425"/>
      <c r="CDZ285" s="425"/>
      <c r="CEA285" s="425"/>
      <c r="CEB285" s="425"/>
      <c r="CEC285" s="425"/>
      <c r="CED285" s="425"/>
      <c r="CEE285" s="425"/>
      <c r="CEF285" s="425"/>
      <c r="CEG285" s="425"/>
      <c r="CEH285" s="425"/>
      <c r="CEI285" s="425"/>
      <c r="CEJ285" s="425"/>
      <c r="CEK285" s="425"/>
      <c r="CEL285" s="425"/>
      <c r="CEM285" s="425"/>
      <c r="CEN285" s="425"/>
      <c r="CEO285" s="425"/>
      <c r="CEP285" s="425"/>
      <c r="CEQ285" s="425"/>
      <c r="CER285" s="425"/>
      <c r="CES285" s="425"/>
      <c r="CET285" s="425"/>
      <c r="CEU285" s="425"/>
      <c r="CEV285" s="425"/>
      <c r="CEW285" s="425"/>
      <c r="CEX285" s="425"/>
      <c r="CEY285" s="425"/>
      <c r="CEZ285" s="425"/>
      <c r="CFA285" s="425"/>
      <c r="CFB285" s="425"/>
      <c r="CFC285" s="425"/>
      <c r="CFD285" s="425"/>
      <c r="CFE285" s="425"/>
      <c r="CFF285" s="425"/>
      <c r="CFG285" s="425"/>
      <c r="CFH285" s="425"/>
      <c r="CFI285" s="425"/>
      <c r="CFJ285" s="425"/>
      <c r="CFK285" s="425"/>
      <c r="CFL285" s="425"/>
      <c r="CFM285" s="425"/>
      <c r="CFN285" s="425"/>
      <c r="CFO285" s="425"/>
      <c r="CFP285" s="425"/>
      <c r="CFQ285" s="425"/>
      <c r="CFR285" s="425"/>
      <c r="CFS285" s="425"/>
      <c r="CFT285" s="425"/>
      <c r="CFU285" s="425"/>
      <c r="CFV285" s="425"/>
      <c r="CFW285" s="425"/>
      <c r="CFX285" s="425"/>
      <c r="CFY285" s="425"/>
      <c r="CFZ285" s="425"/>
      <c r="CGA285" s="425"/>
      <c r="CGB285" s="425"/>
      <c r="CGC285" s="425"/>
      <c r="CGD285" s="425"/>
      <c r="CGE285" s="425"/>
      <c r="CGF285" s="425"/>
      <c r="CGG285" s="425"/>
      <c r="CGH285" s="425"/>
      <c r="CGI285" s="425"/>
      <c r="CGJ285" s="425"/>
      <c r="CGK285" s="425"/>
      <c r="CGL285" s="425"/>
      <c r="CGM285" s="425"/>
      <c r="CGN285" s="425"/>
      <c r="CGO285" s="425"/>
      <c r="CGP285" s="425"/>
      <c r="CGQ285" s="425"/>
      <c r="CGR285" s="425"/>
      <c r="CGS285" s="425"/>
      <c r="CGT285" s="425"/>
      <c r="CGU285" s="425"/>
      <c r="CGV285" s="425"/>
      <c r="CGW285" s="425"/>
      <c r="CGX285" s="425"/>
      <c r="CGY285" s="425"/>
      <c r="CGZ285" s="425"/>
      <c r="CHA285" s="425"/>
      <c r="CHB285" s="425"/>
      <c r="CHC285" s="425"/>
      <c r="CHD285" s="425"/>
      <c r="CHE285" s="425"/>
      <c r="CHF285" s="425"/>
      <c r="CHG285" s="425"/>
      <c r="CHH285" s="425"/>
      <c r="CHI285" s="425"/>
      <c r="CHJ285" s="425"/>
      <c r="CHK285" s="425"/>
      <c r="CHL285" s="425"/>
      <c r="CHM285" s="425"/>
      <c r="CHN285" s="425"/>
      <c r="CHO285" s="425"/>
      <c r="CHP285" s="425"/>
      <c r="CHQ285" s="425"/>
      <c r="CHR285" s="425"/>
      <c r="CHS285" s="425"/>
      <c r="CHT285" s="425"/>
      <c r="CHU285" s="425"/>
      <c r="CHV285" s="425"/>
      <c r="CHW285" s="425"/>
      <c r="CHX285" s="425"/>
      <c r="CHY285" s="425"/>
      <c r="CHZ285" s="425"/>
      <c r="CIA285" s="425"/>
      <c r="CIB285" s="425"/>
      <c r="CIC285" s="425"/>
      <c r="CID285" s="425"/>
      <c r="CIE285" s="425"/>
      <c r="CIF285" s="425"/>
      <c r="CIG285" s="425"/>
      <c r="CIH285" s="425"/>
      <c r="CII285" s="425"/>
      <c r="CIJ285" s="425"/>
      <c r="CIK285" s="425"/>
      <c r="CIL285" s="425"/>
      <c r="CIM285" s="425"/>
      <c r="CIN285" s="425"/>
      <c r="CIO285" s="425"/>
      <c r="CIP285" s="425"/>
      <c r="CIQ285" s="425"/>
      <c r="CIR285" s="425"/>
      <c r="CIS285" s="425"/>
      <c r="CIT285" s="425"/>
      <c r="CIU285" s="425"/>
      <c r="CIV285" s="425"/>
      <c r="CIW285" s="425"/>
      <c r="CIX285" s="425"/>
      <c r="CIY285" s="425"/>
      <c r="CIZ285" s="425"/>
      <c r="CJA285" s="425"/>
      <c r="CJB285" s="425"/>
      <c r="CJC285" s="425"/>
      <c r="CJD285" s="425"/>
      <c r="CJE285" s="425"/>
      <c r="CJF285" s="425"/>
      <c r="CJG285" s="425"/>
      <c r="CJH285" s="425"/>
      <c r="CJI285" s="425"/>
      <c r="CJJ285" s="425"/>
      <c r="CJK285" s="425"/>
      <c r="CJL285" s="425"/>
      <c r="CJM285" s="425"/>
      <c r="CJN285" s="425"/>
      <c r="CJO285" s="425"/>
      <c r="CJP285" s="425"/>
      <c r="CJQ285" s="425"/>
      <c r="CJR285" s="425"/>
      <c r="CJS285" s="425"/>
      <c r="CJT285" s="425"/>
      <c r="CJU285" s="425"/>
      <c r="CJV285" s="425"/>
      <c r="CJW285" s="425"/>
      <c r="CJX285" s="425"/>
      <c r="CJY285" s="425"/>
      <c r="CJZ285" s="425"/>
      <c r="CKA285" s="425"/>
      <c r="CKB285" s="425"/>
      <c r="CKC285" s="425"/>
      <c r="CKD285" s="425"/>
      <c r="CKE285" s="425"/>
      <c r="CKF285" s="425"/>
      <c r="CKG285" s="425"/>
      <c r="CKH285" s="425"/>
      <c r="CKI285" s="425"/>
      <c r="CKJ285" s="425"/>
      <c r="CKK285" s="425"/>
      <c r="CKL285" s="425"/>
      <c r="CKM285" s="425"/>
      <c r="CKN285" s="425"/>
      <c r="CKO285" s="425"/>
      <c r="CKP285" s="425"/>
      <c r="CKQ285" s="425"/>
      <c r="CKR285" s="425"/>
      <c r="CKS285" s="425"/>
      <c r="CKT285" s="425"/>
      <c r="CKU285" s="425"/>
      <c r="CKV285" s="425"/>
      <c r="CKW285" s="425"/>
      <c r="CKX285" s="425"/>
      <c r="CKY285" s="425"/>
      <c r="CKZ285" s="425"/>
      <c r="CLA285" s="425"/>
      <c r="CLB285" s="425"/>
      <c r="CLC285" s="425"/>
      <c r="CLD285" s="425"/>
      <c r="CLE285" s="425"/>
      <c r="CLF285" s="425"/>
      <c r="CLG285" s="425"/>
      <c r="CLH285" s="425"/>
      <c r="CLI285" s="425"/>
      <c r="CLJ285" s="425"/>
      <c r="CLK285" s="425"/>
      <c r="CLL285" s="425"/>
      <c r="CLM285" s="425"/>
      <c r="CLN285" s="425"/>
      <c r="CLO285" s="425"/>
      <c r="CLP285" s="425"/>
      <c r="CLQ285" s="425"/>
      <c r="CLR285" s="425"/>
      <c r="CLS285" s="425"/>
      <c r="CLT285" s="425"/>
      <c r="CLU285" s="425"/>
      <c r="CLV285" s="425"/>
      <c r="CLW285" s="425"/>
      <c r="CLX285" s="425"/>
      <c r="CLY285" s="425"/>
      <c r="CLZ285" s="425"/>
      <c r="CMA285" s="425"/>
      <c r="CMB285" s="425"/>
      <c r="CMC285" s="425"/>
      <c r="CMD285" s="425"/>
      <c r="CME285" s="425"/>
      <c r="CMF285" s="425"/>
      <c r="CMG285" s="425"/>
      <c r="CMH285" s="425"/>
      <c r="CMI285" s="425"/>
      <c r="CMJ285" s="425"/>
      <c r="CMK285" s="425"/>
      <c r="CML285" s="425"/>
      <c r="CMM285" s="425"/>
      <c r="CMN285" s="425"/>
      <c r="CMO285" s="425"/>
      <c r="CMP285" s="425"/>
      <c r="CMQ285" s="425"/>
      <c r="CMR285" s="425"/>
      <c r="CMS285" s="425"/>
      <c r="CMT285" s="425"/>
      <c r="CMU285" s="425"/>
      <c r="CMV285" s="425"/>
      <c r="CMW285" s="425"/>
      <c r="CMX285" s="425"/>
      <c r="CMY285" s="425"/>
      <c r="CMZ285" s="425"/>
      <c r="CNA285" s="425"/>
      <c r="CNB285" s="425"/>
      <c r="CNC285" s="425"/>
      <c r="CND285" s="425"/>
      <c r="CNE285" s="425"/>
      <c r="CNF285" s="425"/>
      <c r="CNG285" s="425"/>
      <c r="CNH285" s="425"/>
      <c r="CNI285" s="425"/>
      <c r="CNJ285" s="425"/>
      <c r="CNK285" s="425"/>
      <c r="CNL285" s="425"/>
      <c r="CNM285" s="425"/>
      <c r="CNN285" s="425"/>
      <c r="CNO285" s="425"/>
      <c r="CNP285" s="425"/>
      <c r="CNQ285" s="425"/>
      <c r="CNR285" s="425"/>
      <c r="CNS285" s="425"/>
      <c r="CNT285" s="425"/>
      <c r="CNU285" s="425"/>
      <c r="CNV285" s="425"/>
      <c r="CNW285" s="425"/>
      <c r="CNX285" s="425"/>
      <c r="CNY285" s="425"/>
      <c r="CNZ285" s="425"/>
      <c r="COA285" s="425"/>
      <c r="COB285" s="425"/>
      <c r="COC285" s="425"/>
      <c r="COD285" s="425"/>
      <c r="COE285" s="425"/>
      <c r="COF285" s="425"/>
      <c r="COG285" s="425"/>
      <c r="COH285" s="425"/>
      <c r="COI285" s="425"/>
      <c r="COJ285" s="425"/>
      <c r="COK285" s="425"/>
      <c r="COL285" s="425"/>
      <c r="COM285" s="425"/>
      <c r="CON285" s="425"/>
      <c r="COO285" s="425"/>
      <c r="COP285" s="425"/>
      <c r="COQ285" s="425"/>
      <c r="COR285" s="425"/>
      <c r="COS285" s="425"/>
      <c r="COT285" s="425"/>
      <c r="COU285" s="425"/>
      <c r="COV285" s="425"/>
      <c r="COW285" s="425"/>
      <c r="COX285" s="425"/>
      <c r="COY285" s="425"/>
      <c r="COZ285" s="425"/>
      <c r="CPA285" s="425"/>
      <c r="CPB285" s="425"/>
      <c r="CPC285" s="425"/>
      <c r="CPD285" s="425"/>
      <c r="CPE285" s="425"/>
      <c r="CPF285" s="425"/>
      <c r="CPG285" s="425"/>
      <c r="CPH285" s="425"/>
      <c r="CPI285" s="425"/>
      <c r="CPJ285" s="425"/>
      <c r="CPK285" s="425"/>
      <c r="CPL285" s="425"/>
      <c r="CPM285" s="425"/>
      <c r="CPN285" s="425"/>
      <c r="CPO285" s="425"/>
      <c r="CPP285" s="425"/>
      <c r="CPQ285" s="425"/>
      <c r="CPR285" s="425"/>
      <c r="CPS285" s="425"/>
      <c r="CPT285" s="425"/>
      <c r="CPU285" s="425"/>
      <c r="CPV285" s="425"/>
      <c r="CPW285" s="425"/>
      <c r="CPX285" s="425"/>
      <c r="CPY285" s="425"/>
      <c r="CPZ285" s="425"/>
      <c r="CQA285" s="425"/>
      <c r="CQB285" s="425"/>
      <c r="CQC285" s="425"/>
      <c r="CQD285" s="425"/>
      <c r="CQE285" s="425"/>
      <c r="CQF285" s="425"/>
      <c r="CQG285" s="425"/>
      <c r="CQH285" s="425"/>
      <c r="CQI285" s="425"/>
      <c r="CQJ285" s="425"/>
      <c r="CQK285" s="425"/>
      <c r="CQL285" s="425"/>
      <c r="CQM285" s="425"/>
      <c r="CQN285" s="425"/>
      <c r="CQO285" s="425"/>
      <c r="CQP285" s="425"/>
      <c r="CQQ285" s="425"/>
      <c r="CQR285" s="425"/>
      <c r="CQS285" s="425"/>
      <c r="CQT285" s="425"/>
      <c r="CQU285" s="425"/>
      <c r="CQV285" s="425"/>
      <c r="CQW285" s="425"/>
      <c r="CQX285" s="425"/>
      <c r="CQY285" s="425"/>
      <c r="CQZ285" s="425"/>
      <c r="CRA285" s="425"/>
      <c r="CRB285" s="425"/>
      <c r="CRC285" s="425"/>
      <c r="CRD285" s="425"/>
      <c r="CRE285" s="425"/>
      <c r="CRF285" s="425"/>
      <c r="CRG285" s="425"/>
      <c r="CRH285" s="425"/>
      <c r="CRI285" s="425"/>
      <c r="CRJ285" s="425"/>
      <c r="CRK285" s="425"/>
      <c r="CRL285" s="425"/>
      <c r="CRM285" s="425"/>
      <c r="CRN285" s="425"/>
      <c r="CRO285" s="425"/>
      <c r="CRP285" s="425"/>
      <c r="CRQ285" s="425"/>
      <c r="CRR285" s="425"/>
      <c r="CRS285" s="425"/>
      <c r="CRT285" s="425"/>
      <c r="CRU285" s="425"/>
      <c r="CRV285" s="425"/>
      <c r="CRW285" s="425"/>
      <c r="CRX285" s="425"/>
      <c r="CRY285" s="425"/>
      <c r="CRZ285" s="425"/>
      <c r="CSA285" s="425"/>
      <c r="CSB285" s="425"/>
      <c r="CSC285" s="425"/>
      <c r="CSD285" s="425"/>
      <c r="CSE285" s="425"/>
      <c r="CSF285" s="425"/>
      <c r="CSG285" s="425"/>
      <c r="CSH285" s="425"/>
      <c r="CSI285" s="425"/>
      <c r="CSJ285" s="425"/>
      <c r="CSK285" s="425"/>
      <c r="CSL285" s="425"/>
      <c r="CSM285" s="425"/>
      <c r="CSN285" s="425"/>
      <c r="CSO285" s="425"/>
      <c r="CSP285" s="425"/>
      <c r="CSQ285" s="425"/>
      <c r="CSR285" s="425"/>
      <c r="CSS285" s="425"/>
      <c r="CST285" s="425"/>
      <c r="CSU285" s="425"/>
      <c r="CSV285" s="425"/>
      <c r="CSW285" s="425"/>
      <c r="CSX285" s="425"/>
      <c r="CSY285" s="425"/>
      <c r="CSZ285" s="425"/>
      <c r="CTA285" s="425"/>
      <c r="CTB285" s="425"/>
      <c r="CTC285" s="425"/>
      <c r="CTD285" s="425"/>
      <c r="CTE285" s="425"/>
      <c r="CTF285" s="425"/>
      <c r="CTG285" s="425"/>
      <c r="CTH285" s="425"/>
      <c r="CTI285" s="425"/>
      <c r="CTJ285" s="425"/>
      <c r="CTK285" s="425"/>
      <c r="CTL285" s="425"/>
      <c r="CTM285" s="425"/>
      <c r="CTN285" s="425"/>
      <c r="CTO285" s="425"/>
      <c r="CTP285" s="425"/>
      <c r="CTQ285" s="425"/>
      <c r="CTR285" s="425"/>
      <c r="CTS285" s="425"/>
      <c r="CTT285" s="425"/>
      <c r="CTU285" s="425"/>
      <c r="CTV285" s="425"/>
      <c r="CTW285" s="425"/>
      <c r="CTX285" s="425"/>
      <c r="CTY285" s="425"/>
      <c r="CTZ285" s="425"/>
      <c r="CUA285" s="425"/>
      <c r="CUB285" s="425"/>
      <c r="CUC285" s="425"/>
      <c r="CUD285" s="425"/>
      <c r="CUE285" s="425"/>
      <c r="CUF285" s="425"/>
      <c r="CUG285" s="425"/>
      <c r="CUH285" s="425"/>
      <c r="CUI285" s="425"/>
      <c r="CUJ285" s="425"/>
      <c r="CUK285" s="425"/>
      <c r="CUL285" s="425"/>
      <c r="CUM285" s="425"/>
      <c r="CUN285" s="425"/>
      <c r="CUO285" s="425"/>
      <c r="CUP285" s="425"/>
      <c r="CUQ285" s="425"/>
      <c r="CUR285" s="425"/>
      <c r="CUS285" s="425"/>
      <c r="CUT285" s="425"/>
      <c r="CUU285" s="425"/>
      <c r="CUV285" s="425"/>
      <c r="CUW285" s="425"/>
      <c r="CUX285" s="425"/>
      <c r="CUY285" s="425"/>
      <c r="CUZ285" s="425"/>
      <c r="CVA285" s="425"/>
      <c r="CVB285" s="425"/>
      <c r="CVC285" s="425"/>
      <c r="CVD285" s="425"/>
      <c r="CVE285" s="425"/>
      <c r="CVF285" s="425"/>
      <c r="CVG285" s="425"/>
      <c r="CVH285" s="425"/>
      <c r="CVI285" s="425"/>
      <c r="CVJ285" s="425"/>
      <c r="CVK285" s="425"/>
      <c r="CVL285" s="425"/>
      <c r="CVM285" s="425"/>
      <c r="CVN285" s="425"/>
      <c r="CVO285" s="425"/>
      <c r="CVP285" s="425"/>
      <c r="CVQ285" s="425"/>
      <c r="CVR285" s="425"/>
      <c r="CVS285" s="425"/>
      <c r="CVT285" s="425"/>
      <c r="CVU285" s="425"/>
      <c r="CVV285" s="425"/>
      <c r="CVW285" s="425"/>
      <c r="CVX285" s="425"/>
      <c r="CVY285" s="425"/>
      <c r="CVZ285" s="425"/>
      <c r="CWA285" s="425"/>
      <c r="CWB285" s="425"/>
      <c r="CWC285" s="425"/>
      <c r="CWD285" s="425"/>
      <c r="CWE285" s="425"/>
      <c r="CWF285" s="425"/>
      <c r="CWG285" s="425"/>
      <c r="CWH285" s="425"/>
      <c r="CWI285" s="425"/>
      <c r="CWJ285" s="425"/>
      <c r="CWK285" s="425"/>
      <c r="CWL285" s="425"/>
      <c r="CWM285" s="425"/>
      <c r="CWN285" s="425"/>
      <c r="CWO285" s="425"/>
      <c r="CWP285" s="425"/>
      <c r="CWQ285" s="425"/>
      <c r="CWR285" s="425"/>
      <c r="CWS285" s="425"/>
      <c r="CWT285" s="425"/>
      <c r="CWU285" s="425"/>
      <c r="CWV285" s="425"/>
      <c r="CWW285" s="425"/>
      <c r="CWX285" s="425"/>
      <c r="CWY285" s="425"/>
      <c r="CWZ285" s="425"/>
      <c r="CXA285" s="425"/>
      <c r="CXB285" s="425"/>
      <c r="CXC285" s="425"/>
      <c r="CXD285" s="425"/>
      <c r="CXE285" s="425"/>
      <c r="CXF285" s="425"/>
      <c r="CXG285" s="425"/>
      <c r="CXH285" s="425"/>
      <c r="CXI285" s="425"/>
      <c r="CXJ285" s="425"/>
      <c r="CXK285" s="425"/>
      <c r="CXL285" s="425"/>
      <c r="CXM285" s="425"/>
      <c r="CXN285" s="425"/>
      <c r="CXO285" s="425"/>
      <c r="CXP285" s="425"/>
      <c r="CXQ285" s="425"/>
      <c r="CXR285" s="425"/>
      <c r="CXS285" s="425"/>
      <c r="CXT285" s="425"/>
      <c r="CXU285" s="425"/>
      <c r="CXV285" s="425"/>
      <c r="CXW285" s="425"/>
      <c r="CXX285" s="425"/>
      <c r="CXY285" s="425"/>
      <c r="CXZ285" s="425"/>
      <c r="CYA285" s="425"/>
      <c r="CYB285" s="425"/>
      <c r="CYC285" s="425"/>
      <c r="CYD285" s="425"/>
      <c r="CYE285" s="425"/>
      <c r="CYF285" s="425"/>
      <c r="CYG285" s="425"/>
      <c r="CYH285" s="425"/>
      <c r="CYI285" s="425"/>
      <c r="CYJ285" s="425"/>
      <c r="CYK285" s="425"/>
      <c r="CYL285" s="425"/>
      <c r="CYM285" s="425"/>
      <c r="CYN285" s="425"/>
      <c r="CYO285" s="425"/>
      <c r="CYP285" s="425"/>
      <c r="CYQ285" s="425"/>
      <c r="CYR285" s="425"/>
      <c r="CYS285" s="425"/>
      <c r="CYT285" s="425"/>
      <c r="CYU285" s="425"/>
      <c r="CYV285" s="425"/>
      <c r="CYW285" s="425"/>
      <c r="CYX285" s="425"/>
      <c r="CYY285" s="425"/>
      <c r="CYZ285" s="425"/>
      <c r="CZA285" s="425"/>
      <c r="CZB285" s="425"/>
      <c r="CZC285" s="425"/>
      <c r="CZD285" s="425"/>
      <c r="CZE285" s="425"/>
      <c r="CZF285" s="425"/>
      <c r="CZG285" s="425"/>
      <c r="CZH285" s="425"/>
      <c r="CZI285" s="425"/>
      <c r="CZJ285" s="425"/>
      <c r="CZK285" s="425"/>
      <c r="CZL285" s="425"/>
      <c r="CZM285" s="425"/>
      <c r="CZN285" s="425"/>
      <c r="CZO285" s="425"/>
      <c r="CZP285" s="425"/>
      <c r="CZQ285" s="425"/>
      <c r="CZR285" s="425"/>
      <c r="CZS285" s="425"/>
      <c r="CZT285" s="425"/>
      <c r="CZU285" s="425"/>
      <c r="CZV285" s="425"/>
      <c r="CZW285" s="425"/>
      <c r="CZX285" s="425"/>
      <c r="CZY285" s="425"/>
      <c r="CZZ285" s="425"/>
      <c r="DAA285" s="425"/>
      <c r="DAB285" s="425"/>
      <c r="DAC285" s="425"/>
      <c r="DAD285" s="425"/>
      <c r="DAE285" s="425"/>
      <c r="DAF285" s="425"/>
      <c r="DAG285" s="425"/>
      <c r="DAH285" s="425"/>
      <c r="DAI285" s="425"/>
      <c r="DAJ285" s="425"/>
      <c r="DAK285" s="425"/>
      <c r="DAL285" s="425"/>
      <c r="DAM285" s="425"/>
      <c r="DAN285" s="425"/>
      <c r="DAO285" s="425"/>
      <c r="DAP285" s="425"/>
      <c r="DAQ285" s="425"/>
      <c r="DAR285" s="425"/>
      <c r="DAS285" s="425"/>
      <c r="DAT285" s="425"/>
      <c r="DAU285" s="425"/>
      <c r="DAV285" s="425"/>
      <c r="DAW285" s="425"/>
      <c r="DAX285" s="425"/>
      <c r="DAY285" s="425"/>
      <c r="DAZ285" s="425"/>
      <c r="DBA285" s="425"/>
      <c r="DBB285" s="425"/>
      <c r="DBC285" s="425"/>
      <c r="DBD285" s="425"/>
      <c r="DBE285" s="425"/>
      <c r="DBF285" s="425"/>
      <c r="DBG285" s="425"/>
      <c r="DBH285" s="425"/>
      <c r="DBI285" s="425"/>
      <c r="DBJ285" s="425"/>
      <c r="DBK285" s="425"/>
      <c r="DBL285" s="425"/>
      <c r="DBM285" s="425"/>
      <c r="DBN285" s="425"/>
      <c r="DBO285" s="425"/>
      <c r="DBP285" s="425"/>
      <c r="DBQ285" s="425"/>
      <c r="DBR285" s="425"/>
      <c r="DBS285" s="425"/>
      <c r="DBT285" s="425"/>
      <c r="DBU285" s="425"/>
      <c r="DBV285" s="425"/>
      <c r="DBW285" s="425"/>
      <c r="DBX285" s="425"/>
      <c r="DBY285" s="425"/>
      <c r="DBZ285" s="425"/>
      <c r="DCA285" s="425"/>
      <c r="DCB285" s="425"/>
      <c r="DCC285" s="425"/>
      <c r="DCD285" s="425"/>
      <c r="DCE285" s="425"/>
      <c r="DCF285" s="425"/>
      <c r="DCG285" s="425"/>
      <c r="DCH285" s="425"/>
      <c r="DCI285" s="425"/>
      <c r="DCJ285" s="425"/>
      <c r="DCK285" s="425"/>
      <c r="DCL285" s="425"/>
      <c r="DCM285" s="425"/>
      <c r="DCN285" s="425"/>
      <c r="DCO285" s="425"/>
      <c r="DCP285" s="425"/>
      <c r="DCQ285" s="425"/>
      <c r="DCR285" s="425"/>
      <c r="DCS285" s="425"/>
      <c r="DCT285" s="425"/>
      <c r="DCU285" s="425"/>
      <c r="DCV285" s="425"/>
      <c r="DCW285" s="425"/>
      <c r="DCX285" s="425"/>
      <c r="DCY285" s="425"/>
      <c r="DCZ285" s="425"/>
      <c r="DDA285" s="425"/>
      <c r="DDB285" s="425"/>
      <c r="DDC285" s="425"/>
      <c r="DDD285" s="425"/>
      <c r="DDE285" s="425"/>
      <c r="DDF285" s="425"/>
      <c r="DDG285" s="425"/>
      <c r="DDH285" s="425"/>
      <c r="DDI285" s="425"/>
      <c r="DDJ285" s="425"/>
      <c r="DDK285" s="425"/>
      <c r="DDL285" s="425"/>
      <c r="DDM285" s="425"/>
      <c r="DDN285" s="425"/>
      <c r="DDO285" s="425"/>
      <c r="DDP285" s="425"/>
      <c r="DDQ285" s="425"/>
      <c r="DDR285" s="425"/>
      <c r="DDS285" s="425"/>
      <c r="DDT285" s="425"/>
      <c r="DDU285" s="425"/>
      <c r="DDV285" s="425"/>
      <c r="DDW285" s="425"/>
      <c r="DDX285" s="425"/>
      <c r="DDY285" s="425"/>
      <c r="DDZ285" s="425"/>
      <c r="DEA285" s="425"/>
      <c r="DEB285" s="425"/>
      <c r="DEC285" s="425"/>
      <c r="DED285" s="425"/>
      <c r="DEE285" s="425"/>
      <c r="DEF285" s="425"/>
      <c r="DEG285" s="425"/>
      <c r="DEH285" s="425"/>
      <c r="DEI285" s="425"/>
      <c r="DEJ285" s="425"/>
      <c r="DEK285" s="425"/>
      <c r="DEL285" s="425"/>
      <c r="DEM285" s="425"/>
      <c r="DEN285" s="425"/>
      <c r="DEO285" s="425"/>
      <c r="DEP285" s="425"/>
      <c r="DEQ285" s="425"/>
      <c r="DER285" s="425"/>
      <c r="DES285" s="425"/>
      <c r="DET285" s="425"/>
      <c r="DEU285" s="425"/>
      <c r="DEV285" s="425"/>
      <c r="DEW285" s="425"/>
      <c r="DEX285" s="425"/>
      <c r="DEY285" s="425"/>
      <c r="DEZ285" s="425"/>
      <c r="DFA285" s="425"/>
      <c r="DFB285" s="425"/>
      <c r="DFC285" s="425"/>
      <c r="DFD285" s="425"/>
      <c r="DFE285" s="425"/>
      <c r="DFF285" s="425"/>
      <c r="DFG285" s="425"/>
      <c r="DFH285" s="425"/>
      <c r="DFI285" s="425"/>
      <c r="DFJ285" s="425"/>
      <c r="DFK285" s="425"/>
      <c r="DFL285" s="425"/>
      <c r="DFM285" s="425"/>
      <c r="DFN285" s="425"/>
      <c r="DFO285" s="425"/>
      <c r="DFP285" s="425"/>
      <c r="DFQ285" s="425"/>
      <c r="DFR285" s="425"/>
      <c r="DFS285" s="425"/>
      <c r="DFT285" s="425"/>
      <c r="DFU285" s="425"/>
      <c r="DFV285" s="425"/>
      <c r="DFW285" s="425"/>
      <c r="DFX285" s="425"/>
      <c r="DFY285" s="425"/>
      <c r="DFZ285" s="425"/>
      <c r="DGA285" s="425"/>
      <c r="DGB285" s="425"/>
      <c r="DGC285" s="425"/>
      <c r="DGD285" s="425"/>
      <c r="DGE285" s="425"/>
      <c r="DGF285" s="425"/>
      <c r="DGG285" s="425"/>
      <c r="DGH285" s="425"/>
      <c r="DGI285" s="425"/>
      <c r="DGJ285" s="425"/>
      <c r="DGK285" s="425"/>
      <c r="DGL285" s="425"/>
      <c r="DGM285" s="425"/>
      <c r="DGN285" s="425"/>
      <c r="DGO285" s="425"/>
      <c r="DGP285" s="425"/>
      <c r="DGQ285" s="425"/>
      <c r="DGR285" s="425"/>
      <c r="DGS285" s="425"/>
      <c r="DGT285" s="425"/>
      <c r="DGU285" s="425"/>
      <c r="DGV285" s="425"/>
      <c r="DGW285" s="425"/>
      <c r="DGX285" s="425"/>
      <c r="DGY285" s="425"/>
      <c r="DGZ285" s="425"/>
      <c r="DHA285" s="425"/>
      <c r="DHB285" s="425"/>
      <c r="DHC285" s="425"/>
      <c r="DHD285" s="425"/>
      <c r="DHE285" s="425"/>
      <c r="DHF285" s="425"/>
      <c r="DHG285" s="425"/>
      <c r="DHH285" s="425"/>
      <c r="DHI285" s="425"/>
      <c r="DHJ285" s="425"/>
      <c r="DHK285" s="425"/>
      <c r="DHL285" s="425"/>
      <c r="DHM285" s="425"/>
      <c r="DHN285" s="425"/>
      <c r="DHO285" s="425"/>
      <c r="DHP285" s="425"/>
      <c r="DHQ285" s="425"/>
      <c r="DHR285" s="425"/>
      <c r="DHS285" s="425"/>
      <c r="DHT285" s="425"/>
      <c r="DHU285" s="425"/>
      <c r="DHV285" s="425"/>
      <c r="DHW285" s="425"/>
      <c r="DHX285" s="425"/>
      <c r="DHY285" s="425"/>
      <c r="DHZ285" s="425"/>
      <c r="DIA285" s="425"/>
      <c r="DIB285" s="425"/>
      <c r="DIC285" s="425"/>
      <c r="DID285" s="425"/>
      <c r="DIE285" s="425"/>
      <c r="DIF285" s="425"/>
      <c r="DIG285" s="425"/>
      <c r="DIH285" s="425"/>
      <c r="DII285" s="425"/>
      <c r="DIJ285" s="425"/>
      <c r="DIK285" s="425"/>
      <c r="DIL285" s="425"/>
      <c r="DIM285" s="425"/>
      <c r="DIN285" s="425"/>
      <c r="DIO285" s="425"/>
      <c r="DIP285" s="425"/>
      <c r="DIQ285" s="425"/>
      <c r="DIR285" s="425"/>
      <c r="DIS285" s="425"/>
      <c r="DIT285" s="425"/>
      <c r="DIU285" s="425"/>
      <c r="DIV285" s="425"/>
      <c r="DIW285" s="425"/>
      <c r="DIX285" s="425"/>
      <c r="DIY285" s="425"/>
      <c r="DIZ285" s="425"/>
      <c r="DJA285" s="425"/>
      <c r="DJB285" s="425"/>
      <c r="DJC285" s="425"/>
      <c r="DJD285" s="425"/>
      <c r="DJE285" s="425"/>
      <c r="DJF285" s="425"/>
      <c r="DJG285" s="425"/>
      <c r="DJH285" s="425"/>
      <c r="DJI285" s="425"/>
      <c r="DJJ285" s="425"/>
      <c r="DJK285" s="425"/>
      <c r="DJL285" s="425"/>
      <c r="DJM285" s="425"/>
      <c r="DJN285" s="425"/>
      <c r="DJO285" s="425"/>
      <c r="DJP285" s="425"/>
      <c r="DJQ285" s="425"/>
      <c r="DJR285" s="425"/>
      <c r="DJS285" s="425"/>
      <c r="DJT285" s="425"/>
      <c r="DJU285" s="425"/>
      <c r="DJV285" s="425"/>
      <c r="DJW285" s="425"/>
      <c r="DJX285" s="425"/>
      <c r="DJY285" s="425"/>
      <c r="DJZ285" s="425"/>
      <c r="DKA285" s="425"/>
      <c r="DKB285" s="425"/>
      <c r="DKC285" s="425"/>
      <c r="DKD285" s="425"/>
      <c r="DKE285" s="425"/>
      <c r="DKF285" s="425"/>
      <c r="DKG285" s="425"/>
      <c r="DKH285" s="425"/>
      <c r="DKI285" s="425"/>
      <c r="DKJ285" s="425"/>
      <c r="DKK285" s="425"/>
      <c r="DKL285" s="425"/>
      <c r="DKM285" s="425"/>
      <c r="DKN285" s="425"/>
      <c r="DKO285" s="425"/>
      <c r="DKP285" s="425"/>
      <c r="DKQ285" s="425"/>
      <c r="DKR285" s="425"/>
      <c r="DKS285" s="425"/>
      <c r="DKT285" s="425"/>
      <c r="DKU285" s="425"/>
      <c r="DKV285" s="425"/>
      <c r="DKW285" s="425"/>
      <c r="DKX285" s="425"/>
      <c r="DKY285" s="425"/>
      <c r="DKZ285" s="425"/>
      <c r="DLA285" s="425"/>
      <c r="DLB285" s="425"/>
      <c r="DLC285" s="425"/>
      <c r="DLD285" s="425"/>
      <c r="DLE285" s="425"/>
      <c r="DLF285" s="425"/>
      <c r="DLG285" s="425"/>
      <c r="DLH285" s="425"/>
      <c r="DLI285" s="425"/>
      <c r="DLJ285" s="425"/>
      <c r="DLK285" s="425"/>
      <c r="DLL285" s="425"/>
      <c r="DLM285" s="425"/>
      <c r="DLN285" s="425"/>
      <c r="DLO285" s="425"/>
      <c r="DLP285" s="425"/>
      <c r="DLQ285" s="425"/>
      <c r="DLR285" s="425"/>
      <c r="DLS285" s="425"/>
      <c r="DLT285" s="425"/>
      <c r="DLU285" s="425"/>
      <c r="DLV285" s="425"/>
      <c r="DLW285" s="425"/>
      <c r="DLX285" s="425"/>
      <c r="DLY285" s="425"/>
      <c r="DLZ285" s="425"/>
      <c r="DMA285" s="425"/>
      <c r="DMB285" s="425"/>
      <c r="DMC285" s="425"/>
      <c r="DMD285" s="425"/>
      <c r="DME285" s="425"/>
      <c r="DMF285" s="425"/>
      <c r="DMG285" s="425"/>
      <c r="DMH285" s="425"/>
      <c r="DMI285" s="425"/>
      <c r="DMJ285" s="425"/>
      <c r="DMK285" s="425"/>
      <c r="DML285" s="425"/>
      <c r="DMM285" s="425"/>
      <c r="DMN285" s="425"/>
      <c r="DMO285" s="425"/>
      <c r="DMP285" s="425"/>
      <c r="DMQ285" s="425"/>
      <c r="DMR285" s="425"/>
      <c r="DMS285" s="425"/>
      <c r="DMT285" s="425"/>
      <c r="DMU285" s="425"/>
      <c r="DMV285" s="425"/>
      <c r="DMW285" s="425"/>
      <c r="DMX285" s="425"/>
      <c r="DMY285" s="425"/>
      <c r="DMZ285" s="425"/>
      <c r="DNA285" s="425"/>
      <c r="DNB285" s="425"/>
      <c r="DNC285" s="425"/>
      <c r="DND285" s="425"/>
      <c r="DNE285" s="425"/>
      <c r="DNF285" s="425"/>
      <c r="DNG285" s="425"/>
      <c r="DNH285" s="425"/>
      <c r="DNI285" s="425"/>
      <c r="DNJ285" s="425"/>
      <c r="DNK285" s="425"/>
      <c r="DNL285" s="425"/>
      <c r="DNM285" s="425"/>
      <c r="DNN285" s="425"/>
      <c r="DNO285" s="425"/>
      <c r="DNP285" s="425"/>
      <c r="DNQ285" s="425"/>
      <c r="DNR285" s="425"/>
      <c r="DNS285" s="425"/>
      <c r="DNT285" s="425"/>
      <c r="DNU285" s="425"/>
      <c r="DNV285" s="425"/>
      <c r="DNW285" s="425"/>
      <c r="DNX285" s="425"/>
      <c r="DNY285" s="425"/>
      <c r="DNZ285" s="425"/>
      <c r="DOA285" s="425"/>
      <c r="DOB285" s="425"/>
      <c r="DOC285" s="425"/>
      <c r="DOD285" s="425"/>
      <c r="DOE285" s="425"/>
      <c r="DOF285" s="425"/>
      <c r="DOG285" s="425"/>
      <c r="DOH285" s="425"/>
      <c r="DOI285" s="425"/>
      <c r="DOJ285" s="425"/>
      <c r="DOK285" s="425"/>
      <c r="DOL285" s="425"/>
      <c r="DOM285" s="425"/>
      <c r="DON285" s="425"/>
      <c r="DOO285" s="425"/>
      <c r="DOP285" s="425"/>
      <c r="DOQ285" s="425"/>
      <c r="DOR285" s="425"/>
      <c r="DOS285" s="425"/>
      <c r="DOT285" s="425"/>
      <c r="DOU285" s="425"/>
      <c r="DOV285" s="425"/>
      <c r="DOW285" s="425"/>
      <c r="DOX285" s="425"/>
      <c r="DOY285" s="425"/>
      <c r="DOZ285" s="425"/>
      <c r="DPA285" s="425"/>
      <c r="DPB285" s="425"/>
      <c r="DPC285" s="425"/>
      <c r="DPD285" s="425"/>
      <c r="DPE285" s="425"/>
      <c r="DPF285" s="425"/>
      <c r="DPG285" s="425"/>
      <c r="DPH285" s="425"/>
      <c r="DPI285" s="425"/>
      <c r="DPJ285" s="425"/>
      <c r="DPK285" s="425"/>
      <c r="DPL285" s="425"/>
      <c r="DPM285" s="425"/>
      <c r="DPN285" s="425"/>
      <c r="DPO285" s="425"/>
      <c r="DPP285" s="425"/>
      <c r="DPQ285" s="425"/>
      <c r="DPR285" s="425"/>
      <c r="DPS285" s="425"/>
      <c r="DPT285" s="425"/>
      <c r="DPU285" s="425"/>
      <c r="DPV285" s="425"/>
      <c r="DPW285" s="425"/>
      <c r="DPX285" s="425"/>
      <c r="DPY285" s="425"/>
      <c r="DPZ285" s="425"/>
      <c r="DQA285" s="425"/>
      <c r="DQB285" s="425"/>
      <c r="DQC285" s="425"/>
      <c r="DQD285" s="425"/>
      <c r="DQE285" s="425"/>
      <c r="DQF285" s="425"/>
      <c r="DQG285" s="425"/>
      <c r="DQH285" s="425"/>
      <c r="DQI285" s="425"/>
      <c r="DQJ285" s="425"/>
      <c r="DQK285" s="425"/>
      <c r="DQL285" s="425"/>
      <c r="DQM285" s="425"/>
      <c r="DQN285" s="425"/>
      <c r="DQO285" s="425"/>
      <c r="DQP285" s="425"/>
      <c r="DQQ285" s="425"/>
      <c r="DQR285" s="425"/>
      <c r="DQS285" s="425"/>
      <c r="DQT285" s="425"/>
      <c r="DQU285" s="425"/>
      <c r="DQV285" s="425"/>
      <c r="DQW285" s="425"/>
      <c r="DQX285" s="425"/>
      <c r="DQY285" s="425"/>
      <c r="DQZ285" s="425"/>
      <c r="DRA285" s="425"/>
      <c r="DRB285" s="425"/>
      <c r="DRC285" s="425"/>
      <c r="DRD285" s="425"/>
      <c r="DRE285" s="425"/>
      <c r="DRF285" s="425"/>
      <c r="DRG285" s="425"/>
      <c r="DRH285" s="425"/>
      <c r="DRI285" s="425"/>
      <c r="DRJ285" s="425"/>
      <c r="DRK285" s="425"/>
      <c r="DRL285" s="425"/>
      <c r="DRM285" s="425"/>
      <c r="DRN285" s="425"/>
      <c r="DRO285" s="425"/>
      <c r="DRP285" s="425"/>
      <c r="DRQ285" s="425"/>
      <c r="DRR285" s="425"/>
      <c r="DRS285" s="425"/>
      <c r="DRT285" s="425"/>
      <c r="DRU285" s="425"/>
      <c r="DRV285" s="425"/>
      <c r="DRW285" s="425"/>
      <c r="DRX285" s="425"/>
      <c r="DRY285" s="425"/>
      <c r="DRZ285" s="425"/>
      <c r="DSA285" s="425"/>
      <c r="DSB285" s="425"/>
      <c r="DSC285" s="425"/>
      <c r="DSD285" s="425"/>
      <c r="DSE285" s="425"/>
      <c r="DSF285" s="425"/>
      <c r="DSG285" s="425"/>
      <c r="DSH285" s="425"/>
      <c r="DSI285" s="425"/>
      <c r="DSJ285" s="425"/>
      <c r="DSK285" s="425"/>
      <c r="DSL285" s="425"/>
      <c r="DSM285" s="425"/>
      <c r="DSN285" s="425"/>
      <c r="DSO285" s="425"/>
      <c r="DSP285" s="425"/>
      <c r="DSQ285" s="425"/>
      <c r="DSR285" s="425"/>
      <c r="DSS285" s="425"/>
      <c r="DST285" s="425"/>
      <c r="DSU285" s="425"/>
      <c r="DSV285" s="425"/>
      <c r="DSW285" s="425"/>
      <c r="DSX285" s="425"/>
      <c r="DSY285" s="425"/>
      <c r="DSZ285" s="425"/>
      <c r="DTA285" s="425"/>
      <c r="DTB285" s="425"/>
      <c r="DTC285" s="425"/>
      <c r="DTD285" s="425"/>
      <c r="DTE285" s="425"/>
      <c r="DTF285" s="425"/>
      <c r="DTG285" s="425"/>
      <c r="DTH285" s="425"/>
      <c r="DTI285" s="425"/>
      <c r="DTJ285" s="425"/>
      <c r="DTK285" s="425"/>
      <c r="DTL285" s="425"/>
      <c r="DTM285" s="425"/>
      <c r="DTN285" s="425"/>
      <c r="DTO285" s="425"/>
      <c r="DTP285" s="425"/>
      <c r="DTQ285" s="425"/>
      <c r="DTR285" s="425"/>
      <c r="DTS285" s="425"/>
      <c r="DTT285" s="425"/>
      <c r="DTU285" s="425"/>
      <c r="DTV285" s="425"/>
      <c r="DTW285" s="425"/>
      <c r="DTX285" s="425"/>
      <c r="DTY285" s="425"/>
      <c r="DTZ285" s="425"/>
      <c r="DUA285" s="425"/>
      <c r="DUB285" s="425"/>
      <c r="DUC285" s="425"/>
      <c r="DUD285" s="425"/>
      <c r="DUE285" s="425"/>
      <c r="DUF285" s="425"/>
      <c r="DUG285" s="425"/>
      <c r="DUH285" s="425"/>
      <c r="DUI285" s="425"/>
      <c r="DUJ285" s="425"/>
      <c r="DUK285" s="425"/>
      <c r="DUL285" s="425"/>
      <c r="DUM285" s="425"/>
      <c r="DUN285" s="425"/>
      <c r="DUO285" s="425"/>
      <c r="DUP285" s="425"/>
      <c r="DUQ285" s="425"/>
      <c r="DUR285" s="425"/>
      <c r="DUS285" s="425"/>
      <c r="DUT285" s="425"/>
      <c r="DUU285" s="425"/>
      <c r="DUV285" s="425"/>
      <c r="DUW285" s="425"/>
      <c r="DUX285" s="425"/>
      <c r="DUY285" s="425"/>
      <c r="DUZ285" s="425"/>
      <c r="DVA285" s="425"/>
      <c r="DVB285" s="425"/>
      <c r="DVC285" s="425"/>
      <c r="DVD285" s="425"/>
      <c r="DVE285" s="425"/>
      <c r="DVF285" s="425"/>
      <c r="DVG285" s="425"/>
      <c r="DVH285" s="425"/>
      <c r="DVI285" s="425"/>
      <c r="DVJ285" s="425"/>
      <c r="DVK285" s="425"/>
      <c r="DVL285" s="425"/>
      <c r="DVM285" s="425"/>
      <c r="DVN285" s="425"/>
      <c r="DVO285" s="425"/>
      <c r="DVP285" s="425"/>
      <c r="DVQ285" s="425"/>
      <c r="DVR285" s="425"/>
      <c r="DVS285" s="425"/>
      <c r="DVT285" s="425"/>
      <c r="DVU285" s="425"/>
      <c r="DVV285" s="425"/>
      <c r="DVW285" s="425"/>
      <c r="DVX285" s="425"/>
      <c r="DVY285" s="425"/>
      <c r="DVZ285" s="425"/>
      <c r="DWA285" s="425"/>
      <c r="DWB285" s="425"/>
      <c r="DWC285" s="425"/>
      <c r="DWD285" s="425"/>
      <c r="DWE285" s="425"/>
      <c r="DWF285" s="425"/>
      <c r="DWG285" s="425"/>
      <c r="DWH285" s="425"/>
      <c r="DWI285" s="425"/>
      <c r="DWJ285" s="425"/>
      <c r="DWK285" s="425"/>
      <c r="DWL285" s="425"/>
      <c r="DWM285" s="425"/>
      <c r="DWN285" s="425"/>
      <c r="DWO285" s="425"/>
      <c r="DWP285" s="425"/>
      <c r="DWQ285" s="425"/>
      <c r="DWR285" s="425"/>
      <c r="DWS285" s="425"/>
      <c r="DWT285" s="425"/>
      <c r="DWU285" s="425"/>
      <c r="DWV285" s="425"/>
      <c r="DWW285" s="425"/>
      <c r="DWX285" s="425"/>
      <c r="DWY285" s="425"/>
      <c r="DWZ285" s="425"/>
      <c r="DXA285" s="425"/>
      <c r="DXB285" s="425"/>
      <c r="DXC285" s="425"/>
      <c r="DXD285" s="425"/>
      <c r="DXE285" s="425"/>
      <c r="DXF285" s="425"/>
      <c r="DXG285" s="425"/>
      <c r="DXH285" s="425"/>
      <c r="DXI285" s="425"/>
      <c r="DXJ285" s="425"/>
      <c r="DXK285" s="425"/>
      <c r="DXL285" s="425"/>
      <c r="DXM285" s="425"/>
      <c r="DXN285" s="425"/>
      <c r="DXO285" s="425"/>
      <c r="DXP285" s="425"/>
      <c r="DXQ285" s="425"/>
      <c r="DXR285" s="425"/>
      <c r="DXS285" s="425"/>
      <c r="DXT285" s="425"/>
      <c r="DXU285" s="425"/>
      <c r="DXV285" s="425"/>
      <c r="DXW285" s="425"/>
      <c r="DXX285" s="425"/>
      <c r="DXY285" s="425"/>
      <c r="DXZ285" s="425"/>
      <c r="DYA285" s="425"/>
      <c r="DYB285" s="425"/>
      <c r="DYC285" s="425"/>
      <c r="DYD285" s="425"/>
      <c r="DYE285" s="425"/>
      <c r="DYF285" s="425"/>
      <c r="DYG285" s="425"/>
      <c r="DYH285" s="425"/>
      <c r="DYI285" s="425"/>
      <c r="DYJ285" s="425"/>
      <c r="DYK285" s="425"/>
      <c r="DYL285" s="425"/>
      <c r="DYM285" s="425"/>
      <c r="DYN285" s="425"/>
      <c r="DYO285" s="425"/>
      <c r="DYP285" s="425"/>
      <c r="DYQ285" s="425"/>
      <c r="DYR285" s="425"/>
      <c r="DYS285" s="425"/>
      <c r="DYT285" s="425"/>
      <c r="DYU285" s="425"/>
      <c r="DYV285" s="425"/>
      <c r="DYW285" s="425"/>
      <c r="DYX285" s="425"/>
      <c r="DYY285" s="425"/>
      <c r="DYZ285" s="425"/>
      <c r="DZA285" s="425"/>
      <c r="DZB285" s="425"/>
      <c r="DZC285" s="425"/>
      <c r="DZD285" s="425"/>
      <c r="DZE285" s="425"/>
      <c r="DZF285" s="425"/>
      <c r="DZG285" s="425"/>
      <c r="DZH285" s="425"/>
      <c r="DZI285" s="425"/>
      <c r="DZJ285" s="425"/>
      <c r="DZK285" s="425"/>
      <c r="DZL285" s="425"/>
      <c r="DZM285" s="425"/>
      <c r="DZN285" s="425"/>
      <c r="DZO285" s="425"/>
      <c r="DZP285" s="425"/>
      <c r="DZQ285" s="425"/>
      <c r="DZR285" s="425"/>
      <c r="DZS285" s="425"/>
      <c r="DZT285" s="425"/>
      <c r="DZU285" s="425"/>
      <c r="DZV285" s="425"/>
      <c r="DZW285" s="425"/>
      <c r="DZX285" s="425"/>
      <c r="DZY285" s="425"/>
      <c r="DZZ285" s="425"/>
      <c r="EAA285" s="425"/>
      <c r="EAB285" s="425"/>
      <c r="EAC285" s="425"/>
      <c r="EAD285" s="425"/>
      <c r="EAE285" s="425"/>
      <c r="EAF285" s="425"/>
      <c r="EAG285" s="425"/>
      <c r="EAH285" s="425"/>
      <c r="EAI285" s="425"/>
      <c r="EAJ285" s="425"/>
      <c r="EAK285" s="425"/>
      <c r="EAL285" s="425"/>
      <c r="EAM285" s="425"/>
      <c r="EAN285" s="425"/>
      <c r="EAO285" s="425"/>
      <c r="EAP285" s="425"/>
      <c r="EAQ285" s="425"/>
      <c r="EAR285" s="425"/>
      <c r="EAS285" s="425"/>
      <c r="EAT285" s="425"/>
      <c r="EAU285" s="425"/>
      <c r="EAV285" s="425"/>
      <c r="EAW285" s="425"/>
      <c r="EAX285" s="425"/>
      <c r="EAY285" s="425"/>
      <c r="EAZ285" s="425"/>
      <c r="EBA285" s="425"/>
      <c r="EBB285" s="425"/>
      <c r="EBC285" s="425"/>
      <c r="EBD285" s="425"/>
      <c r="EBE285" s="425"/>
      <c r="EBF285" s="425"/>
      <c r="EBG285" s="425"/>
      <c r="EBH285" s="425"/>
      <c r="EBI285" s="425"/>
      <c r="EBJ285" s="425"/>
      <c r="EBK285" s="425"/>
      <c r="EBL285" s="425"/>
      <c r="EBM285" s="425"/>
      <c r="EBN285" s="425"/>
      <c r="EBO285" s="425"/>
      <c r="EBP285" s="425"/>
      <c r="EBQ285" s="425"/>
      <c r="EBR285" s="425"/>
      <c r="EBS285" s="425"/>
      <c r="EBT285" s="425"/>
      <c r="EBU285" s="425"/>
      <c r="EBV285" s="425"/>
      <c r="EBW285" s="425"/>
      <c r="EBX285" s="425"/>
      <c r="EBY285" s="425"/>
      <c r="EBZ285" s="425"/>
      <c r="ECA285" s="425"/>
      <c r="ECB285" s="425"/>
      <c r="ECC285" s="425"/>
      <c r="ECD285" s="425"/>
      <c r="ECE285" s="425"/>
      <c r="ECF285" s="425"/>
      <c r="ECG285" s="425"/>
      <c r="ECH285" s="425"/>
      <c r="ECI285" s="425"/>
      <c r="ECJ285" s="425"/>
      <c r="ECK285" s="425"/>
      <c r="ECL285" s="425"/>
      <c r="ECM285" s="425"/>
      <c r="ECN285" s="425"/>
      <c r="ECO285" s="425"/>
      <c r="ECP285" s="425"/>
      <c r="ECQ285" s="425"/>
      <c r="ECR285" s="425"/>
      <c r="ECS285" s="425"/>
      <c r="ECT285" s="425"/>
      <c r="ECU285" s="425"/>
      <c r="ECV285" s="425"/>
      <c r="ECW285" s="425"/>
      <c r="ECX285" s="425"/>
      <c r="ECY285" s="425"/>
      <c r="ECZ285" s="425"/>
      <c r="EDA285" s="425"/>
      <c r="EDB285" s="425"/>
      <c r="EDC285" s="425"/>
      <c r="EDD285" s="425"/>
      <c r="EDE285" s="425"/>
      <c r="EDF285" s="425"/>
      <c r="EDG285" s="425"/>
      <c r="EDH285" s="425"/>
      <c r="EDI285" s="425"/>
      <c r="EDJ285" s="425"/>
      <c r="EDK285" s="425"/>
      <c r="EDL285" s="425"/>
      <c r="EDM285" s="425"/>
      <c r="EDN285" s="425"/>
      <c r="EDO285" s="425"/>
      <c r="EDP285" s="425"/>
      <c r="EDQ285" s="425"/>
      <c r="EDR285" s="425"/>
      <c r="EDS285" s="425"/>
      <c r="EDT285" s="425"/>
      <c r="EDU285" s="425"/>
      <c r="EDV285" s="425"/>
      <c r="EDW285" s="425"/>
      <c r="EDX285" s="425"/>
      <c r="EDY285" s="425"/>
      <c r="EDZ285" s="425"/>
      <c r="EEA285" s="425"/>
      <c r="EEB285" s="425"/>
      <c r="EEC285" s="425"/>
      <c r="EED285" s="425"/>
      <c r="EEE285" s="425"/>
      <c r="EEF285" s="425"/>
      <c r="EEG285" s="425"/>
      <c r="EEH285" s="425"/>
      <c r="EEI285" s="425"/>
      <c r="EEJ285" s="425"/>
      <c r="EEK285" s="425"/>
      <c r="EEL285" s="425"/>
      <c r="EEM285" s="425"/>
      <c r="EEN285" s="425"/>
      <c r="EEO285" s="425"/>
      <c r="EEP285" s="425"/>
      <c r="EEQ285" s="425"/>
      <c r="EER285" s="425"/>
      <c r="EES285" s="425"/>
      <c r="EET285" s="425"/>
      <c r="EEU285" s="425"/>
      <c r="EEV285" s="425"/>
      <c r="EEW285" s="425"/>
      <c r="EEX285" s="425"/>
      <c r="EEY285" s="425"/>
      <c r="EEZ285" s="425"/>
      <c r="EFA285" s="425"/>
      <c r="EFB285" s="425"/>
      <c r="EFC285" s="425"/>
      <c r="EFD285" s="425"/>
      <c r="EFE285" s="425"/>
      <c r="EFF285" s="425"/>
      <c r="EFG285" s="425"/>
      <c r="EFH285" s="425"/>
      <c r="EFI285" s="425"/>
      <c r="EFJ285" s="425"/>
      <c r="EFK285" s="425"/>
      <c r="EFL285" s="425"/>
      <c r="EFM285" s="425"/>
      <c r="EFN285" s="425"/>
      <c r="EFO285" s="425"/>
      <c r="EFP285" s="425"/>
      <c r="EFQ285" s="425"/>
      <c r="EFR285" s="425"/>
      <c r="EFS285" s="425"/>
      <c r="EFT285" s="425"/>
      <c r="EFU285" s="425"/>
      <c r="EFV285" s="425"/>
      <c r="EFW285" s="425"/>
      <c r="EFX285" s="425"/>
      <c r="EFY285" s="425"/>
      <c r="EFZ285" s="425"/>
      <c r="EGA285" s="425"/>
      <c r="EGB285" s="425"/>
      <c r="EGC285" s="425"/>
      <c r="EGD285" s="425"/>
      <c r="EGE285" s="425"/>
      <c r="EGF285" s="425"/>
      <c r="EGG285" s="425"/>
      <c r="EGH285" s="425"/>
      <c r="EGI285" s="425"/>
      <c r="EGJ285" s="425"/>
      <c r="EGK285" s="425"/>
      <c r="EGL285" s="425"/>
      <c r="EGM285" s="425"/>
      <c r="EGN285" s="425"/>
      <c r="EGO285" s="425"/>
      <c r="EGP285" s="425"/>
      <c r="EGQ285" s="425"/>
      <c r="EGR285" s="425"/>
      <c r="EGS285" s="425"/>
      <c r="EGT285" s="425"/>
      <c r="EGU285" s="425"/>
      <c r="EGV285" s="425"/>
      <c r="EGW285" s="425"/>
      <c r="EGX285" s="425"/>
      <c r="EGY285" s="425"/>
      <c r="EGZ285" s="425"/>
      <c r="EHA285" s="425"/>
      <c r="EHB285" s="425"/>
      <c r="EHC285" s="425"/>
      <c r="EHD285" s="425"/>
      <c r="EHE285" s="425"/>
      <c r="EHF285" s="425"/>
      <c r="EHG285" s="425"/>
      <c r="EHH285" s="425"/>
      <c r="EHI285" s="425"/>
      <c r="EHJ285" s="425"/>
      <c r="EHK285" s="425"/>
      <c r="EHL285" s="425"/>
      <c r="EHM285" s="425"/>
      <c r="EHN285" s="425"/>
      <c r="EHO285" s="425"/>
      <c r="EHP285" s="425"/>
      <c r="EHQ285" s="425"/>
      <c r="EHR285" s="425"/>
      <c r="EHS285" s="425"/>
      <c r="EHT285" s="425"/>
      <c r="EHU285" s="425"/>
      <c r="EHV285" s="425"/>
      <c r="EHW285" s="425"/>
      <c r="EHX285" s="425"/>
      <c r="EHY285" s="425"/>
      <c r="EHZ285" s="425"/>
      <c r="EIA285" s="425"/>
      <c r="EIB285" s="425"/>
      <c r="EIC285" s="425"/>
      <c r="EID285" s="425"/>
      <c r="EIE285" s="425"/>
      <c r="EIF285" s="425"/>
      <c r="EIG285" s="425"/>
      <c r="EIH285" s="425"/>
      <c r="EII285" s="425"/>
      <c r="EIJ285" s="425"/>
      <c r="EIK285" s="425"/>
      <c r="EIL285" s="425"/>
      <c r="EIM285" s="425"/>
      <c r="EIN285" s="425"/>
      <c r="EIO285" s="425"/>
      <c r="EIP285" s="425"/>
      <c r="EIQ285" s="425"/>
      <c r="EIR285" s="425"/>
      <c r="EIS285" s="425"/>
      <c r="EIT285" s="425"/>
      <c r="EIU285" s="425"/>
      <c r="EIV285" s="425"/>
      <c r="EIW285" s="425"/>
      <c r="EIX285" s="425"/>
      <c r="EIY285" s="425"/>
      <c r="EIZ285" s="425"/>
      <c r="EJA285" s="425"/>
      <c r="EJB285" s="425"/>
      <c r="EJC285" s="425"/>
      <c r="EJD285" s="425"/>
      <c r="EJE285" s="425"/>
      <c r="EJF285" s="425"/>
      <c r="EJG285" s="425"/>
      <c r="EJH285" s="425"/>
      <c r="EJI285" s="425"/>
      <c r="EJJ285" s="425"/>
      <c r="EJK285" s="425"/>
      <c r="EJL285" s="425"/>
      <c r="EJM285" s="425"/>
      <c r="EJN285" s="425"/>
      <c r="EJO285" s="425"/>
      <c r="EJP285" s="425"/>
      <c r="EJQ285" s="425"/>
      <c r="EJR285" s="425"/>
      <c r="EJS285" s="425"/>
      <c r="EJT285" s="425"/>
      <c r="EJU285" s="425"/>
      <c r="EJV285" s="425"/>
      <c r="EJW285" s="425"/>
      <c r="EJX285" s="425"/>
      <c r="EJY285" s="425"/>
      <c r="EJZ285" s="425"/>
      <c r="EKA285" s="425"/>
      <c r="EKB285" s="425"/>
      <c r="EKC285" s="425"/>
      <c r="EKD285" s="425"/>
      <c r="EKE285" s="425"/>
      <c r="EKF285" s="425"/>
      <c r="EKG285" s="425"/>
      <c r="EKH285" s="425"/>
      <c r="EKI285" s="425"/>
      <c r="EKJ285" s="425"/>
      <c r="EKK285" s="425"/>
      <c r="EKL285" s="425"/>
      <c r="EKM285" s="425"/>
      <c r="EKN285" s="425"/>
      <c r="EKO285" s="425"/>
      <c r="EKP285" s="425"/>
      <c r="EKQ285" s="425"/>
      <c r="EKR285" s="425"/>
      <c r="EKS285" s="425"/>
      <c r="EKT285" s="425"/>
      <c r="EKU285" s="425"/>
      <c r="EKV285" s="425"/>
      <c r="EKW285" s="425"/>
      <c r="EKX285" s="425"/>
      <c r="EKY285" s="425"/>
      <c r="EKZ285" s="425"/>
      <c r="ELA285" s="425"/>
      <c r="ELB285" s="425"/>
      <c r="ELC285" s="425"/>
      <c r="ELD285" s="425"/>
      <c r="ELE285" s="425"/>
      <c r="ELF285" s="425"/>
      <c r="ELG285" s="425"/>
      <c r="ELH285" s="425"/>
      <c r="ELI285" s="425"/>
      <c r="ELJ285" s="425"/>
      <c r="ELK285" s="425"/>
      <c r="ELL285" s="425"/>
      <c r="ELM285" s="425"/>
      <c r="ELN285" s="425"/>
      <c r="ELO285" s="425"/>
      <c r="ELP285" s="425"/>
      <c r="ELQ285" s="425"/>
      <c r="ELR285" s="425"/>
      <c r="ELS285" s="425"/>
      <c r="ELT285" s="425"/>
      <c r="ELU285" s="425"/>
      <c r="ELV285" s="425"/>
      <c r="ELW285" s="425"/>
      <c r="ELX285" s="425"/>
      <c r="ELY285" s="425"/>
      <c r="ELZ285" s="425"/>
      <c r="EMA285" s="425"/>
      <c r="EMB285" s="425"/>
      <c r="EMC285" s="425"/>
      <c r="EMD285" s="425"/>
      <c r="EME285" s="425"/>
      <c r="EMF285" s="425"/>
      <c r="EMG285" s="425"/>
      <c r="EMH285" s="425"/>
      <c r="EMI285" s="425"/>
      <c r="EMJ285" s="425"/>
      <c r="EMK285" s="425"/>
      <c r="EML285" s="425"/>
      <c r="EMM285" s="425"/>
      <c r="EMN285" s="425"/>
      <c r="EMO285" s="425"/>
      <c r="EMP285" s="425"/>
      <c r="EMQ285" s="425"/>
      <c r="EMR285" s="425"/>
      <c r="EMS285" s="425"/>
      <c r="EMT285" s="425"/>
      <c r="EMU285" s="425"/>
      <c r="EMV285" s="425"/>
      <c r="EMW285" s="425"/>
      <c r="EMX285" s="425"/>
      <c r="EMY285" s="425"/>
      <c r="EMZ285" s="425"/>
      <c r="ENA285" s="425"/>
      <c r="ENB285" s="425"/>
      <c r="ENC285" s="425"/>
      <c r="END285" s="425"/>
      <c r="ENE285" s="425"/>
      <c r="ENF285" s="425"/>
      <c r="ENG285" s="425"/>
      <c r="ENH285" s="425"/>
      <c r="ENI285" s="425"/>
      <c r="ENJ285" s="425"/>
      <c r="ENK285" s="425"/>
      <c r="ENL285" s="425"/>
      <c r="ENM285" s="425"/>
      <c r="ENN285" s="425"/>
      <c r="ENO285" s="425"/>
      <c r="ENP285" s="425"/>
      <c r="ENQ285" s="425"/>
      <c r="ENR285" s="425"/>
      <c r="ENS285" s="425"/>
      <c r="ENT285" s="425"/>
      <c r="ENU285" s="425"/>
      <c r="ENV285" s="425"/>
      <c r="ENW285" s="425"/>
      <c r="ENX285" s="425"/>
      <c r="ENY285" s="425"/>
      <c r="ENZ285" s="425"/>
      <c r="EOA285" s="425"/>
      <c r="EOB285" s="425"/>
      <c r="EOC285" s="425"/>
      <c r="EOD285" s="425"/>
      <c r="EOE285" s="425"/>
      <c r="EOF285" s="425"/>
      <c r="EOG285" s="425"/>
      <c r="EOH285" s="425"/>
      <c r="EOI285" s="425"/>
      <c r="EOJ285" s="425"/>
      <c r="EOK285" s="425"/>
      <c r="EOL285" s="425"/>
      <c r="EOM285" s="425"/>
      <c r="EON285" s="425"/>
      <c r="EOO285" s="425"/>
      <c r="EOP285" s="425"/>
      <c r="EOQ285" s="425"/>
      <c r="EOR285" s="425"/>
      <c r="EOS285" s="425"/>
      <c r="EOT285" s="425"/>
      <c r="EOU285" s="425"/>
      <c r="EOV285" s="425"/>
      <c r="EOW285" s="425"/>
      <c r="EOX285" s="425"/>
      <c r="EOY285" s="425"/>
      <c r="EOZ285" s="425"/>
      <c r="EPA285" s="425"/>
      <c r="EPB285" s="425"/>
      <c r="EPC285" s="425"/>
      <c r="EPD285" s="425"/>
      <c r="EPE285" s="425"/>
      <c r="EPF285" s="425"/>
      <c r="EPG285" s="425"/>
      <c r="EPH285" s="425"/>
      <c r="EPI285" s="425"/>
      <c r="EPJ285" s="425"/>
      <c r="EPK285" s="425"/>
      <c r="EPL285" s="425"/>
      <c r="EPM285" s="425"/>
      <c r="EPN285" s="425"/>
      <c r="EPO285" s="425"/>
      <c r="EPP285" s="425"/>
      <c r="EPQ285" s="425"/>
      <c r="EPR285" s="425"/>
      <c r="EPS285" s="425"/>
      <c r="EPT285" s="425"/>
      <c r="EPU285" s="425"/>
      <c r="EPV285" s="425"/>
      <c r="EPW285" s="425"/>
      <c r="EPX285" s="425"/>
      <c r="EPY285" s="425"/>
      <c r="EPZ285" s="425"/>
      <c r="EQA285" s="425"/>
      <c r="EQB285" s="425"/>
      <c r="EQC285" s="425"/>
      <c r="EQD285" s="425"/>
      <c r="EQE285" s="425"/>
      <c r="EQF285" s="425"/>
      <c r="EQG285" s="425"/>
      <c r="EQH285" s="425"/>
      <c r="EQI285" s="425"/>
      <c r="EQJ285" s="425"/>
      <c r="EQK285" s="425"/>
      <c r="EQL285" s="425"/>
      <c r="EQM285" s="425"/>
      <c r="EQN285" s="425"/>
      <c r="EQO285" s="425"/>
      <c r="EQP285" s="425"/>
      <c r="EQQ285" s="425"/>
      <c r="EQR285" s="425"/>
      <c r="EQS285" s="425"/>
      <c r="EQT285" s="425"/>
      <c r="EQU285" s="425"/>
      <c r="EQV285" s="425"/>
      <c r="EQW285" s="425"/>
      <c r="EQX285" s="425"/>
      <c r="EQY285" s="425"/>
      <c r="EQZ285" s="425"/>
      <c r="ERA285" s="425"/>
      <c r="ERB285" s="425"/>
      <c r="ERC285" s="425"/>
      <c r="ERD285" s="425"/>
      <c r="ERE285" s="425"/>
      <c r="ERF285" s="425"/>
      <c r="ERG285" s="425"/>
      <c r="ERH285" s="425"/>
      <c r="ERI285" s="425"/>
      <c r="ERJ285" s="425"/>
      <c r="ERK285" s="425"/>
      <c r="ERL285" s="425"/>
      <c r="ERM285" s="425"/>
      <c r="ERN285" s="425"/>
      <c r="ERO285" s="425"/>
      <c r="ERP285" s="425"/>
      <c r="ERQ285" s="425"/>
      <c r="ERR285" s="425"/>
      <c r="ERS285" s="425"/>
      <c r="ERT285" s="425"/>
      <c r="ERU285" s="425"/>
      <c r="ERV285" s="425"/>
      <c r="ERW285" s="425"/>
      <c r="ERX285" s="425"/>
      <c r="ERY285" s="425"/>
      <c r="ERZ285" s="425"/>
      <c r="ESA285" s="425"/>
      <c r="ESB285" s="425"/>
      <c r="ESC285" s="425"/>
      <c r="ESD285" s="425"/>
      <c r="ESE285" s="425"/>
      <c r="ESF285" s="425"/>
      <c r="ESG285" s="425"/>
      <c r="ESH285" s="425"/>
      <c r="ESI285" s="425"/>
      <c r="ESJ285" s="425"/>
      <c r="ESK285" s="425"/>
      <c r="ESL285" s="425"/>
      <c r="ESM285" s="425"/>
      <c r="ESN285" s="425"/>
      <c r="ESO285" s="425"/>
      <c r="ESP285" s="425"/>
      <c r="ESQ285" s="425"/>
      <c r="ESR285" s="425"/>
      <c r="ESS285" s="425"/>
      <c r="EST285" s="425"/>
      <c r="ESU285" s="425"/>
      <c r="ESV285" s="425"/>
      <c r="ESW285" s="425"/>
      <c r="ESX285" s="425"/>
      <c r="ESY285" s="425"/>
      <c r="ESZ285" s="425"/>
      <c r="ETA285" s="425"/>
      <c r="ETB285" s="425"/>
      <c r="ETC285" s="425"/>
      <c r="ETD285" s="425"/>
      <c r="ETE285" s="425"/>
      <c r="ETF285" s="425"/>
      <c r="ETG285" s="425"/>
      <c r="ETH285" s="425"/>
      <c r="ETI285" s="425"/>
      <c r="ETJ285" s="425"/>
      <c r="ETK285" s="425"/>
      <c r="ETL285" s="425"/>
      <c r="ETM285" s="425"/>
      <c r="ETN285" s="425"/>
      <c r="ETO285" s="425"/>
      <c r="ETP285" s="425"/>
      <c r="ETQ285" s="425"/>
      <c r="ETR285" s="425"/>
      <c r="ETS285" s="425"/>
      <c r="ETT285" s="425"/>
      <c r="ETU285" s="425"/>
      <c r="ETV285" s="425"/>
      <c r="ETW285" s="425"/>
      <c r="ETX285" s="425"/>
      <c r="ETY285" s="425"/>
      <c r="ETZ285" s="425"/>
      <c r="EUA285" s="425"/>
      <c r="EUB285" s="425"/>
      <c r="EUC285" s="425"/>
      <c r="EUD285" s="425"/>
      <c r="EUE285" s="425"/>
      <c r="EUF285" s="425"/>
      <c r="EUG285" s="425"/>
      <c r="EUH285" s="425"/>
      <c r="EUI285" s="425"/>
      <c r="EUJ285" s="425"/>
      <c r="EUK285" s="425"/>
      <c r="EUL285" s="425"/>
      <c r="EUM285" s="425"/>
      <c r="EUN285" s="425"/>
      <c r="EUO285" s="425"/>
      <c r="EUP285" s="425"/>
      <c r="EUQ285" s="425"/>
      <c r="EUR285" s="425"/>
      <c r="EUS285" s="425"/>
      <c r="EUT285" s="425"/>
      <c r="EUU285" s="425"/>
      <c r="EUV285" s="425"/>
      <c r="EUW285" s="425"/>
      <c r="EUX285" s="425"/>
      <c r="EUY285" s="425"/>
      <c r="EUZ285" s="425"/>
      <c r="EVA285" s="425"/>
      <c r="EVB285" s="425"/>
      <c r="EVC285" s="425"/>
      <c r="EVD285" s="425"/>
      <c r="EVE285" s="425"/>
      <c r="EVF285" s="425"/>
      <c r="EVG285" s="425"/>
      <c r="EVH285" s="425"/>
      <c r="EVI285" s="425"/>
      <c r="EVJ285" s="425"/>
      <c r="EVK285" s="425"/>
      <c r="EVL285" s="425"/>
      <c r="EVM285" s="425"/>
      <c r="EVN285" s="425"/>
      <c r="EVO285" s="425"/>
      <c r="EVP285" s="425"/>
      <c r="EVQ285" s="425"/>
      <c r="EVR285" s="425"/>
      <c r="EVS285" s="425"/>
      <c r="EVT285" s="425"/>
      <c r="EVU285" s="425"/>
      <c r="EVV285" s="425"/>
      <c r="EVW285" s="425"/>
      <c r="EVX285" s="425"/>
      <c r="EVY285" s="425"/>
      <c r="EVZ285" s="425"/>
      <c r="EWA285" s="425"/>
      <c r="EWB285" s="425"/>
      <c r="EWC285" s="425"/>
      <c r="EWD285" s="425"/>
      <c r="EWE285" s="425"/>
      <c r="EWF285" s="425"/>
      <c r="EWG285" s="425"/>
      <c r="EWH285" s="425"/>
      <c r="EWI285" s="425"/>
      <c r="EWJ285" s="425"/>
      <c r="EWK285" s="425"/>
      <c r="EWL285" s="425"/>
      <c r="EWM285" s="425"/>
      <c r="EWN285" s="425"/>
      <c r="EWO285" s="425"/>
      <c r="EWP285" s="425"/>
      <c r="EWQ285" s="425"/>
      <c r="EWR285" s="425"/>
      <c r="EWS285" s="425"/>
      <c r="EWT285" s="425"/>
      <c r="EWU285" s="425"/>
      <c r="EWV285" s="425"/>
      <c r="EWW285" s="425"/>
      <c r="EWX285" s="425"/>
      <c r="EWY285" s="425"/>
      <c r="EWZ285" s="425"/>
      <c r="EXA285" s="425"/>
      <c r="EXB285" s="425"/>
      <c r="EXC285" s="425"/>
      <c r="EXD285" s="425"/>
      <c r="EXE285" s="425"/>
      <c r="EXF285" s="425"/>
      <c r="EXG285" s="425"/>
      <c r="EXH285" s="425"/>
      <c r="EXI285" s="425"/>
      <c r="EXJ285" s="425"/>
      <c r="EXK285" s="425"/>
      <c r="EXL285" s="425"/>
      <c r="EXM285" s="425"/>
      <c r="EXN285" s="425"/>
      <c r="EXO285" s="425"/>
      <c r="EXP285" s="425"/>
      <c r="EXQ285" s="425"/>
      <c r="EXR285" s="425"/>
      <c r="EXS285" s="425"/>
      <c r="EXT285" s="425"/>
      <c r="EXU285" s="425"/>
      <c r="EXV285" s="425"/>
      <c r="EXW285" s="425"/>
      <c r="EXX285" s="425"/>
      <c r="EXY285" s="425"/>
      <c r="EXZ285" s="425"/>
      <c r="EYA285" s="425"/>
      <c r="EYB285" s="425"/>
      <c r="EYC285" s="425"/>
      <c r="EYD285" s="425"/>
      <c r="EYE285" s="425"/>
      <c r="EYF285" s="425"/>
      <c r="EYG285" s="425"/>
      <c r="EYH285" s="425"/>
      <c r="EYI285" s="425"/>
      <c r="EYJ285" s="425"/>
      <c r="EYK285" s="425"/>
      <c r="EYL285" s="425"/>
      <c r="EYM285" s="425"/>
      <c r="EYN285" s="425"/>
      <c r="EYO285" s="425"/>
      <c r="EYP285" s="425"/>
      <c r="EYQ285" s="425"/>
      <c r="EYR285" s="425"/>
      <c r="EYS285" s="425"/>
      <c r="EYT285" s="425"/>
      <c r="EYU285" s="425"/>
      <c r="EYV285" s="425"/>
      <c r="EYW285" s="425"/>
      <c r="EYX285" s="425"/>
      <c r="EYY285" s="425"/>
      <c r="EYZ285" s="425"/>
      <c r="EZA285" s="425"/>
      <c r="EZB285" s="425"/>
      <c r="EZC285" s="425"/>
      <c r="EZD285" s="425"/>
      <c r="EZE285" s="425"/>
      <c r="EZF285" s="425"/>
      <c r="EZG285" s="425"/>
      <c r="EZH285" s="425"/>
      <c r="EZI285" s="425"/>
      <c r="EZJ285" s="425"/>
      <c r="EZK285" s="425"/>
      <c r="EZL285" s="425"/>
      <c r="EZM285" s="425"/>
      <c r="EZN285" s="425"/>
      <c r="EZO285" s="425"/>
      <c r="EZP285" s="425"/>
      <c r="EZQ285" s="425"/>
      <c r="EZR285" s="425"/>
      <c r="EZS285" s="425"/>
      <c r="EZT285" s="425"/>
      <c r="EZU285" s="425"/>
      <c r="EZV285" s="425"/>
      <c r="EZW285" s="425"/>
      <c r="EZX285" s="425"/>
      <c r="EZY285" s="425"/>
      <c r="EZZ285" s="425"/>
      <c r="FAA285" s="425"/>
      <c r="FAB285" s="425"/>
      <c r="FAC285" s="425"/>
      <c r="FAD285" s="425"/>
      <c r="FAE285" s="425"/>
      <c r="FAF285" s="425"/>
      <c r="FAG285" s="425"/>
      <c r="FAH285" s="425"/>
      <c r="FAI285" s="425"/>
      <c r="FAJ285" s="425"/>
      <c r="FAK285" s="425"/>
      <c r="FAL285" s="425"/>
      <c r="FAM285" s="425"/>
      <c r="FAN285" s="425"/>
      <c r="FAO285" s="425"/>
      <c r="FAP285" s="425"/>
      <c r="FAQ285" s="425"/>
      <c r="FAR285" s="425"/>
      <c r="FAS285" s="425"/>
      <c r="FAT285" s="425"/>
      <c r="FAU285" s="425"/>
      <c r="FAV285" s="425"/>
      <c r="FAW285" s="425"/>
      <c r="FAX285" s="425"/>
      <c r="FAY285" s="425"/>
      <c r="FAZ285" s="425"/>
      <c r="FBA285" s="425"/>
      <c r="FBB285" s="425"/>
      <c r="FBC285" s="425"/>
      <c r="FBD285" s="425"/>
      <c r="FBE285" s="425"/>
      <c r="FBF285" s="425"/>
      <c r="FBG285" s="425"/>
      <c r="FBH285" s="425"/>
      <c r="FBI285" s="425"/>
      <c r="FBJ285" s="425"/>
      <c r="FBK285" s="425"/>
      <c r="FBL285" s="425"/>
      <c r="FBM285" s="425"/>
      <c r="FBN285" s="425"/>
      <c r="FBO285" s="425"/>
      <c r="FBP285" s="425"/>
      <c r="FBQ285" s="425"/>
      <c r="FBR285" s="425"/>
      <c r="FBS285" s="425"/>
      <c r="FBT285" s="425"/>
      <c r="FBU285" s="425"/>
      <c r="FBV285" s="425"/>
      <c r="FBW285" s="425"/>
      <c r="FBX285" s="425"/>
      <c r="FBY285" s="425"/>
      <c r="FBZ285" s="425"/>
      <c r="FCA285" s="425"/>
      <c r="FCB285" s="425"/>
      <c r="FCC285" s="425"/>
      <c r="FCD285" s="425"/>
      <c r="FCE285" s="425"/>
      <c r="FCF285" s="425"/>
      <c r="FCG285" s="425"/>
      <c r="FCH285" s="425"/>
      <c r="FCI285" s="425"/>
      <c r="FCJ285" s="425"/>
      <c r="FCK285" s="425"/>
      <c r="FCL285" s="425"/>
      <c r="FCM285" s="425"/>
      <c r="FCN285" s="425"/>
      <c r="FCO285" s="425"/>
      <c r="FCP285" s="425"/>
      <c r="FCQ285" s="425"/>
      <c r="FCR285" s="425"/>
      <c r="FCS285" s="425"/>
      <c r="FCT285" s="425"/>
      <c r="FCU285" s="425"/>
      <c r="FCV285" s="425"/>
      <c r="FCW285" s="425"/>
      <c r="FCX285" s="425"/>
      <c r="FCY285" s="425"/>
      <c r="FCZ285" s="425"/>
      <c r="FDA285" s="425"/>
      <c r="FDB285" s="425"/>
      <c r="FDC285" s="425"/>
      <c r="FDD285" s="425"/>
      <c r="FDE285" s="425"/>
      <c r="FDF285" s="425"/>
      <c r="FDG285" s="425"/>
      <c r="FDH285" s="425"/>
      <c r="FDI285" s="425"/>
      <c r="FDJ285" s="425"/>
      <c r="FDK285" s="425"/>
      <c r="FDL285" s="425"/>
      <c r="FDM285" s="425"/>
      <c r="FDN285" s="425"/>
      <c r="FDO285" s="425"/>
      <c r="FDP285" s="425"/>
      <c r="FDQ285" s="425"/>
      <c r="FDR285" s="425"/>
      <c r="FDS285" s="425"/>
      <c r="FDT285" s="425"/>
      <c r="FDU285" s="425"/>
      <c r="FDV285" s="425"/>
      <c r="FDW285" s="425"/>
      <c r="FDX285" s="425"/>
      <c r="FDY285" s="425"/>
      <c r="FDZ285" s="425"/>
      <c r="FEA285" s="425"/>
      <c r="FEB285" s="425"/>
      <c r="FEC285" s="425"/>
      <c r="FED285" s="425"/>
      <c r="FEE285" s="425"/>
      <c r="FEF285" s="425"/>
      <c r="FEG285" s="425"/>
      <c r="FEH285" s="425"/>
      <c r="FEI285" s="425"/>
      <c r="FEJ285" s="425"/>
      <c r="FEK285" s="425"/>
      <c r="FEL285" s="425"/>
      <c r="FEM285" s="425"/>
      <c r="FEN285" s="425"/>
      <c r="FEO285" s="425"/>
      <c r="FEP285" s="425"/>
      <c r="FEQ285" s="425"/>
      <c r="FER285" s="425"/>
      <c r="FES285" s="425"/>
      <c r="FET285" s="425"/>
      <c r="FEU285" s="425"/>
      <c r="FEV285" s="425"/>
      <c r="FEW285" s="425"/>
      <c r="FEX285" s="425"/>
      <c r="FEY285" s="425"/>
      <c r="FEZ285" s="425"/>
      <c r="FFA285" s="425"/>
      <c r="FFB285" s="425"/>
      <c r="FFC285" s="425"/>
      <c r="FFD285" s="425"/>
      <c r="FFE285" s="425"/>
      <c r="FFF285" s="425"/>
      <c r="FFG285" s="425"/>
      <c r="FFH285" s="425"/>
      <c r="FFI285" s="425"/>
      <c r="FFJ285" s="425"/>
      <c r="FFK285" s="425"/>
      <c r="FFL285" s="425"/>
      <c r="FFM285" s="425"/>
      <c r="FFN285" s="425"/>
      <c r="FFO285" s="425"/>
      <c r="FFP285" s="425"/>
      <c r="FFQ285" s="425"/>
      <c r="FFR285" s="425"/>
      <c r="FFS285" s="425"/>
      <c r="FFT285" s="425"/>
      <c r="FFU285" s="425"/>
      <c r="FFV285" s="425"/>
      <c r="FFW285" s="425"/>
      <c r="FFX285" s="425"/>
      <c r="FFY285" s="425"/>
      <c r="FFZ285" s="425"/>
      <c r="FGA285" s="425"/>
      <c r="FGB285" s="425"/>
      <c r="FGC285" s="425"/>
      <c r="FGD285" s="425"/>
      <c r="FGE285" s="425"/>
      <c r="FGF285" s="425"/>
      <c r="FGG285" s="425"/>
      <c r="FGH285" s="425"/>
      <c r="FGI285" s="425"/>
      <c r="FGJ285" s="425"/>
      <c r="FGK285" s="425"/>
      <c r="FGL285" s="425"/>
      <c r="FGM285" s="425"/>
      <c r="FGN285" s="425"/>
      <c r="FGO285" s="425"/>
      <c r="FGP285" s="425"/>
      <c r="FGQ285" s="425"/>
      <c r="FGR285" s="425"/>
      <c r="FGS285" s="425"/>
      <c r="FGT285" s="425"/>
      <c r="FGU285" s="425"/>
      <c r="FGV285" s="425"/>
      <c r="FGW285" s="425"/>
      <c r="FGX285" s="425"/>
      <c r="FGY285" s="425"/>
      <c r="FGZ285" s="425"/>
      <c r="FHA285" s="425"/>
      <c r="FHB285" s="425"/>
      <c r="FHC285" s="425"/>
      <c r="FHD285" s="425"/>
      <c r="FHE285" s="425"/>
      <c r="FHF285" s="425"/>
      <c r="FHG285" s="425"/>
      <c r="FHH285" s="425"/>
      <c r="FHI285" s="425"/>
      <c r="FHJ285" s="425"/>
      <c r="FHK285" s="425"/>
      <c r="FHL285" s="425"/>
      <c r="FHM285" s="425"/>
      <c r="FHN285" s="425"/>
      <c r="FHO285" s="425"/>
      <c r="FHP285" s="425"/>
      <c r="FHQ285" s="425"/>
      <c r="FHR285" s="425"/>
      <c r="FHS285" s="425"/>
      <c r="FHT285" s="425"/>
      <c r="FHU285" s="425"/>
      <c r="FHV285" s="425"/>
      <c r="FHW285" s="425"/>
      <c r="FHX285" s="425"/>
      <c r="FHY285" s="425"/>
      <c r="FHZ285" s="425"/>
      <c r="FIA285" s="425"/>
      <c r="FIB285" s="425"/>
      <c r="FIC285" s="425"/>
      <c r="FID285" s="425"/>
      <c r="FIE285" s="425"/>
      <c r="FIF285" s="425"/>
      <c r="FIG285" s="425"/>
      <c r="FIH285" s="425"/>
      <c r="FII285" s="425"/>
      <c r="FIJ285" s="425"/>
      <c r="FIK285" s="425"/>
      <c r="FIL285" s="425"/>
      <c r="FIM285" s="425"/>
      <c r="FIN285" s="425"/>
      <c r="FIO285" s="425"/>
      <c r="FIP285" s="425"/>
      <c r="FIQ285" s="425"/>
      <c r="FIR285" s="425"/>
      <c r="FIS285" s="425"/>
      <c r="FIT285" s="425"/>
      <c r="FIU285" s="425"/>
      <c r="FIV285" s="425"/>
      <c r="FIW285" s="425"/>
      <c r="FIX285" s="425"/>
      <c r="FIY285" s="425"/>
      <c r="FIZ285" s="425"/>
      <c r="FJA285" s="425"/>
      <c r="FJB285" s="425"/>
      <c r="FJC285" s="425"/>
      <c r="FJD285" s="425"/>
      <c r="FJE285" s="425"/>
      <c r="FJF285" s="425"/>
      <c r="FJG285" s="425"/>
      <c r="FJH285" s="425"/>
      <c r="FJI285" s="425"/>
      <c r="FJJ285" s="425"/>
      <c r="FJK285" s="425"/>
      <c r="FJL285" s="425"/>
      <c r="FJM285" s="425"/>
      <c r="FJN285" s="425"/>
      <c r="FJO285" s="425"/>
      <c r="FJP285" s="425"/>
      <c r="FJQ285" s="425"/>
      <c r="FJR285" s="425"/>
      <c r="FJS285" s="425"/>
      <c r="FJT285" s="425"/>
      <c r="FJU285" s="425"/>
      <c r="FJV285" s="425"/>
      <c r="FJW285" s="425"/>
      <c r="FJX285" s="425"/>
      <c r="FJY285" s="425"/>
      <c r="FJZ285" s="425"/>
      <c r="FKA285" s="425"/>
      <c r="FKB285" s="425"/>
      <c r="FKC285" s="425"/>
      <c r="FKD285" s="425"/>
      <c r="FKE285" s="425"/>
      <c r="FKF285" s="425"/>
      <c r="FKG285" s="425"/>
      <c r="FKH285" s="425"/>
      <c r="FKI285" s="425"/>
      <c r="FKJ285" s="425"/>
      <c r="FKK285" s="425"/>
      <c r="FKL285" s="425"/>
      <c r="FKM285" s="425"/>
      <c r="FKN285" s="425"/>
      <c r="FKO285" s="425"/>
      <c r="FKP285" s="425"/>
      <c r="FKQ285" s="425"/>
      <c r="FKR285" s="425"/>
      <c r="FKS285" s="425"/>
      <c r="FKT285" s="425"/>
      <c r="FKU285" s="425"/>
      <c r="FKV285" s="425"/>
      <c r="FKW285" s="425"/>
      <c r="FKX285" s="425"/>
      <c r="FKY285" s="425"/>
      <c r="FKZ285" s="425"/>
      <c r="FLA285" s="425"/>
      <c r="FLB285" s="425"/>
      <c r="FLC285" s="425"/>
      <c r="FLD285" s="425"/>
      <c r="FLE285" s="425"/>
      <c r="FLF285" s="425"/>
      <c r="FLG285" s="425"/>
      <c r="FLH285" s="425"/>
      <c r="FLI285" s="425"/>
      <c r="FLJ285" s="425"/>
      <c r="FLK285" s="425"/>
      <c r="FLL285" s="425"/>
      <c r="FLM285" s="425"/>
      <c r="FLN285" s="425"/>
      <c r="FLO285" s="425"/>
      <c r="FLP285" s="425"/>
      <c r="FLQ285" s="425"/>
      <c r="FLR285" s="425"/>
      <c r="FLS285" s="425"/>
      <c r="FLT285" s="425"/>
      <c r="FLU285" s="425"/>
      <c r="FLV285" s="425"/>
      <c r="FLW285" s="425"/>
      <c r="FLX285" s="425"/>
      <c r="FLY285" s="425"/>
      <c r="FLZ285" s="425"/>
      <c r="FMA285" s="425"/>
      <c r="FMB285" s="425"/>
      <c r="FMC285" s="425"/>
      <c r="FMD285" s="425"/>
      <c r="FME285" s="425"/>
      <c r="FMF285" s="425"/>
      <c r="FMG285" s="425"/>
      <c r="FMH285" s="425"/>
      <c r="FMI285" s="425"/>
      <c r="FMJ285" s="425"/>
      <c r="FMK285" s="425"/>
      <c r="FML285" s="425"/>
      <c r="FMM285" s="425"/>
      <c r="FMN285" s="425"/>
      <c r="FMO285" s="425"/>
      <c r="FMP285" s="425"/>
      <c r="FMQ285" s="425"/>
      <c r="FMR285" s="425"/>
      <c r="FMS285" s="425"/>
      <c r="FMT285" s="425"/>
      <c r="FMU285" s="425"/>
      <c r="FMV285" s="425"/>
      <c r="FMW285" s="425"/>
      <c r="FMX285" s="425"/>
      <c r="FMY285" s="425"/>
      <c r="FMZ285" s="425"/>
      <c r="FNA285" s="425"/>
      <c r="FNB285" s="425"/>
      <c r="FNC285" s="425"/>
      <c r="FND285" s="425"/>
      <c r="FNE285" s="425"/>
      <c r="FNF285" s="425"/>
      <c r="FNG285" s="425"/>
      <c r="FNH285" s="425"/>
      <c r="FNI285" s="425"/>
      <c r="FNJ285" s="425"/>
      <c r="FNK285" s="425"/>
      <c r="FNL285" s="425"/>
      <c r="FNM285" s="425"/>
      <c r="FNN285" s="425"/>
      <c r="FNO285" s="425"/>
      <c r="FNP285" s="425"/>
      <c r="FNQ285" s="425"/>
      <c r="FNR285" s="425"/>
      <c r="FNS285" s="425"/>
      <c r="FNT285" s="425"/>
      <c r="FNU285" s="425"/>
      <c r="FNV285" s="425"/>
      <c r="FNW285" s="425"/>
      <c r="FNX285" s="425"/>
      <c r="FNY285" s="425"/>
      <c r="FNZ285" s="425"/>
      <c r="FOA285" s="425"/>
      <c r="FOB285" s="425"/>
      <c r="FOC285" s="425"/>
      <c r="FOD285" s="425"/>
      <c r="FOE285" s="425"/>
      <c r="FOF285" s="425"/>
      <c r="FOG285" s="425"/>
      <c r="FOH285" s="425"/>
      <c r="FOI285" s="425"/>
      <c r="FOJ285" s="425"/>
      <c r="FOK285" s="425"/>
      <c r="FOL285" s="425"/>
      <c r="FOM285" s="425"/>
      <c r="FON285" s="425"/>
      <c r="FOO285" s="425"/>
      <c r="FOP285" s="425"/>
      <c r="FOQ285" s="425"/>
      <c r="FOR285" s="425"/>
      <c r="FOS285" s="425"/>
      <c r="FOT285" s="425"/>
      <c r="FOU285" s="425"/>
      <c r="FOV285" s="425"/>
      <c r="FOW285" s="425"/>
      <c r="FOX285" s="425"/>
      <c r="FOY285" s="425"/>
      <c r="FOZ285" s="425"/>
      <c r="FPA285" s="425"/>
      <c r="FPB285" s="425"/>
      <c r="FPC285" s="425"/>
      <c r="FPD285" s="425"/>
      <c r="FPE285" s="425"/>
      <c r="FPF285" s="425"/>
      <c r="FPG285" s="425"/>
      <c r="FPH285" s="425"/>
      <c r="FPI285" s="425"/>
      <c r="FPJ285" s="425"/>
      <c r="FPK285" s="425"/>
      <c r="FPL285" s="425"/>
      <c r="FPM285" s="425"/>
      <c r="FPN285" s="425"/>
      <c r="FPO285" s="425"/>
      <c r="FPP285" s="425"/>
      <c r="FPQ285" s="425"/>
      <c r="FPR285" s="425"/>
      <c r="FPS285" s="425"/>
      <c r="FPT285" s="425"/>
      <c r="FPU285" s="425"/>
      <c r="FPV285" s="425"/>
      <c r="FPW285" s="425"/>
      <c r="FPX285" s="425"/>
      <c r="FPY285" s="425"/>
      <c r="FPZ285" s="425"/>
      <c r="FQA285" s="425"/>
      <c r="FQB285" s="425"/>
      <c r="FQC285" s="425"/>
      <c r="FQD285" s="425"/>
      <c r="FQE285" s="425"/>
      <c r="FQF285" s="425"/>
      <c r="FQG285" s="425"/>
      <c r="FQH285" s="425"/>
      <c r="FQI285" s="425"/>
      <c r="FQJ285" s="425"/>
      <c r="FQK285" s="425"/>
      <c r="FQL285" s="425"/>
      <c r="FQM285" s="425"/>
      <c r="FQN285" s="425"/>
      <c r="FQO285" s="425"/>
      <c r="FQP285" s="425"/>
      <c r="FQQ285" s="425"/>
      <c r="FQR285" s="425"/>
      <c r="FQS285" s="425"/>
      <c r="FQT285" s="425"/>
      <c r="FQU285" s="425"/>
      <c r="FQV285" s="425"/>
      <c r="FQW285" s="425"/>
      <c r="FQX285" s="425"/>
      <c r="FQY285" s="425"/>
      <c r="FQZ285" s="425"/>
      <c r="FRA285" s="425"/>
      <c r="FRB285" s="425"/>
      <c r="FRC285" s="425"/>
      <c r="FRD285" s="425"/>
      <c r="FRE285" s="425"/>
      <c r="FRF285" s="425"/>
      <c r="FRG285" s="425"/>
      <c r="FRH285" s="425"/>
      <c r="FRI285" s="425"/>
      <c r="FRJ285" s="425"/>
      <c r="FRK285" s="425"/>
      <c r="FRL285" s="425"/>
      <c r="FRM285" s="425"/>
      <c r="FRN285" s="425"/>
      <c r="FRO285" s="425"/>
      <c r="FRP285" s="425"/>
      <c r="FRQ285" s="425"/>
      <c r="FRR285" s="425"/>
      <c r="FRS285" s="425"/>
      <c r="FRT285" s="425"/>
      <c r="FRU285" s="425"/>
      <c r="FRV285" s="425"/>
      <c r="FRW285" s="425"/>
      <c r="FRX285" s="425"/>
      <c r="FRY285" s="425"/>
      <c r="FRZ285" s="425"/>
      <c r="FSA285" s="425"/>
      <c r="FSB285" s="425"/>
      <c r="FSC285" s="425"/>
      <c r="FSD285" s="425"/>
      <c r="FSE285" s="425"/>
      <c r="FSF285" s="425"/>
      <c r="FSG285" s="425"/>
      <c r="FSH285" s="425"/>
      <c r="FSI285" s="425"/>
      <c r="FSJ285" s="425"/>
      <c r="FSK285" s="425"/>
      <c r="FSL285" s="425"/>
      <c r="FSM285" s="425"/>
      <c r="FSN285" s="425"/>
      <c r="FSO285" s="425"/>
      <c r="FSP285" s="425"/>
      <c r="FSQ285" s="425"/>
      <c r="FSR285" s="425"/>
      <c r="FSS285" s="425"/>
      <c r="FST285" s="425"/>
      <c r="FSU285" s="425"/>
      <c r="FSV285" s="425"/>
      <c r="FSW285" s="425"/>
      <c r="FSX285" s="425"/>
      <c r="FSY285" s="425"/>
      <c r="FSZ285" s="425"/>
      <c r="FTA285" s="425"/>
      <c r="FTB285" s="425"/>
      <c r="FTC285" s="425"/>
      <c r="FTD285" s="425"/>
      <c r="FTE285" s="425"/>
      <c r="FTF285" s="425"/>
      <c r="FTG285" s="425"/>
      <c r="FTH285" s="425"/>
      <c r="FTI285" s="425"/>
      <c r="FTJ285" s="425"/>
      <c r="FTK285" s="425"/>
      <c r="FTL285" s="425"/>
      <c r="FTM285" s="425"/>
      <c r="FTN285" s="425"/>
      <c r="FTO285" s="425"/>
      <c r="FTP285" s="425"/>
      <c r="FTQ285" s="425"/>
      <c r="FTR285" s="425"/>
      <c r="FTS285" s="425"/>
      <c r="FTT285" s="425"/>
      <c r="FTU285" s="425"/>
      <c r="FTV285" s="425"/>
      <c r="FTW285" s="425"/>
      <c r="FTX285" s="425"/>
      <c r="FTY285" s="425"/>
      <c r="FTZ285" s="425"/>
      <c r="FUA285" s="425"/>
      <c r="FUB285" s="425"/>
      <c r="FUC285" s="425"/>
      <c r="FUD285" s="425"/>
      <c r="FUE285" s="425"/>
      <c r="FUF285" s="425"/>
      <c r="FUG285" s="425"/>
      <c r="FUH285" s="425"/>
      <c r="FUI285" s="425"/>
      <c r="FUJ285" s="425"/>
      <c r="FUK285" s="425"/>
      <c r="FUL285" s="425"/>
      <c r="FUM285" s="425"/>
      <c r="FUN285" s="425"/>
      <c r="FUO285" s="425"/>
      <c r="FUP285" s="425"/>
      <c r="FUQ285" s="425"/>
      <c r="FUR285" s="425"/>
      <c r="FUS285" s="425"/>
      <c r="FUT285" s="425"/>
      <c r="FUU285" s="425"/>
      <c r="FUV285" s="425"/>
      <c r="FUW285" s="425"/>
      <c r="FUX285" s="425"/>
      <c r="FUY285" s="425"/>
      <c r="FUZ285" s="425"/>
      <c r="FVA285" s="425"/>
      <c r="FVB285" s="425"/>
      <c r="FVC285" s="425"/>
      <c r="FVD285" s="425"/>
      <c r="FVE285" s="425"/>
      <c r="FVF285" s="425"/>
      <c r="FVG285" s="425"/>
      <c r="FVH285" s="425"/>
      <c r="FVI285" s="425"/>
      <c r="FVJ285" s="425"/>
      <c r="FVK285" s="425"/>
      <c r="FVL285" s="425"/>
      <c r="FVM285" s="425"/>
      <c r="FVN285" s="425"/>
      <c r="FVO285" s="425"/>
      <c r="FVP285" s="425"/>
      <c r="FVQ285" s="425"/>
      <c r="FVR285" s="425"/>
      <c r="FVS285" s="425"/>
      <c r="FVT285" s="425"/>
      <c r="FVU285" s="425"/>
      <c r="FVV285" s="425"/>
      <c r="FVW285" s="425"/>
      <c r="FVX285" s="425"/>
      <c r="FVY285" s="425"/>
      <c r="FVZ285" s="425"/>
      <c r="FWA285" s="425"/>
      <c r="FWB285" s="425"/>
      <c r="FWC285" s="425"/>
      <c r="FWD285" s="425"/>
      <c r="FWE285" s="425"/>
      <c r="FWF285" s="425"/>
      <c r="FWG285" s="425"/>
      <c r="FWH285" s="425"/>
      <c r="FWI285" s="425"/>
      <c r="FWJ285" s="425"/>
      <c r="FWK285" s="425"/>
      <c r="FWL285" s="425"/>
      <c r="FWM285" s="425"/>
      <c r="FWN285" s="425"/>
      <c r="FWO285" s="425"/>
      <c r="FWP285" s="425"/>
      <c r="FWQ285" s="425"/>
      <c r="FWR285" s="425"/>
      <c r="FWS285" s="425"/>
      <c r="FWT285" s="425"/>
      <c r="FWU285" s="425"/>
      <c r="FWV285" s="425"/>
      <c r="FWW285" s="425"/>
      <c r="FWX285" s="425"/>
      <c r="FWY285" s="425"/>
      <c r="FWZ285" s="425"/>
      <c r="FXA285" s="425"/>
      <c r="FXB285" s="425"/>
      <c r="FXC285" s="425"/>
      <c r="FXD285" s="425"/>
      <c r="FXE285" s="425"/>
      <c r="FXF285" s="425"/>
      <c r="FXG285" s="425"/>
      <c r="FXH285" s="425"/>
      <c r="FXI285" s="425"/>
      <c r="FXJ285" s="425"/>
      <c r="FXK285" s="425"/>
      <c r="FXL285" s="425"/>
      <c r="FXM285" s="425"/>
      <c r="FXN285" s="425"/>
      <c r="FXO285" s="425"/>
      <c r="FXP285" s="425"/>
      <c r="FXQ285" s="425"/>
      <c r="FXR285" s="425"/>
      <c r="FXS285" s="425"/>
      <c r="FXT285" s="425"/>
      <c r="FXU285" s="425"/>
      <c r="FXV285" s="425"/>
      <c r="FXW285" s="425"/>
      <c r="FXX285" s="425"/>
      <c r="FXY285" s="425"/>
      <c r="FXZ285" s="425"/>
      <c r="FYA285" s="425"/>
      <c r="FYB285" s="425"/>
      <c r="FYC285" s="425"/>
      <c r="FYD285" s="425"/>
      <c r="FYE285" s="425"/>
      <c r="FYF285" s="425"/>
      <c r="FYG285" s="425"/>
      <c r="FYH285" s="425"/>
      <c r="FYI285" s="425"/>
      <c r="FYJ285" s="425"/>
      <c r="FYK285" s="425"/>
      <c r="FYL285" s="425"/>
      <c r="FYM285" s="425"/>
      <c r="FYN285" s="425"/>
      <c r="FYO285" s="425"/>
      <c r="FYP285" s="425"/>
      <c r="FYQ285" s="425"/>
      <c r="FYR285" s="425"/>
      <c r="FYS285" s="425"/>
      <c r="FYT285" s="425"/>
      <c r="FYU285" s="425"/>
      <c r="FYV285" s="425"/>
      <c r="FYW285" s="425"/>
      <c r="FYX285" s="425"/>
      <c r="FYY285" s="425"/>
      <c r="FYZ285" s="425"/>
      <c r="FZA285" s="425"/>
      <c r="FZB285" s="425"/>
      <c r="FZC285" s="425"/>
      <c r="FZD285" s="425"/>
      <c r="FZE285" s="425"/>
      <c r="FZF285" s="425"/>
      <c r="FZG285" s="425"/>
      <c r="FZH285" s="425"/>
      <c r="FZI285" s="425"/>
      <c r="FZJ285" s="425"/>
      <c r="FZK285" s="425"/>
      <c r="FZL285" s="425"/>
      <c r="FZM285" s="425"/>
      <c r="FZN285" s="425"/>
      <c r="FZO285" s="425"/>
      <c r="FZP285" s="425"/>
      <c r="FZQ285" s="425"/>
      <c r="FZR285" s="425"/>
      <c r="FZS285" s="425"/>
      <c r="FZT285" s="425"/>
      <c r="FZU285" s="425"/>
      <c r="FZV285" s="425"/>
      <c r="FZW285" s="425"/>
      <c r="FZX285" s="425"/>
      <c r="FZY285" s="425"/>
      <c r="FZZ285" s="425"/>
      <c r="GAA285" s="425"/>
      <c r="GAB285" s="425"/>
      <c r="GAC285" s="425"/>
      <c r="GAD285" s="425"/>
      <c r="GAE285" s="425"/>
      <c r="GAF285" s="425"/>
      <c r="GAG285" s="425"/>
      <c r="GAH285" s="425"/>
      <c r="GAI285" s="425"/>
      <c r="GAJ285" s="425"/>
      <c r="GAK285" s="425"/>
      <c r="GAL285" s="425"/>
      <c r="GAM285" s="425"/>
      <c r="GAN285" s="425"/>
      <c r="GAO285" s="425"/>
      <c r="GAP285" s="425"/>
      <c r="GAQ285" s="425"/>
      <c r="GAR285" s="425"/>
      <c r="GAS285" s="425"/>
      <c r="GAT285" s="425"/>
      <c r="GAU285" s="425"/>
      <c r="GAV285" s="425"/>
      <c r="GAW285" s="425"/>
      <c r="GAX285" s="425"/>
      <c r="GAY285" s="425"/>
      <c r="GAZ285" s="425"/>
      <c r="GBA285" s="425"/>
      <c r="GBB285" s="425"/>
      <c r="GBC285" s="425"/>
      <c r="GBD285" s="425"/>
      <c r="GBE285" s="425"/>
      <c r="GBF285" s="425"/>
      <c r="GBG285" s="425"/>
      <c r="GBH285" s="425"/>
      <c r="GBI285" s="425"/>
      <c r="GBJ285" s="425"/>
      <c r="GBK285" s="425"/>
      <c r="GBL285" s="425"/>
      <c r="GBM285" s="425"/>
      <c r="GBN285" s="425"/>
      <c r="GBO285" s="425"/>
      <c r="GBP285" s="425"/>
      <c r="GBQ285" s="425"/>
      <c r="GBR285" s="425"/>
      <c r="GBS285" s="425"/>
      <c r="GBT285" s="425"/>
      <c r="GBU285" s="425"/>
      <c r="GBV285" s="425"/>
      <c r="GBW285" s="425"/>
      <c r="GBX285" s="425"/>
      <c r="GBY285" s="425"/>
      <c r="GBZ285" s="425"/>
      <c r="GCA285" s="425"/>
      <c r="GCB285" s="425"/>
      <c r="GCC285" s="425"/>
      <c r="GCD285" s="425"/>
      <c r="GCE285" s="425"/>
      <c r="GCF285" s="425"/>
      <c r="GCG285" s="425"/>
      <c r="GCH285" s="425"/>
      <c r="GCI285" s="425"/>
      <c r="GCJ285" s="425"/>
      <c r="GCK285" s="425"/>
      <c r="GCL285" s="425"/>
      <c r="GCM285" s="425"/>
      <c r="GCN285" s="425"/>
      <c r="GCO285" s="425"/>
      <c r="GCP285" s="425"/>
      <c r="GCQ285" s="425"/>
      <c r="GCR285" s="425"/>
      <c r="GCS285" s="425"/>
      <c r="GCT285" s="425"/>
      <c r="GCU285" s="425"/>
      <c r="GCV285" s="425"/>
      <c r="GCW285" s="425"/>
      <c r="GCX285" s="425"/>
      <c r="GCY285" s="425"/>
      <c r="GCZ285" s="425"/>
      <c r="GDA285" s="425"/>
      <c r="GDB285" s="425"/>
      <c r="GDC285" s="425"/>
      <c r="GDD285" s="425"/>
      <c r="GDE285" s="425"/>
      <c r="GDF285" s="425"/>
      <c r="GDG285" s="425"/>
      <c r="GDH285" s="425"/>
      <c r="GDI285" s="425"/>
      <c r="GDJ285" s="425"/>
      <c r="GDK285" s="425"/>
      <c r="GDL285" s="425"/>
      <c r="GDM285" s="425"/>
      <c r="GDN285" s="425"/>
      <c r="GDO285" s="425"/>
      <c r="GDP285" s="425"/>
      <c r="GDQ285" s="425"/>
      <c r="GDR285" s="425"/>
      <c r="GDS285" s="425"/>
      <c r="GDT285" s="425"/>
      <c r="GDU285" s="425"/>
      <c r="GDV285" s="425"/>
      <c r="GDW285" s="425"/>
      <c r="GDX285" s="425"/>
      <c r="GDY285" s="425"/>
      <c r="GDZ285" s="425"/>
      <c r="GEA285" s="425"/>
      <c r="GEB285" s="425"/>
      <c r="GEC285" s="425"/>
      <c r="GED285" s="425"/>
      <c r="GEE285" s="425"/>
      <c r="GEF285" s="425"/>
      <c r="GEG285" s="425"/>
      <c r="GEH285" s="425"/>
      <c r="GEI285" s="425"/>
      <c r="GEJ285" s="425"/>
      <c r="GEK285" s="425"/>
      <c r="GEL285" s="425"/>
      <c r="GEM285" s="425"/>
      <c r="GEN285" s="425"/>
      <c r="GEO285" s="425"/>
      <c r="GEP285" s="425"/>
      <c r="GEQ285" s="425"/>
      <c r="GER285" s="425"/>
      <c r="GES285" s="425"/>
      <c r="GET285" s="425"/>
      <c r="GEU285" s="425"/>
      <c r="GEV285" s="425"/>
      <c r="GEW285" s="425"/>
      <c r="GEX285" s="425"/>
      <c r="GEY285" s="425"/>
      <c r="GEZ285" s="425"/>
      <c r="GFA285" s="425"/>
      <c r="GFB285" s="425"/>
      <c r="GFC285" s="425"/>
      <c r="GFD285" s="425"/>
      <c r="GFE285" s="425"/>
      <c r="GFF285" s="425"/>
      <c r="GFG285" s="425"/>
      <c r="GFH285" s="425"/>
      <c r="GFI285" s="425"/>
      <c r="GFJ285" s="425"/>
      <c r="GFK285" s="425"/>
      <c r="GFL285" s="425"/>
      <c r="GFM285" s="425"/>
      <c r="GFN285" s="425"/>
      <c r="GFO285" s="425"/>
      <c r="GFP285" s="425"/>
      <c r="GFQ285" s="425"/>
      <c r="GFR285" s="425"/>
      <c r="GFS285" s="425"/>
      <c r="GFT285" s="425"/>
      <c r="GFU285" s="425"/>
      <c r="GFV285" s="425"/>
      <c r="GFW285" s="425"/>
      <c r="GFX285" s="425"/>
      <c r="GFY285" s="425"/>
      <c r="GFZ285" s="425"/>
      <c r="GGA285" s="425"/>
      <c r="GGB285" s="425"/>
      <c r="GGC285" s="425"/>
      <c r="GGD285" s="425"/>
      <c r="GGE285" s="425"/>
      <c r="GGF285" s="425"/>
      <c r="GGG285" s="425"/>
      <c r="GGH285" s="425"/>
      <c r="GGI285" s="425"/>
      <c r="GGJ285" s="425"/>
      <c r="GGK285" s="425"/>
      <c r="GGL285" s="425"/>
      <c r="GGM285" s="425"/>
      <c r="GGN285" s="425"/>
      <c r="GGO285" s="425"/>
      <c r="GGP285" s="425"/>
      <c r="GGQ285" s="425"/>
      <c r="GGR285" s="425"/>
      <c r="GGS285" s="425"/>
      <c r="GGT285" s="425"/>
      <c r="GGU285" s="425"/>
      <c r="GGV285" s="425"/>
      <c r="GGW285" s="425"/>
      <c r="GGX285" s="425"/>
      <c r="GGY285" s="425"/>
      <c r="GGZ285" s="425"/>
      <c r="GHA285" s="425"/>
      <c r="GHB285" s="425"/>
      <c r="GHC285" s="425"/>
      <c r="GHD285" s="425"/>
      <c r="GHE285" s="425"/>
      <c r="GHF285" s="425"/>
      <c r="GHG285" s="425"/>
      <c r="GHH285" s="425"/>
      <c r="GHI285" s="425"/>
      <c r="GHJ285" s="425"/>
      <c r="GHK285" s="425"/>
      <c r="GHL285" s="425"/>
      <c r="GHM285" s="425"/>
      <c r="GHN285" s="425"/>
      <c r="GHO285" s="425"/>
      <c r="GHP285" s="425"/>
      <c r="GHQ285" s="425"/>
      <c r="GHR285" s="425"/>
      <c r="GHS285" s="425"/>
      <c r="GHT285" s="425"/>
      <c r="GHU285" s="425"/>
      <c r="GHV285" s="425"/>
      <c r="GHW285" s="425"/>
      <c r="GHX285" s="425"/>
      <c r="GHY285" s="425"/>
      <c r="GHZ285" s="425"/>
      <c r="GIA285" s="425"/>
      <c r="GIB285" s="425"/>
      <c r="GIC285" s="425"/>
      <c r="GID285" s="425"/>
      <c r="GIE285" s="425"/>
      <c r="GIF285" s="425"/>
      <c r="GIG285" s="425"/>
      <c r="GIH285" s="425"/>
      <c r="GII285" s="425"/>
      <c r="GIJ285" s="425"/>
      <c r="GIK285" s="425"/>
      <c r="GIL285" s="425"/>
      <c r="GIM285" s="425"/>
      <c r="GIN285" s="425"/>
      <c r="GIO285" s="425"/>
      <c r="GIP285" s="425"/>
      <c r="GIQ285" s="425"/>
      <c r="GIR285" s="425"/>
      <c r="GIS285" s="425"/>
      <c r="GIT285" s="425"/>
      <c r="GIU285" s="425"/>
      <c r="GIV285" s="425"/>
      <c r="GIW285" s="425"/>
      <c r="GIX285" s="425"/>
      <c r="GIY285" s="425"/>
      <c r="GIZ285" s="425"/>
      <c r="GJA285" s="425"/>
      <c r="GJB285" s="425"/>
      <c r="GJC285" s="425"/>
      <c r="GJD285" s="425"/>
      <c r="GJE285" s="425"/>
      <c r="GJF285" s="425"/>
      <c r="GJG285" s="425"/>
      <c r="GJH285" s="425"/>
      <c r="GJI285" s="425"/>
      <c r="GJJ285" s="425"/>
      <c r="GJK285" s="425"/>
      <c r="GJL285" s="425"/>
      <c r="GJM285" s="425"/>
      <c r="GJN285" s="425"/>
      <c r="GJO285" s="425"/>
      <c r="GJP285" s="425"/>
      <c r="GJQ285" s="425"/>
      <c r="GJR285" s="425"/>
      <c r="GJS285" s="425"/>
      <c r="GJT285" s="425"/>
      <c r="GJU285" s="425"/>
      <c r="GJV285" s="425"/>
      <c r="GJW285" s="425"/>
      <c r="GJX285" s="425"/>
      <c r="GJY285" s="425"/>
      <c r="GJZ285" s="425"/>
      <c r="GKA285" s="425"/>
      <c r="GKB285" s="425"/>
      <c r="GKC285" s="425"/>
      <c r="GKD285" s="425"/>
      <c r="GKE285" s="425"/>
      <c r="GKF285" s="425"/>
      <c r="GKG285" s="425"/>
      <c r="GKH285" s="425"/>
      <c r="GKI285" s="425"/>
      <c r="GKJ285" s="425"/>
      <c r="GKK285" s="425"/>
      <c r="GKL285" s="425"/>
      <c r="GKM285" s="425"/>
      <c r="GKN285" s="425"/>
      <c r="GKO285" s="425"/>
      <c r="GKP285" s="425"/>
      <c r="GKQ285" s="425"/>
      <c r="GKR285" s="425"/>
      <c r="GKS285" s="425"/>
      <c r="GKT285" s="425"/>
      <c r="GKU285" s="425"/>
      <c r="GKV285" s="425"/>
      <c r="GKW285" s="425"/>
      <c r="GKX285" s="425"/>
      <c r="GKY285" s="425"/>
      <c r="GKZ285" s="425"/>
      <c r="GLA285" s="425"/>
      <c r="GLB285" s="425"/>
      <c r="GLC285" s="425"/>
      <c r="GLD285" s="425"/>
      <c r="GLE285" s="425"/>
      <c r="GLF285" s="425"/>
      <c r="GLG285" s="425"/>
      <c r="GLH285" s="425"/>
      <c r="GLI285" s="425"/>
      <c r="GLJ285" s="425"/>
      <c r="GLK285" s="425"/>
      <c r="GLL285" s="425"/>
      <c r="GLM285" s="425"/>
      <c r="GLN285" s="425"/>
      <c r="GLO285" s="425"/>
      <c r="GLP285" s="425"/>
      <c r="GLQ285" s="425"/>
      <c r="GLR285" s="425"/>
      <c r="GLS285" s="425"/>
      <c r="GLT285" s="425"/>
      <c r="GLU285" s="425"/>
      <c r="GLV285" s="425"/>
      <c r="GLW285" s="425"/>
      <c r="GLX285" s="425"/>
      <c r="GLY285" s="425"/>
      <c r="GLZ285" s="425"/>
      <c r="GMA285" s="425"/>
      <c r="GMB285" s="425"/>
      <c r="GMC285" s="425"/>
      <c r="GMD285" s="425"/>
      <c r="GME285" s="425"/>
      <c r="GMF285" s="425"/>
      <c r="GMG285" s="425"/>
      <c r="GMH285" s="425"/>
      <c r="GMI285" s="425"/>
      <c r="GMJ285" s="425"/>
      <c r="GMK285" s="425"/>
      <c r="GML285" s="425"/>
      <c r="GMM285" s="425"/>
      <c r="GMN285" s="425"/>
      <c r="GMO285" s="425"/>
      <c r="GMP285" s="425"/>
      <c r="GMQ285" s="425"/>
      <c r="GMR285" s="425"/>
      <c r="GMS285" s="425"/>
      <c r="GMT285" s="425"/>
      <c r="GMU285" s="425"/>
      <c r="GMV285" s="425"/>
      <c r="GMW285" s="425"/>
      <c r="GMX285" s="425"/>
      <c r="GMY285" s="425"/>
      <c r="GMZ285" s="425"/>
      <c r="GNA285" s="425"/>
      <c r="GNB285" s="425"/>
      <c r="GNC285" s="425"/>
      <c r="GND285" s="425"/>
      <c r="GNE285" s="425"/>
      <c r="GNF285" s="425"/>
      <c r="GNG285" s="425"/>
      <c r="GNH285" s="425"/>
      <c r="GNI285" s="425"/>
      <c r="GNJ285" s="425"/>
      <c r="GNK285" s="425"/>
      <c r="GNL285" s="425"/>
      <c r="GNM285" s="425"/>
      <c r="GNN285" s="425"/>
      <c r="GNO285" s="425"/>
      <c r="GNP285" s="425"/>
      <c r="GNQ285" s="425"/>
      <c r="GNR285" s="425"/>
      <c r="GNS285" s="425"/>
      <c r="GNT285" s="425"/>
      <c r="GNU285" s="425"/>
      <c r="GNV285" s="425"/>
      <c r="GNW285" s="425"/>
      <c r="GNX285" s="425"/>
      <c r="GNY285" s="425"/>
      <c r="GNZ285" s="425"/>
      <c r="GOA285" s="425"/>
      <c r="GOB285" s="425"/>
      <c r="GOC285" s="425"/>
      <c r="GOD285" s="425"/>
      <c r="GOE285" s="425"/>
      <c r="GOF285" s="425"/>
      <c r="GOG285" s="425"/>
      <c r="GOH285" s="425"/>
      <c r="GOI285" s="425"/>
      <c r="GOJ285" s="425"/>
      <c r="GOK285" s="425"/>
      <c r="GOL285" s="425"/>
      <c r="GOM285" s="425"/>
      <c r="GON285" s="425"/>
      <c r="GOO285" s="425"/>
      <c r="GOP285" s="425"/>
      <c r="GOQ285" s="425"/>
      <c r="GOR285" s="425"/>
      <c r="GOS285" s="425"/>
      <c r="GOT285" s="425"/>
      <c r="GOU285" s="425"/>
      <c r="GOV285" s="425"/>
      <c r="GOW285" s="425"/>
      <c r="GOX285" s="425"/>
      <c r="GOY285" s="425"/>
      <c r="GOZ285" s="425"/>
      <c r="GPA285" s="425"/>
      <c r="GPB285" s="425"/>
      <c r="GPC285" s="425"/>
      <c r="GPD285" s="425"/>
      <c r="GPE285" s="425"/>
      <c r="GPF285" s="425"/>
      <c r="GPG285" s="425"/>
      <c r="GPH285" s="425"/>
      <c r="GPI285" s="425"/>
      <c r="GPJ285" s="425"/>
      <c r="GPK285" s="425"/>
      <c r="GPL285" s="425"/>
      <c r="GPM285" s="425"/>
      <c r="GPN285" s="425"/>
      <c r="GPO285" s="425"/>
      <c r="GPP285" s="425"/>
      <c r="GPQ285" s="425"/>
      <c r="GPR285" s="425"/>
      <c r="GPS285" s="425"/>
      <c r="GPT285" s="425"/>
      <c r="GPU285" s="425"/>
      <c r="GPV285" s="425"/>
      <c r="GPW285" s="425"/>
      <c r="GPX285" s="425"/>
      <c r="GPY285" s="425"/>
      <c r="GPZ285" s="425"/>
      <c r="GQA285" s="425"/>
      <c r="GQB285" s="425"/>
      <c r="GQC285" s="425"/>
      <c r="GQD285" s="425"/>
      <c r="GQE285" s="425"/>
      <c r="GQF285" s="425"/>
      <c r="GQG285" s="425"/>
      <c r="GQH285" s="425"/>
      <c r="GQI285" s="425"/>
      <c r="GQJ285" s="425"/>
      <c r="GQK285" s="425"/>
      <c r="GQL285" s="425"/>
      <c r="GQM285" s="425"/>
      <c r="GQN285" s="425"/>
      <c r="GQO285" s="425"/>
      <c r="GQP285" s="425"/>
      <c r="GQQ285" s="425"/>
      <c r="GQR285" s="425"/>
      <c r="GQS285" s="425"/>
      <c r="GQT285" s="425"/>
      <c r="GQU285" s="425"/>
      <c r="GQV285" s="425"/>
      <c r="GQW285" s="425"/>
      <c r="GQX285" s="425"/>
      <c r="GQY285" s="425"/>
      <c r="GQZ285" s="425"/>
      <c r="GRA285" s="425"/>
      <c r="GRB285" s="425"/>
      <c r="GRC285" s="425"/>
      <c r="GRD285" s="425"/>
      <c r="GRE285" s="425"/>
      <c r="GRF285" s="425"/>
      <c r="GRG285" s="425"/>
      <c r="GRH285" s="425"/>
      <c r="GRI285" s="425"/>
      <c r="GRJ285" s="425"/>
      <c r="GRK285" s="425"/>
      <c r="GRL285" s="425"/>
      <c r="GRM285" s="425"/>
      <c r="GRN285" s="425"/>
      <c r="GRO285" s="425"/>
      <c r="GRP285" s="425"/>
      <c r="GRQ285" s="425"/>
      <c r="GRR285" s="425"/>
      <c r="GRS285" s="425"/>
      <c r="GRT285" s="425"/>
      <c r="GRU285" s="425"/>
      <c r="GRV285" s="425"/>
      <c r="GRW285" s="425"/>
      <c r="GRX285" s="425"/>
      <c r="GRY285" s="425"/>
      <c r="GRZ285" s="425"/>
      <c r="GSA285" s="425"/>
      <c r="GSB285" s="425"/>
      <c r="GSC285" s="425"/>
      <c r="GSD285" s="425"/>
      <c r="GSE285" s="425"/>
      <c r="GSF285" s="425"/>
      <c r="GSG285" s="425"/>
      <c r="GSH285" s="425"/>
      <c r="GSI285" s="425"/>
      <c r="GSJ285" s="425"/>
      <c r="GSK285" s="425"/>
      <c r="GSL285" s="425"/>
      <c r="GSM285" s="425"/>
      <c r="GSN285" s="425"/>
      <c r="GSO285" s="425"/>
      <c r="GSP285" s="425"/>
      <c r="GSQ285" s="425"/>
      <c r="GSR285" s="425"/>
      <c r="GSS285" s="425"/>
      <c r="GST285" s="425"/>
      <c r="GSU285" s="425"/>
      <c r="GSV285" s="425"/>
      <c r="GSW285" s="425"/>
      <c r="GSX285" s="425"/>
      <c r="GSY285" s="425"/>
      <c r="GSZ285" s="425"/>
      <c r="GTA285" s="425"/>
      <c r="GTB285" s="425"/>
      <c r="GTC285" s="425"/>
      <c r="GTD285" s="425"/>
      <c r="GTE285" s="425"/>
      <c r="GTF285" s="425"/>
      <c r="GTG285" s="425"/>
      <c r="GTH285" s="425"/>
      <c r="GTI285" s="425"/>
      <c r="GTJ285" s="425"/>
      <c r="GTK285" s="425"/>
      <c r="GTL285" s="425"/>
      <c r="GTM285" s="425"/>
      <c r="GTN285" s="425"/>
      <c r="GTO285" s="425"/>
      <c r="GTP285" s="425"/>
      <c r="GTQ285" s="425"/>
      <c r="GTR285" s="425"/>
      <c r="GTS285" s="425"/>
      <c r="GTT285" s="425"/>
      <c r="GTU285" s="425"/>
      <c r="GTV285" s="425"/>
      <c r="GTW285" s="425"/>
      <c r="GTX285" s="425"/>
      <c r="GTY285" s="425"/>
      <c r="GTZ285" s="425"/>
      <c r="GUA285" s="425"/>
      <c r="GUB285" s="425"/>
      <c r="GUC285" s="425"/>
      <c r="GUD285" s="425"/>
      <c r="GUE285" s="425"/>
      <c r="GUF285" s="425"/>
      <c r="GUG285" s="425"/>
      <c r="GUH285" s="425"/>
      <c r="GUI285" s="425"/>
      <c r="GUJ285" s="425"/>
      <c r="GUK285" s="425"/>
      <c r="GUL285" s="425"/>
      <c r="GUM285" s="425"/>
      <c r="GUN285" s="425"/>
      <c r="GUO285" s="425"/>
      <c r="GUP285" s="425"/>
      <c r="GUQ285" s="425"/>
      <c r="GUR285" s="425"/>
      <c r="GUS285" s="425"/>
      <c r="GUT285" s="425"/>
      <c r="GUU285" s="425"/>
      <c r="GUV285" s="425"/>
      <c r="GUW285" s="425"/>
      <c r="GUX285" s="425"/>
      <c r="GUY285" s="425"/>
      <c r="GUZ285" s="425"/>
      <c r="GVA285" s="425"/>
      <c r="GVB285" s="425"/>
      <c r="GVC285" s="425"/>
      <c r="GVD285" s="425"/>
      <c r="GVE285" s="425"/>
      <c r="GVF285" s="425"/>
      <c r="GVG285" s="425"/>
      <c r="GVH285" s="425"/>
      <c r="GVI285" s="425"/>
      <c r="GVJ285" s="425"/>
      <c r="GVK285" s="425"/>
      <c r="GVL285" s="425"/>
      <c r="GVM285" s="425"/>
      <c r="GVN285" s="425"/>
      <c r="GVO285" s="425"/>
      <c r="GVP285" s="425"/>
      <c r="GVQ285" s="425"/>
      <c r="GVR285" s="425"/>
      <c r="GVS285" s="425"/>
      <c r="GVT285" s="425"/>
      <c r="GVU285" s="425"/>
      <c r="GVV285" s="425"/>
      <c r="GVW285" s="425"/>
      <c r="GVX285" s="425"/>
      <c r="GVY285" s="425"/>
      <c r="GVZ285" s="425"/>
      <c r="GWA285" s="425"/>
      <c r="GWB285" s="425"/>
      <c r="GWC285" s="425"/>
      <c r="GWD285" s="425"/>
      <c r="GWE285" s="425"/>
      <c r="GWF285" s="425"/>
      <c r="GWG285" s="425"/>
      <c r="GWH285" s="425"/>
      <c r="GWI285" s="425"/>
      <c r="GWJ285" s="425"/>
      <c r="GWK285" s="425"/>
      <c r="GWL285" s="425"/>
      <c r="GWM285" s="425"/>
      <c r="GWN285" s="425"/>
      <c r="GWO285" s="425"/>
      <c r="GWP285" s="425"/>
      <c r="GWQ285" s="425"/>
      <c r="GWR285" s="425"/>
      <c r="GWS285" s="425"/>
      <c r="GWT285" s="425"/>
      <c r="GWU285" s="425"/>
      <c r="GWV285" s="425"/>
      <c r="GWW285" s="425"/>
      <c r="GWX285" s="425"/>
      <c r="GWY285" s="425"/>
      <c r="GWZ285" s="425"/>
      <c r="GXA285" s="425"/>
      <c r="GXB285" s="425"/>
      <c r="GXC285" s="425"/>
      <c r="GXD285" s="425"/>
      <c r="GXE285" s="425"/>
      <c r="GXF285" s="425"/>
      <c r="GXG285" s="425"/>
      <c r="GXH285" s="425"/>
      <c r="GXI285" s="425"/>
      <c r="GXJ285" s="425"/>
      <c r="GXK285" s="425"/>
      <c r="GXL285" s="425"/>
      <c r="GXM285" s="425"/>
      <c r="GXN285" s="425"/>
      <c r="GXO285" s="425"/>
      <c r="GXP285" s="425"/>
      <c r="GXQ285" s="425"/>
      <c r="GXR285" s="425"/>
      <c r="GXS285" s="425"/>
      <c r="GXT285" s="425"/>
      <c r="GXU285" s="425"/>
      <c r="GXV285" s="425"/>
      <c r="GXW285" s="425"/>
      <c r="GXX285" s="425"/>
      <c r="GXY285" s="425"/>
      <c r="GXZ285" s="425"/>
      <c r="GYA285" s="425"/>
      <c r="GYB285" s="425"/>
      <c r="GYC285" s="425"/>
      <c r="GYD285" s="425"/>
      <c r="GYE285" s="425"/>
      <c r="GYF285" s="425"/>
      <c r="GYG285" s="425"/>
      <c r="GYH285" s="425"/>
      <c r="GYI285" s="425"/>
      <c r="GYJ285" s="425"/>
      <c r="GYK285" s="425"/>
      <c r="GYL285" s="425"/>
      <c r="GYM285" s="425"/>
      <c r="GYN285" s="425"/>
      <c r="GYO285" s="425"/>
      <c r="GYP285" s="425"/>
      <c r="GYQ285" s="425"/>
      <c r="GYR285" s="425"/>
      <c r="GYS285" s="425"/>
      <c r="GYT285" s="425"/>
      <c r="GYU285" s="425"/>
      <c r="GYV285" s="425"/>
      <c r="GYW285" s="425"/>
      <c r="GYX285" s="425"/>
      <c r="GYY285" s="425"/>
      <c r="GYZ285" s="425"/>
      <c r="GZA285" s="425"/>
      <c r="GZB285" s="425"/>
      <c r="GZC285" s="425"/>
      <c r="GZD285" s="425"/>
      <c r="GZE285" s="425"/>
      <c r="GZF285" s="425"/>
      <c r="GZG285" s="425"/>
      <c r="GZH285" s="425"/>
      <c r="GZI285" s="425"/>
      <c r="GZJ285" s="425"/>
      <c r="GZK285" s="425"/>
      <c r="GZL285" s="425"/>
      <c r="GZM285" s="425"/>
      <c r="GZN285" s="425"/>
      <c r="GZO285" s="425"/>
      <c r="GZP285" s="425"/>
      <c r="GZQ285" s="425"/>
      <c r="GZR285" s="425"/>
      <c r="GZS285" s="425"/>
      <c r="GZT285" s="425"/>
      <c r="GZU285" s="425"/>
      <c r="GZV285" s="425"/>
      <c r="GZW285" s="425"/>
      <c r="GZX285" s="425"/>
      <c r="GZY285" s="425"/>
      <c r="GZZ285" s="425"/>
      <c r="HAA285" s="425"/>
      <c r="HAB285" s="425"/>
      <c r="HAC285" s="425"/>
      <c r="HAD285" s="425"/>
      <c r="HAE285" s="425"/>
      <c r="HAF285" s="425"/>
      <c r="HAG285" s="425"/>
      <c r="HAH285" s="425"/>
      <c r="HAI285" s="425"/>
      <c r="HAJ285" s="425"/>
      <c r="HAK285" s="425"/>
      <c r="HAL285" s="425"/>
      <c r="HAM285" s="425"/>
      <c r="HAN285" s="425"/>
      <c r="HAO285" s="425"/>
      <c r="HAP285" s="425"/>
      <c r="HAQ285" s="425"/>
      <c r="HAR285" s="425"/>
      <c r="HAS285" s="425"/>
      <c r="HAT285" s="425"/>
      <c r="HAU285" s="425"/>
      <c r="HAV285" s="425"/>
      <c r="HAW285" s="425"/>
      <c r="HAX285" s="425"/>
      <c r="HAY285" s="425"/>
      <c r="HAZ285" s="425"/>
      <c r="HBA285" s="425"/>
      <c r="HBB285" s="425"/>
      <c r="HBC285" s="425"/>
      <c r="HBD285" s="425"/>
      <c r="HBE285" s="425"/>
      <c r="HBF285" s="425"/>
      <c r="HBG285" s="425"/>
      <c r="HBH285" s="425"/>
      <c r="HBI285" s="425"/>
      <c r="HBJ285" s="425"/>
      <c r="HBK285" s="425"/>
      <c r="HBL285" s="425"/>
      <c r="HBM285" s="425"/>
      <c r="HBN285" s="425"/>
      <c r="HBO285" s="425"/>
      <c r="HBP285" s="425"/>
      <c r="HBQ285" s="425"/>
      <c r="HBR285" s="425"/>
      <c r="HBS285" s="425"/>
      <c r="HBT285" s="425"/>
      <c r="HBU285" s="425"/>
      <c r="HBV285" s="425"/>
      <c r="HBW285" s="425"/>
      <c r="HBX285" s="425"/>
      <c r="HBY285" s="425"/>
      <c r="HBZ285" s="425"/>
      <c r="HCA285" s="425"/>
      <c r="HCB285" s="425"/>
      <c r="HCC285" s="425"/>
      <c r="HCD285" s="425"/>
      <c r="HCE285" s="425"/>
      <c r="HCF285" s="425"/>
      <c r="HCG285" s="425"/>
      <c r="HCH285" s="425"/>
      <c r="HCI285" s="425"/>
      <c r="HCJ285" s="425"/>
      <c r="HCK285" s="425"/>
      <c r="HCL285" s="425"/>
      <c r="HCM285" s="425"/>
      <c r="HCN285" s="425"/>
      <c r="HCO285" s="425"/>
      <c r="HCP285" s="425"/>
      <c r="HCQ285" s="425"/>
      <c r="HCR285" s="425"/>
      <c r="HCS285" s="425"/>
      <c r="HCT285" s="425"/>
      <c r="HCU285" s="425"/>
      <c r="HCV285" s="425"/>
      <c r="HCW285" s="425"/>
      <c r="HCX285" s="425"/>
      <c r="HCY285" s="425"/>
      <c r="HCZ285" s="425"/>
      <c r="HDA285" s="425"/>
      <c r="HDB285" s="425"/>
      <c r="HDC285" s="425"/>
      <c r="HDD285" s="425"/>
      <c r="HDE285" s="425"/>
      <c r="HDF285" s="425"/>
      <c r="HDG285" s="425"/>
      <c r="HDH285" s="425"/>
      <c r="HDI285" s="425"/>
      <c r="HDJ285" s="425"/>
      <c r="HDK285" s="425"/>
      <c r="HDL285" s="425"/>
      <c r="HDM285" s="425"/>
      <c r="HDN285" s="425"/>
      <c r="HDO285" s="425"/>
      <c r="HDP285" s="425"/>
      <c r="HDQ285" s="425"/>
      <c r="HDR285" s="425"/>
      <c r="HDS285" s="425"/>
      <c r="HDT285" s="425"/>
      <c r="HDU285" s="425"/>
      <c r="HDV285" s="425"/>
      <c r="HDW285" s="425"/>
      <c r="HDX285" s="425"/>
      <c r="HDY285" s="425"/>
      <c r="HDZ285" s="425"/>
      <c r="HEA285" s="425"/>
      <c r="HEB285" s="425"/>
      <c r="HEC285" s="425"/>
      <c r="HED285" s="425"/>
      <c r="HEE285" s="425"/>
      <c r="HEF285" s="425"/>
      <c r="HEG285" s="425"/>
      <c r="HEH285" s="425"/>
      <c r="HEI285" s="425"/>
      <c r="HEJ285" s="425"/>
      <c r="HEK285" s="425"/>
      <c r="HEL285" s="425"/>
      <c r="HEM285" s="425"/>
      <c r="HEN285" s="425"/>
      <c r="HEO285" s="425"/>
      <c r="HEP285" s="425"/>
      <c r="HEQ285" s="425"/>
      <c r="HER285" s="425"/>
      <c r="HES285" s="425"/>
      <c r="HET285" s="425"/>
      <c r="HEU285" s="425"/>
      <c r="HEV285" s="425"/>
      <c r="HEW285" s="425"/>
      <c r="HEX285" s="425"/>
      <c r="HEY285" s="425"/>
      <c r="HEZ285" s="425"/>
      <c r="HFA285" s="425"/>
      <c r="HFB285" s="425"/>
      <c r="HFC285" s="425"/>
      <c r="HFD285" s="425"/>
      <c r="HFE285" s="425"/>
      <c r="HFF285" s="425"/>
      <c r="HFG285" s="425"/>
      <c r="HFH285" s="425"/>
      <c r="HFI285" s="425"/>
      <c r="HFJ285" s="425"/>
      <c r="HFK285" s="425"/>
      <c r="HFL285" s="425"/>
      <c r="HFM285" s="425"/>
      <c r="HFN285" s="425"/>
      <c r="HFO285" s="425"/>
      <c r="HFP285" s="425"/>
      <c r="HFQ285" s="425"/>
      <c r="HFR285" s="425"/>
      <c r="HFS285" s="425"/>
      <c r="HFT285" s="425"/>
      <c r="HFU285" s="425"/>
      <c r="HFV285" s="425"/>
      <c r="HFW285" s="425"/>
      <c r="HFX285" s="425"/>
      <c r="HFY285" s="425"/>
      <c r="HFZ285" s="425"/>
      <c r="HGA285" s="425"/>
      <c r="HGB285" s="425"/>
      <c r="HGC285" s="425"/>
      <c r="HGD285" s="425"/>
      <c r="HGE285" s="425"/>
      <c r="HGF285" s="425"/>
      <c r="HGG285" s="425"/>
      <c r="HGH285" s="425"/>
      <c r="HGI285" s="425"/>
      <c r="HGJ285" s="425"/>
      <c r="HGK285" s="425"/>
      <c r="HGL285" s="425"/>
      <c r="HGM285" s="425"/>
      <c r="HGN285" s="425"/>
      <c r="HGO285" s="425"/>
      <c r="HGP285" s="425"/>
      <c r="HGQ285" s="425"/>
      <c r="HGR285" s="425"/>
      <c r="HGS285" s="425"/>
      <c r="HGT285" s="425"/>
      <c r="HGU285" s="425"/>
      <c r="HGV285" s="425"/>
      <c r="HGW285" s="425"/>
      <c r="HGX285" s="425"/>
      <c r="HGY285" s="425"/>
      <c r="HGZ285" s="425"/>
      <c r="HHA285" s="425"/>
      <c r="HHB285" s="425"/>
      <c r="HHC285" s="425"/>
      <c r="HHD285" s="425"/>
      <c r="HHE285" s="425"/>
      <c r="HHF285" s="425"/>
      <c r="HHG285" s="425"/>
      <c r="HHH285" s="425"/>
      <c r="HHI285" s="425"/>
      <c r="HHJ285" s="425"/>
      <c r="HHK285" s="425"/>
      <c r="HHL285" s="425"/>
      <c r="HHM285" s="425"/>
      <c r="HHN285" s="425"/>
      <c r="HHO285" s="425"/>
      <c r="HHP285" s="425"/>
      <c r="HHQ285" s="425"/>
      <c r="HHR285" s="425"/>
      <c r="HHS285" s="425"/>
      <c r="HHT285" s="425"/>
      <c r="HHU285" s="425"/>
      <c r="HHV285" s="425"/>
      <c r="HHW285" s="425"/>
      <c r="HHX285" s="425"/>
      <c r="HHY285" s="425"/>
      <c r="HHZ285" s="425"/>
      <c r="HIA285" s="425"/>
      <c r="HIB285" s="425"/>
      <c r="HIC285" s="425"/>
      <c r="HID285" s="425"/>
      <c r="HIE285" s="425"/>
      <c r="HIF285" s="425"/>
      <c r="HIG285" s="425"/>
      <c r="HIH285" s="425"/>
      <c r="HII285" s="425"/>
      <c r="HIJ285" s="425"/>
      <c r="HIK285" s="425"/>
      <c r="HIL285" s="425"/>
      <c r="HIM285" s="425"/>
      <c r="HIN285" s="425"/>
      <c r="HIO285" s="425"/>
      <c r="HIP285" s="425"/>
      <c r="HIQ285" s="425"/>
      <c r="HIR285" s="425"/>
      <c r="HIS285" s="425"/>
      <c r="HIT285" s="425"/>
      <c r="HIU285" s="425"/>
      <c r="HIV285" s="425"/>
      <c r="HIW285" s="425"/>
      <c r="HIX285" s="425"/>
      <c r="HIY285" s="425"/>
      <c r="HIZ285" s="425"/>
      <c r="HJA285" s="425"/>
      <c r="HJB285" s="425"/>
      <c r="HJC285" s="425"/>
      <c r="HJD285" s="425"/>
      <c r="HJE285" s="425"/>
      <c r="HJF285" s="425"/>
      <c r="HJG285" s="425"/>
      <c r="HJH285" s="425"/>
      <c r="HJI285" s="425"/>
      <c r="HJJ285" s="425"/>
      <c r="HJK285" s="425"/>
      <c r="HJL285" s="425"/>
      <c r="HJM285" s="425"/>
      <c r="HJN285" s="425"/>
      <c r="HJO285" s="425"/>
      <c r="HJP285" s="425"/>
      <c r="HJQ285" s="425"/>
      <c r="HJR285" s="425"/>
      <c r="HJS285" s="425"/>
      <c r="HJT285" s="425"/>
      <c r="HJU285" s="425"/>
      <c r="HJV285" s="425"/>
      <c r="HJW285" s="425"/>
      <c r="HJX285" s="425"/>
      <c r="HJY285" s="425"/>
      <c r="HJZ285" s="425"/>
      <c r="HKA285" s="425"/>
      <c r="HKB285" s="425"/>
      <c r="HKC285" s="425"/>
      <c r="HKD285" s="425"/>
      <c r="HKE285" s="425"/>
      <c r="HKF285" s="425"/>
      <c r="HKG285" s="425"/>
      <c r="HKH285" s="425"/>
      <c r="HKI285" s="425"/>
      <c r="HKJ285" s="425"/>
      <c r="HKK285" s="425"/>
      <c r="HKL285" s="425"/>
      <c r="HKM285" s="425"/>
      <c r="HKN285" s="425"/>
      <c r="HKO285" s="425"/>
      <c r="HKP285" s="425"/>
      <c r="HKQ285" s="425"/>
      <c r="HKR285" s="425"/>
      <c r="HKS285" s="425"/>
      <c r="HKT285" s="425"/>
      <c r="HKU285" s="425"/>
      <c r="HKV285" s="425"/>
      <c r="HKW285" s="425"/>
      <c r="HKX285" s="425"/>
      <c r="HKY285" s="425"/>
      <c r="HKZ285" s="425"/>
      <c r="HLA285" s="425"/>
      <c r="HLB285" s="425"/>
      <c r="HLC285" s="425"/>
      <c r="HLD285" s="425"/>
      <c r="HLE285" s="425"/>
      <c r="HLF285" s="425"/>
      <c r="HLG285" s="425"/>
      <c r="HLH285" s="425"/>
      <c r="HLI285" s="425"/>
      <c r="HLJ285" s="425"/>
      <c r="HLK285" s="425"/>
      <c r="HLL285" s="425"/>
      <c r="HLM285" s="425"/>
      <c r="HLN285" s="425"/>
      <c r="HLO285" s="425"/>
      <c r="HLP285" s="425"/>
      <c r="HLQ285" s="425"/>
      <c r="HLR285" s="425"/>
      <c r="HLS285" s="425"/>
      <c r="HLT285" s="425"/>
      <c r="HLU285" s="425"/>
      <c r="HLV285" s="425"/>
      <c r="HLW285" s="425"/>
      <c r="HLX285" s="425"/>
      <c r="HLY285" s="425"/>
      <c r="HLZ285" s="425"/>
      <c r="HMA285" s="425"/>
      <c r="HMB285" s="425"/>
      <c r="HMC285" s="425"/>
      <c r="HMD285" s="425"/>
      <c r="HME285" s="425"/>
      <c r="HMF285" s="425"/>
      <c r="HMG285" s="425"/>
      <c r="HMH285" s="425"/>
      <c r="HMI285" s="425"/>
      <c r="HMJ285" s="425"/>
      <c r="HMK285" s="425"/>
      <c r="HML285" s="425"/>
      <c r="HMM285" s="425"/>
      <c r="HMN285" s="425"/>
      <c r="HMO285" s="425"/>
      <c r="HMP285" s="425"/>
      <c r="HMQ285" s="425"/>
      <c r="HMR285" s="425"/>
      <c r="HMS285" s="425"/>
      <c r="HMT285" s="425"/>
      <c r="HMU285" s="425"/>
      <c r="HMV285" s="425"/>
      <c r="HMW285" s="425"/>
      <c r="HMX285" s="425"/>
      <c r="HMY285" s="425"/>
      <c r="HMZ285" s="425"/>
      <c r="HNA285" s="425"/>
      <c r="HNB285" s="425"/>
      <c r="HNC285" s="425"/>
      <c r="HND285" s="425"/>
      <c r="HNE285" s="425"/>
      <c r="HNF285" s="425"/>
      <c r="HNG285" s="425"/>
      <c r="HNH285" s="425"/>
      <c r="HNI285" s="425"/>
      <c r="HNJ285" s="425"/>
      <c r="HNK285" s="425"/>
      <c r="HNL285" s="425"/>
      <c r="HNM285" s="425"/>
      <c r="HNN285" s="425"/>
      <c r="HNO285" s="425"/>
      <c r="HNP285" s="425"/>
      <c r="HNQ285" s="425"/>
      <c r="HNR285" s="425"/>
      <c r="HNS285" s="425"/>
      <c r="HNT285" s="425"/>
      <c r="HNU285" s="425"/>
      <c r="HNV285" s="425"/>
      <c r="HNW285" s="425"/>
      <c r="HNX285" s="425"/>
      <c r="HNY285" s="425"/>
      <c r="HNZ285" s="425"/>
      <c r="HOA285" s="425"/>
      <c r="HOB285" s="425"/>
      <c r="HOC285" s="425"/>
      <c r="HOD285" s="425"/>
      <c r="HOE285" s="425"/>
      <c r="HOF285" s="425"/>
      <c r="HOG285" s="425"/>
      <c r="HOH285" s="425"/>
      <c r="HOI285" s="425"/>
      <c r="HOJ285" s="425"/>
      <c r="HOK285" s="425"/>
      <c r="HOL285" s="425"/>
      <c r="HOM285" s="425"/>
      <c r="HON285" s="425"/>
      <c r="HOO285" s="425"/>
      <c r="HOP285" s="425"/>
      <c r="HOQ285" s="425"/>
      <c r="HOR285" s="425"/>
      <c r="HOS285" s="425"/>
      <c r="HOT285" s="425"/>
      <c r="HOU285" s="425"/>
      <c r="HOV285" s="425"/>
      <c r="HOW285" s="425"/>
      <c r="HOX285" s="425"/>
      <c r="HOY285" s="425"/>
      <c r="HOZ285" s="425"/>
      <c r="HPA285" s="425"/>
      <c r="HPB285" s="425"/>
      <c r="HPC285" s="425"/>
      <c r="HPD285" s="425"/>
      <c r="HPE285" s="425"/>
      <c r="HPF285" s="425"/>
      <c r="HPG285" s="425"/>
      <c r="HPH285" s="425"/>
      <c r="HPI285" s="425"/>
      <c r="HPJ285" s="425"/>
      <c r="HPK285" s="425"/>
      <c r="HPL285" s="425"/>
      <c r="HPM285" s="425"/>
      <c r="HPN285" s="425"/>
      <c r="HPO285" s="425"/>
      <c r="HPP285" s="425"/>
      <c r="HPQ285" s="425"/>
      <c r="HPR285" s="425"/>
      <c r="HPS285" s="425"/>
      <c r="HPT285" s="425"/>
      <c r="HPU285" s="425"/>
      <c r="HPV285" s="425"/>
      <c r="HPW285" s="425"/>
      <c r="HPX285" s="425"/>
      <c r="HPY285" s="425"/>
      <c r="HPZ285" s="425"/>
      <c r="HQA285" s="425"/>
      <c r="HQB285" s="425"/>
      <c r="HQC285" s="425"/>
      <c r="HQD285" s="425"/>
      <c r="HQE285" s="425"/>
      <c r="HQF285" s="425"/>
      <c r="HQG285" s="425"/>
      <c r="HQH285" s="425"/>
      <c r="HQI285" s="425"/>
      <c r="HQJ285" s="425"/>
      <c r="HQK285" s="425"/>
      <c r="HQL285" s="425"/>
      <c r="HQM285" s="425"/>
      <c r="HQN285" s="425"/>
      <c r="HQO285" s="425"/>
      <c r="HQP285" s="425"/>
      <c r="HQQ285" s="425"/>
      <c r="HQR285" s="425"/>
      <c r="HQS285" s="425"/>
      <c r="HQT285" s="425"/>
      <c r="HQU285" s="425"/>
      <c r="HQV285" s="425"/>
      <c r="HQW285" s="425"/>
      <c r="HQX285" s="425"/>
      <c r="HQY285" s="425"/>
      <c r="HQZ285" s="425"/>
      <c r="HRA285" s="425"/>
      <c r="HRB285" s="425"/>
      <c r="HRC285" s="425"/>
      <c r="HRD285" s="425"/>
      <c r="HRE285" s="425"/>
      <c r="HRF285" s="425"/>
      <c r="HRG285" s="425"/>
      <c r="HRH285" s="425"/>
      <c r="HRI285" s="425"/>
      <c r="HRJ285" s="425"/>
      <c r="HRK285" s="425"/>
      <c r="HRL285" s="425"/>
      <c r="HRM285" s="425"/>
      <c r="HRN285" s="425"/>
      <c r="HRO285" s="425"/>
      <c r="HRP285" s="425"/>
      <c r="HRQ285" s="425"/>
      <c r="HRR285" s="425"/>
      <c r="HRS285" s="425"/>
      <c r="HRT285" s="425"/>
      <c r="HRU285" s="425"/>
      <c r="HRV285" s="425"/>
      <c r="HRW285" s="425"/>
      <c r="HRX285" s="425"/>
      <c r="HRY285" s="425"/>
      <c r="HRZ285" s="425"/>
      <c r="HSA285" s="425"/>
      <c r="HSB285" s="425"/>
      <c r="HSC285" s="425"/>
      <c r="HSD285" s="425"/>
      <c r="HSE285" s="425"/>
      <c r="HSF285" s="425"/>
      <c r="HSG285" s="425"/>
      <c r="HSH285" s="425"/>
      <c r="HSI285" s="425"/>
      <c r="HSJ285" s="425"/>
      <c r="HSK285" s="425"/>
      <c r="HSL285" s="425"/>
      <c r="HSM285" s="425"/>
      <c r="HSN285" s="425"/>
      <c r="HSO285" s="425"/>
      <c r="HSP285" s="425"/>
      <c r="HSQ285" s="425"/>
      <c r="HSR285" s="425"/>
      <c r="HSS285" s="425"/>
      <c r="HST285" s="425"/>
      <c r="HSU285" s="425"/>
      <c r="HSV285" s="425"/>
      <c r="HSW285" s="425"/>
      <c r="HSX285" s="425"/>
      <c r="HSY285" s="425"/>
      <c r="HSZ285" s="425"/>
      <c r="HTA285" s="425"/>
      <c r="HTB285" s="425"/>
      <c r="HTC285" s="425"/>
      <c r="HTD285" s="425"/>
      <c r="HTE285" s="425"/>
      <c r="HTF285" s="425"/>
      <c r="HTG285" s="425"/>
      <c r="HTH285" s="425"/>
      <c r="HTI285" s="425"/>
      <c r="HTJ285" s="425"/>
      <c r="HTK285" s="425"/>
      <c r="HTL285" s="425"/>
      <c r="HTM285" s="425"/>
      <c r="HTN285" s="425"/>
      <c r="HTO285" s="425"/>
      <c r="HTP285" s="425"/>
      <c r="HTQ285" s="425"/>
      <c r="HTR285" s="425"/>
      <c r="HTS285" s="425"/>
      <c r="HTT285" s="425"/>
      <c r="HTU285" s="425"/>
      <c r="HTV285" s="425"/>
      <c r="HTW285" s="425"/>
      <c r="HTX285" s="425"/>
      <c r="HTY285" s="425"/>
      <c r="HTZ285" s="425"/>
      <c r="HUA285" s="425"/>
      <c r="HUB285" s="425"/>
      <c r="HUC285" s="425"/>
      <c r="HUD285" s="425"/>
      <c r="HUE285" s="425"/>
      <c r="HUF285" s="425"/>
      <c r="HUG285" s="425"/>
      <c r="HUH285" s="425"/>
      <c r="HUI285" s="425"/>
      <c r="HUJ285" s="425"/>
      <c r="HUK285" s="425"/>
      <c r="HUL285" s="425"/>
      <c r="HUM285" s="425"/>
      <c r="HUN285" s="425"/>
      <c r="HUO285" s="425"/>
      <c r="HUP285" s="425"/>
      <c r="HUQ285" s="425"/>
      <c r="HUR285" s="425"/>
      <c r="HUS285" s="425"/>
      <c r="HUT285" s="425"/>
      <c r="HUU285" s="425"/>
      <c r="HUV285" s="425"/>
      <c r="HUW285" s="425"/>
      <c r="HUX285" s="425"/>
      <c r="HUY285" s="425"/>
      <c r="HUZ285" s="425"/>
      <c r="HVA285" s="425"/>
      <c r="HVB285" s="425"/>
      <c r="HVC285" s="425"/>
      <c r="HVD285" s="425"/>
      <c r="HVE285" s="425"/>
      <c r="HVF285" s="425"/>
      <c r="HVG285" s="425"/>
      <c r="HVH285" s="425"/>
      <c r="HVI285" s="425"/>
      <c r="HVJ285" s="425"/>
      <c r="HVK285" s="425"/>
      <c r="HVL285" s="425"/>
      <c r="HVM285" s="425"/>
      <c r="HVN285" s="425"/>
      <c r="HVO285" s="425"/>
      <c r="HVP285" s="425"/>
      <c r="HVQ285" s="425"/>
      <c r="HVR285" s="425"/>
      <c r="HVS285" s="425"/>
      <c r="HVT285" s="425"/>
      <c r="HVU285" s="425"/>
      <c r="HVV285" s="425"/>
      <c r="HVW285" s="425"/>
      <c r="HVX285" s="425"/>
      <c r="HVY285" s="425"/>
      <c r="HVZ285" s="425"/>
      <c r="HWA285" s="425"/>
      <c r="HWB285" s="425"/>
      <c r="HWC285" s="425"/>
      <c r="HWD285" s="425"/>
      <c r="HWE285" s="425"/>
      <c r="HWF285" s="425"/>
      <c r="HWG285" s="425"/>
      <c r="HWH285" s="425"/>
      <c r="HWI285" s="425"/>
      <c r="HWJ285" s="425"/>
      <c r="HWK285" s="425"/>
      <c r="HWL285" s="425"/>
      <c r="HWM285" s="425"/>
      <c r="HWN285" s="425"/>
      <c r="HWO285" s="425"/>
      <c r="HWP285" s="425"/>
      <c r="HWQ285" s="425"/>
      <c r="HWR285" s="425"/>
      <c r="HWS285" s="425"/>
      <c r="HWT285" s="425"/>
      <c r="HWU285" s="425"/>
      <c r="HWV285" s="425"/>
      <c r="HWW285" s="425"/>
      <c r="HWX285" s="425"/>
      <c r="HWY285" s="425"/>
      <c r="HWZ285" s="425"/>
      <c r="HXA285" s="425"/>
      <c r="HXB285" s="425"/>
      <c r="HXC285" s="425"/>
      <c r="HXD285" s="425"/>
      <c r="HXE285" s="425"/>
      <c r="HXF285" s="425"/>
      <c r="HXG285" s="425"/>
      <c r="HXH285" s="425"/>
      <c r="HXI285" s="425"/>
      <c r="HXJ285" s="425"/>
      <c r="HXK285" s="425"/>
      <c r="HXL285" s="425"/>
      <c r="HXM285" s="425"/>
      <c r="HXN285" s="425"/>
      <c r="HXO285" s="425"/>
      <c r="HXP285" s="425"/>
      <c r="HXQ285" s="425"/>
      <c r="HXR285" s="425"/>
      <c r="HXS285" s="425"/>
      <c r="HXT285" s="425"/>
      <c r="HXU285" s="425"/>
      <c r="HXV285" s="425"/>
      <c r="HXW285" s="425"/>
      <c r="HXX285" s="425"/>
      <c r="HXY285" s="425"/>
      <c r="HXZ285" s="425"/>
      <c r="HYA285" s="425"/>
      <c r="HYB285" s="425"/>
      <c r="HYC285" s="425"/>
      <c r="HYD285" s="425"/>
      <c r="HYE285" s="425"/>
      <c r="HYF285" s="425"/>
      <c r="HYG285" s="425"/>
      <c r="HYH285" s="425"/>
      <c r="HYI285" s="425"/>
      <c r="HYJ285" s="425"/>
      <c r="HYK285" s="425"/>
      <c r="HYL285" s="425"/>
      <c r="HYM285" s="425"/>
      <c r="HYN285" s="425"/>
      <c r="HYO285" s="425"/>
      <c r="HYP285" s="425"/>
      <c r="HYQ285" s="425"/>
      <c r="HYR285" s="425"/>
      <c r="HYS285" s="425"/>
      <c r="HYT285" s="425"/>
      <c r="HYU285" s="425"/>
      <c r="HYV285" s="425"/>
      <c r="HYW285" s="425"/>
      <c r="HYX285" s="425"/>
      <c r="HYY285" s="425"/>
      <c r="HYZ285" s="425"/>
      <c r="HZA285" s="425"/>
      <c r="HZB285" s="425"/>
      <c r="HZC285" s="425"/>
      <c r="HZD285" s="425"/>
      <c r="HZE285" s="425"/>
      <c r="HZF285" s="425"/>
      <c r="HZG285" s="425"/>
      <c r="HZH285" s="425"/>
      <c r="HZI285" s="425"/>
      <c r="HZJ285" s="425"/>
      <c r="HZK285" s="425"/>
      <c r="HZL285" s="425"/>
      <c r="HZM285" s="425"/>
      <c r="HZN285" s="425"/>
      <c r="HZO285" s="425"/>
      <c r="HZP285" s="425"/>
      <c r="HZQ285" s="425"/>
      <c r="HZR285" s="425"/>
      <c r="HZS285" s="425"/>
      <c r="HZT285" s="425"/>
      <c r="HZU285" s="425"/>
      <c r="HZV285" s="425"/>
      <c r="HZW285" s="425"/>
      <c r="HZX285" s="425"/>
      <c r="HZY285" s="425"/>
      <c r="HZZ285" s="425"/>
      <c r="IAA285" s="425"/>
      <c r="IAB285" s="425"/>
      <c r="IAC285" s="425"/>
      <c r="IAD285" s="425"/>
      <c r="IAE285" s="425"/>
      <c r="IAF285" s="425"/>
      <c r="IAG285" s="425"/>
      <c r="IAH285" s="425"/>
      <c r="IAI285" s="425"/>
      <c r="IAJ285" s="425"/>
      <c r="IAK285" s="425"/>
      <c r="IAL285" s="425"/>
      <c r="IAM285" s="425"/>
      <c r="IAN285" s="425"/>
      <c r="IAO285" s="425"/>
      <c r="IAP285" s="425"/>
      <c r="IAQ285" s="425"/>
      <c r="IAR285" s="425"/>
      <c r="IAS285" s="425"/>
      <c r="IAT285" s="425"/>
      <c r="IAU285" s="425"/>
      <c r="IAV285" s="425"/>
      <c r="IAW285" s="425"/>
      <c r="IAX285" s="425"/>
      <c r="IAY285" s="425"/>
      <c r="IAZ285" s="425"/>
      <c r="IBA285" s="425"/>
      <c r="IBB285" s="425"/>
      <c r="IBC285" s="425"/>
      <c r="IBD285" s="425"/>
      <c r="IBE285" s="425"/>
      <c r="IBF285" s="425"/>
      <c r="IBG285" s="425"/>
      <c r="IBH285" s="425"/>
      <c r="IBI285" s="425"/>
      <c r="IBJ285" s="425"/>
      <c r="IBK285" s="425"/>
      <c r="IBL285" s="425"/>
      <c r="IBM285" s="425"/>
      <c r="IBN285" s="425"/>
      <c r="IBO285" s="425"/>
      <c r="IBP285" s="425"/>
      <c r="IBQ285" s="425"/>
      <c r="IBR285" s="425"/>
      <c r="IBS285" s="425"/>
      <c r="IBT285" s="425"/>
      <c r="IBU285" s="425"/>
      <c r="IBV285" s="425"/>
      <c r="IBW285" s="425"/>
      <c r="IBX285" s="425"/>
      <c r="IBY285" s="425"/>
      <c r="IBZ285" s="425"/>
      <c r="ICA285" s="425"/>
      <c r="ICB285" s="425"/>
      <c r="ICC285" s="425"/>
      <c r="ICD285" s="425"/>
      <c r="ICE285" s="425"/>
      <c r="ICF285" s="425"/>
      <c r="ICG285" s="425"/>
      <c r="ICH285" s="425"/>
      <c r="ICI285" s="425"/>
      <c r="ICJ285" s="425"/>
      <c r="ICK285" s="425"/>
      <c r="ICL285" s="425"/>
      <c r="ICM285" s="425"/>
      <c r="ICN285" s="425"/>
      <c r="ICO285" s="425"/>
      <c r="ICP285" s="425"/>
      <c r="ICQ285" s="425"/>
      <c r="ICR285" s="425"/>
      <c r="ICS285" s="425"/>
      <c r="ICT285" s="425"/>
      <c r="ICU285" s="425"/>
      <c r="ICV285" s="425"/>
      <c r="ICW285" s="425"/>
      <c r="ICX285" s="425"/>
      <c r="ICY285" s="425"/>
      <c r="ICZ285" s="425"/>
      <c r="IDA285" s="425"/>
      <c r="IDB285" s="425"/>
      <c r="IDC285" s="425"/>
      <c r="IDD285" s="425"/>
      <c r="IDE285" s="425"/>
      <c r="IDF285" s="425"/>
      <c r="IDG285" s="425"/>
      <c r="IDH285" s="425"/>
      <c r="IDI285" s="425"/>
      <c r="IDJ285" s="425"/>
      <c r="IDK285" s="425"/>
      <c r="IDL285" s="425"/>
      <c r="IDM285" s="425"/>
      <c r="IDN285" s="425"/>
      <c r="IDO285" s="425"/>
      <c r="IDP285" s="425"/>
      <c r="IDQ285" s="425"/>
      <c r="IDR285" s="425"/>
      <c r="IDS285" s="425"/>
      <c r="IDT285" s="425"/>
      <c r="IDU285" s="425"/>
      <c r="IDV285" s="425"/>
      <c r="IDW285" s="425"/>
      <c r="IDX285" s="425"/>
      <c r="IDY285" s="425"/>
      <c r="IDZ285" s="425"/>
      <c r="IEA285" s="425"/>
      <c r="IEB285" s="425"/>
      <c r="IEC285" s="425"/>
      <c r="IED285" s="425"/>
      <c r="IEE285" s="425"/>
      <c r="IEF285" s="425"/>
      <c r="IEG285" s="425"/>
      <c r="IEH285" s="425"/>
      <c r="IEI285" s="425"/>
      <c r="IEJ285" s="425"/>
      <c r="IEK285" s="425"/>
      <c r="IEL285" s="425"/>
      <c r="IEM285" s="425"/>
      <c r="IEN285" s="425"/>
      <c r="IEO285" s="425"/>
      <c r="IEP285" s="425"/>
      <c r="IEQ285" s="425"/>
      <c r="IER285" s="425"/>
      <c r="IES285" s="425"/>
      <c r="IET285" s="425"/>
      <c r="IEU285" s="425"/>
      <c r="IEV285" s="425"/>
      <c r="IEW285" s="425"/>
      <c r="IEX285" s="425"/>
      <c r="IEY285" s="425"/>
      <c r="IEZ285" s="425"/>
      <c r="IFA285" s="425"/>
      <c r="IFB285" s="425"/>
      <c r="IFC285" s="425"/>
      <c r="IFD285" s="425"/>
      <c r="IFE285" s="425"/>
      <c r="IFF285" s="425"/>
      <c r="IFG285" s="425"/>
      <c r="IFH285" s="425"/>
      <c r="IFI285" s="425"/>
      <c r="IFJ285" s="425"/>
      <c r="IFK285" s="425"/>
      <c r="IFL285" s="425"/>
      <c r="IFM285" s="425"/>
      <c r="IFN285" s="425"/>
      <c r="IFO285" s="425"/>
      <c r="IFP285" s="425"/>
      <c r="IFQ285" s="425"/>
      <c r="IFR285" s="425"/>
      <c r="IFS285" s="425"/>
      <c r="IFT285" s="425"/>
      <c r="IFU285" s="425"/>
      <c r="IFV285" s="425"/>
      <c r="IFW285" s="425"/>
      <c r="IFX285" s="425"/>
      <c r="IFY285" s="425"/>
      <c r="IFZ285" s="425"/>
      <c r="IGA285" s="425"/>
      <c r="IGB285" s="425"/>
      <c r="IGC285" s="425"/>
      <c r="IGD285" s="425"/>
      <c r="IGE285" s="425"/>
      <c r="IGF285" s="425"/>
      <c r="IGG285" s="425"/>
      <c r="IGH285" s="425"/>
      <c r="IGI285" s="425"/>
      <c r="IGJ285" s="425"/>
      <c r="IGK285" s="425"/>
      <c r="IGL285" s="425"/>
      <c r="IGM285" s="425"/>
      <c r="IGN285" s="425"/>
      <c r="IGO285" s="425"/>
      <c r="IGP285" s="425"/>
      <c r="IGQ285" s="425"/>
      <c r="IGR285" s="425"/>
      <c r="IGS285" s="425"/>
      <c r="IGT285" s="425"/>
      <c r="IGU285" s="425"/>
      <c r="IGV285" s="425"/>
      <c r="IGW285" s="425"/>
      <c r="IGX285" s="425"/>
      <c r="IGY285" s="425"/>
      <c r="IGZ285" s="425"/>
      <c r="IHA285" s="425"/>
      <c r="IHB285" s="425"/>
      <c r="IHC285" s="425"/>
      <c r="IHD285" s="425"/>
      <c r="IHE285" s="425"/>
      <c r="IHF285" s="425"/>
      <c r="IHG285" s="425"/>
      <c r="IHH285" s="425"/>
      <c r="IHI285" s="425"/>
      <c r="IHJ285" s="425"/>
      <c r="IHK285" s="425"/>
      <c r="IHL285" s="425"/>
      <c r="IHM285" s="425"/>
      <c r="IHN285" s="425"/>
      <c r="IHO285" s="425"/>
      <c r="IHP285" s="425"/>
      <c r="IHQ285" s="425"/>
      <c r="IHR285" s="425"/>
      <c r="IHS285" s="425"/>
      <c r="IHT285" s="425"/>
      <c r="IHU285" s="425"/>
      <c r="IHV285" s="425"/>
      <c r="IHW285" s="425"/>
      <c r="IHX285" s="425"/>
      <c r="IHY285" s="425"/>
      <c r="IHZ285" s="425"/>
      <c r="IIA285" s="425"/>
      <c r="IIB285" s="425"/>
      <c r="IIC285" s="425"/>
      <c r="IID285" s="425"/>
      <c r="IIE285" s="425"/>
      <c r="IIF285" s="425"/>
      <c r="IIG285" s="425"/>
      <c r="IIH285" s="425"/>
      <c r="III285" s="425"/>
      <c r="IIJ285" s="425"/>
      <c r="IIK285" s="425"/>
      <c r="IIL285" s="425"/>
      <c r="IIM285" s="425"/>
      <c r="IIN285" s="425"/>
      <c r="IIO285" s="425"/>
      <c r="IIP285" s="425"/>
      <c r="IIQ285" s="425"/>
      <c r="IIR285" s="425"/>
      <c r="IIS285" s="425"/>
      <c r="IIT285" s="425"/>
      <c r="IIU285" s="425"/>
      <c r="IIV285" s="425"/>
      <c r="IIW285" s="425"/>
      <c r="IIX285" s="425"/>
      <c r="IIY285" s="425"/>
      <c r="IIZ285" s="425"/>
      <c r="IJA285" s="425"/>
      <c r="IJB285" s="425"/>
      <c r="IJC285" s="425"/>
      <c r="IJD285" s="425"/>
      <c r="IJE285" s="425"/>
      <c r="IJF285" s="425"/>
      <c r="IJG285" s="425"/>
      <c r="IJH285" s="425"/>
      <c r="IJI285" s="425"/>
      <c r="IJJ285" s="425"/>
      <c r="IJK285" s="425"/>
      <c r="IJL285" s="425"/>
      <c r="IJM285" s="425"/>
      <c r="IJN285" s="425"/>
      <c r="IJO285" s="425"/>
      <c r="IJP285" s="425"/>
      <c r="IJQ285" s="425"/>
      <c r="IJR285" s="425"/>
      <c r="IJS285" s="425"/>
      <c r="IJT285" s="425"/>
      <c r="IJU285" s="425"/>
      <c r="IJV285" s="425"/>
      <c r="IJW285" s="425"/>
      <c r="IJX285" s="425"/>
      <c r="IJY285" s="425"/>
      <c r="IJZ285" s="425"/>
      <c r="IKA285" s="425"/>
      <c r="IKB285" s="425"/>
      <c r="IKC285" s="425"/>
      <c r="IKD285" s="425"/>
      <c r="IKE285" s="425"/>
      <c r="IKF285" s="425"/>
      <c r="IKG285" s="425"/>
      <c r="IKH285" s="425"/>
      <c r="IKI285" s="425"/>
      <c r="IKJ285" s="425"/>
      <c r="IKK285" s="425"/>
      <c r="IKL285" s="425"/>
      <c r="IKM285" s="425"/>
      <c r="IKN285" s="425"/>
      <c r="IKO285" s="425"/>
      <c r="IKP285" s="425"/>
      <c r="IKQ285" s="425"/>
      <c r="IKR285" s="425"/>
      <c r="IKS285" s="425"/>
      <c r="IKT285" s="425"/>
      <c r="IKU285" s="425"/>
      <c r="IKV285" s="425"/>
      <c r="IKW285" s="425"/>
      <c r="IKX285" s="425"/>
      <c r="IKY285" s="425"/>
      <c r="IKZ285" s="425"/>
      <c r="ILA285" s="425"/>
      <c r="ILB285" s="425"/>
      <c r="ILC285" s="425"/>
      <c r="ILD285" s="425"/>
      <c r="ILE285" s="425"/>
      <c r="ILF285" s="425"/>
      <c r="ILG285" s="425"/>
      <c r="ILH285" s="425"/>
      <c r="ILI285" s="425"/>
      <c r="ILJ285" s="425"/>
      <c r="ILK285" s="425"/>
      <c r="ILL285" s="425"/>
      <c r="ILM285" s="425"/>
      <c r="ILN285" s="425"/>
      <c r="ILO285" s="425"/>
      <c r="ILP285" s="425"/>
      <c r="ILQ285" s="425"/>
      <c r="ILR285" s="425"/>
      <c r="ILS285" s="425"/>
      <c r="ILT285" s="425"/>
      <c r="ILU285" s="425"/>
      <c r="ILV285" s="425"/>
      <c r="ILW285" s="425"/>
      <c r="ILX285" s="425"/>
      <c r="ILY285" s="425"/>
      <c r="ILZ285" s="425"/>
      <c r="IMA285" s="425"/>
      <c r="IMB285" s="425"/>
      <c r="IMC285" s="425"/>
      <c r="IMD285" s="425"/>
      <c r="IME285" s="425"/>
      <c r="IMF285" s="425"/>
      <c r="IMG285" s="425"/>
      <c r="IMH285" s="425"/>
      <c r="IMI285" s="425"/>
      <c r="IMJ285" s="425"/>
      <c r="IMK285" s="425"/>
      <c r="IML285" s="425"/>
      <c r="IMM285" s="425"/>
      <c r="IMN285" s="425"/>
      <c r="IMO285" s="425"/>
      <c r="IMP285" s="425"/>
      <c r="IMQ285" s="425"/>
      <c r="IMR285" s="425"/>
      <c r="IMS285" s="425"/>
      <c r="IMT285" s="425"/>
      <c r="IMU285" s="425"/>
      <c r="IMV285" s="425"/>
      <c r="IMW285" s="425"/>
      <c r="IMX285" s="425"/>
      <c r="IMY285" s="425"/>
      <c r="IMZ285" s="425"/>
      <c r="INA285" s="425"/>
      <c r="INB285" s="425"/>
      <c r="INC285" s="425"/>
      <c r="IND285" s="425"/>
      <c r="INE285" s="425"/>
      <c r="INF285" s="425"/>
      <c r="ING285" s="425"/>
      <c r="INH285" s="425"/>
      <c r="INI285" s="425"/>
      <c r="INJ285" s="425"/>
      <c r="INK285" s="425"/>
      <c r="INL285" s="425"/>
      <c r="INM285" s="425"/>
      <c r="INN285" s="425"/>
      <c r="INO285" s="425"/>
      <c r="INP285" s="425"/>
      <c r="INQ285" s="425"/>
      <c r="INR285" s="425"/>
      <c r="INS285" s="425"/>
      <c r="INT285" s="425"/>
      <c r="INU285" s="425"/>
      <c r="INV285" s="425"/>
      <c r="INW285" s="425"/>
      <c r="INX285" s="425"/>
      <c r="INY285" s="425"/>
      <c r="INZ285" s="425"/>
      <c r="IOA285" s="425"/>
      <c r="IOB285" s="425"/>
      <c r="IOC285" s="425"/>
      <c r="IOD285" s="425"/>
      <c r="IOE285" s="425"/>
      <c r="IOF285" s="425"/>
      <c r="IOG285" s="425"/>
      <c r="IOH285" s="425"/>
      <c r="IOI285" s="425"/>
      <c r="IOJ285" s="425"/>
      <c r="IOK285" s="425"/>
      <c r="IOL285" s="425"/>
      <c r="IOM285" s="425"/>
      <c r="ION285" s="425"/>
      <c r="IOO285" s="425"/>
      <c r="IOP285" s="425"/>
      <c r="IOQ285" s="425"/>
      <c r="IOR285" s="425"/>
      <c r="IOS285" s="425"/>
      <c r="IOT285" s="425"/>
      <c r="IOU285" s="425"/>
      <c r="IOV285" s="425"/>
      <c r="IOW285" s="425"/>
      <c r="IOX285" s="425"/>
      <c r="IOY285" s="425"/>
      <c r="IOZ285" s="425"/>
      <c r="IPA285" s="425"/>
      <c r="IPB285" s="425"/>
      <c r="IPC285" s="425"/>
      <c r="IPD285" s="425"/>
      <c r="IPE285" s="425"/>
      <c r="IPF285" s="425"/>
      <c r="IPG285" s="425"/>
      <c r="IPH285" s="425"/>
      <c r="IPI285" s="425"/>
      <c r="IPJ285" s="425"/>
      <c r="IPK285" s="425"/>
      <c r="IPL285" s="425"/>
      <c r="IPM285" s="425"/>
      <c r="IPN285" s="425"/>
      <c r="IPO285" s="425"/>
      <c r="IPP285" s="425"/>
      <c r="IPQ285" s="425"/>
      <c r="IPR285" s="425"/>
      <c r="IPS285" s="425"/>
      <c r="IPT285" s="425"/>
      <c r="IPU285" s="425"/>
      <c r="IPV285" s="425"/>
      <c r="IPW285" s="425"/>
      <c r="IPX285" s="425"/>
      <c r="IPY285" s="425"/>
      <c r="IPZ285" s="425"/>
      <c r="IQA285" s="425"/>
      <c r="IQB285" s="425"/>
      <c r="IQC285" s="425"/>
      <c r="IQD285" s="425"/>
      <c r="IQE285" s="425"/>
      <c r="IQF285" s="425"/>
      <c r="IQG285" s="425"/>
      <c r="IQH285" s="425"/>
      <c r="IQI285" s="425"/>
      <c r="IQJ285" s="425"/>
      <c r="IQK285" s="425"/>
      <c r="IQL285" s="425"/>
      <c r="IQM285" s="425"/>
      <c r="IQN285" s="425"/>
      <c r="IQO285" s="425"/>
      <c r="IQP285" s="425"/>
      <c r="IQQ285" s="425"/>
      <c r="IQR285" s="425"/>
      <c r="IQS285" s="425"/>
      <c r="IQT285" s="425"/>
      <c r="IQU285" s="425"/>
      <c r="IQV285" s="425"/>
      <c r="IQW285" s="425"/>
      <c r="IQX285" s="425"/>
      <c r="IQY285" s="425"/>
      <c r="IQZ285" s="425"/>
      <c r="IRA285" s="425"/>
      <c r="IRB285" s="425"/>
      <c r="IRC285" s="425"/>
      <c r="IRD285" s="425"/>
      <c r="IRE285" s="425"/>
      <c r="IRF285" s="425"/>
      <c r="IRG285" s="425"/>
      <c r="IRH285" s="425"/>
      <c r="IRI285" s="425"/>
      <c r="IRJ285" s="425"/>
      <c r="IRK285" s="425"/>
      <c r="IRL285" s="425"/>
      <c r="IRM285" s="425"/>
      <c r="IRN285" s="425"/>
      <c r="IRO285" s="425"/>
      <c r="IRP285" s="425"/>
      <c r="IRQ285" s="425"/>
      <c r="IRR285" s="425"/>
      <c r="IRS285" s="425"/>
      <c r="IRT285" s="425"/>
      <c r="IRU285" s="425"/>
      <c r="IRV285" s="425"/>
      <c r="IRW285" s="425"/>
      <c r="IRX285" s="425"/>
      <c r="IRY285" s="425"/>
      <c r="IRZ285" s="425"/>
      <c r="ISA285" s="425"/>
      <c r="ISB285" s="425"/>
      <c r="ISC285" s="425"/>
      <c r="ISD285" s="425"/>
      <c r="ISE285" s="425"/>
      <c r="ISF285" s="425"/>
      <c r="ISG285" s="425"/>
      <c r="ISH285" s="425"/>
      <c r="ISI285" s="425"/>
      <c r="ISJ285" s="425"/>
      <c r="ISK285" s="425"/>
      <c r="ISL285" s="425"/>
      <c r="ISM285" s="425"/>
      <c r="ISN285" s="425"/>
      <c r="ISO285" s="425"/>
      <c r="ISP285" s="425"/>
      <c r="ISQ285" s="425"/>
      <c r="ISR285" s="425"/>
      <c r="ISS285" s="425"/>
      <c r="IST285" s="425"/>
      <c r="ISU285" s="425"/>
      <c r="ISV285" s="425"/>
      <c r="ISW285" s="425"/>
      <c r="ISX285" s="425"/>
      <c r="ISY285" s="425"/>
      <c r="ISZ285" s="425"/>
      <c r="ITA285" s="425"/>
      <c r="ITB285" s="425"/>
      <c r="ITC285" s="425"/>
      <c r="ITD285" s="425"/>
      <c r="ITE285" s="425"/>
      <c r="ITF285" s="425"/>
      <c r="ITG285" s="425"/>
      <c r="ITH285" s="425"/>
      <c r="ITI285" s="425"/>
      <c r="ITJ285" s="425"/>
      <c r="ITK285" s="425"/>
      <c r="ITL285" s="425"/>
      <c r="ITM285" s="425"/>
      <c r="ITN285" s="425"/>
      <c r="ITO285" s="425"/>
      <c r="ITP285" s="425"/>
      <c r="ITQ285" s="425"/>
      <c r="ITR285" s="425"/>
      <c r="ITS285" s="425"/>
      <c r="ITT285" s="425"/>
      <c r="ITU285" s="425"/>
      <c r="ITV285" s="425"/>
      <c r="ITW285" s="425"/>
      <c r="ITX285" s="425"/>
      <c r="ITY285" s="425"/>
      <c r="ITZ285" s="425"/>
      <c r="IUA285" s="425"/>
      <c r="IUB285" s="425"/>
      <c r="IUC285" s="425"/>
      <c r="IUD285" s="425"/>
      <c r="IUE285" s="425"/>
      <c r="IUF285" s="425"/>
      <c r="IUG285" s="425"/>
      <c r="IUH285" s="425"/>
      <c r="IUI285" s="425"/>
      <c r="IUJ285" s="425"/>
      <c r="IUK285" s="425"/>
      <c r="IUL285" s="425"/>
      <c r="IUM285" s="425"/>
      <c r="IUN285" s="425"/>
      <c r="IUO285" s="425"/>
      <c r="IUP285" s="425"/>
      <c r="IUQ285" s="425"/>
      <c r="IUR285" s="425"/>
      <c r="IUS285" s="425"/>
      <c r="IUT285" s="425"/>
      <c r="IUU285" s="425"/>
      <c r="IUV285" s="425"/>
      <c r="IUW285" s="425"/>
      <c r="IUX285" s="425"/>
      <c r="IUY285" s="425"/>
      <c r="IUZ285" s="425"/>
      <c r="IVA285" s="425"/>
      <c r="IVB285" s="425"/>
      <c r="IVC285" s="425"/>
      <c r="IVD285" s="425"/>
      <c r="IVE285" s="425"/>
      <c r="IVF285" s="425"/>
      <c r="IVG285" s="425"/>
      <c r="IVH285" s="425"/>
      <c r="IVI285" s="425"/>
      <c r="IVJ285" s="425"/>
      <c r="IVK285" s="425"/>
      <c r="IVL285" s="425"/>
      <c r="IVM285" s="425"/>
      <c r="IVN285" s="425"/>
      <c r="IVO285" s="425"/>
      <c r="IVP285" s="425"/>
      <c r="IVQ285" s="425"/>
      <c r="IVR285" s="425"/>
      <c r="IVS285" s="425"/>
      <c r="IVT285" s="425"/>
      <c r="IVU285" s="425"/>
      <c r="IVV285" s="425"/>
      <c r="IVW285" s="425"/>
      <c r="IVX285" s="425"/>
      <c r="IVY285" s="425"/>
      <c r="IVZ285" s="425"/>
      <c r="IWA285" s="425"/>
      <c r="IWB285" s="425"/>
      <c r="IWC285" s="425"/>
      <c r="IWD285" s="425"/>
      <c r="IWE285" s="425"/>
      <c r="IWF285" s="425"/>
      <c r="IWG285" s="425"/>
      <c r="IWH285" s="425"/>
      <c r="IWI285" s="425"/>
      <c r="IWJ285" s="425"/>
      <c r="IWK285" s="425"/>
      <c r="IWL285" s="425"/>
      <c r="IWM285" s="425"/>
      <c r="IWN285" s="425"/>
      <c r="IWO285" s="425"/>
      <c r="IWP285" s="425"/>
      <c r="IWQ285" s="425"/>
      <c r="IWR285" s="425"/>
      <c r="IWS285" s="425"/>
      <c r="IWT285" s="425"/>
      <c r="IWU285" s="425"/>
      <c r="IWV285" s="425"/>
      <c r="IWW285" s="425"/>
      <c r="IWX285" s="425"/>
      <c r="IWY285" s="425"/>
      <c r="IWZ285" s="425"/>
      <c r="IXA285" s="425"/>
      <c r="IXB285" s="425"/>
      <c r="IXC285" s="425"/>
      <c r="IXD285" s="425"/>
      <c r="IXE285" s="425"/>
      <c r="IXF285" s="425"/>
      <c r="IXG285" s="425"/>
      <c r="IXH285" s="425"/>
      <c r="IXI285" s="425"/>
      <c r="IXJ285" s="425"/>
      <c r="IXK285" s="425"/>
      <c r="IXL285" s="425"/>
      <c r="IXM285" s="425"/>
      <c r="IXN285" s="425"/>
      <c r="IXO285" s="425"/>
      <c r="IXP285" s="425"/>
      <c r="IXQ285" s="425"/>
      <c r="IXR285" s="425"/>
      <c r="IXS285" s="425"/>
      <c r="IXT285" s="425"/>
      <c r="IXU285" s="425"/>
      <c r="IXV285" s="425"/>
      <c r="IXW285" s="425"/>
      <c r="IXX285" s="425"/>
      <c r="IXY285" s="425"/>
      <c r="IXZ285" s="425"/>
      <c r="IYA285" s="425"/>
      <c r="IYB285" s="425"/>
      <c r="IYC285" s="425"/>
      <c r="IYD285" s="425"/>
      <c r="IYE285" s="425"/>
      <c r="IYF285" s="425"/>
      <c r="IYG285" s="425"/>
      <c r="IYH285" s="425"/>
      <c r="IYI285" s="425"/>
      <c r="IYJ285" s="425"/>
      <c r="IYK285" s="425"/>
      <c r="IYL285" s="425"/>
      <c r="IYM285" s="425"/>
      <c r="IYN285" s="425"/>
      <c r="IYO285" s="425"/>
      <c r="IYP285" s="425"/>
      <c r="IYQ285" s="425"/>
      <c r="IYR285" s="425"/>
      <c r="IYS285" s="425"/>
      <c r="IYT285" s="425"/>
      <c r="IYU285" s="425"/>
      <c r="IYV285" s="425"/>
      <c r="IYW285" s="425"/>
      <c r="IYX285" s="425"/>
      <c r="IYY285" s="425"/>
      <c r="IYZ285" s="425"/>
      <c r="IZA285" s="425"/>
      <c r="IZB285" s="425"/>
      <c r="IZC285" s="425"/>
      <c r="IZD285" s="425"/>
      <c r="IZE285" s="425"/>
      <c r="IZF285" s="425"/>
      <c r="IZG285" s="425"/>
      <c r="IZH285" s="425"/>
      <c r="IZI285" s="425"/>
      <c r="IZJ285" s="425"/>
      <c r="IZK285" s="425"/>
      <c r="IZL285" s="425"/>
      <c r="IZM285" s="425"/>
      <c r="IZN285" s="425"/>
      <c r="IZO285" s="425"/>
      <c r="IZP285" s="425"/>
      <c r="IZQ285" s="425"/>
      <c r="IZR285" s="425"/>
      <c r="IZS285" s="425"/>
      <c r="IZT285" s="425"/>
      <c r="IZU285" s="425"/>
      <c r="IZV285" s="425"/>
      <c r="IZW285" s="425"/>
      <c r="IZX285" s="425"/>
      <c r="IZY285" s="425"/>
      <c r="IZZ285" s="425"/>
      <c r="JAA285" s="425"/>
      <c r="JAB285" s="425"/>
      <c r="JAC285" s="425"/>
      <c r="JAD285" s="425"/>
      <c r="JAE285" s="425"/>
      <c r="JAF285" s="425"/>
      <c r="JAG285" s="425"/>
      <c r="JAH285" s="425"/>
      <c r="JAI285" s="425"/>
      <c r="JAJ285" s="425"/>
      <c r="JAK285" s="425"/>
      <c r="JAL285" s="425"/>
      <c r="JAM285" s="425"/>
      <c r="JAN285" s="425"/>
      <c r="JAO285" s="425"/>
      <c r="JAP285" s="425"/>
      <c r="JAQ285" s="425"/>
      <c r="JAR285" s="425"/>
      <c r="JAS285" s="425"/>
      <c r="JAT285" s="425"/>
      <c r="JAU285" s="425"/>
      <c r="JAV285" s="425"/>
      <c r="JAW285" s="425"/>
      <c r="JAX285" s="425"/>
      <c r="JAY285" s="425"/>
      <c r="JAZ285" s="425"/>
      <c r="JBA285" s="425"/>
      <c r="JBB285" s="425"/>
      <c r="JBC285" s="425"/>
      <c r="JBD285" s="425"/>
      <c r="JBE285" s="425"/>
      <c r="JBF285" s="425"/>
      <c r="JBG285" s="425"/>
      <c r="JBH285" s="425"/>
      <c r="JBI285" s="425"/>
      <c r="JBJ285" s="425"/>
      <c r="JBK285" s="425"/>
      <c r="JBL285" s="425"/>
      <c r="JBM285" s="425"/>
      <c r="JBN285" s="425"/>
      <c r="JBO285" s="425"/>
      <c r="JBP285" s="425"/>
      <c r="JBQ285" s="425"/>
      <c r="JBR285" s="425"/>
      <c r="JBS285" s="425"/>
      <c r="JBT285" s="425"/>
      <c r="JBU285" s="425"/>
      <c r="JBV285" s="425"/>
      <c r="JBW285" s="425"/>
      <c r="JBX285" s="425"/>
      <c r="JBY285" s="425"/>
      <c r="JBZ285" s="425"/>
      <c r="JCA285" s="425"/>
      <c r="JCB285" s="425"/>
      <c r="JCC285" s="425"/>
      <c r="JCD285" s="425"/>
      <c r="JCE285" s="425"/>
      <c r="JCF285" s="425"/>
      <c r="JCG285" s="425"/>
      <c r="JCH285" s="425"/>
      <c r="JCI285" s="425"/>
      <c r="JCJ285" s="425"/>
      <c r="JCK285" s="425"/>
      <c r="JCL285" s="425"/>
      <c r="JCM285" s="425"/>
      <c r="JCN285" s="425"/>
      <c r="JCO285" s="425"/>
      <c r="JCP285" s="425"/>
      <c r="JCQ285" s="425"/>
      <c r="JCR285" s="425"/>
      <c r="JCS285" s="425"/>
      <c r="JCT285" s="425"/>
      <c r="JCU285" s="425"/>
      <c r="JCV285" s="425"/>
      <c r="JCW285" s="425"/>
      <c r="JCX285" s="425"/>
      <c r="JCY285" s="425"/>
      <c r="JCZ285" s="425"/>
      <c r="JDA285" s="425"/>
      <c r="JDB285" s="425"/>
      <c r="JDC285" s="425"/>
      <c r="JDD285" s="425"/>
      <c r="JDE285" s="425"/>
      <c r="JDF285" s="425"/>
      <c r="JDG285" s="425"/>
      <c r="JDH285" s="425"/>
      <c r="JDI285" s="425"/>
      <c r="JDJ285" s="425"/>
      <c r="JDK285" s="425"/>
      <c r="JDL285" s="425"/>
      <c r="JDM285" s="425"/>
      <c r="JDN285" s="425"/>
      <c r="JDO285" s="425"/>
      <c r="JDP285" s="425"/>
      <c r="JDQ285" s="425"/>
      <c r="JDR285" s="425"/>
      <c r="JDS285" s="425"/>
      <c r="JDT285" s="425"/>
      <c r="JDU285" s="425"/>
      <c r="JDV285" s="425"/>
      <c r="JDW285" s="425"/>
      <c r="JDX285" s="425"/>
      <c r="JDY285" s="425"/>
      <c r="JDZ285" s="425"/>
      <c r="JEA285" s="425"/>
      <c r="JEB285" s="425"/>
      <c r="JEC285" s="425"/>
      <c r="JED285" s="425"/>
      <c r="JEE285" s="425"/>
      <c r="JEF285" s="425"/>
      <c r="JEG285" s="425"/>
      <c r="JEH285" s="425"/>
      <c r="JEI285" s="425"/>
      <c r="JEJ285" s="425"/>
      <c r="JEK285" s="425"/>
      <c r="JEL285" s="425"/>
      <c r="JEM285" s="425"/>
      <c r="JEN285" s="425"/>
      <c r="JEO285" s="425"/>
      <c r="JEP285" s="425"/>
      <c r="JEQ285" s="425"/>
      <c r="JER285" s="425"/>
      <c r="JES285" s="425"/>
      <c r="JET285" s="425"/>
      <c r="JEU285" s="425"/>
      <c r="JEV285" s="425"/>
      <c r="JEW285" s="425"/>
      <c r="JEX285" s="425"/>
      <c r="JEY285" s="425"/>
      <c r="JEZ285" s="425"/>
      <c r="JFA285" s="425"/>
      <c r="JFB285" s="425"/>
      <c r="JFC285" s="425"/>
      <c r="JFD285" s="425"/>
      <c r="JFE285" s="425"/>
      <c r="JFF285" s="425"/>
      <c r="JFG285" s="425"/>
      <c r="JFH285" s="425"/>
      <c r="JFI285" s="425"/>
      <c r="JFJ285" s="425"/>
      <c r="JFK285" s="425"/>
      <c r="JFL285" s="425"/>
      <c r="JFM285" s="425"/>
      <c r="JFN285" s="425"/>
      <c r="JFO285" s="425"/>
      <c r="JFP285" s="425"/>
      <c r="JFQ285" s="425"/>
      <c r="JFR285" s="425"/>
      <c r="JFS285" s="425"/>
      <c r="JFT285" s="425"/>
      <c r="JFU285" s="425"/>
      <c r="JFV285" s="425"/>
      <c r="JFW285" s="425"/>
      <c r="JFX285" s="425"/>
      <c r="JFY285" s="425"/>
      <c r="JFZ285" s="425"/>
      <c r="JGA285" s="425"/>
      <c r="JGB285" s="425"/>
      <c r="JGC285" s="425"/>
      <c r="JGD285" s="425"/>
      <c r="JGE285" s="425"/>
      <c r="JGF285" s="425"/>
      <c r="JGG285" s="425"/>
      <c r="JGH285" s="425"/>
      <c r="JGI285" s="425"/>
      <c r="JGJ285" s="425"/>
      <c r="JGK285" s="425"/>
      <c r="JGL285" s="425"/>
      <c r="JGM285" s="425"/>
      <c r="JGN285" s="425"/>
      <c r="JGO285" s="425"/>
      <c r="JGP285" s="425"/>
      <c r="JGQ285" s="425"/>
      <c r="JGR285" s="425"/>
      <c r="JGS285" s="425"/>
      <c r="JGT285" s="425"/>
      <c r="JGU285" s="425"/>
      <c r="JGV285" s="425"/>
      <c r="JGW285" s="425"/>
      <c r="JGX285" s="425"/>
      <c r="JGY285" s="425"/>
      <c r="JGZ285" s="425"/>
      <c r="JHA285" s="425"/>
      <c r="JHB285" s="425"/>
      <c r="JHC285" s="425"/>
      <c r="JHD285" s="425"/>
      <c r="JHE285" s="425"/>
      <c r="JHF285" s="425"/>
      <c r="JHG285" s="425"/>
      <c r="JHH285" s="425"/>
      <c r="JHI285" s="425"/>
      <c r="JHJ285" s="425"/>
      <c r="JHK285" s="425"/>
      <c r="JHL285" s="425"/>
      <c r="JHM285" s="425"/>
      <c r="JHN285" s="425"/>
      <c r="JHO285" s="425"/>
      <c r="JHP285" s="425"/>
      <c r="JHQ285" s="425"/>
      <c r="JHR285" s="425"/>
      <c r="JHS285" s="425"/>
      <c r="JHT285" s="425"/>
      <c r="JHU285" s="425"/>
      <c r="JHV285" s="425"/>
      <c r="JHW285" s="425"/>
      <c r="JHX285" s="425"/>
      <c r="JHY285" s="425"/>
      <c r="JHZ285" s="425"/>
      <c r="JIA285" s="425"/>
      <c r="JIB285" s="425"/>
      <c r="JIC285" s="425"/>
      <c r="JID285" s="425"/>
      <c r="JIE285" s="425"/>
      <c r="JIF285" s="425"/>
      <c r="JIG285" s="425"/>
      <c r="JIH285" s="425"/>
      <c r="JII285" s="425"/>
      <c r="JIJ285" s="425"/>
      <c r="JIK285" s="425"/>
      <c r="JIL285" s="425"/>
      <c r="JIM285" s="425"/>
      <c r="JIN285" s="425"/>
      <c r="JIO285" s="425"/>
      <c r="JIP285" s="425"/>
      <c r="JIQ285" s="425"/>
      <c r="JIR285" s="425"/>
      <c r="JIS285" s="425"/>
      <c r="JIT285" s="425"/>
      <c r="JIU285" s="425"/>
      <c r="JIV285" s="425"/>
      <c r="JIW285" s="425"/>
      <c r="JIX285" s="425"/>
      <c r="JIY285" s="425"/>
      <c r="JIZ285" s="425"/>
      <c r="JJA285" s="425"/>
      <c r="JJB285" s="425"/>
      <c r="JJC285" s="425"/>
      <c r="JJD285" s="425"/>
      <c r="JJE285" s="425"/>
      <c r="JJF285" s="425"/>
      <c r="JJG285" s="425"/>
      <c r="JJH285" s="425"/>
      <c r="JJI285" s="425"/>
      <c r="JJJ285" s="425"/>
      <c r="JJK285" s="425"/>
      <c r="JJL285" s="425"/>
      <c r="JJM285" s="425"/>
      <c r="JJN285" s="425"/>
      <c r="JJO285" s="425"/>
      <c r="JJP285" s="425"/>
      <c r="JJQ285" s="425"/>
      <c r="JJR285" s="425"/>
      <c r="JJS285" s="425"/>
      <c r="JJT285" s="425"/>
      <c r="JJU285" s="425"/>
      <c r="JJV285" s="425"/>
      <c r="JJW285" s="425"/>
      <c r="JJX285" s="425"/>
      <c r="JJY285" s="425"/>
      <c r="JJZ285" s="425"/>
      <c r="JKA285" s="425"/>
      <c r="JKB285" s="425"/>
      <c r="JKC285" s="425"/>
      <c r="JKD285" s="425"/>
      <c r="JKE285" s="425"/>
      <c r="JKF285" s="425"/>
      <c r="JKG285" s="425"/>
      <c r="JKH285" s="425"/>
      <c r="JKI285" s="425"/>
      <c r="JKJ285" s="425"/>
      <c r="JKK285" s="425"/>
      <c r="JKL285" s="425"/>
      <c r="JKM285" s="425"/>
      <c r="JKN285" s="425"/>
      <c r="JKO285" s="425"/>
      <c r="JKP285" s="425"/>
      <c r="JKQ285" s="425"/>
      <c r="JKR285" s="425"/>
      <c r="JKS285" s="425"/>
      <c r="JKT285" s="425"/>
      <c r="JKU285" s="425"/>
      <c r="JKV285" s="425"/>
      <c r="JKW285" s="425"/>
      <c r="JKX285" s="425"/>
      <c r="JKY285" s="425"/>
      <c r="JKZ285" s="425"/>
      <c r="JLA285" s="425"/>
      <c r="JLB285" s="425"/>
      <c r="JLC285" s="425"/>
      <c r="JLD285" s="425"/>
      <c r="JLE285" s="425"/>
      <c r="JLF285" s="425"/>
      <c r="JLG285" s="425"/>
      <c r="JLH285" s="425"/>
      <c r="JLI285" s="425"/>
      <c r="JLJ285" s="425"/>
      <c r="JLK285" s="425"/>
      <c r="JLL285" s="425"/>
      <c r="JLM285" s="425"/>
      <c r="JLN285" s="425"/>
      <c r="JLO285" s="425"/>
      <c r="JLP285" s="425"/>
      <c r="JLQ285" s="425"/>
      <c r="JLR285" s="425"/>
      <c r="JLS285" s="425"/>
      <c r="JLT285" s="425"/>
      <c r="JLU285" s="425"/>
      <c r="JLV285" s="425"/>
      <c r="JLW285" s="425"/>
      <c r="JLX285" s="425"/>
      <c r="JLY285" s="425"/>
      <c r="JLZ285" s="425"/>
      <c r="JMA285" s="425"/>
      <c r="JMB285" s="425"/>
      <c r="JMC285" s="425"/>
      <c r="JMD285" s="425"/>
      <c r="JME285" s="425"/>
      <c r="JMF285" s="425"/>
      <c r="JMG285" s="425"/>
      <c r="JMH285" s="425"/>
      <c r="JMI285" s="425"/>
      <c r="JMJ285" s="425"/>
      <c r="JMK285" s="425"/>
      <c r="JML285" s="425"/>
      <c r="JMM285" s="425"/>
      <c r="JMN285" s="425"/>
      <c r="JMO285" s="425"/>
      <c r="JMP285" s="425"/>
      <c r="JMQ285" s="425"/>
      <c r="JMR285" s="425"/>
      <c r="JMS285" s="425"/>
      <c r="JMT285" s="425"/>
      <c r="JMU285" s="425"/>
      <c r="JMV285" s="425"/>
      <c r="JMW285" s="425"/>
      <c r="JMX285" s="425"/>
      <c r="JMY285" s="425"/>
      <c r="JMZ285" s="425"/>
      <c r="JNA285" s="425"/>
      <c r="JNB285" s="425"/>
      <c r="JNC285" s="425"/>
      <c r="JND285" s="425"/>
      <c r="JNE285" s="425"/>
      <c r="JNF285" s="425"/>
      <c r="JNG285" s="425"/>
      <c r="JNH285" s="425"/>
      <c r="JNI285" s="425"/>
      <c r="JNJ285" s="425"/>
      <c r="JNK285" s="425"/>
      <c r="JNL285" s="425"/>
      <c r="JNM285" s="425"/>
      <c r="JNN285" s="425"/>
      <c r="JNO285" s="425"/>
      <c r="JNP285" s="425"/>
      <c r="JNQ285" s="425"/>
      <c r="JNR285" s="425"/>
      <c r="JNS285" s="425"/>
      <c r="JNT285" s="425"/>
      <c r="JNU285" s="425"/>
      <c r="JNV285" s="425"/>
      <c r="JNW285" s="425"/>
      <c r="JNX285" s="425"/>
      <c r="JNY285" s="425"/>
      <c r="JNZ285" s="425"/>
      <c r="JOA285" s="425"/>
      <c r="JOB285" s="425"/>
      <c r="JOC285" s="425"/>
      <c r="JOD285" s="425"/>
      <c r="JOE285" s="425"/>
      <c r="JOF285" s="425"/>
      <c r="JOG285" s="425"/>
      <c r="JOH285" s="425"/>
      <c r="JOI285" s="425"/>
      <c r="JOJ285" s="425"/>
      <c r="JOK285" s="425"/>
      <c r="JOL285" s="425"/>
      <c r="JOM285" s="425"/>
      <c r="JON285" s="425"/>
      <c r="JOO285" s="425"/>
      <c r="JOP285" s="425"/>
      <c r="JOQ285" s="425"/>
      <c r="JOR285" s="425"/>
      <c r="JOS285" s="425"/>
      <c r="JOT285" s="425"/>
      <c r="JOU285" s="425"/>
      <c r="JOV285" s="425"/>
      <c r="JOW285" s="425"/>
      <c r="JOX285" s="425"/>
      <c r="JOY285" s="425"/>
      <c r="JOZ285" s="425"/>
      <c r="JPA285" s="425"/>
      <c r="JPB285" s="425"/>
      <c r="JPC285" s="425"/>
      <c r="JPD285" s="425"/>
      <c r="JPE285" s="425"/>
      <c r="JPF285" s="425"/>
      <c r="JPG285" s="425"/>
      <c r="JPH285" s="425"/>
      <c r="JPI285" s="425"/>
      <c r="JPJ285" s="425"/>
      <c r="JPK285" s="425"/>
      <c r="JPL285" s="425"/>
      <c r="JPM285" s="425"/>
      <c r="JPN285" s="425"/>
      <c r="JPO285" s="425"/>
      <c r="JPP285" s="425"/>
      <c r="JPQ285" s="425"/>
      <c r="JPR285" s="425"/>
      <c r="JPS285" s="425"/>
      <c r="JPT285" s="425"/>
      <c r="JPU285" s="425"/>
      <c r="JPV285" s="425"/>
      <c r="JPW285" s="425"/>
      <c r="JPX285" s="425"/>
      <c r="JPY285" s="425"/>
      <c r="JPZ285" s="425"/>
      <c r="JQA285" s="425"/>
      <c r="JQB285" s="425"/>
      <c r="JQC285" s="425"/>
      <c r="JQD285" s="425"/>
      <c r="JQE285" s="425"/>
      <c r="JQF285" s="425"/>
      <c r="JQG285" s="425"/>
      <c r="JQH285" s="425"/>
      <c r="JQI285" s="425"/>
      <c r="JQJ285" s="425"/>
      <c r="JQK285" s="425"/>
      <c r="JQL285" s="425"/>
      <c r="JQM285" s="425"/>
      <c r="JQN285" s="425"/>
      <c r="JQO285" s="425"/>
      <c r="JQP285" s="425"/>
      <c r="JQQ285" s="425"/>
      <c r="JQR285" s="425"/>
      <c r="JQS285" s="425"/>
      <c r="JQT285" s="425"/>
      <c r="JQU285" s="425"/>
      <c r="JQV285" s="425"/>
      <c r="JQW285" s="425"/>
      <c r="JQX285" s="425"/>
      <c r="JQY285" s="425"/>
      <c r="JQZ285" s="425"/>
      <c r="JRA285" s="425"/>
      <c r="JRB285" s="425"/>
      <c r="JRC285" s="425"/>
      <c r="JRD285" s="425"/>
      <c r="JRE285" s="425"/>
      <c r="JRF285" s="425"/>
      <c r="JRG285" s="425"/>
      <c r="JRH285" s="425"/>
      <c r="JRI285" s="425"/>
      <c r="JRJ285" s="425"/>
      <c r="JRK285" s="425"/>
      <c r="JRL285" s="425"/>
      <c r="JRM285" s="425"/>
      <c r="JRN285" s="425"/>
      <c r="JRO285" s="425"/>
      <c r="JRP285" s="425"/>
      <c r="JRQ285" s="425"/>
      <c r="JRR285" s="425"/>
      <c r="JRS285" s="425"/>
      <c r="JRT285" s="425"/>
      <c r="JRU285" s="425"/>
      <c r="JRV285" s="425"/>
      <c r="JRW285" s="425"/>
      <c r="JRX285" s="425"/>
      <c r="JRY285" s="425"/>
      <c r="JRZ285" s="425"/>
      <c r="JSA285" s="425"/>
      <c r="JSB285" s="425"/>
      <c r="JSC285" s="425"/>
      <c r="JSD285" s="425"/>
      <c r="JSE285" s="425"/>
      <c r="JSF285" s="425"/>
      <c r="JSG285" s="425"/>
      <c r="JSH285" s="425"/>
      <c r="JSI285" s="425"/>
      <c r="JSJ285" s="425"/>
      <c r="JSK285" s="425"/>
      <c r="JSL285" s="425"/>
      <c r="JSM285" s="425"/>
      <c r="JSN285" s="425"/>
      <c r="JSO285" s="425"/>
      <c r="JSP285" s="425"/>
      <c r="JSQ285" s="425"/>
      <c r="JSR285" s="425"/>
      <c r="JSS285" s="425"/>
      <c r="JST285" s="425"/>
      <c r="JSU285" s="425"/>
      <c r="JSV285" s="425"/>
      <c r="JSW285" s="425"/>
      <c r="JSX285" s="425"/>
      <c r="JSY285" s="425"/>
      <c r="JSZ285" s="425"/>
      <c r="JTA285" s="425"/>
      <c r="JTB285" s="425"/>
      <c r="JTC285" s="425"/>
      <c r="JTD285" s="425"/>
      <c r="JTE285" s="425"/>
      <c r="JTF285" s="425"/>
      <c r="JTG285" s="425"/>
      <c r="JTH285" s="425"/>
      <c r="JTI285" s="425"/>
      <c r="JTJ285" s="425"/>
      <c r="JTK285" s="425"/>
      <c r="JTL285" s="425"/>
      <c r="JTM285" s="425"/>
      <c r="JTN285" s="425"/>
      <c r="JTO285" s="425"/>
      <c r="JTP285" s="425"/>
      <c r="JTQ285" s="425"/>
      <c r="JTR285" s="425"/>
      <c r="JTS285" s="425"/>
      <c r="JTT285" s="425"/>
      <c r="JTU285" s="425"/>
      <c r="JTV285" s="425"/>
      <c r="JTW285" s="425"/>
      <c r="JTX285" s="425"/>
      <c r="JTY285" s="425"/>
      <c r="JTZ285" s="425"/>
      <c r="JUA285" s="425"/>
      <c r="JUB285" s="425"/>
      <c r="JUC285" s="425"/>
      <c r="JUD285" s="425"/>
      <c r="JUE285" s="425"/>
      <c r="JUF285" s="425"/>
      <c r="JUG285" s="425"/>
      <c r="JUH285" s="425"/>
      <c r="JUI285" s="425"/>
      <c r="JUJ285" s="425"/>
      <c r="JUK285" s="425"/>
      <c r="JUL285" s="425"/>
      <c r="JUM285" s="425"/>
      <c r="JUN285" s="425"/>
      <c r="JUO285" s="425"/>
      <c r="JUP285" s="425"/>
      <c r="JUQ285" s="425"/>
      <c r="JUR285" s="425"/>
      <c r="JUS285" s="425"/>
      <c r="JUT285" s="425"/>
      <c r="JUU285" s="425"/>
      <c r="JUV285" s="425"/>
      <c r="JUW285" s="425"/>
      <c r="JUX285" s="425"/>
      <c r="JUY285" s="425"/>
      <c r="JUZ285" s="425"/>
      <c r="JVA285" s="425"/>
      <c r="JVB285" s="425"/>
      <c r="JVC285" s="425"/>
      <c r="JVD285" s="425"/>
      <c r="JVE285" s="425"/>
      <c r="JVF285" s="425"/>
      <c r="JVG285" s="425"/>
      <c r="JVH285" s="425"/>
      <c r="JVI285" s="425"/>
      <c r="JVJ285" s="425"/>
      <c r="JVK285" s="425"/>
      <c r="JVL285" s="425"/>
      <c r="JVM285" s="425"/>
      <c r="JVN285" s="425"/>
      <c r="JVO285" s="425"/>
      <c r="JVP285" s="425"/>
      <c r="JVQ285" s="425"/>
      <c r="JVR285" s="425"/>
      <c r="JVS285" s="425"/>
      <c r="JVT285" s="425"/>
      <c r="JVU285" s="425"/>
      <c r="JVV285" s="425"/>
      <c r="JVW285" s="425"/>
      <c r="JVX285" s="425"/>
      <c r="JVY285" s="425"/>
      <c r="JVZ285" s="425"/>
      <c r="JWA285" s="425"/>
      <c r="JWB285" s="425"/>
      <c r="JWC285" s="425"/>
      <c r="JWD285" s="425"/>
      <c r="JWE285" s="425"/>
      <c r="JWF285" s="425"/>
      <c r="JWG285" s="425"/>
      <c r="JWH285" s="425"/>
      <c r="JWI285" s="425"/>
      <c r="JWJ285" s="425"/>
      <c r="JWK285" s="425"/>
      <c r="JWL285" s="425"/>
      <c r="JWM285" s="425"/>
      <c r="JWN285" s="425"/>
      <c r="JWO285" s="425"/>
      <c r="JWP285" s="425"/>
      <c r="JWQ285" s="425"/>
      <c r="JWR285" s="425"/>
      <c r="JWS285" s="425"/>
      <c r="JWT285" s="425"/>
      <c r="JWU285" s="425"/>
      <c r="JWV285" s="425"/>
      <c r="JWW285" s="425"/>
      <c r="JWX285" s="425"/>
      <c r="JWY285" s="425"/>
      <c r="JWZ285" s="425"/>
      <c r="JXA285" s="425"/>
      <c r="JXB285" s="425"/>
      <c r="JXC285" s="425"/>
      <c r="JXD285" s="425"/>
      <c r="JXE285" s="425"/>
      <c r="JXF285" s="425"/>
      <c r="JXG285" s="425"/>
      <c r="JXH285" s="425"/>
      <c r="JXI285" s="425"/>
      <c r="JXJ285" s="425"/>
      <c r="JXK285" s="425"/>
      <c r="JXL285" s="425"/>
      <c r="JXM285" s="425"/>
      <c r="JXN285" s="425"/>
      <c r="JXO285" s="425"/>
      <c r="JXP285" s="425"/>
      <c r="JXQ285" s="425"/>
      <c r="JXR285" s="425"/>
      <c r="JXS285" s="425"/>
      <c r="JXT285" s="425"/>
      <c r="JXU285" s="425"/>
      <c r="JXV285" s="425"/>
      <c r="JXW285" s="425"/>
      <c r="JXX285" s="425"/>
      <c r="JXY285" s="425"/>
      <c r="JXZ285" s="425"/>
      <c r="JYA285" s="425"/>
      <c r="JYB285" s="425"/>
      <c r="JYC285" s="425"/>
      <c r="JYD285" s="425"/>
      <c r="JYE285" s="425"/>
      <c r="JYF285" s="425"/>
      <c r="JYG285" s="425"/>
      <c r="JYH285" s="425"/>
      <c r="JYI285" s="425"/>
      <c r="JYJ285" s="425"/>
      <c r="JYK285" s="425"/>
      <c r="JYL285" s="425"/>
      <c r="JYM285" s="425"/>
      <c r="JYN285" s="425"/>
      <c r="JYO285" s="425"/>
      <c r="JYP285" s="425"/>
      <c r="JYQ285" s="425"/>
      <c r="JYR285" s="425"/>
      <c r="JYS285" s="425"/>
      <c r="JYT285" s="425"/>
      <c r="JYU285" s="425"/>
      <c r="JYV285" s="425"/>
      <c r="JYW285" s="425"/>
      <c r="JYX285" s="425"/>
      <c r="JYY285" s="425"/>
      <c r="JYZ285" s="425"/>
      <c r="JZA285" s="425"/>
      <c r="JZB285" s="425"/>
      <c r="JZC285" s="425"/>
      <c r="JZD285" s="425"/>
      <c r="JZE285" s="425"/>
      <c r="JZF285" s="425"/>
      <c r="JZG285" s="425"/>
      <c r="JZH285" s="425"/>
      <c r="JZI285" s="425"/>
      <c r="JZJ285" s="425"/>
      <c r="JZK285" s="425"/>
      <c r="JZL285" s="425"/>
      <c r="JZM285" s="425"/>
      <c r="JZN285" s="425"/>
      <c r="JZO285" s="425"/>
      <c r="JZP285" s="425"/>
      <c r="JZQ285" s="425"/>
      <c r="JZR285" s="425"/>
      <c r="JZS285" s="425"/>
      <c r="JZT285" s="425"/>
      <c r="JZU285" s="425"/>
      <c r="JZV285" s="425"/>
      <c r="JZW285" s="425"/>
      <c r="JZX285" s="425"/>
      <c r="JZY285" s="425"/>
      <c r="JZZ285" s="425"/>
      <c r="KAA285" s="425"/>
      <c r="KAB285" s="425"/>
      <c r="KAC285" s="425"/>
      <c r="KAD285" s="425"/>
      <c r="KAE285" s="425"/>
      <c r="KAF285" s="425"/>
      <c r="KAG285" s="425"/>
      <c r="KAH285" s="425"/>
      <c r="KAI285" s="425"/>
      <c r="KAJ285" s="425"/>
      <c r="KAK285" s="425"/>
      <c r="KAL285" s="425"/>
      <c r="KAM285" s="425"/>
      <c r="KAN285" s="425"/>
      <c r="KAO285" s="425"/>
      <c r="KAP285" s="425"/>
      <c r="KAQ285" s="425"/>
      <c r="KAR285" s="425"/>
      <c r="KAS285" s="425"/>
      <c r="KAT285" s="425"/>
      <c r="KAU285" s="425"/>
      <c r="KAV285" s="425"/>
      <c r="KAW285" s="425"/>
      <c r="KAX285" s="425"/>
      <c r="KAY285" s="425"/>
      <c r="KAZ285" s="425"/>
      <c r="KBA285" s="425"/>
      <c r="KBB285" s="425"/>
      <c r="KBC285" s="425"/>
      <c r="KBD285" s="425"/>
      <c r="KBE285" s="425"/>
      <c r="KBF285" s="425"/>
      <c r="KBG285" s="425"/>
      <c r="KBH285" s="425"/>
      <c r="KBI285" s="425"/>
      <c r="KBJ285" s="425"/>
      <c r="KBK285" s="425"/>
      <c r="KBL285" s="425"/>
      <c r="KBM285" s="425"/>
      <c r="KBN285" s="425"/>
      <c r="KBO285" s="425"/>
      <c r="KBP285" s="425"/>
      <c r="KBQ285" s="425"/>
      <c r="KBR285" s="425"/>
      <c r="KBS285" s="425"/>
      <c r="KBT285" s="425"/>
      <c r="KBU285" s="425"/>
      <c r="KBV285" s="425"/>
      <c r="KBW285" s="425"/>
      <c r="KBX285" s="425"/>
      <c r="KBY285" s="425"/>
      <c r="KBZ285" s="425"/>
      <c r="KCA285" s="425"/>
      <c r="KCB285" s="425"/>
      <c r="KCC285" s="425"/>
      <c r="KCD285" s="425"/>
      <c r="KCE285" s="425"/>
      <c r="KCF285" s="425"/>
      <c r="KCG285" s="425"/>
      <c r="KCH285" s="425"/>
      <c r="KCI285" s="425"/>
      <c r="KCJ285" s="425"/>
      <c r="KCK285" s="425"/>
      <c r="KCL285" s="425"/>
      <c r="KCM285" s="425"/>
      <c r="KCN285" s="425"/>
      <c r="KCO285" s="425"/>
      <c r="KCP285" s="425"/>
      <c r="KCQ285" s="425"/>
      <c r="KCR285" s="425"/>
      <c r="KCS285" s="425"/>
      <c r="KCT285" s="425"/>
      <c r="KCU285" s="425"/>
      <c r="KCV285" s="425"/>
      <c r="KCW285" s="425"/>
      <c r="KCX285" s="425"/>
      <c r="KCY285" s="425"/>
      <c r="KCZ285" s="425"/>
      <c r="KDA285" s="425"/>
      <c r="KDB285" s="425"/>
      <c r="KDC285" s="425"/>
      <c r="KDD285" s="425"/>
      <c r="KDE285" s="425"/>
      <c r="KDF285" s="425"/>
      <c r="KDG285" s="425"/>
      <c r="KDH285" s="425"/>
      <c r="KDI285" s="425"/>
      <c r="KDJ285" s="425"/>
      <c r="KDK285" s="425"/>
      <c r="KDL285" s="425"/>
      <c r="KDM285" s="425"/>
      <c r="KDN285" s="425"/>
      <c r="KDO285" s="425"/>
      <c r="KDP285" s="425"/>
      <c r="KDQ285" s="425"/>
      <c r="KDR285" s="425"/>
      <c r="KDS285" s="425"/>
      <c r="KDT285" s="425"/>
      <c r="KDU285" s="425"/>
      <c r="KDV285" s="425"/>
      <c r="KDW285" s="425"/>
      <c r="KDX285" s="425"/>
      <c r="KDY285" s="425"/>
      <c r="KDZ285" s="425"/>
      <c r="KEA285" s="425"/>
      <c r="KEB285" s="425"/>
      <c r="KEC285" s="425"/>
      <c r="KED285" s="425"/>
      <c r="KEE285" s="425"/>
      <c r="KEF285" s="425"/>
      <c r="KEG285" s="425"/>
      <c r="KEH285" s="425"/>
      <c r="KEI285" s="425"/>
      <c r="KEJ285" s="425"/>
      <c r="KEK285" s="425"/>
      <c r="KEL285" s="425"/>
      <c r="KEM285" s="425"/>
      <c r="KEN285" s="425"/>
      <c r="KEO285" s="425"/>
      <c r="KEP285" s="425"/>
      <c r="KEQ285" s="425"/>
      <c r="KER285" s="425"/>
      <c r="KES285" s="425"/>
      <c r="KET285" s="425"/>
      <c r="KEU285" s="425"/>
      <c r="KEV285" s="425"/>
      <c r="KEW285" s="425"/>
      <c r="KEX285" s="425"/>
      <c r="KEY285" s="425"/>
      <c r="KEZ285" s="425"/>
      <c r="KFA285" s="425"/>
      <c r="KFB285" s="425"/>
      <c r="KFC285" s="425"/>
      <c r="KFD285" s="425"/>
      <c r="KFE285" s="425"/>
      <c r="KFF285" s="425"/>
      <c r="KFG285" s="425"/>
      <c r="KFH285" s="425"/>
      <c r="KFI285" s="425"/>
      <c r="KFJ285" s="425"/>
      <c r="KFK285" s="425"/>
      <c r="KFL285" s="425"/>
      <c r="KFM285" s="425"/>
      <c r="KFN285" s="425"/>
      <c r="KFO285" s="425"/>
      <c r="KFP285" s="425"/>
      <c r="KFQ285" s="425"/>
      <c r="KFR285" s="425"/>
      <c r="KFS285" s="425"/>
      <c r="KFT285" s="425"/>
      <c r="KFU285" s="425"/>
      <c r="KFV285" s="425"/>
      <c r="KFW285" s="425"/>
      <c r="KFX285" s="425"/>
      <c r="KFY285" s="425"/>
      <c r="KFZ285" s="425"/>
      <c r="KGA285" s="425"/>
      <c r="KGB285" s="425"/>
      <c r="KGC285" s="425"/>
      <c r="KGD285" s="425"/>
      <c r="KGE285" s="425"/>
      <c r="KGF285" s="425"/>
      <c r="KGG285" s="425"/>
      <c r="KGH285" s="425"/>
      <c r="KGI285" s="425"/>
      <c r="KGJ285" s="425"/>
      <c r="KGK285" s="425"/>
      <c r="KGL285" s="425"/>
      <c r="KGM285" s="425"/>
      <c r="KGN285" s="425"/>
      <c r="KGO285" s="425"/>
      <c r="KGP285" s="425"/>
      <c r="KGQ285" s="425"/>
      <c r="KGR285" s="425"/>
      <c r="KGS285" s="425"/>
      <c r="KGT285" s="425"/>
      <c r="KGU285" s="425"/>
      <c r="KGV285" s="425"/>
      <c r="KGW285" s="425"/>
      <c r="KGX285" s="425"/>
      <c r="KGY285" s="425"/>
      <c r="KGZ285" s="425"/>
      <c r="KHA285" s="425"/>
      <c r="KHB285" s="425"/>
      <c r="KHC285" s="425"/>
      <c r="KHD285" s="425"/>
      <c r="KHE285" s="425"/>
      <c r="KHF285" s="425"/>
      <c r="KHG285" s="425"/>
      <c r="KHH285" s="425"/>
      <c r="KHI285" s="425"/>
      <c r="KHJ285" s="425"/>
      <c r="KHK285" s="425"/>
      <c r="KHL285" s="425"/>
      <c r="KHM285" s="425"/>
      <c r="KHN285" s="425"/>
      <c r="KHO285" s="425"/>
      <c r="KHP285" s="425"/>
      <c r="KHQ285" s="425"/>
      <c r="KHR285" s="425"/>
      <c r="KHS285" s="425"/>
      <c r="KHT285" s="425"/>
      <c r="KHU285" s="425"/>
      <c r="KHV285" s="425"/>
      <c r="KHW285" s="425"/>
      <c r="KHX285" s="425"/>
      <c r="KHY285" s="425"/>
      <c r="KHZ285" s="425"/>
      <c r="KIA285" s="425"/>
      <c r="KIB285" s="425"/>
      <c r="KIC285" s="425"/>
      <c r="KID285" s="425"/>
      <c r="KIE285" s="425"/>
      <c r="KIF285" s="425"/>
      <c r="KIG285" s="425"/>
      <c r="KIH285" s="425"/>
      <c r="KII285" s="425"/>
      <c r="KIJ285" s="425"/>
      <c r="KIK285" s="425"/>
      <c r="KIL285" s="425"/>
      <c r="KIM285" s="425"/>
      <c r="KIN285" s="425"/>
      <c r="KIO285" s="425"/>
      <c r="KIP285" s="425"/>
      <c r="KIQ285" s="425"/>
      <c r="KIR285" s="425"/>
      <c r="KIS285" s="425"/>
      <c r="KIT285" s="425"/>
      <c r="KIU285" s="425"/>
      <c r="KIV285" s="425"/>
      <c r="KIW285" s="425"/>
      <c r="KIX285" s="425"/>
      <c r="KIY285" s="425"/>
      <c r="KIZ285" s="425"/>
      <c r="KJA285" s="425"/>
      <c r="KJB285" s="425"/>
      <c r="KJC285" s="425"/>
      <c r="KJD285" s="425"/>
      <c r="KJE285" s="425"/>
      <c r="KJF285" s="425"/>
      <c r="KJG285" s="425"/>
      <c r="KJH285" s="425"/>
      <c r="KJI285" s="425"/>
      <c r="KJJ285" s="425"/>
      <c r="KJK285" s="425"/>
      <c r="KJL285" s="425"/>
      <c r="KJM285" s="425"/>
      <c r="KJN285" s="425"/>
      <c r="KJO285" s="425"/>
      <c r="KJP285" s="425"/>
      <c r="KJQ285" s="425"/>
      <c r="KJR285" s="425"/>
      <c r="KJS285" s="425"/>
      <c r="KJT285" s="425"/>
      <c r="KJU285" s="425"/>
      <c r="KJV285" s="425"/>
      <c r="KJW285" s="425"/>
      <c r="KJX285" s="425"/>
      <c r="KJY285" s="425"/>
      <c r="KJZ285" s="425"/>
      <c r="KKA285" s="425"/>
      <c r="KKB285" s="425"/>
      <c r="KKC285" s="425"/>
      <c r="KKD285" s="425"/>
      <c r="KKE285" s="425"/>
      <c r="KKF285" s="425"/>
      <c r="KKG285" s="425"/>
      <c r="KKH285" s="425"/>
      <c r="KKI285" s="425"/>
      <c r="KKJ285" s="425"/>
      <c r="KKK285" s="425"/>
      <c r="KKL285" s="425"/>
      <c r="KKM285" s="425"/>
      <c r="KKN285" s="425"/>
      <c r="KKO285" s="425"/>
      <c r="KKP285" s="425"/>
      <c r="KKQ285" s="425"/>
      <c r="KKR285" s="425"/>
      <c r="KKS285" s="425"/>
      <c r="KKT285" s="425"/>
      <c r="KKU285" s="425"/>
      <c r="KKV285" s="425"/>
      <c r="KKW285" s="425"/>
      <c r="KKX285" s="425"/>
      <c r="KKY285" s="425"/>
      <c r="KKZ285" s="425"/>
      <c r="KLA285" s="425"/>
      <c r="KLB285" s="425"/>
      <c r="KLC285" s="425"/>
      <c r="KLD285" s="425"/>
      <c r="KLE285" s="425"/>
      <c r="KLF285" s="425"/>
      <c r="KLG285" s="425"/>
      <c r="KLH285" s="425"/>
      <c r="KLI285" s="425"/>
      <c r="KLJ285" s="425"/>
      <c r="KLK285" s="425"/>
      <c r="KLL285" s="425"/>
      <c r="KLM285" s="425"/>
      <c r="KLN285" s="425"/>
      <c r="KLO285" s="425"/>
      <c r="KLP285" s="425"/>
      <c r="KLQ285" s="425"/>
      <c r="KLR285" s="425"/>
      <c r="KLS285" s="425"/>
      <c r="KLT285" s="425"/>
      <c r="KLU285" s="425"/>
      <c r="KLV285" s="425"/>
      <c r="KLW285" s="425"/>
      <c r="KLX285" s="425"/>
      <c r="KLY285" s="425"/>
      <c r="KLZ285" s="425"/>
      <c r="KMA285" s="425"/>
      <c r="KMB285" s="425"/>
      <c r="KMC285" s="425"/>
      <c r="KMD285" s="425"/>
      <c r="KME285" s="425"/>
      <c r="KMF285" s="425"/>
      <c r="KMG285" s="425"/>
      <c r="KMH285" s="425"/>
      <c r="KMI285" s="425"/>
      <c r="KMJ285" s="425"/>
      <c r="KMK285" s="425"/>
      <c r="KML285" s="425"/>
      <c r="KMM285" s="425"/>
      <c r="KMN285" s="425"/>
      <c r="KMO285" s="425"/>
      <c r="KMP285" s="425"/>
      <c r="KMQ285" s="425"/>
      <c r="KMR285" s="425"/>
      <c r="KMS285" s="425"/>
      <c r="KMT285" s="425"/>
      <c r="KMU285" s="425"/>
      <c r="KMV285" s="425"/>
      <c r="KMW285" s="425"/>
      <c r="KMX285" s="425"/>
      <c r="KMY285" s="425"/>
      <c r="KMZ285" s="425"/>
      <c r="KNA285" s="425"/>
      <c r="KNB285" s="425"/>
      <c r="KNC285" s="425"/>
      <c r="KND285" s="425"/>
      <c r="KNE285" s="425"/>
      <c r="KNF285" s="425"/>
      <c r="KNG285" s="425"/>
      <c r="KNH285" s="425"/>
      <c r="KNI285" s="425"/>
      <c r="KNJ285" s="425"/>
      <c r="KNK285" s="425"/>
      <c r="KNL285" s="425"/>
      <c r="KNM285" s="425"/>
      <c r="KNN285" s="425"/>
      <c r="KNO285" s="425"/>
      <c r="KNP285" s="425"/>
      <c r="KNQ285" s="425"/>
      <c r="KNR285" s="425"/>
      <c r="KNS285" s="425"/>
      <c r="KNT285" s="425"/>
      <c r="KNU285" s="425"/>
      <c r="KNV285" s="425"/>
      <c r="KNW285" s="425"/>
      <c r="KNX285" s="425"/>
      <c r="KNY285" s="425"/>
      <c r="KNZ285" s="425"/>
      <c r="KOA285" s="425"/>
      <c r="KOB285" s="425"/>
      <c r="KOC285" s="425"/>
      <c r="KOD285" s="425"/>
      <c r="KOE285" s="425"/>
      <c r="KOF285" s="425"/>
      <c r="KOG285" s="425"/>
      <c r="KOH285" s="425"/>
      <c r="KOI285" s="425"/>
      <c r="KOJ285" s="425"/>
      <c r="KOK285" s="425"/>
      <c r="KOL285" s="425"/>
      <c r="KOM285" s="425"/>
      <c r="KON285" s="425"/>
      <c r="KOO285" s="425"/>
      <c r="KOP285" s="425"/>
      <c r="KOQ285" s="425"/>
      <c r="KOR285" s="425"/>
      <c r="KOS285" s="425"/>
      <c r="KOT285" s="425"/>
      <c r="KOU285" s="425"/>
      <c r="KOV285" s="425"/>
      <c r="KOW285" s="425"/>
      <c r="KOX285" s="425"/>
      <c r="KOY285" s="425"/>
      <c r="KOZ285" s="425"/>
      <c r="KPA285" s="425"/>
      <c r="KPB285" s="425"/>
      <c r="KPC285" s="425"/>
      <c r="KPD285" s="425"/>
      <c r="KPE285" s="425"/>
      <c r="KPF285" s="425"/>
      <c r="KPG285" s="425"/>
      <c r="KPH285" s="425"/>
      <c r="KPI285" s="425"/>
      <c r="KPJ285" s="425"/>
      <c r="KPK285" s="425"/>
      <c r="KPL285" s="425"/>
      <c r="KPM285" s="425"/>
      <c r="KPN285" s="425"/>
      <c r="KPO285" s="425"/>
      <c r="KPP285" s="425"/>
      <c r="KPQ285" s="425"/>
      <c r="KPR285" s="425"/>
      <c r="KPS285" s="425"/>
      <c r="KPT285" s="425"/>
      <c r="KPU285" s="425"/>
      <c r="KPV285" s="425"/>
      <c r="KPW285" s="425"/>
      <c r="KPX285" s="425"/>
      <c r="KPY285" s="425"/>
      <c r="KPZ285" s="425"/>
      <c r="KQA285" s="425"/>
      <c r="KQB285" s="425"/>
      <c r="KQC285" s="425"/>
      <c r="KQD285" s="425"/>
      <c r="KQE285" s="425"/>
      <c r="KQF285" s="425"/>
      <c r="KQG285" s="425"/>
      <c r="KQH285" s="425"/>
      <c r="KQI285" s="425"/>
      <c r="KQJ285" s="425"/>
      <c r="KQK285" s="425"/>
      <c r="KQL285" s="425"/>
      <c r="KQM285" s="425"/>
      <c r="KQN285" s="425"/>
      <c r="KQO285" s="425"/>
      <c r="KQP285" s="425"/>
      <c r="KQQ285" s="425"/>
      <c r="KQR285" s="425"/>
      <c r="KQS285" s="425"/>
      <c r="KQT285" s="425"/>
      <c r="KQU285" s="425"/>
      <c r="KQV285" s="425"/>
      <c r="KQW285" s="425"/>
      <c r="KQX285" s="425"/>
      <c r="KQY285" s="425"/>
      <c r="KQZ285" s="425"/>
      <c r="KRA285" s="425"/>
      <c r="KRB285" s="425"/>
      <c r="KRC285" s="425"/>
      <c r="KRD285" s="425"/>
      <c r="KRE285" s="425"/>
      <c r="KRF285" s="425"/>
      <c r="KRG285" s="425"/>
      <c r="KRH285" s="425"/>
      <c r="KRI285" s="425"/>
      <c r="KRJ285" s="425"/>
      <c r="KRK285" s="425"/>
      <c r="KRL285" s="425"/>
      <c r="KRM285" s="425"/>
      <c r="KRN285" s="425"/>
      <c r="KRO285" s="425"/>
      <c r="KRP285" s="425"/>
      <c r="KRQ285" s="425"/>
      <c r="KRR285" s="425"/>
      <c r="KRS285" s="425"/>
      <c r="KRT285" s="425"/>
      <c r="KRU285" s="425"/>
      <c r="KRV285" s="425"/>
      <c r="KRW285" s="425"/>
      <c r="KRX285" s="425"/>
      <c r="KRY285" s="425"/>
      <c r="KRZ285" s="425"/>
      <c r="KSA285" s="425"/>
      <c r="KSB285" s="425"/>
      <c r="KSC285" s="425"/>
      <c r="KSD285" s="425"/>
      <c r="KSE285" s="425"/>
      <c r="KSF285" s="425"/>
      <c r="KSG285" s="425"/>
      <c r="KSH285" s="425"/>
      <c r="KSI285" s="425"/>
      <c r="KSJ285" s="425"/>
      <c r="KSK285" s="425"/>
      <c r="KSL285" s="425"/>
      <c r="KSM285" s="425"/>
      <c r="KSN285" s="425"/>
      <c r="KSO285" s="425"/>
      <c r="KSP285" s="425"/>
      <c r="KSQ285" s="425"/>
      <c r="KSR285" s="425"/>
      <c r="KSS285" s="425"/>
      <c r="KST285" s="425"/>
      <c r="KSU285" s="425"/>
      <c r="KSV285" s="425"/>
      <c r="KSW285" s="425"/>
      <c r="KSX285" s="425"/>
      <c r="KSY285" s="425"/>
      <c r="KSZ285" s="425"/>
      <c r="KTA285" s="425"/>
      <c r="KTB285" s="425"/>
      <c r="KTC285" s="425"/>
      <c r="KTD285" s="425"/>
      <c r="KTE285" s="425"/>
      <c r="KTF285" s="425"/>
      <c r="KTG285" s="425"/>
      <c r="KTH285" s="425"/>
      <c r="KTI285" s="425"/>
      <c r="KTJ285" s="425"/>
      <c r="KTK285" s="425"/>
      <c r="KTL285" s="425"/>
      <c r="KTM285" s="425"/>
      <c r="KTN285" s="425"/>
      <c r="KTO285" s="425"/>
      <c r="KTP285" s="425"/>
      <c r="KTQ285" s="425"/>
      <c r="KTR285" s="425"/>
      <c r="KTS285" s="425"/>
      <c r="KTT285" s="425"/>
      <c r="KTU285" s="425"/>
      <c r="KTV285" s="425"/>
      <c r="KTW285" s="425"/>
      <c r="KTX285" s="425"/>
      <c r="KTY285" s="425"/>
      <c r="KTZ285" s="425"/>
      <c r="KUA285" s="425"/>
      <c r="KUB285" s="425"/>
      <c r="KUC285" s="425"/>
      <c r="KUD285" s="425"/>
      <c r="KUE285" s="425"/>
      <c r="KUF285" s="425"/>
      <c r="KUG285" s="425"/>
      <c r="KUH285" s="425"/>
      <c r="KUI285" s="425"/>
      <c r="KUJ285" s="425"/>
      <c r="KUK285" s="425"/>
      <c r="KUL285" s="425"/>
      <c r="KUM285" s="425"/>
      <c r="KUN285" s="425"/>
      <c r="KUO285" s="425"/>
      <c r="KUP285" s="425"/>
      <c r="KUQ285" s="425"/>
      <c r="KUR285" s="425"/>
      <c r="KUS285" s="425"/>
      <c r="KUT285" s="425"/>
      <c r="KUU285" s="425"/>
      <c r="KUV285" s="425"/>
      <c r="KUW285" s="425"/>
      <c r="KUX285" s="425"/>
      <c r="KUY285" s="425"/>
      <c r="KUZ285" s="425"/>
      <c r="KVA285" s="425"/>
      <c r="KVB285" s="425"/>
      <c r="KVC285" s="425"/>
      <c r="KVD285" s="425"/>
      <c r="KVE285" s="425"/>
      <c r="KVF285" s="425"/>
      <c r="KVG285" s="425"/>
      <c r="KVH285" s="425"/>
      <c r="KVI285" s="425"/>
      <c r="KVJ285" s="425"/>
      <c r="KVK285" s="425"/>
      <c r="KVL285" s="425"/>
      <c r="KVM285" s="425"/>
      <c r="KVN285" s="425"/>
      <c r="KVO285" s="425"/>
      <c r="KVP285" s="425"/>
      <c r="KVQ285" s="425"/>
      <c r="KVR285" s="425"/>
      <c r="KVS285" s="425"/>
      <c r="KVT285" s="425"/>
      <c r="KVU285" s="425"/>
      <c r="KVV285" s="425"/>
      <c r="KVW285" s="425"/>
      <c r="KVX285" s="425"/>
      <c r="KVY285" s="425"/>
      <c r="KVZ285" s="425"/>
      <c r="KWA285" s="425"/>
      <c r="KWB285" s="425"/>
      <c r="KWC285" s="425"/>
      <c r="KWD285" s="425"/>
      <c r="KWE285" s="425"/>
      <c r="KWF285" s="425"/>
      <c r="KWG285" s="425"/>
      <c r="KWH285" s="425"/>
      <c r="KWI285" s="425"/>
      <c r="KWJ285" s="425"/>
      <c r="KWK285" s="425"/>
      <c r="KWL285" s="425"/>
      <c r="KWM285" s="425"/>
      <c r="KWN285" s="425"/>
      <c r="KWO285" s="425"/>
      <c r="KWP285" s="425"/>
      <c r="KWQ285" s="425"/>
      <c r="KWR285" s="425"/>
      <c r="KWS285" s="425"/>
      <c r="KWT285" s="425"/>
      <c r="KWU285" s="425"/>
      <c r="KWV285" s="425"/>
      <c r="KWW285" s="425"/>
      <c r="KWX285" s="425"/>
      <c r="KWY285" s="425"/>
      <c r="KWZ285" s="425"/>
      <c r="KXA285" s="425"/>
      <c r="KXB285" s="425"/>
      <c r="KXC285" s="425"/>
      <c r="KXD285" s="425"/>
      <c r="KXE285" s="425"/>
      <c r="KXF285" s="425"/>
      <c r="KXG285" s="425"/>
      <c r="KXH285" s="425"/>
      <c r="KXI285" s="425"/>
      <c r="KXJ285" s="425"/>
      <c r="KXK285" s="425"/>
      <c r="KXL285" s="425"/>
      <c r="KXM285" s="425"/>
      <c r="KXN285" s="425"/>
      <c r="KXO285" s="425"/>
      <c r="KXP285" s="425"/>
      <c r="KXQ285" s="425"/>
      <c r="KXR285" s="425"/>
      <c r="KXS285" s="425"/>
      <c r="KXT285" s="425"/>
      <c r="KXU285" s="425"/>
      <c r="KXV285" s="425"/>
      <c r="KXW285" s="425"/>
      <c r="KXX285" s="425"/>
      <c r="KXY285" s="425"/>
      <c r="KXZ285" s="425"/>
      <c r="KYA285" s="425"/>
      <c r="KYB285" s="425"/>
      <c r="KYC285" s="425"/>
      <c r="KYD285" s="425"/>
      <c r="KYE285" s="425"/>
      <c r="KYF285" s="425"/>
      <c r="KYG285" s="425"/>
      <c r="KYH285" s="425"/>
      <c r="KYI285" s="425"/>
      <c r="KYJ285" s="425"/>
      <c r="KYK285" s="425"/>
      <c r="KYL285" s="425"/>
      <c r="KYM285" s="425"/>
      <c r="KYN285" s="425"/>
      <c r="KYO285" s="425"/>
      <c r="KYP285" s="425"/>
      <c r="KYQ285" s="425"/>
      <c r="KYR285" s="425"/>
      <c r="KYS285" s="425"/>
      <c r="KYT285" s="425"/>
      <c r="KYU285" s="425"/>
      <c r="KYV285" s="425"/>
      <c r="KYW285" s="425"/>
      <c r="KYX285" s="425"/>
      <c r="KYY285" s="425"/>
      <c r="KYZ285" s="425"/>
      <c r="KZA285" s="425"/>
      <c r="KZB285" s="425"/>
      <c r="KZC285" s="425"/>
      <c r="KZD285" s="425"/>
      <c r="KZE285" s="425"/>
      <c r="KZF285" s="425"/>
      <c r="KZG285" s="425"/>
      <c r="KZH285" s="425"/>
      <c r="KZI285" s="425"/>
      <c r="KZJ285" s="425"/>
      <c r="KZK285" s="425"/>
      <c r="KZL285" s="425"/>
      <c r="KZM285" s="425"/>
      <c r="KZN285" s="425"/>
      <c r="KZO285" s="425"/>
      <c r="KZP285" s="425"/>
      <c r="KZQ285" s="425"/>
      <c r="KZR285" s="425"/>
      <c r="KZS285" s="425"/>
      <c r="KZT285" s="425"/>
      <c r="KZU285" s="425"/>
      <c r="KZV285" s="425"/>
      <c r="KZW285" s="425"/>
      <c r="KZX285" s="425"/>
      <c r="KZY285" s="425"/>
      <c r="KZZ285" s="425"/>
      <c r="LAA285" s="425"/>
      <c r="LAB285" s="425"/>
      <c r="LAC285" s="425"/>
      <c r="LAD285" s="425"/>
      <c r="LAE285" s="425"/>
      <c r="LAF285" s="425"/>
      <c r="LAG285" s="425"/>
      <c r="LAH285" s="425"/>
      <c r="LAI285" s="425"/>
      <c r="LAJ285" s="425"/>
      <c r="LAK285" s="425"/>
      <c r="LAL285" s="425"/>
      <c r="LAM285" s="425"/>
      <c r="LAN285" s="425"/>
      <c r="LAO285" s="425"/>
      <c r="LAP285" s="425"/>
      <c r="LAQ285" s="425"/>
      <c r="LAR285" s="425"/>
      <c r="LAS285" s="425"/>
      <c r="LAT285" s="425"/>
      <c r="LAU285" s="425"/>
      <c r="LAV285" s="425"/>
      <c r="LAW285" s="425"/>
      <c r="LAX285" s="425"/>
      <c r="LAY285" s="425"/>
      <c r="LAZ285" s="425"/>
      <c r="LBA285" s="425"/>
      <c r="LBB285" s="425"/>
      <c r="LBC285" s="425"/>
      <c r="LBD285" s="425"/>
      <c r="LBE285" s="425"/>
      <c r="LBF285" s="425"/>
      <c r="LBG285" s="425"/>
      <c r="LBH285" s="425"/>
      <c r="LBI285" s="425"/>
      <c r="LBJ285" s="425"/>
      <c r="LBK285" s="425"/>
      <c r="LBL285" s="425"/>
      <c r="LBM285" s="425"/>
      <c r="LBN285" s="425"/>
      <c r="LBO285" s="425"/>
      <c r="LBP285" s="425"/>
      <c r="LBQ285" s="425"/>
      <c r="LBR285" s="425"/>
      <c r="LBS285" s="425"/>
      <c r="LBT285" s="425"/>
      <c r="LBU285" s="425"/>
      <c r="LBV285" s="425"/>
      <c r="LBW285" s="425"/>
      <c r="LBX285" s="425"/>
      <c r="LBY285" s="425"/>
      <c r="LBZ285" s="425"/>
      <c r="LCA285" s="425"/>
      <c r="LCB285" s="425"/>
      <c r="LCC285" s="425"/>
      <c r="LCD285" s="425"/>
      <c r="LCE285" s="425"/>
      <c r="LCF285" s="425"/>
      <c r="LCG285" s="425"/>
      <c r="LCH285" s="425"/>
      <c r="LCI285" s="425"/>
      <c r="LCJ285" s="425"/>
      <c r="LCK285" s="425"/>
      <c r="LCL285" s="425"/>
      <c r="LCM285" s="425"/>
      <c r="LCN285" s="425"/>
      <c r="LCO285" s="425"/>
      <c r="LCP285" s="425"/>
      <c r="LCQ285" s="425"/>
      <c r="LCR285" s="425"/>
      <c r="LCS285" s="425"/>
      <c r="LCT285" s="425"/>
      <c r="LCU285" s="425"/>
      <c r="LCV285" s="425"/>
      <c r="LCW285" s="425"/>
      <c r="LCX285" s="425"/>
      <c r="LCY285" s="425"/>
      <c r="LCZ285" s="425"/>
      <c r="LDA285" s="425"/>
      <c r="LDB285" s="425"/>
      <c r="LDC285" s="425"/>
      <c r="LDD285" s="425"/>
      <c r="LDE285" s="425"/>
      <c r="LDF285" s="425"/>
      <c r="LDG285" s="425"/>
      <c r="LDH285" s="425"/>
      <c r="LDI285" s="425"/>
      <c r="LDJ285" s="425"/>
      <c r="LDK285" s="425"/>
      <c r="LDL285" s="425"/>
      <c r="LDM285" s="425"/>
      <c r="LDN285" s="425"/>
      <c r="LDO285" s="425"/>
      <c r="LDP285" s="425"/>
      <c r="LDQ285" s="425"/>
      <c r="LDR285" s="425"/>
      <c r="LDS285" s="425"/>
      <c r="LDT285" s="425"/>
      <c r="LDU285" s="425"/>
      <c r="LDV285" s="425"/>
      <c r="LDW285" s="425"/>
      <c r="LDX285" s="425"/>
      <c r="LDY285" s="425"/>
      <c r="LDZ285" s="425"/>
      <c r="LEA285" s="425"/>
      <c r="LEB285" s="425"/>
      <c r="LEC285" s="425"/>
      <c r="LED285" s="425"/>
      <c r="LEE285" s="425"/>
      <c r="LEF285" s="425"/>
      <c r="LEG285" s="425"/>
      <c r="LEH285" s="425"/>
      <c r="LEI285" s="425"/>
      <c r="LEJ285" s="425"/>
      <c r="LEK285" s="425"/>
      <c r="LEL285" s="425"/>
      <c r="LEM285" s="425"/>
      <c r="LEN285" s="425"/>
      <c r="LEO285" s="425"/>
      <c r="LEP285" s="425"/>
      <c r="LEQ285" s="425"/>
      <c r="LER285" s="425"/>
      <c r="LES285" s="425"/>
      <c r="LET285" s="425"/>
      <c r="LEU285" s="425"/>
      <c r="LEV285" s="425"/>
      <c r="LEW285" s="425"/>
      <c r="LEX285" s="425"/>
      <c r="LEY285" s="425"/>
      <c r="LEZ285" s="425"/>
      <c r="LFA285" s="425"/>
      <c r="LFB285" s="425"/>
      <c r="LFC285" s="425"/>
      <c r="LFD285" s="425"/>
      <c r="LFE285" s="425"/>
      <c r="LFF285" s="425"/>
      <c r="LFG285" s="425"/>
      <c r="LFH285" s="425"/>
      <c r="LFI285" s="425"/>
      <c r="LFJ285" s="425"/>
      <c r="LFK285" s="425"/>
      <c r="LFL285" s="425"/>
      <c r="LFM285" s="425"/>
      <c r="LFN285" s="425"/>
      <c r="LFO285" s="425"/>
      <c r="LFP285" s="425"/>
      <c r="LFQ285" s="425"/>
      <c r="LFR285" s="425"/>
      <c r="LFS285" s="425"/>
      <c r="LFT285" s="425"/>
      <c r="LFU285" s="425"/>
      <c r="LFV285" s="425"/>
      <c r="LFW285" s="425"/>
      <c r="LFX285" s="425"/>
      <c r="LFY285" s="425"/>
      <c r="LFZ285" s="425"/>
      <c r="LGA285" s="425"/>
      <c r="LGB285" s="425"/>
      <c r="LGC285" s="425"/>
      <c r="LGD285" s="425"/>
      <c r="LGE285" s="425"/>
      <c r="LGF285" s="425"/>
      <c r="LGG285" s="425"/>
      <c r="LGH285" s="425"/>
      <c r="LGI285" s="425"/>
      <c r="LGJ285" s="425"/>
      <c r="LGK285" s="425"/>
      <c r="LGL285" s="425"/>
      <c r="LGM285" s="425"/>
      <c r="LGN285" s="425"/>
      <c r="LGO285" s="425"/>
      <c r="LGP285" s="425"/>
      <c r="LGQ285" s="425"/>
      <c r="LGR285" s="425"/>
      <c r="LGS285" s="425"/>
      <c r="LGT285" s="425"/>
      <c r="LGU285" s="425"/>
      <c r="LGV285" s="425"/>
      <c r="LGW285" s="425"/>
      <c r="LGX285" s="425"/>
      <c r="LGY285" s="425"/>
      <c r="LGZ285" s="425"/>
      <c r="LHA285" s="425"/>
      <c r="LHB285" s="425"/>
      <c r="LHC285" s="425"/>
      <c r="LHD285" s="425"/>
      <c r="LHE285" s="425"/>
      <c r="LHF285" s="425"/>
      <c r="LHG285" s="425"/>
      <c r="LHH285" s="425"/>
      <c r="LHI285" s="425"/>
      <c r="LHJ285" s="425"/>
      <c r="LHK285" s="425"/>
      <c r="LHL285" s="425"/>
      <c r="LHM285" s="425"/>
      <c r="LHN285" s="425"/>
      <c r="LHO285" s="425"/>
      <c r="LHP285" s="425"/>
      <c r="LHQ285" s="425"/>
      <c r="LHR285" s="425"/>
      <c r="LHS285" s="425"/>
      <c r="LHT285" s="425"/>
      <c r="LHU285" s="425"/>
      <c r="LHV285" s="425"/>
      <c r="LHW285" s="425"/>
      <c r="LHX285" s="425"/>
      <c r="LHY285" s="425"/>
      <c r="LHZ285" s="425"/>
      <c r="LIA285" s="425"/>
      <c r="LIB285" s="425"/>
      <c r="LIC285" s="425"/>
      <c r="LID285" s="425"/>
      <c r="LIE285" s="425"/>
      <c r="LIF285" s="425"/>
      <c r="LIG285" s="425"/>
      <c r="LIH285" s="425"/>
      <c r="LII285" s="425"/>
      <c r="LIJ285" s="425"/>
      <c r="LIK285" s="425"/>
      <c r="LIL285" s="425"/>
      <c r="LIM285" s="425"/>
      <c r="LIN285" s="425"/>
      <c r="LIO285" s="425"/>
      <c r="LIP285" s="425"/>
      <c r="LIQ285" s="425"/>
      <c r="LIR285" s="425"/>
      <c r="LIS285" s="425"/>
      <c r="LIT285" s="425"/>
      <c r="LIU285" s="425"/>
      <c r="LIV285" s="425"/>
      <c r="LIW285" s="425"/>
      <c r="LIX285" s="425"/>
      <c r="LIY285" s="425"/>
      <c r="LIZ285" s="425"/>
      <c r="LJA285" s="425"/>
      <c r="LJB285" s="425"/>
      <c r="LJC285" s="425"/>
      <c r="LJD285" s="425"/>
      <c r="LJE285" s="425"/>
      <c r="LJF285" s="425"/>
      <c r="LJG285" s="425"/>
      <c r="LJH285" s="425"/>
      <c r="LJI285" s="425"/>
      <c r="LJJ285" s="425"/>
      <c r="LJK285" s="425"/>
      <c r="LJL285" s="425"/>
      <c r="LJM285" s="425"/>
      <c r="LJN285" s="425"/>
      <c r="LJO285" s="425"/>
      <c r="LJP285" s="425"/>
      <c r="LJQ285" s="425"/>
      <c r="LJR285" s="425"/>
      <c r="LJS285" s="425"/>
      <c r="LJT285" s="425"/>
      <c r="LJU285" s="425"/>
      <c r="LJV285" s="425"/>
      <c r="LJW285" s="425"/>
      <c r="LJX285" s="425"/>
      <c r="LJY285" s="425"/>
      <c r="LJZ285" s="425"/>
      <c r="LKA285" s="425"/>
      <c r="LKB285" s="425"/>
      <c r="LKC285" s="425"/>
      <c r="LKD285" s="425"/>
      <c r="LKE285" s="425"/>
      <c r="LKF285" s="425"/>
      <c r="LKG285" s="425"/>
      <c r="LKH285" s="425"/>
      <c r="LKI285" s="425"/>
      <c r="LKJ285" s="425"/>
      <c r="LKK285" s="425"/>
      <c r="LKL285" s="425"/>
      <c r="LKM285" s="425"/>
      <c r="LKN285" s="425"/>
      <c r="LKO285" s="425"/>
      <c r="LKP285" s="425"/>
      <c r="LKQ285" s="425"/>
      <c r="LKR285" s="425"/>
      <c r="LKS285" s="425"/>
      <c r="LKT285" s="425"/>
      <c r="LKU285" s="425"/>
      <c r="LKV285" s="425"/>
      <c r="LKW285" s="425"/>
      <c r="LKX285" s="425"/>
      <c r="LKY285" s="425"/>
      <c r="LKZ285" s="425"/>
      <c r="LLA285" s="425"/>
      <c r="LLB285" s="425"/>
      <c r="LLC285" s="425"/>
      <c r="LLD285" s="425"/>
      <c r="LLE285" s="425"/>
      <c r="LLF285" s="425"/>
      <c r="LLG285" s="425"/>
      <c r="LLH285" s="425"/>
      <c r="LLI285" s="425"/>
      <c r="LLJ285" s="425"/>
      <c r="LLK285" s="425"/>
      <c r="LLL285" s="425"/>
      <c r="LLM285" s="425"/>
      <c r="LLN285" s="425"/>
      <c r="LLO285" s="425"/>
      <c r="LLP285" s="425"/>
      <c r="LLQ285" s="425"/>
      <c r="LLR285" s="425"/>
      <c r="LLS285" s="425"/>
      <c r="LLT285" s="425"/>
      <c r="LLU285" s="425"/>
      <c r="LLV285" s="425"/>
      <c r="LLW285" s="425"/>
      <c r="LLX285" s="425"/>
      <c r="LLY285" s="425"/>
      <c r="LLZ285" s="425"/>
      <c r="LMA285" s="425"/>
      <c r="LMB285" s="425"/>
      <c r="LMC285" s="425"/>
      <c r="LMD285" s="425"/>
      <c r="LME285" s="425"/>
      <c r="LMF285" s="425"/>
      <c r="LMG285" s="425"/>
      <c r="LMH285" s="425"/>
      <c r="LMI285" s="425"/>
      <c r="LMJ285" s="425"/>
      <c r="LMK285" s="425"/>
      <c r="LML285" s="425"/>
      <c r="LMM285" s="425"/>
      <c r="LMN285" s="425"/>
      <c r="LMO285" s="425"/>
      <c r="LMP285" s="425"/>
      <c r="LMQ285" s="425"/>
      <c r="LMR285" s="425"/>
      <c r="LMS285" s="425"/>
      <c r="LMT285" s="425"/>
      <c r="LMU285" s="425"/>
      <c r="LMV285" s="425"/>
      <c r="LMW285" s="425"/>
      <c r="LMX285" s="425"/>
      <c r="LMY285" s="425"/>
      <c r="LMZ285" s="425"/>
      <c r="LNA285" s="425"/>
      <c r="LNB285" s="425"/>
      <c r="LNC285" s="425"/>
      <c r="LND285" s="425"/>
      <c r="LNE285" s="425"/>
      <c r="LNF285" s="425"/>
      <c r="LNG285" s="425"/>
      <c r="LNH285" s="425"/>
      <c r="LNI285" s="425"/>
      <c r="LNJ285" s="425"/>
      <c r="LNK285" s="425"/>
      <c r="LNL285" s="425"/>
      <c r="LNM285" s="425"/>
      <c r="LNN285" s="425"/>
      <c r="LNO285" s="425"/>
      <c r="LNP285" s="425"/>
      <c r="LNQ285" s="425"/>
      <c r="LNR285" s="425"/>
      <c r="LNS285" s="425"/>
      <c r="LNT285" s="425"/>
      <c r="LNU285" s="425"/>
      <c r="LNV285" s="425"/>
      <c r="LNW285" s="425"/>
      <c r="LNX285" s="425"/>
      <c r="LNY285" s="425"/>
      <c r="LNZ285" s="425"/>
      <c r="LOA285" s="425"/>
      <c r="LOB285" s="425"/>
      <c r="LOC285" s="425"/>
      <c r="LOD285" s="425"/>
      <c r="LOE285" s="425"/>
      <c r="LOF285" s="425"/>
      <c r="LOG285" s="425"/>
      <c r="LOH285" s="425"/>
      <c r="LOI285" s="425"/>
      <c r="LOJ285" s="425"/>
      <c r="LOK285" s="425"/>
      <c r="LOL285" s="425"/>
      <c r="LOM285" s="425"/>
      <c r="LON285" s="425"/>
      <c r="LOO285" s="425"/>
      <c r="LOP285" s="425"/>
      <c r="LOQ285" s="425"/>
      <c r="LOR285" s="425"/>
      <c r="LOS285" s="425"/>
      <c r="LOT285" s="425"/>
      <c r="LOU285" s="425"/>
      <c r="LOV285" s="425"/>
      <c r="LOW285" s="425"/>
      <c r="LOX285" s="425"/>
      <c r="LOY285" s="425"/>
      <c r="LOZ285" s="425"/>
      <c r="LPA285" s="425"/>
      <c r="LPB285" s="425"/>
      <c r="LPC285" s="425"/>
      <c r="LPD285" s="425"/>
      <c r="LPE285" s="425"/>
      <c r="LPF285" s="425"/>
      <c r="LPG285" s="425"/>
      <c r="LPH285" s="425"/>
      <c r="LPI285" s="425"/>
      <c r="LPJ285" s="425"/>
      <c r="LPK285" s="425"/>
      <c r="LPL285" s="425"/>
      <c r="LPM285" s="425"/>
      <c r="LPN285" s="425"/>
      <c r="LPO285" s="425"/>
      <c r="LPP285" s="425"/>
      <c r="LPQ285" s="425"/>
      <c r="LPR285" s="425"/>
      <c r="LPS285" s="425"/>
      <c r="LPT285" s="425"/>
      <c r="LPU285" s="425"/>
      <c r="LPV285" s="425"/>
      <c r="LPW285" s="425"/>
      <c r="LPX285" s="425"/>
      <c r="LPY285" s="425"/>
      <c r="LPZ285" s="425"/>
      <c r="LQA285" s="425"/>
      <c r="LQB285" s="425"/>
      <c r="LQC285" s="425"/>
      <c r="LQD285" s="425"/>
      <c r="LQE285" s="425"/>
      <c r="LQF285" s="425"/>
      <c r="LQG285" s="425"/>
      <c r="LQH285" s="425"/>
      <c r="LQI285" s="425"/>
      <c r="LQJ285" s="425"/>
      <c r="LQK285" s="425"/>
      <c r="LQL285" s="425"/>
      <c r="LQM285" s="425"/>
      <c r="LQN285" s="425"/>
      <c r="LQO285" s="425"/>
      <c r="LQP285" s="425"/>
      <c r="LQQ285" s="425"/>
      <c r="LQR285" s="425"/>
      <c r="LQS285" s="425"/>
      <c r="LQT285" s="425"/>
      <c r="LQU285" s="425"/>
      <c r="LQV285" s="425"/>
      <c r="LQW285" s="425"/>
      <c r="LQX285" s="425"/>
      <c r="LQY285" s="425"/>
      <c r="LQZ285" s="425"/>
      <c r="LRA285" s="425"/>
      <c r="LRB285" s="425"/>
      <c r="LRC285" s="425"/>
      <c r="LRD285" s="425"/>
      <c r="LRE285" s="425"/>
      <c r="LRF285" s="425"/>
      <c r="LRG285" s="425"/>
      <c r="LRH285" s="425"/>
      <c r="LRI285" s="425"/>
      <c r="LRJ285" s="425"/>
      <c r="LRK285" s="425"/>
      <c r="LRL285" s="425"/>
      <c r="LRM285" s="425"/>
      <c r="LRN285" s="425"/>
      <c r="LRO285" s="425"/>
      <c r="LRP285" s="425"/>
      <c r="LRQ285" s="425"/>
      <c r="LRR285" s="425"/>
      <c r="LRS285" s="425"/>
      <c r="LRT285" s="425"/>
      <c r="LRU285" s="425"/>
      <c r="LRV285" s="425"/>
      <c r="LRW285" s="425"/>
      <c r="LRX285" s="425"/>
      <c r="LRY285" s="425"/>
      <c r="LRZ285" s="425"/>
      <c r="LSA285" s="425"/>
      <c r="LSB285" s="425"/>
      <c r="LSC285" s="425"/>
      <c r="LSD285" s="425"/>
      <c r="LSE285" s="425"/>
      <c r="LSF285" s="425"/>
      <c r="LSG285" s="425"/>
      <c r="LSH285" s="425"/>
      <c r="LSI285" s="425"/>
      <c r="LSJ285" s="425"/>
      <c r="LSK285" s="425"/>
      <c r="LSL285" s="425"/>
      <c r="LSM285" s="425"/>
      <c r="LSN285" s="425"/>
      <c r="LSO285" s="425"/>
      <c r="LSP285" s="425"/>
      <c r="LSQ285" s="425"/>
      <c r="LSR285" s="425"/>
      <c r="LSS285" s="425"/>
      <c r="LST285" s="425"/>
      <c r="LSU285" s="425"/>
      <c r="LSV285" s="425"/>
      <c r="LSW285" s="425"/>
      <c r="LSX285" s="425"/>
      <c r="LSY285" s="425"/>
      <c r="LSZ285" s="425"/>
      <c r="LTA285" s="425"/>
      <c r="LTB285" s="425"/>
      <c r="LTC285" s="425"/>
      <c r="LTD285" s="425"/>
      <c r="LTE285" s="425"/>
      <c r="LTF285" s="425"/>
      <c r="LTG285" s="425"/>
      <c r="LTH285" s="425"/>
      <c r="LTI285" s="425"/>
      <c r="LTJ285" s="425"/>
      <c r="LTK285" s="425"/>
      <c r="LTL285" s="425"/>
      <c r="LTM285" s="425"/>
      <c r="LTN285" s="425"/>
      <c r="LTO285" s="425"/>
      <c r="LTP285" s="425"/>
      <c r="LTQ285" s="425"/>
      <c r="LTR285" s="425"/>
      <c r="LTS285" s="425"/>
      <c r="LTT285" s="425"/>
      <c r="LTU285" s="425"/>
      <c r="LTV285" s="425"/>
      <c r="LTW285" s="425"/>
      <c r="LTX285" s="425"/>
      <c r="LTY285" s="425"/>
      <c r="LTZ285" s="425"/>
      <c r="LUA285" s="425"/>
      <c r="LUB285" s="425"/>
      <c r="LUC285" s="425"/>
      <c r="LUD285" s="425"/>
      <c r="LUE285" s="425"/>
      <c r="LUF285" s="425"/>
      <c r="LUG285" s="425"/>
      <c r="LUH285" s="425"/>
      <c r="LUI285" s="425"/>
      <c r="LUJ285" s="425"/>
      <c r="LUK285" s="425"/>
      <c r="LUL285" s="425"/>
      <c r="LUM285" s="425"/>
      <c r="LUN285" s="425"/>
      <c r="LUO285" s="425"/>
      <c r="LUP285" s="425"/>
      <c r="LUQ285" s="425"/>
      <c r="LUR285" s="425"/>
      <c r="LUS285" s="425"/>
      <c r="LUT285" s="425"/>
      <c r="LUU285" s="425"/>
      <c r="LUV285" s="425"/>
      <c r="LUW285" s="425"/>
      <c r="LUX285" s="425"/>
      <c r="LUY285" s="425"/>
      <c r="LUZ285" s="425"/>
      <c r="LVA285" s="425"/>
      <c r="LVB285" s="425"/>
      <c r="LVC285" s="425"/>
      <c r="LVD285" s="425"/>
      <c r="LVE285" s="425"/>
      <c r="LVF285" s="425"/>
      <c r="LVG285" s="425"/>
      <c r="LVH285" s="425"/>
      <c r="LVI285" s="425"/>
      <c r="LVJ285" s="425"/>
      <c r="LVK285" s="425"/>
      <c r="LVL285" s="425"/>
      <c r="LVM285" s="425"/>
      <c r="LVN285" s="425"/>
      <c r="LVO285" s="425"/>
      <c r="LVP285" s="425"/>
      <c r="LVQ285" s="425"/>
      <c r="LVR285" s="425"/>
      <c r="LVS285" s="425"/>
      <c r="LVT285" s="425"/>
      <c r="LVU285" s="425"/>
      <c r="LVV285" s="425"/>
      <c r="LVW285" s="425"/>
      <c r="LVX285" s="425"/>
      <c r="LVY285" s="425"/>
      <c r="LVZ285" s="425"/>
      <c r="LWA285" s="425"/>
      <c r="LWB285" s="425"/>
      <c r="LWC285" s="425"/>
      <c r="LWD285" s="425"/>
      <c r="LWE285" s="425"/>
      <c r="LWF285" s="425"/>
      <c r="LWG285" s="425"/>
      <c r="LWH285" s="425"/>
      <c r="LWI285" s="425"/>
      <c r="LWJ285" s="425"/>
      <c r="LWK285" s="425"/>
      <c r="LWL285" s="425"/>
      <c r="LWM285" s="425"/>
      <c r="LWN285" s="425"/>
      <c r="LWO285" s="425"/>
      <c r="LWP285" s="425"/>
      <c r="LWQ285" s="425"/>
      <c r="LWR285" s="425"/>
      <c r="LWS285" s="425"/>
      <c r="LWT285" s="425"/>
      <c r="LWU285" s="425"/>
      <c r="LWV285" s="425"/>
      <c r="LWW285" s="425"/>
      <c r="LWX285" s="425"/>
      <c r="LWY285" s="425"/>
      <c r="LWZ285" s="425"/>
      <c r="LXA285" s="425"/>
      <c r="LXB285" s="425"/>
      <c r="LXC285" s="425"/>
      <c r="LXD285" s="425"/>
      <c r="LXE285" s="425"/>
      <c r="LXF285" s="425"/>
      <c r="LXG285" s="425"/>
      <c r="LXH285" s="425"/>
      <c r="LXI285" s="425"/>
      <c r="LXJ285" s="425"/>
      <c r="LXK285" s="425"/>
      <c r="LXL285" s="425"/>
      <c r="LXM285" s="425"/>
      <c r="LXN285" s="425"/>
      <c r="LXO285" s="425"/>
      <c r="LXP285" s="425"/>
      <c r="LXQ285" s="425"/>
      <c r="LXR285" s="425"/>
      <c r="LXS285" s="425"/>
      <c r="LXT285" s="425"/>
      <c r="LXU285" s="425"/>
      <c r="LXV285" s="425"/>
      <c r="LXW285" s="425"/>
      <c r="LXX285" s="425"/>
      <c r="LXY285" s="425"/>
      <c r="LXZ285" s="425"/>
      <c r="LYA285" s="425"/>
      <c r="LYB285" s="425"/>
      <c r="LYC285" s="425"/>
      <c r="LYD285" s="425"/>
      <c r="LYE285" s="425"/>
      <c r="LYF285" s="425"/>
      <c r="LYG285" s="425"/>
      <c r="LYH285" s="425"/>
      <c r="LYI285" s="425"/>
      <c r="LYJ285" s="425"/>
      <c r="LYK285" s="425"/>
      <c r="LYL285" s="425"/>
      <c r="LYM285" s="425"/>
      <c r="LYN285" s="425"/>
      <c r="LYO285" s="425"/>
      <c r="LYP285" s="425"/>
      <c r="LYQ285" s="425"/>
      <c r="LYR285" s="425"/>
      <c r="LYS285" s="425"/>
      <c r="LYT285" s="425"/>
      <c r="LYU285" s="425"/>
      <c r="LYV285" s="425"/>
      <c r="LYW285" s="425"/>
      <c r="LYX285" s="425"/>
      <c r="LYY285" s="425"/>
      <c r="LYZ285" s="425"/>
      <c r="LZA285" s="425"/>
      <c r="LZB285" s="425"/>
      <c r="LZC285" s="425"/>
      <c r="LZD285" s="425"/>
      <c r="LZE285" s="425"/>
      <c r="LZF285" s="425"/>
      <c r="LZG285" s="425"/>
      <c r="LZH285" s="425"/>
      <c r="LZI285" s="425"/>
      <c r="LZJ285" s="425"/>
      <c r="LZK285" s="425"/>
      <c r="LZL285" s="425"/>
      <c r="LZM285" s="425"/>
      <c r="LZN285" s="425"/>
      <c r="LZO285" s="425"/>
      <c r="LZP285" s="425"/>
      <c r="LZQ285" s="425"/>
      <c r="LZR285" s="425"/>
      <c r="LZS285" s="425"/>
      <c r="LZT285" s="425"/>
      <c r="LZU285" s="425"/>
      <c r="LZV285" s="425"/>
      <c r="LZW285" s="425"/>
      <c r="LZX285" s="425"/>
      <c r="LZY285" s="425"/>
      <c r="LZZ285" s="425"/>
      <c r="MAA285" s="425"/>
      <c r="MAB285" s="425"/>
      <c r="MAC285" s="425"/>
      <c r="MAD285" s="425"/>
      <c r="MAE285" s="425"/>
      <c r="MAF285" s="425"/>
      <c r="MAG285" s="425"/>
      <c r="MAH285" s="425"/>
      <c r="MAI285" s="425"/>
      <c r="MAJ285" s="425"/>
      <c r="MAK285" s="425"/>
      <c r="MAL285" s="425"/>
      <c r="MAM285" s="425"/>
      <c r="MAN285" s="425"/>
      <c r="MAO285" s="425"/>
      <c r="MAP285" s="425"/>
      <c r="MAQ285" s="425"/>
      <c r="MAR285" s="425"/>
      <c r="MAS285" s="425"/>
      <c r="MAT285" s="425"/>
      <c r="MAU285" s="425"/>
      <c r="MAV285" s="425"/>
      <c r="MAW285" s="425"/>
      <c r="MAX285" s="425"/>
      <c r="MAY285" s="425"/>
      <c r="MAZ285" s="425"/>
      <c r="MBA285" s="425"/>
      <c r="MBB285" s="425"/>
      <c r="MBC285" s="425"/>
      <c r="MBD285" s="425"/>
      <c r="MBE285" s="425"/>
      <c r="MBF285" s="425"/>
      <c r="MBG285" s="425"/>
      <c r="MBH285" s="425"/>
      <c r="MBI285" s="425"/>
      <c r="MBJ285" s="425"/>
      <c r="MBK285" s="425"/>
      <c r="MBL285" s="425"/>
      <c r="MBM285" s="425"/>
      <c r="MBN285" s="425"/>
      <c r="MBO285" s="425"/>
      <c r="MBP285" s="425"/>
      <c r="MBQ285" s="425"/>
      <c r="MBR285" s="425"/>
      <c r="MBS285" s="425"/>
      <c r="MBT285" s="425"/>
      <c r="MBU285" s="425"/>
      <c r="MBV285" s="425"/>
      <c r="MBW285" s="425"/>
      <c r="MBX285" s="425"/>
      <c r="MBY285" s="425"/>
      <c r="MBZ285" s="425"/>
      <c r="MCA285" s="425"/>
      <c r="MCB285" s="425"/>
      <c r="MCC285" s="425"/>
      <c r="MCD285" s="425"/>
      <c r="MCE285" s="425"/>
      <c r="MCF285" s="425"/>
      <c r="MCG285" s="425"/>
      <c r="MCH285" s="425"/>
      <c r="MCI285" s="425"/>
      <c r="MCJ285" s="425"/>
      <c r="MCK285" s="425"/>
      <c r="MCL285" s="425"/>
      <c r="MCM285" s="425"/>
      <c r="MCN285" s="425"/>
      <c r="MCO285" s="425"/>
      <c r="MCP285" s="425"/>
      <c r="MCQ285" s="425"/>
      <c r="MCR285" s="425"/>
      <c r="MCS285" s="425"/>
      <c r="MCT285" s="425"/>
      <c r="MCU285" s="425"/>
      <c r="MCV285" s="425"/>
      <c r="MCW285" s="425"/>
      <c r="MCX285" s="425"/>
      <c r="MCY285" s="425"/>
      <c r="MCZ285" s="425"/>
      <c r="MDA285" s="425"/>
      <c r="MDB285" s="425"/>
      <c r="MDC285" s="425"/>
      <c r="MDD285" s="425"/>
      <c r="MDE285" s="425"/>
      <c r="MDF285" s="425"/>
      <c r="MDG285" s="425"/>
      <c r="MDH285" s="425"/>
      <c r="MDI285" s="425"/>
      <c r="MDJ285" s="425"/>
      <c r="MDK285" s="425"/>
      <c r="MDL285" s="425"/>
      <c r="MDM285" s="425"/>
      <c r="MDN285" s="425"/>
      <c r="MDO285" s="425"/>
      <c r="MDP285" s="425"/>
      <c r="MDQ285" s="425"/>
      <c r="MDR285" s="425"/>
      <c r="MDS285" s="425"/>
      <c r="MDT285" s="425"/>
      <c r="MDU285" s="425"/>
      <c r="MDV285" s="425"/>
      <c r="MDW285" s="425"/>
      <c r="MDX285" s="425"/>
      <c r="MDY285" s="425"/>
      <c r="MDZ285" s="425"/>
      <c r="MEA285" s="425"/>
      <c r="MEB285" s="425"/>
      <c r="MEC285" s="425"/>
      <c r="MED285" s="425"/>
      <c r="MEE285" s="425"/>
      <c r="MEF285" s="425"/>
      <c r="MEG285" s="425"/>
      <c r="MEH285" s="425"/>
      <c r="MEI285" s="425"/>
      <c r="MEJ285" s="425"/>
      <c r="MEK285" s="425"/>
      <c r="MEL285" s="425"/>
      <c r="MEM285" s="425"/>
      <c r="MEN285" s="425"/>
      <c r="MEO285" s="425"/>
      <c r="MEP285" s="425"/>
      <c r="MEQ285" s="425"/>
      <c r="MER285" s="425"/>
      <c r="MES285" s="425"/>
      <c r="MET285" s="425"/>
      <c r="MEU285" s="425"/>
      <c r="MEV285" s="425"/>
      <c r="MEW285" s="425"/>
      <c r="MEX285" s="425"/>
      <c r="MEY285" s="425"/>
      <c r="MEZ285" s="425"/>
      <c r="MFA285" s="425"/>
      <c r="MFB285" s="425"/>
      <c r="MFC285" s="425"/>
      <c r="MFD285" s="425"/>
      <c r="MFE285" s="425"/>
      <c r="MFF285" s="425"/>
      <c r="MFG285" s="425"/>
      <c r="MFH285" s="425"/>
      <c r="MFI285" s="425"/>
      <c r="MFJ285" s="425"/>
      <c r="MFK285" s="425"/>
      <c r="MFL285" s="425"/>
      <c r="MFM285" s="425"/>
      <c r="MFN285" s="425"/>
      <c r="MFO285" s="425"/>
      <c r="MFP285" s="425"/>
      <c r="MFQ285" s="425"/>
      <c r="MFR285" s="425"/>
      <c r="MFS285" s="425"/>
      <c r="MFT285" s="425"/>
      <c r="MFU285" s="425"/>
      <c r="MFV285" s="425"/>
      <c r="MFW285" s="425"/>
      <c r="MFX285" s="425"/>
      <c r="MFY285" s="425"/>
      <c r="MFZ285" s="425"/>
      <c r="MGA285" s="425"/>
      <c r="MGB285" s="425"/>
      <c r="MGC285" s="425"/>
      <c r="MGD285" s="425"/>
      <c r="MGE285" s="425"/>
      <c r="MGF285" s="425"/>
      <c r="MGG285" s="425"/>
      <c r="MGH285" s="425"/>
      <c r="MGI285" s="425"/>
      <c r="MGJ285" s="425"/>
      <c r="MGK285" s="425"/>
      <c r="MGL285" s="425"/>
      <c r="MGM285" s="425"/>
      <c r="MGN285" s="425"/>
      <c r="MGO285" s="425"/>
      <c r="MGP285" s="425"/>
      <c r="MGQ285" s="425"/>
      <c r="MGR285" s="425"/>
      <c r="MGS285" s="425"/>
      <c r="MGT285" s="425"/>
      <c r="MGU285" s="425"/>
      <c r="MGV285" s="425"/>
      <c r="MGW285" s="425"/>
      <c r="MGX285" s="425"/>
      <c r="MGY285" s="425"/>
      <c r="MGZ285" s="425"/>
      <c r="MHA285" s="425"/>
      <c r="MHB285" s="425"/>
      <c r="MHC285" s="425"/>
      <c r="MHD285" s="425"/>
      <c r="MHE285" s="425"/>
      <c r="MHF285" s="425"/>
      <c r="MHG285" s="425"/>
      <c r="MHH285" s="425"/>
      <c r="MHI285" s="425"/>
      <c r="MHJ285" s="425"/>
      <c r="MHK285" s="425"/>
      <c r="MHL285" s="425"/>
      <c r="MHM285" s="425"/>
      <c r="MHN285" s="425"/>
      <c r="MHO285" s="425"/>
      <c r="MHP285" s="425"/>
      <c r="MHQ285" s="425"/>
      <c r="MHR285" s="425"/>
      <c r="MHS285" s="425"/>
      <c r="MHT285" s="425"/>
      <c r="MHU285" s="425"/>
      <c r="MHV285" s="425"/>
      <c r="MHW285" s="425"/>
      <c r="MHX285" s="425"/>
      <c r="MHY285" s="425"/>
      <c r="MHZ285" s="425"/>
      <c r="MIA285" s="425"/>
      <c r="MIB285" s="425"/>
      <c r="MIC285" s="425"/>
      <c r="MID285" s="425"/>
      <c r="MIE285" s="425"/>
      <c r="MIF285" s="425"/>
      <c r="MIG285" s="425"/>
      <c r="MIH285" s="425"/>
      <c r="MII285" s="425"/>
      <c r="MIJ285" s="425"/>
      <c r="MIK285" s="425"/>
      <c r="MIL285" s="425"/>
      <c r="MIM285" s="425"/>
      <c r="MIN285" s="425"/>
      <c r="MIO285" s="425"/>
      <c r="MIP285" s="425"/>
      <c r="MIQ285" s="425"/>
      <c r="MIR285" s="425"/>
      <c r="MIS285" s="425"/>
      <c r="MIT285" s="425"/>
      <c r="MIU285" s="425"/>
      <c r="MIV285" s="425"/>
      <c r="MIW285" s="425"/>
      <c r="MIX285" s="425"/>
      <c r="MIY285" s="425"/>
      <c r="MIZ285" s="425"/>
      <c r="MJA285" s="425"/>
      <c r="MJB285" s="425"/>
      <c r="MJC285" s="425"/>
      <c r="MJD285" s="425"/>
      <c r="MJE285" s="425"/>
      <c r="MJF285" s="425"/>
      <c r="MJG285" s="425"/>
      <c r="MJH285" s="425"/>
      <c r="MJI285" s="425"/>
      <c r="MJJ285" s="425"/>
      <c r="MJK285" s="425"/>
      <c r="MJL285" s="425"/>
      <c r="MJM285" s="425"/>
      <c r="MJN285" s="425"/>
      <c r="MJO285" s="425"/>
      <c r="MJP285" s="425"/>
      <c r="MJQ285" s="425"/>
      <c r="MJR285" s="425"/>
      <c r="MJS285" s="425"/>
      <c r="MJT285" s="425"/>
      <c r="MJU285" s="425"/>
      <c r="MJV285" s="425"/>
      <c r="MJW285" s="425"/>
      <c r="MJX285" s="425"/>
      <c r="MJY285" s="425"/>
      <c r="MJZ285" s="425"/>
      <c r="MKA285" s="425"/>
      <c r="MKB285" s="425"/>
      <c r="MKC285" s="425"/>
      <c r="MKD285" s="425"/>
      <c r="MKE285" s="425"/>
      <c r="MKF285" s="425"/>
      <c r="MKG285" s="425"/>
      <c r="MKH285" s="425"/>
      <c r="MKI285" s="425"/>
      <c r="MKJ285" s="425"/>
      <c r="MKK285" s="425"/>
      <c r="MKL285" s="425"/>
      <c r="MKM285" s="425"/>
      <c r="MKN285" s="425"/>
      <c r="MKO285" s="425"/>
      <c r="MKP285" s="425"/>
      <c r="MKQ285" s="425"/>
      <c r="MKR285" s="425"/>
      <c r="MKS285" s="425"/>
      <c r="MKT285" s="425"/>
      <c r="MKU285" s="425"/>
      <c r="MKV285" s="425"/>
      <c r="MKW285" s="425"/>
      <c r="MKX285" s="425"/>
      <c r="MKY285" s="425"/>
      <c r="MKZ285" s="425"/>
      <c r="MLA285" s="425"/>
      <c r="MLB285" s="425"/>
      <c r="MLC285" s="425"/>
      <c r="MLD285" s="425"/>
      <c r="MLE285" s="425"/>
      <c r="MLF285" s="425"/>
      <c r="MLG285" s="425"/>
      <c r="MLH285" s="425"/>
      <c r="MLI285" s="425"/>
      <c r="MLJ285" s="425"/>
      <c r="MLK285" s="425"/>
      <c r="MLL285" s="425"/>
      <c r="MLM285" s="425"/>
      <c r="MLN285" s="425"/>
      <c r="MLO285" s="425"/>
      <c r="MLP285" s="425"/>
      <c r="MLQ285" s="425"/>
      <c r="MLR285" s="425"/>
      <c r="MLS285" s="425"/>
      <c r="MLT285" s="425"/>
      <c r="MLU285" s="425"/>
      <c r="MLV285" s="425"/>
      <c r="MLW285" s="425"/>
      <c r="MLX285" s="425"/>
      <c r="MLY285" s="425"/>
      <c r="MLZ285" s="425"/>
      <c r="MMA285" s="425"/>
      <c r="MMB285" s="425"/>
      <c r="MMC285" s="425"/>
      <c r="MMD285" s="425"/>
      <c r="MME285" s="425"/>
      <c r="MMF285" s="425"/>
      <c r="MMG285" s="425"/>
      <c r="MMH285" s="425"/>
      <c r="MMI285" s="425"/>
      <c r="MMJ285" s="425"/>
      <c r="MMK285" s="425"/>
      <c r="MML285" s="425"/>
      <c r="MMM285" s="425"/>
      <c r="MMN285" s="425"/>
      <c r="MMO285" s="425"/>
      <c r="MMP285" s="425"/>
      <c r="MMQ285" s="425"/>
      <c r="MMR285" s="425"/>
      <c r="MMS285" s="425"/>
      <c r="MMT285" s="425"/>
      <c r="MMU285" s="425"/>
      <c r="MMV285" s="425"/>
      <c r="MMW285" s="425"/>
      <c r="MMX285" s="425"/>
      <c r="MMY285" s="425"/>
      <c r="MMZ285" s="425"/>
      <c r="MNA285" s="425"/>
      <c r="MNB285" s="425"/>
      <c r="MNC285" s="425"/>
      <c r="MND285" s="425"/>
      <c r="MNE285" s="425"/>
      <c r="MNF285" s="425"/>
      <c r="MNG285" s="425"/>
      <c r="MNH285" s="425"/>
      <c r="MNI285" s="425"/>
      <c r="MNJ285" s="425"/>
      <c r="MNK285" s="425"/>
      <c r="MNL285" s="425"/>
      <c r="MNM285" s="425"/>
      <c r="MNN285" s="425"/>
      <c r="MNO285" s="425"/>
      <c r="MNP285" s="425"/>
      <c r="MNQ285" s="425"/>
      <c r="MNR285" s="425"/>
      <c r="MNS285" s="425"/>
      <c r="MNT285" s="425"/>
      <c r="MNU285" s="425"/>
      <c r="MNV285" s="425"/>
      <c r="MNW285" s="425"/>
      <c r="MNX285" s="425"/>
      <c r="MNY285" s="425"/>
      <c r="MNZ285" s="425"/>
      <c r="MOA285" s="425"/>
      <c r="MOB285" s="425"/>
      <c r="MOC285" s="425"/>
      <c r="MOD285" s="425"/>
      <c r="MOE285" s="425"/>
      <c r="MOF285" s="425"/>
      <c r="MOG285" s="425"/>
      <c r="MOH285" s="425"/>
      <c r="MOI285" s="425"/>
      <c r="MOJ285" s="425"/>
      <c r="MOK285" s="425"/>
      <c r="MOL285" s="425"/>
      <c r="MOM285" s="425"/>
      <c r="MON285" s="425"/>
      <c r="MOO285" s="425"/>
      <c r="MOP285" s="425"/>
      <c r="MOQ285" s="425"/>
      <c r="MOR285" s="425"/>
      <c r="MOS285" s="425"/>
      <c r="MOT285" s="425"/>
      <c r="MOU285" s="425"/>
      <c r="MOV285" s="425"/>
      <c r="MOW285" s="425"/>
      <c r="MOX285" s="425"/>
      <c r="MOY285" s="425"/>
      <c r="MOZ285" s="425"/>
      <c r="MPA285" s="425"/>
      <c r="MPB285" s="425"/>
      <c r="MPC285" s="425"/>
      <c r="MPD285" s="425"/>
      <c r="MPE285" s="425"/>
      <c r="MPF285" s="425"/>
      <c r="MPG285" s="425"/>
      <c r="MPH285" s="425"/>
      <c r="MPI285" s="425"/>
      <c r="MPJ285" s="425"/>
      <c r="MPK285" s="425"/>
      <c r="MPL285" s="425"/>
      <c r="MPM285" s="425"/>
      <c r="MPN285" s="425"/>
      <c r="MPO285" s="425"/>
      <c r="MPP285" s="425"/>
      <c r="MPQ285" s="425"/>
      <c r="MPR285" s="425"/>
      <c r="MPS285" s="425"/>
      <c r="MPT285" s="425"/>
      <c r="MPU285" s="425"/>
      <c r="MPV285" s="425"/>
      <c r="MPW285" s="425"/>
      <c r="MPX285" s="425"/>
      <c r="MPY285" s="425"/>
      <c r="MPZ285" s="425"/>
      <c r="MQA285" s="425"/>
      <c r="MQB285" s="425"/>
      <c r="MQC285" s="425"/>
      <c r="MQD285" s="425"/>
      <c r="MQE285" s="425"/>
      <c r="MQF285" s="425"/>
      <c r="MQG285" s="425"/>
      <c r="MQH285" s="425"/>
      <c r="MQI285" s="425"/>
      <c r="MQJ285" s="425"/>
      <c r="MQK285" s="425"/>
      <c r="MQL285" s="425"/>
      <c r="MQM285" s="425"/>
      <c r="MQN285" s="425"/>
      <c r="MQO285" s="425"/>
      <c r="MQP285" s="425"/>
      <c r="MQQ285" s="425"/>
      <c r="MQR285" s="425"/>
      <c r="MQS285" s="425"/>
      <c r="MQT285" s="425"/>
      <c r="MQU285" s="425"/>
      <c r="MQV285" s="425"/>
      <c r="MQW285" s="425"/>
      <c r="MQX285" s="425"/>
      <c r="MQY285" s="425"/>
      <c r="MQZ285" s="425"/>
      <c r="MRA285" s="425"/>
      <c r="MRB285" s="425"/>
      <c r="MRC285" s="425"/>
      <c r="MRD285" s="425"/>
      <c r="MRE285" s="425"/>
      <c r="MRF285" s="425"/>
      <c r="MRG285" s="425"/>
      <c r="MRH285" s="425"/>
      <c r="MRI285" s="425"/>
      <c r="MRJ285" s="425"/>
      <c r="MRK285" s="425"/>
      <c r="MRL285" s="425"/>
      <c r="MRM285" s="425"/>
      <c r="MRN285" s="425"/>
      <c r="MRO285" s="425"/>
      <c r="MRP285" s="425"/>
      <c r="MRQ285" s="425"/>
      <c r="MRR285" s="425"/>
      <c r="MRS285" s="425"/>
      <c r="MRT285" s="425"/>
      <c r="MRU285" s="425"/>
      <c r="MRV285" s="425"/>
      <c r="MRW285" s="425"/>
      <c r="MRX285" s="425"/>
      <c r="MRY285" s="425"/>
      <c r="MRZ285" s="425"/>
      <c r="MSA285" s="425"/>
      <c r="MSB285" s="425"/>
      <c r="MSC285" s="425"/>
      <c r="MSD285" s="425"/>
      <c r="MSE285" s="425"/>
      <c r="MSF285" s="425"/>
      <c r="MSG285" s="425"/>
      <c r="MSH285" s="425"/>
      <c r="MSI285" s="425"/>
      <c r="MSJ285" s="425"/>
      <c r="MSK285" s="425"/>
      <c r="MSL285" s="425"/>
      <c r="MSM285" s="425"/>
      <c r="MSN285" s="425"/>
      <c r="MSO285" s="425"/>
      <c r="MSP285" s="425"/>
      <c r="MSQ285" s="425"/>
      <c r="MSR285" s="425"/>
      <c r="MSS285" s="425"/>
      <c r="MST285" s="425"/>
      <c r="MSU285" s="425"/>
      <c r="MSV285" s="425"/>
      <c r="MSW285" s="425"/>
      <c r="MSX285" s="425"/>
      <c r="MSY285" s="425"/>
      <c r="MSZ285" s="425"/>
      <c r="MTA285" s="425"/>
      <c r="MTB285" s="425"/>
      <c r="MTC285" s="425"/>
      <c r="MTD285" s="425"/>
      <c r="MTE285" s="425"/>
      <c r="MTF285" s="425"/>
      <c r="MTG285" s="425"/>
      <c r="MTH285" s="425"/>
      <c r="MTI285" s="425"/>
      <c r="MTJ285" s="425"/>
      <c r="MTK285" s="425"/>
      <c r="MTL285" s="425"/>
      <c r="MTM285" s="425"/>
      <c r="MTN285" s="425"/>
      <c r="MTO285" s="425"/>
      <c r="MTP285" s="425"/>
      <c r="MTQ285" s="425"/>
      <c r="MTR285" s="425"/>
      <c r="MTS285" s="425"/>
      <c r="MTT285" s="425"/>
      <c r="MTU285" s="425"/>
      <c r="MTV285" s="425"/>
      <c r="MTW285" s="425"/>
      <c r="MTX285" s="425"/>
      <c r="MTY285" s="425"/>
      <c r="MTZ285" s="425"/>
      <c r="MUA285" s="425"/>
      <c r="MUB285" s="425"/>
      <c r="MUC285" s="425"/>
      <c r="MUD285" s="425"/>
      <c r="MUE285" s="425"/>
      <c r="MUF285" s="425"/>
      <c r="MUG285" s="425"/>
      <c r="MUH285" s="425"/>
      <c r="MUI285" s="425"/>
      <c r="MUJ285" s="425"/>
      <c r="MUK285" s="425"/>
      <c r="MUL285" s="425"/>
      <c r="MUM285" s="425"/>
      <c r="MUN285" s="425"/>
      <c r="MUO285" s="425"/>
      <c r="MUP285" s="425"/>
      <c r="MUQ285" s="425"/>
      <c r="MUR285" s="425"/>
      <c r="MUS285" s="425"/>
      <c r="MUT285" s="425"/>
      <c r="MUU285" s="425"/>
      <c r="MUV285" s="425"/>
      <c r="MUW285" s="425"/>
      <c r="MUX285" s="425"/>
      <c r="MUY285" s="425"/>
      <c r="MUZ285" s="425"/>
      <c r="MVA285" s="425"/>
      <c r="MVB285" s="425"/>
      <c r="MVC285" s="425"/>
      <c r="MVD285" s="425"/>
      <c r="MVE285" s="425"/>
      <c r="MVF285" s="425"/>
      <c r="MVG285" s="425"/>
      <c r="MVH285" s="425"/>
      <c r="MVI285" s="425"/>
      <c r="MVJ285" s="425"/>
      <c r="MVK285" s="425"/>
      <c r="MVL285" s="425"/>
      <c r="MVM285" s="425"/>
      <c r="MVN285" s="425"/>
      <c r="MVO285" s="425"/>
      <c r="MVP285" s="425"/>
      <c r="MVQ285" s="425"/>
      <c r="MVR285" s="425"/>
      <c r="MVS285" s="425"/>
      <c r="MVT285" s="425"/>
      <c r="MVU285" s="425"/>
      <c r="MVV285" s="425"/>
      <c r="MVW285" s="425"/>
      <c r="MVX285" s="425"/>
      <c r="MVY285" s="425"/>
      <c r="MVZ285" s="425"/>
      <c r="MWA285" s="425"/>
      <c r="MWB285" s="425"/>
      <c r="MWC285" s="425"/>
      <c r="MWD285" s="425"/>
      <c r="MWE285" s="425"/>
      <c r="MWF285" s="425"/>
      <c r="MWG285" s="425"/>
      <c r="MWH285" s="425"/>
      <c r="MWI285" s="425"/>
      <c r="MWJ285" s="425"/>
      <c r="MWK285" s="425"/>
      <c r="MWL285" s="425"/>
      <c r="MWM285" s="425"/>
      <c r="MWN285" s="425"/>
      <c r="MWO285" s="425"/>
      <c r="MWP285" s="425"/>
      <c r="MWQ285" s="425"/>
      <c r="MWR285" s="425"/>
      <c r="MWS285" s="425"/>
      <c r="MWT285" s="425"/>
      <c r="MWU285" s="425"/>
      <c r="MWV285" s="425"/>
      <c r="MWW285" s="425"/>
      <c r="MWX285" s="425"/>
      <c r="MWY285" s="425"/>
      <c r="MWZ285" s="425"/>
      <c r="MXA285" s="425"/>
      <c r="MXB285" s="425"/>
      <c r="MXC285" s="425"/>
      <c r="MXD285" s="425"/>
      <c r="MXE285" s="425"/>
      <c r="MXF285" s="425"/>
      <c r="MXG285" s="425"/>
      <c r="MXH285" s="425"/>
      <c r="MXI285" s="425"/>
      <c r="MXJ285" s="425"/>
      <c r="MXK285" s="425"/>
      <c r="MXL285" s="425"/>
      <c r="MXM285" s="425"/>
      <c r="MXN285" s="425"/>
      <c r="MXO285" s="425"/>
      <c r="MXP285" s="425"/>
      <c r="MXQ285" s="425"/>
      <c r="MXR285" s="425"/>
      <c r="MXS285" s="425"/>
      <c r="MXT285" s="425"/>
      <c r="MXU285" s="425"/>
      <c r="MXV285" s="425"/>
      <c r="MXW285" s="425"/>
      <c r="MXX285" s="425"/>
      <c r="MXY285" s="425"/>
      <c r="MXZ285" s="425"/>
      <c r="MYA285" s="425"/>
      <c r="MYB285" s="425"/>
      <c r="MYC285" s="425"/>
      <c r="MYD285" s="425"/>
      <c r="MYE285" s="425"/>
      <c r="MYF285" s="425"/>
      <c r="MYG285" s="425"/>
      <c r="MYH285" s="425"/>
      <c r="MYI285" s="425"/>
      <c r="MYJ285" s="425"/>
      <c r="MYK285" s="425"/>
      <c r="MYL285" s="425"/>
      <c r="MYM285" s="425"/>
      <c r="MYN285" s="425"/>
      <c r="MYO285" s="425"/>
      <c r="MYP285" s="425"/>
      <c r="MYQ285" s="425"/>
      <c r="MYR285" s="425"/>
      <c r="MYS285" s="425"/>
      <c r="MYT285" s="425"/>
      <c r="MYU285" s="425"/>
      <c r="MYV285" s="425"/>
      <c r="MYW285" s="425"/>
      <c r="MYX285" s="425"/>
      <c r="MYY285" s="425"/>
      <c r="MYZ285" s="425"/>
      <c r="MZA285" s="425"/>
      <c r="MZB285" s="425"/>
      <c r="MZC285" s="425"/>
      <c r="MZD285" s="425"/>
      <c r="MZE285" s="425"/>
      <c r="MZF285" s="425"/>
      <c r="MZG285" s="425"/>
      <c r="MZH285" s="425"/>
      <c r="MZI285" s="425"/>
      <c r="MZJ285" s="425"/>
      <c r="MZK285" s="425"/>
      <c r="MZL285" s="425"/>
      <c r="MZM285" s="425"/>
      <c r="MZN285" s="425"/>
      <c r="MZO285" s="425"/>
      <c r="MZP285" s="425"/>
      <c r="MZQ285" s="425"/>
      <c r="MZR285" s="425"/>
      <c r="MZS285" s="425"/>
      <c r="MZT285" s="425"/>
      <c r="MZU285" s="425"/>
      <c r="MZV285" s="425"/>
      <c r="MZW285" s="425"/>
      <c r="MZX285" s="425"/>
      <c r="MZY285" s="425"/>
      <c r="MZZ285" s="425"/>
      <c r="NAA285" s="425"/>
      <c r="NAB285" s="425"/>
      <c r="NAC285" s="425"/>
      <c r="NAD285" s="425"/>
      <c r="NAE285" s="425"/>
      <c r="NAF285" s="425"/>
      <c r="NAG285" s="425"/>
      <c r="NAH285" s="425"/>
      <c r="NAI285" s="425"/>
      <c r="NAJ285" s="425"/>
      <c r="NAK285" s="425"/>
      <c r="NAL285" s="425"/>
      <c r="NAM285" s="425"/>
      <c r="NAN285" s="425"/>
      <c r="NAO285" s="425"/>
      <c r="NAP285" s="425"/>
      <c r="NAQ285" s="425"/>
      <c r="NAR285" s="425"/>
      <c r="NAS285" s="425"/>
      <c r="NAT285" s="425"/>
      <c r="NAU285" s="425"/>
      <c r="NAV285" s="425"/>
      <c r="NAW285" s="425"/>
      <c r="NAX285" s="425"/>
      <c r="NAY285" s="425"/>
      <c r="NAZ285" s="425"/>
      <c r="NBA285" s="425"/>
      <c r="NBB285" s="425"/>
      <c r="NBC285" s="425"/>
      <c r="NBD285" s="425"/>
      <c r="NBE285" s="425"/>
      <c r="NBF285" s="425"/>
      <c r="NBG285" s="425"/>
      <c r="NBH285" s="425"/>
      <c r="NBI285" s="425"/>
      <c r="NBJ285" s="425"/>
      <c r="NBK285" s="425"/>
      <c r="NBL285" s="425"/>
      <c r="NBM285" s="425"/>
      <c r="NBN285" s="425"/>
      <c r="NBO285" s="425"/>
      <c r="NBP285" s="425"/>
      <c r="NBQ285" s="425"/>
      <c r="NBR285" s="425"/>
      <c r="NBS285" s="425"/>
      <c r="NBT285" s="425"/>
      <c r="NBU285" s="425"/>
      <c r="NBV285" s="425"/>
      <c r="NBW285" s="425"/>
      <c r="NBX285" s="425"/>
      <c r="NBY285" s="425"/>
      <c r="NBZ285" s="425"/>
      <c r="NCA285" s="425"/>
      <c r="NCB285" s="425"/>
      <c r="NCC285" s="425"/>
      <c r="NCD285" s="425"/>
      <c r="NCE285" s="425"/>
      <c r="NCF285" s="425"/>
      <c r="NCG285" s="425"/>
      <c r="NCH285" s="425"/>
      <c r="NCI285" s="425"/>
      <c r="NCJ285" s="425"/>
      <c r="NCK285" s="425"/>
      <c r="NCL285" s="425"/>
      <c r="NCM285" s="425"/>
      <c r="NCN285" s="425"/>
      <c r="NCO285" s="425"/>
      <c r="NCP285" s="425"/>
      <c r="NCQ285" s="425"/>
      <c r="NCR285" s="425"/>
      <c r="NCS285" s="425"/>
      <c r="NCT285" s="425"/>
      <c r="NCU285" s="425"/>
      <c r="NCV285" s="425"/>
      <c r="NCW285" s="425"/>
      <c r="NCX285" s="425"/>
      <c r="NCY285" s="425"/>
      <c r="NCZ285" s="425"/>
      <c r="NDA285" s="425"/>
      <c r="NDB285" s="425"/>
      <c r="NDC285" s="425"/>
      <c r="NDD285" s="425"/>
      <c r="NDE285" s="425"/>
      <c r="NDF285" s="425"/>
      <c r="NDG285" s="425"/>
      <c r="NDH285" s="425"/>
      <c r="NDI285" s="425"/>
      <c r="NDJ285" s="425"/>
      <c r="NDK285" s="425"/>
      <c r="NDL285" s="425"/>
      <c r="NDM285" s="425"/>
      <c r="NDN285" s="425"/>
      <c r="NDO285" s="425"/>
      <c r="NDP285" s="425"/>
      <c r="NDQ285" s="425"/>
      <c r="NDR285" s="425"/>
      <c r="NDS285" s="425"/>
      <c r="NDT285" s="425"/>
      <c r="NDU285" s="425"/>
      <c r="NDV285" s="425"/>
      <c r="NDW285" s="425"/>
      <c r="NDX285" s="425"/>
      <c r="NDY285" s="425"/>
      <c r="NDZ285" s="425"/>
      <c r="NEA285" s="425"/>
      <c r="NEB285" s="425"/>
      <c r="NEC285" s="425"/>
      <c r="NED285" s="425"/>
      <c r="NEE285" s="425"/>
      <c r="NEF285" s="425"/>
      <c r="NEG285" s="425"/>
      <c r="NEH285" s="425"/>
      <c r="NEI285" s="425"/>
      <c r="NEJ285" s="425"/>
      <c r="NEK285" s="425"/>
      <c r="NEL285" s="425"/>
      <c r="NEM285" s="425"/>
      <c r="NEN285" s="425"/>
      <c r="NEO285" s="425"/>
      <c r="NEP285" s="425"/>
      <c r="NEQ285" s="425"/>
      <c r="NER285" s="425"/>
      <c r="NES285" s="425"/>
      <c r="NET285" s="425"/>
      <c r="NEU285" s="425"/>
      <c r="NEV285" s="425"/>
      <c r="NEW285" s="425"/>
      <c r="NEX285" s="425"/>
      <c r="NEY285" s="425"/>
      <c r="NEZ285" s="425"/>
      <c r="NFA285" s="425"/>
      <c r="NFB285" s="425"/>
      <c r="NFC285" s="425"/>
      <c r="NFD285" s="425"/>
      <c r="NFE285" s="425"/>
      <c r="NFF285" s="425"/>
      <c r="NFG285" s="425"/>
      <c r="NFH285" s="425"/>
      <c r="NFI285" s="425"/>
      <c r="NFJ285" s="425"/>
      <c r="NFK285" s="425"/>
      <c r="NFL285" s="425"/>
      <c r="NFM285" s="425"/>
      <c r="NFN285" s="425"/>
      <c r="NFO285" s="425"/>
      <c r="NFP285" s="425"/>
      <c r="NFQ285" s="425"/>
      <c r="NFR285" s="425"/>
      <c r="NFS285" s="425"/>
      <c r="NFT285" s="425"/>
      <c r="NFU285" s="425"/>
      <c r="NFV285" s="425"/>
      <c r="NFW285" s="425"/>
      <c r="NFX285" s="425"/>
      <c r="NFY285" s="425"/>
      <c r="NFZ285" s="425"/>
      <c r="NGA285" s="425"/>
      <c r="NGB285" s="425"/>
      <c r="NGC285" s="425"/>
      <c r="NGD285" s="425"/>
      <c r="NGE285" s="425"/>
      <c r="NGF285" s="425"/>
      <c r="NGG285" s="425"/>
      <c r="NGH285" s="425"/>
      <c r="NGI285" s="425"/>
      <c r="NGJ285" s="425"/>
      <c r="NGK285" s="425"/>
      <c r="NGL285" s="425"/>
      <c r="NGM285" s="425"/>
      <c r="NGN285" s="425"/>
      <c r="NGO285" s="425"/>
      <c r="NGP285" s="425"/>
      <c r="NGQ285" s="425"/>
      <c r="NGR285" s="425"/>
      <c r="NGS285" s="425"/>
      <c r="NGT285" s="425"/>
      <c r="NGU285" s="425"/>
      <c r="NGV285" s="425"/>
      <c r="NGW285" s="425"/>
      <c r="NGX285" s="425"/>
      <c r="NGY285" s="425"/>
      <c r="NGZ285" s="425"/>
      <c r="NHA285" s="425"/>
      <c r="NHB285" s="425"/>
      <c r="NHC285" s="425"/>
      <c r="NHD285" s="425"/>
      <c r="NHE285" s="425"/>
      <c r="NHF285" s="425"/>
      <c r="NHG285" s="425"/>
      <c r="NHH285" s="425"/>
      <c r="NHI285" s="425"/>
      <c r="NHJ285" s="425"/>
      <c r="NHK285" s="425"/>
      <c r="NHL285" s="425"/>
      <c r="NHM285" s="425"/>
      <c r="NHN285" s="425"/>
      <c r="NHO285" s="425"/>
      <c r="NHP285" s="425"/>
      <c r="NHQ285" s="425"/>
      <c r="NHR285" s="425"/>
      <c r="NHS285" s="425"/>
      <c r="NHT285" s="425"/>
      <c r="NHU285" s="425"/>
      <c r="NHV285" s="425"/>
      <c r="NHW285" s="425"/>
      <c r="NHX285" s="425"/>
      <c r="NHY285" s="425"/>
      <c r="NHZ285" s="425"/>
      <c r="NIA285" s="425"/>
      <c r="NIB285" s="425"/>
      <c r="NIC285" s="425"/>
      <c r="NID285" s="425"/>
      <c r="NIE285" s="425"/>
      <c r="NIF285" s="425"/>
      <c r="NIG285" s="425"/>
      <c r="NIH285" s="425"/>
      <c r="NII285" s="425"/>
      <c r="NIJ285" s="425"/>
      <c r="NIK285" s="425"/>
      <c r="NIL285" s="425"/>
      <c r="NIM285" s="425"/>
      <c r="NIN285" s="425"/>
      <c r="NIO285" s="425"/>
      <c r="NIP285" s="425"/>
      <c r="NIQ285" s="425"/>
      <c r="NIR285" s="425"/>
      <c r="NIS285" s="425"/>
      <c r="NIT285" s="425"/>
      <c r="NIU285" s="425"/>
      <c r="NIV285" s="425"/>
      <c r="NIW285" s="425"/>
      <c r="NIX285" s="425"/>
      <c r="NIY285" s="425"/>
      <c r="NIZ285" s="425"/>
      <c r="NJA285" s="425"/>
      <c r="NJB285" s="425"/>
      <c r="NJC285" s="425"/>
      <c r="NJD285" s="425"/>
      <c r="NJE285" s="425"/>
      <c r="NJF285" s="425"/>
      <c r="NJG285" s="425"/>
      <c r="NJH285" s="425"/>
      <c r="NJI285" s="425"/>
      <c r="NJJ285" s="425"/>
      <c r="NJK285" s="425"/>
      <c r="NJL285" s="425"/>
      <c r="NJM285" s="425"/>
      <c r="NJN285" s="425"/>
      <c r="NJO285" s="425"/>
      <c r="NJP285" s="425"/>
      <c r="NJQ285" s="425"/>
      <c r="NJR285" s="425"/>
      <c r="NJS285" s="425"/>
      <c r="NJT285" s="425"/>
      <c r="NJU285" s="425"/>
      <c r="NJV285" s="425"/>
      <c r="NJW285" s="425"/>
      <c r="NJX285" s="425"/>
      <c r="NJY285" s="425"/>
      <c r="NJZ285" s="425"/>
      <c r="NKA285" s="425"/>
      <c r="NKB285" s="425"/>
      <c r="NKC285" s="425"/>
      <c r="NKD285" s="425"/>
      <c r="NKE285" s="425"/>
      <c r="NKF285" s="425"/>
      <c r="NKG285" s="425"/>
      <c r="NKH285" s="425"/>
      <c r="NKI285" s="425"/>
      <c r="NKJ285" s="425"/>
      <c r="NKK285" s="425"/>
      <c r="NKL285" s="425"/>
      <c r="NKM285" s="425"/>
      <c r="NKN285" s="425"/>
      <c r="NKO285" s="425"/>
      <c r="NKP285" s="425"/>
      <c r="NKQ285" s="425"/>
      <c r="NKR285" s="425"/>
      <c r="NKS285" s="425"/>
      <c r="NKT285" s="425"/>
      <c r="NKU285" s="425"/>
      <c r="NKV285" s="425"/>
      <c r="NKW285" s="425"/>
      <c r="NKX285" s="425"/>
      <c r="NKY285" s="425"/>
      <c r="NKZ285" s="425"/>
      <c r="NLA285" s="425"/>
      <c r="NLB285" s="425"/>
      <c r="NLC285" s="425"/>
      <c r="NLD285" s="425"/>
      <c r="NLE285" s="425"/>
      <c r="NLF285" s="425"/>
      <c r="NLG285" s="425"/>
      <c r="NLH285" s="425"/>
      <c r="NLI285" s="425"/>
      <c r="NLJ285" s="425"/>
      <c r="NLK285" s="425"/>
      <c r="NLL285" s="425"/>
      <c r="NLM285" s="425"/>
      <c r="NLN285" s="425"/>
      <c r="NLO285" s="425"/>
      <c r="NLP285" s="425"/>
      <c r="NLQ285" s="425"/>
      <c r="NLR285" s="425"/>
      <c r="NLS285" s="425"/>
      <c r="NLT285" s="425"/>
      <c r="NLU285" s="425"/>
      <c r="NLV285" s="425"/>
      <c r="NLW285" s="425"/>
      <c r="NLX285" s="425"/>
      <c r="NLY285" s="425"/>
      <c r="NLZ285" s="425"/>
      <c r="NMA285" s="425"/>
      <c r="NMB285" s="425"/>
      <c r="NMC285" s="425"/>
      <c r="NMD285" s="425"/>
      <c r="NME285" s="425"/>
      <c r="NMF285" s="425"/>
      <c r="NMG285" s="425"/>
      <c r="NMH285" s="425"/>
      <c r="NMI285" s="425"/>
      <c r="NMJ285" s="425"/>
      <c r="NMK285" s="425"/>
      <c r="NML285" s="425"/>
      <c r="NMM285" s="425"/>
      <c r="NMN285" s="425"/>
      <c r="NMO285" s="425"/>
      <c r="NMP285" s="425"/>
      <c r="NMQ285" s="425"/>
      <c r="NMR285" s="425"/>
      <c r="NMS285" s="425"/>
      <c r="NMT285" s="425"/>
      <c r="NMU285" s="425"/>
      <c r="NMV285" s="425"/>
      <c r="NMW285" s="425"/>
      <c r="NMX285" s="425"/>
      <c r="NMY285" s="425"/>
      <c r="NMZ285" s="425"/>
      <c r="NNA285" s="425"/>
      <c r="NNB285" s="425"/>
      <c r="NNC285" s="425"/>
      <c r="NND285" s="425"/>
      <c r="NNE285" s="425"/>
      <c r="NNF285" s="425"/>
      <c r="NNG285" s="425"/>
      <c r="NNH285" s="425"/>
      <c r="NNI285" s="425"/>
      <c r="NNJ285" s="425"/>
      <c r="NNK285" s="425"/>
      <c r="NNL285" s="425"/>
      <c r="NNM285" s="425"/>
      <c r="NNN285" s="425"/>
      <c r="NNO285" s="425"/>
      <c r="NNP285" s="425"/>
      <c r="NNQ285" s="425"/>
      <c r="NNR285" s="425"/>
      <c r="NNS285" s="425"/>
      <c r="NNT285" s="425"/>
      <c r="NNU285" s="425"/>
      <c r="NNV285" s="425"/>
      <c r="NNW285" s="425"/>
      <c r="NNX285" s="425"/>
      <c r="NNY285" s="425"/>
      <c r="NNZ285" s="425"/>
      <c r="NOA285" s="425"/>
      <c r="NOB285" s="425"/>
      <c r="NOC285" s="425"/>
      <c r="NOD285" s="425"/>
      <c r="NOE285" s="425"/>
      <c r="NOF285" s="425"/>
      <c r="NOG285" s="425"/>
      <c r="NOH285" s="425"/>
      <c r="NOI285" s="425"/>
      <c r="NOJ285" s="425"/>
      <c r="NOK285" s="425"/>
      <c r="NOL285" s="425"/>
      <c r="NOM285" s="425"/>
      <c r="NON285" s="425"/>
      <c r="NOO285" s="425"/>
      <c r="NOP285" s="425"/>
      <c r="NOQ285" s="425"/>
      <c r="NOR285" s="425"/>
      <c r="NOS285" s="425"/>
      <c r="NOT285" s="425"/>
      <c r="NOU285" s="425"/>
      <c r="NOV285" s="425"/>
      <c r="NOW285" s="425"/>
      <c r="NOX285" s="425"/>
      <c r="NOY285" s="425"/>
      <c r="NOZ285" s="425"/>
      <c r="NPA285" s="425"/>
      <c r="NPB285" s="425"/>
      <c r="NPC285" s="425"/>
      <c r="NPD285" s="425"/>
      <c r="NPE285" s="425"/>
      <c r="NPF285" s="425"/>
      <c r="NPG285" s="425"/>
      <c r="NPH285" s="425"/>
      <c r="NPI285" s="425"/>
      <c r="NPJ285" s="425"/>
      <c r="NPK285" s="425"/>
      <c r="NPL285" s="425"/>
      <c r="NPM285" s="425"/>
      <c r="NPN285" s="425"/>
      <c r="NPO285" s="425"/>
      <c r="NPP285" s="425"/>
      <c r="NPQ285" s="425"/>
      <c r="NPR285" s="425"/>
      <c r="NPS285" s="425"/>
      <c r="NPT285" s="425"/>
      <c r="NPU285" s="425"/>
      <c r="NPV285" s="425"/>
      <c r="NPW285" s="425"/>
      <c r="NPX285" s="425"/>
      <c r="NPY285" s="425"/>
      <c r="NPZ285" s="425"/>
      <c r="NQA285" s="425"/>
      <c r="NQB285" s="425"/>
      <c r="NQC285" s="425"/>
      <c r="NQD285" s="425"/>
      <c r="NQE285" s="425"/>
      <c r="NQF285" s="425"/>
      <c r="NQG285" s="425"/>
      <c r="NQH285" s="425"/>
      <c r="NQI285" s="425"/>
      <c r="NQJ285" s="425"/>
      <c r="NQK285" s="425"/>
      <c r="NQL285" s="425"/>
      <c r="NQM285" s="425"/>
      <c r="NQN285" s="425"/>
      <c r="NQO285" s="425"/>
      <c r="NQP285" s="425"/>
      <c r="NQQ285" s="425"/>
      <c r="NQR285" s="425"/>
      <c r="NQS285" s="425"/>
      <c r="NQT285" s="425"/>
      <c r="NQU285" s="425"/>
      <c r="NQV285" s="425"/>
      <c r="NQW285" s="425"/>
      <c r="NQX285" s="425"/>
      <c r="NQY285" s="425"/>
      <c r="NQZ285" s="425"/>
      <c r="NRA285" s="425"/>
      <c r="NRB285" s="425"/>
      <c r="NRC285" s="425"/>
      <c r="NRD285" s="425"/>
      <c r="NRE285" s="425"/>
      <c r="NRF285" s="425"/>
      <c r="NRG285" s="425"/>
      <c r="NRH285" s="425"/>
      <c r="NRI285" s="425"/>
      <c r="NRJ285" s="425"/>
      <c r="NRK285" s="425"/>
      <c r="NRL285" s="425"/>
      <c r="NRM285" s="425"/>
      <c r="NRN285" s="425"/>
      <c r="NRO285" s="425"/>
      <c r="NRP285" s="425"/>
      <c r="NRQ285" s="425"/>
      <c r="NRR285" s="425"/>
      <c r="NRS285" s="425"/>
      <c r="NRT285" s="425"/>
      <c r="NRU285" s="425"/>
      <c r="NRV285" s="425"/>
      <c r="NRW285" s="425"/>
      <c r="NRX285" s="425"/>
      <c r="NRY285" s="425"/>
      <c r="NRZ285" s="425"/>
      <c r="NSA285" s="425"/>
      <c r="NSB285" s="425"/>
      <c r="NSC285" s="425"/>
      <c r="NSD285" s="425"/>
      <c r="NSE285" s="425"/>
      <c r="NSF285" s="425"/>
      <c r="NSG285" s="425"/>
      <c r="NSH285" s="425"/>
      <c r="NSI285" s="425"/>
      <c r="NSJ285" s="425"/>
      <c r="NSK285" s="425"/>
      <c r="NSL285" s="425"/>
      <c r="NSM285" s="425"/>
      <c r="NSN285" s="425"/>
      <c r="NSO285" s="425"/>
      <c r="NSP285" s="425"/>
      <c r="NSQ285" s="425"/>
      <c r="NSR285" s="425"/>
      <c r="NSS285" s="425"/>
      <c r="NST285" s="425"/>
      <c r="NSU285" s="425"/>
      <c r="NSV285" s="425"/>
      <c r="NSW285" s="425"/>
      <c r="NSX285" s="425"/>
      <c r="NSY285" s="425"/>
      <c r="NSZ285" s="425"/>
      <c r="NTA285" s="425"/>
      <c r="NTB285" s="425"/>
      <c r="NTC285" s="425"/>
      <c r="NTD285" s="425"/>
      <c r="NTE285" s="425"/>
      <c r="NTF285" s="425"/>
      <c r="NTG285" s="425"/>
      <c r="NTH285" s="425"/>
      <c r="NTI285" s="425"/>
      <c r="NTJ285" s="425"/>
      <c r="NTK285" s="425"/>
      <c r="NTL285" s="425"/>
      <c r="NTM285" s="425"/>
      <c r="NTN285" s="425"/>
      <c r="NTO285" s="425"/>
      <c r="NTP285" s="425"/>
      <c r="NTQ285" s="425"/>
      <c r="NTR285" s="425"/>
      <c r="NTS285" s="425"/>
      <c r="NTT285" s="425"/>
      <c r="NTU285" s="425"/>
      <c r="NTV285" s="425"/>
      <c r="NTW285" s="425"/>
      <c r="NTX285" s="425"/>
      <c r="NTY285" s="425"/>
      <c r="NTZ285" s="425"/>
      <c r="NUA285" s="425"/>
      <c r="NUB285" s="425"/>
      <c r="NUC285" s="425"/>
      <c r="NUD285" s="425"/>
      <c r="NUE285" s="425"/>
      <c r="NUF285" s="425"/>
      <c r="NUG285" s="425"/>
      <c r="NUH285" s="425"/>
      <c r="NUI285" s="425"/>
      <c r="NUJ285" s="425"/>
      <c r="NUK285" s="425"/>
      <c r="NUL285" s="425"/>
      <c r="NUM285" s="425"/>
      <c r="NUN285" s="425"/>
      <c r="NUO285" s="425"/>
      <c r="NUP285" s="425"/>
      <c r="NUQ285" s="425"/>
      <c r="NUR285" s="425"/>
      <c r="NUS285" s="425"/>
      <c r="NUT285" s="425"/>
      <c r="NUU285" s="425"/>
      <c r="NUV285" s="425"/>
      <c r="NUW285" s="425"/>
      <c r="NUX285" s="425"/>
      <c r="NUY285" s="425"/>
      <c r="NUZ285" s="425"/>
      <c r="NVA285" s="425"/>
      <c r="NVB285" s="425"/>
      <c r="NVC285" s="425"/>
      <c r="NVD285" s="425"/>
      <c r="NVE285" s="425"/>
      <c r="NVF285" s="425"/>
      <c r="NVG285" s="425"/>
      <c r="NVH285" s="425"/>
      <c r="NVI285" s="425"/>
      <c r="NVJ285" s="425"/>
      <c r="NVK285" s="425"/>
      <c r="NVL285" s="425"/>
      <c r="NVM285" s="425"/>
      <c r="NVN285" s="425"/>
      <c r="NVO285" s="425"/>
      <c r="NVP285" s="425"/>
      <c r="NVQ285" s="425"/>
      <c r="NVR285" s="425"/>
      <c r="NVS285" s="425"/>
      <c r="NVT285" s="425"/>
      <c r="NVU285" s="425"/>
      <c r="NVV285" s="425"/>
      <c r="NVW285" s="425"/>
      <c r="NVX285" s="425"/>
      <c r="NVY285" s="425"/>
      <c r="NVZ285" s="425"/>
      <c r="NWA285" s="425"/>
      <c r="NWB285" s="425"/>
      <c r="NWC285" s="425"/>
      <c r="NWD285" s="425"/>
      <c r="NWE285" s="425"/>
      <c r="NWF285" s="425"/>
      <c r="NWG285" s="425"/>
      <c r="NWH285" s="425"/>
      <c r="NWI285" s="425"/>
      <c r="NWJ285" s="425"/>
      <c r="NWK285" s="425"/>
      <c r="NWL285" s="425"/>
      <c r="NWM285" s="425"/>
      <c r="NWN285" s="425"/>
      <c r="NWO285" s="425"/>
      <c r="NWP285" s="425"/>
      <c r="NWQ285" s="425"/>
      <c r="NWR285" s="425"/>
      <c r="NWS285" s="425"/>
      <c r="NWT285" s="425"/>
      <c r="NWU285" s="425"/>
      <c r="NWV285" s="425"/>
      <c r="NWW285" s="425"/>
      <c r="NWX285" s="425"/>
      <c r="NWY285" s="425"/>
      <c r="NWZ285" s="425"/>
      <c r="NXA285" s="425"/>
      <c r="NXB285" s="425"/>
      <c r="NXC285" s="425"/>
      <c r="NXD285" s="425"/>
      <c r="NXE285" s="425"/>
      <c r="NXF285" s="425"/>
      <c r="NXG285" s="425"/>
      <c r="NXH285" s="425"/>
      <c r="NXI285" s="425"/>
      <c r="NXJ285" s="425"/>
      <c r="NXK285" s="425"/>
      <c r="NXL285" s="425"/>
      <c r="NXM285" s="425"/>
      <c r="NXN285" s="425"/>
      <c r="NXO285" s="425"/>
      <c r="NXP285" s="425"/>
      <c r="NXQ285" s="425"/>
      <c r="NXR285" s="425"/>
      <c r="NXS285" s="425"/>
      <c r="NXT285" s="425"/>
      <c r="NXU285" s="425"/>
      <c r="NXV285" s="425"/>
      <c r="NXW285" s="425"/>
      <c r="NXX285" s="425"/>
      <c r="NXY285" s="425"/>
      <c r="NXZ285" s="425"/>
      <c r="NYA285" s="425"/>
      <c r="NYB285" s="425"/>
      <c r="NYC285" s="425"/>
      <c r="NYD285" s="425"/>
      <c r="NYE285" s="425"/>
      <c r="NYF285" s="425"/>
      <c r="NYG285" s="425"/>
      <c r="NYH285" s="425"/>
      <c r="NYI285" s="425"/>
      <c r="NYJ285" s="425"/>
      <c r="NYK285" s="425"/>
      <c r="NYL285" s="425"/>
      <c r="NYM285" s="425"/>
      <c r="NYN285" s="425"/>
      <c r="NYO285" s="425"/>
      <c r="NYP285" s="425"/>
      <c r="NYQ285" s="425"/>
      <c r="NYR285" s="425"/>
      <c r="NYS285" s="425"/>
      <c r="NYT285" s="425"/>
      <c r="NYU285" s="425"/>
      <c r="NYV285" s="425"/>
      <c r="NYW285" s="425"/>
      <c r="NYX285" s="425"/>
      <c r="NYY285" s="425"/>
      <c r="NYZ285" s="425"/>
      <c r="NZA285" s="425"/>
      <c r="NZB285" s="425"/>
      <c r="NZC285" s="425"/>
      <c r="NZD285" s="425"/>
      <c r="NZE285" s="425"/>
      <c r="NZF285" s="425"/>
      <c r="NZG285" s="425"/>
      <c r="NZH285" s="425"/>
      <c r="NZI285" s="425"/>
      <c r="NZJ285" s="425"/>
      <c r="NZK285" s="425"/>
      <c r="NZL285" s="425"/>
      <c r="NZM285" s="425"/>
      <c r="NZN285" s="425"/>
      <c r="NZO285" s="425"/>
      <c r="NZP285" s="425"/>
      <c r="NZQ285" s="425"/>
      <c r="NZR285" s="425"/>
      <c r="NZS285" s="425"/>
      <c r="NZT285" s="425"/>
      <c r="NZU285" s="425"/>
      <c r="NZV285" s="425"/>
      <c r="NZW285" s="425"/>
      <c r="NZX285" s="425"/>
      <c r="NZY285" s="425"/>
      <c r="NZZ285" s="425"/>
      <c r="OAA285" s="425"/>
      <c r="OAB285" s="425"/>
      <c r="OAC285" s="425"/>
      <c r="OAD285" s="425"/>
      <c r="OAE285" s="425"/>
      <c r="OAF285" s="425"/>
      <c r="OAG285" s="425"/>
      <c r="OAH285" s="425"/>
      <c r="OAI285" s="425"/>
      <c r="OAJ285" s="425"/>
      <c r="OAK285" s="425"/>
      <c r="OAL285" s="425"/>
      <c r="OAM285" s="425"/>
      <c r="OAN285" s="425"/>
      <c r="OAO285" s="425"/>
      <c r="OAP285" s="425"/>
      <c r="OAQ285" s="425"/>
      <c r="OAR285" s="425"/>
      <c r="OAS285" s="425"/>
      <c r="OAT285" s="425"/>
      <c r="OAU285" s="425"/>
      <c r="OAV285" s="425"/>
      <c r="OAW285" s="425"/>
      <c r="OAX285" s="425"/>
      <c r="OAY285" s="425"/>
      <c r="OAZ285" s="425"/>
      <c r="OBA285" s="425"/>
      <c r="OBB285" s="425"/>
      <c r="OBC285" s="425"/>
      <c r="OBD285" s="425"/>
      <c r="OBE285" s="425"/>
      <c r="OBF285" s="425"/>
      <c r="OBG285" s="425"/>
      <c r="OBH285" s="425"/>
      <c r="OBI285" s="425"/>
      <c r="OBJ285" s="425"/>
      <c r="OBK285" s="425"/>
      <c r="OBL285" s="425"/>
      <c r="OBM285" s="425"/>
      <c r="OBN285" s="425"/>
      <c r="OBO285" s="425"/>
      <c r="OBP285" s="425"/>
      <c r="OBQ285" s="425"/>
      <c r="OBR285" s="425"/>
      <c r="OBS285" s="425"/>
      <c r="OBT285" s="425"/>
      <c r="OBU285" s="425"/>
      <c r="OBV285" s="425"/>
      <c r="OBW285" s="425"/>
      <c r="OBX285" s="425"/>
      <c r="OBY285" s="425"/>
      <c r="OBZ285" s="425"/>
      <c r="OCA285" s="425"/>
      <c r="OCB285" s="425"/>
      <c r="OCC285" s="425"/>
      <c r="OCD285" s="425"/>
      <c r="OCE285" s="425"/>
      <c r="OCF285" s="425"/>
      <c r="OCG285" s="425"/>
      <c r="OCH285" s="425"/>
      <c r="OCI285" s="425"/>
      <c r="OCJ285" s="425"/>
      <c r="OCK285" s="425"/>
      <c r="OCL285" s="425"/>
      <c r="OCM285" s="425"/>
      <c r="OCN285" s="425"/>
      <c r="OCO285" s="425"/>
      <c r="OCP285" s="425"/>
      <c r="OCQ285" s="425"/>
      <c r="OCR285" s="425"/>
      <c r="OCS285" s="425"/>
      <c r="OCT285" s="425"/>
      <c r="OCU285" s="425"/>
      <c r="OCV285" s="425"/>
      <c r="OCW285" s="425"/>
      <c r="OCX285" s="425"/>
      <c r="OCY285" s="425"/>
      <c r="OCZ285" s="425"/>
      <c r="ODA285" s="425"/>
      <c r="ODB285" s="425"/>
      <c r="ODC285" s="425"/>
      <c r="ODD285" s="425"/>
      <c r="ODE285" s="425"/>
      <c r="ODF285" s="425"/>
      <c r="ODG285" s="425"/>
      <c r="ODH285" s="425"/>
      <c r="ODI285" s="425"/>
      <c r="ODJ285" s="425"/>
      <c r="ODK285" s="425"/>
      <c r="ODL285" s="425"/>
      <c r="ODM285" s="425"/>
      <c r="ODN285" s="425"/>
      <c r="ODO285" s="425"/>
      <c r="ODP285" s="425"/>
      <c r="ODQ285" s="425"/>
      <c r="ODR285" s="425"/>
      <c r="ODS285" s="425"/>
      <c r="ODT285" s="425"/>
      <c r="ODU285" s="425"/>
      <c r="ODV285" s="425"/>
      <c r="ODW285" s="425"/>
      <c r="ODX285" s="425"/>
      <c r="ODY285" s="425"/>
      <c r="ODZ285" s="425"/>
      <c r="OEA285" s="425"/>
      <c r="OEB285" s="425"/>
      <c r="OEC285" s="425"/>
      <c r="OED285" s="425"/>
      <c r="OEE285" s="425"/>
      <c r="OEF285" s="425"/>
      <c r="OEG285" s="425"/>
      <c r="OEH285" s="425"/>
      <c r="OEI285" s="425"/>
      <c r="OEJ285" s="425"/>
      <c r="OEK285" s="425"/>
      <c r="OEL285" s="425"/>
      <c r="OEM285" s="425"/>
      <c r="OEN285" s="425"/>
      <c r="OEO285" s="425"/>
      <c r="OEP285" s="425"/>
      <c r="OEQ285" s="425"/>
      <c r="OER285" s="425"/>
      <c r="OES285" s="425"/>
      <c r="OET285" s="425"/>
      <c r="OEU285" s="425"/>
      <c r="OEV285" s="425"/>
      <c r="OEW285" s="425"/>
      <c r="OEX285" s="425"/>
      <c r="OEY285" s="425"/>
      <c r="OEZ285" s="425"/>
      <c r="OFA285" s="425"/>
      <c r="OFB285" s="425"/>
      <c r="OFC285" s="425"/>
      <c r="OFD285" s="425"/>
      <c r="OFE285" s="425"/>
      <c r="OFF285" s="425"/>
      <c r="OFG285" s="425"/>
      <c r="OFH285" s="425"/>
      <c r="OFI285" s="425"/>
      <c r="OFJ285" s="425"/>
      <c r="OFK285" s="425"/>
      <c r="OFL285" s="425"/>
      <c r="OFM285" s="425"/>
      <c r="OFN285" s="425"/>
      <c r="OFO285" s="425"/>
      <c r="OFP285" s="425"/>
      <c r="OFQ285" s="425"/>
      <c r="OFR285" s="425"/>
      <c r="OFS285" s="425"/>
      <c r="OFT285" s="425"/>
      <c r="OFU285" s="425"/>
      <c r="OFV285" s="425"/>
      <c r="OFW285" s="425"/>
      <c r="OFX285" s="425"/>
      <c r="OFY285" s="425"/>
      <c r="OFZ285" s="425"/>
      <c r="OGA285" s="425"/>
      <c r="OGB285" s="425"/>
      <c r="OGC285" s="425"/>
      <c r="OGD285" s="425"/>
      <c r="OGE285" s="425"/>
      <c r="OGF285" s="425"/>
      <c r="OGG285" s="425"/>
      <c r="OGH285" s="425"/>
      <c r="OGI285" s="425"/>
      <c r="OGJ285" s="425"/>
      <c r="OGK285" s="425"/>
      <c r="OGL285" s="425"/>
      <c r="OGM285" s="425"/>
      <c r="OGN285" s="425"/>
      <c r="OGO285" s="425"/>
      <c r="OGP285" s="425"/>
      <c r="OGQ285" s="425"/>
      <c r="OGR285" s="425"/>
      <c r="OGS285" s="425"/>
      <c r="OGT285" s="425"/>
      <c r="OGU285" s="425"/>
      <c r="OGV285" s="425"/>
      <c r="OGW285" s="425"/>
      <c r="OGX285" s="425"/>
      <c r="OGY285" s="425"/>
      <c r="OGZ285" s="425"/>
      <c r="OHA285" s="425"/>
      <c r="OHB285" s="425"/>
      <c r="OHC285" s="425"/>
      <c r="OHD285" s="425"/>
      <c r="OHE285" s="425"/>
      <c r="OHF285" s="425"/>
      <c r="OHG285" s="425"/>
      <c r="OHH285" s="425"/>
      <c r="OHI285" s="425"/>
      <c r="OHJ285" s="425"/>
      <c r="OHK285" s="425"/>
      <c r="OHL285" s="425"/>
      <c r="OHM285" s="425"/>
      <c r="OHN285" s="425"/>
      <c r="OHO285" s="425"/>
      <c r="OHP285" s="425"/>
      <c r="OHQ285" s="425"/>
      <c r="OHR285" s="425"/>
      <c r="OHS285" s="425"/>
      <c r="OHT285" s="425"/>
      <c r="OHU285" s="425"/>
      <c r="OHV285" s="425"/>
      <c r="OHW285" s="425"/>
      <c r="OHX285" s="425"/>
      <c r="OHY285" s="425"/>
      <c r="OHZ285" s="425"/>
      <c r="OIA285" s="425"/>
      <c r="OIB285" s="425"/>
      <c r="OIC285" s="425"/>
      <c r="OID285" s="425"/>
      <c r="OIE285" s="425"/>
      <c r="OIF285" s="425"/>
      <c r="OIG285" s="425"/>
      <c r="OIH285" s="425"/>
      <c r="OII285" s="425"/>
      <c r="OIJ285" s="425"/>
      <c r="OIK285" s="425"/>
      <c r="OIL285" s="425"/>
      <c r="OIM285" s="425"/>
      <c r="OIN285" s="425"/>
      <c r="OIO285" s="425"/>
      <c r="OIP285" s="425"/>
      <c r="OIQ285" s="425"/>
      <c r="OIR285" s="425"/>
      <c r="OIS285" s="425"/>
      <c r="OIT285" s="425"/>
      <c r="OIU285" s="425"/>
      <c r="OIV285" s="425"/>
      <c r="OIW285" s="425"/>
      <c r="OIX285" s="425"/>
      <c r="OIY285" s="425"/>
      <c r="OIZ285" s="425"/>
      <c r="OJA285" s="425"/>
      <c r="OJB285" s="425"/>
      <c r="OJC285" s="425"/>
      <c r="OJD285" s="425"/>
      <c r="OJE285" s="425"/>
      <c r="OJF285" s="425"/>
      <c r="OJG285" s="425"/>
      <c r="OJH285" s="425"/>
      <c r="OJI285" s="425"/>
      <c r="OJJ285" s="425"/>
      <c r="OJK285" s="425"/>
      <c r="OJL285" s="425"/>
      <c r="OJM285" s="425"/>
      <c r="OJN285" s="425"/>
      <c r="OJO285" s="425"/>
      <c r="OJP285" s="425"/>
      <c r="OJQ285" s="425"/>
      <c r="OJR285" s="425"/>
      <c r="OJS285" s="425"/>
      <c r="OJT285" s="425"/>
      <c r="OJU285" s="425"/>
      <c r="OJV285" s="425"/>
      <c r="OJW285" s="425"/>
      <c r="OJX285" s="425"/>
      <c r="OJY285" s="425"/>
      <c r="OJZ285" s="425"/>
      <c r="OKA285" s="425"/>
      <c r="OKB285" s="425"/>
      <c r="OKC285" s="425"/>
      <c r="OKD285" s="425"/>
      <c r="OKE285" s="425"/>
      <c r="OKF285" s="425"/>
      <c r="OKG285" s="425"/>
      <c r="OKH285" s="425"/>
      <c r="OKI285" s="425"/>
      <c r="OKJ285" s="425"/>
      <c r="OKK285" s="425"/>
      <c r="OKL285" s="425"/>
      <c r="OKM285" s="425"/>
      <c r="OKN285" s="425"/>
      <c r="OKO285" s="425"/>
      <c r="OKP285" s="425"/>
      <c r="OKQ285" s="425"/>
      <c r="OKR285" s="425"/>
      <c r="OKS285" s="425"/>
      <c r="OKT285" s="425"/>
      <c r="OKU285" s="425"/>
      <c r="OKV285" s="425"/>
      <c r="OKW285" s="425"/>
      <c r="OKX285" s="425"/>
      <c r="OKY285" s="425"/>
      <c r="OKZ285" s="425"/>
      <c r="OLA285" s="425"/>
      <c r="OLB285" s="425"/>
      <c r="OLC285" s="425"/>
      <c r="OLD285" s="425"/>
      <c r="OLE285" s="425"/>
      <c r="OLF285" s="425"/>
      <c r="OLG285" s="425"/>
      <c r="OLH285" s="425"/>
      <c r="OLI285" s="425"/>
      <c r="OLJ285" s="425"/>
      <c r="OLK285" s="425"/>
      <c r="OLL285" s="425"/>
      <c r="OLM285" s="425"/>
      <c r="OLN285" s="425"/>
      <c r="OLO285" s="425"/>
      <c r="OLP285" s="425"/>
      <c r="OLQ285" s="425"/>
      <c r="OLR285" s="425"/>
      <c r="OLS285" s="425"/>
      <c r="OLT285" s="425"/>
      <c r="OLU285" s="425"/>
      <c r="OLV285" s="425"/>
      <c r="OLW285" s="425"/>
      <c r="OLX285" s="425"/>
      <c r="OLY285" s="425"/>
      <c r="OLZ285" s="425"/>
      <c r="OMA285" s="425"/>
      <c r="OMB285" s="425"/>
      <c r="OMC285" s="425"/>
      <c r="OMD285" s="425"/>
      <c r="OME285" s="425"/>
      <c r="OMF285" s="425"/>
      <c r="OMG285" s="425"/>
      <c r="OMH285" s="425"/>
      <c r="OMI285" s="425"/>
      <c r="OMJ285" s="425"/>
      <c r="OMK285" s="425"/>
      <c r="OML285" s="425"/>
      <c r="OMM285" s="425"/>
      <c r="OMN285" s="425"/>
      <c r="OMO285" s="425"/>
      <c r="OMP285" s="425"/>
      <c r="OMQ285" s="425"/>
      <c r="OMR285" s="425"/>
      <c r="OMS285" s="425"/>
      <c r="OMT285" s="425"/>
      <c r="OMU285" s="425"/>
      <c r="OMV285" s="425"/>
      <c r="OMW285" s="425"/>
      <c r="OMX285" s="425"/>
      <c r="OMY285" s="425"/>
      <c r="OMZ285" s="425"/>
      <c r="ONA285" s="425"/>
      <c r="ONB285" s="425"/>
      <c r="ONC285" s="425"/>
      <c r="OND285" s="425"/>
      <c r="ONE285" s="425"/>
      <c r="ONF285" s="425"/>
      <c r="ONG285" s="425"/>
      <c r="ONH285" s="425"/>
      <c r="ONI285" s="425"/>
      <c r="ONJ285" s="425"/>
      <c r="ONK285" s="425"/>
      <c r="ONL285" s="425"/>
      <c r="ONM285" s="425"/>
      <c r="ONN285" s="425"/>
      <c r="ONO285" s="425"/>
      <c r="ONP285" s="425"/>
      <c r="ONQ285" s="425"/>
      <c r="ONR285" s="425"/>
      <c r="ONS285" s="425"/>
      <c r="ONT285" s="425"/>
      <c r="ONU285" s="425"/>
      <c r="ONV285" s="425"/>
      <c r="ONW285" s="425"/>
      <c r="ONX285" s="425"/>
      <c r="ONY285" s="425"/>
      <c r="ONZ285" s="425"/>
      <c r="OOA285" s="425"/>
      <c r="OOB285" s="425"/>
      <c r="OOC285" s="425"/>
      <c r="OOD285" s="425"/>
      <c r="OOE285" s="425"/>
      <c r="OOF285" s="425"/>
      <c r="OOG285" s="425"/>
      <c r="OOH285" s="425"/>
      <c r="OOI285" s="425"/>
      <c r="OOJ285" s="425"/>
      <c r="OOK285" s="425"/>
      <c r="OOL285" s="425"/>
      <c r="OOM285" s="425"/>
      <c r="OON285" s="425"/>
      <c r="OOO285" s="425"/>
      <c r="OOP285" s="425"/>
      <c r="OOQ285" s="425"/>
      <c r="OOR285" s="425"/>
      <c r="OOS285" s="425"/>
      <c r="OOT285" s="425"/>
      <c r="OOU285" s="425"/>
      <c r="OOV285" s="425"/>
      <c r="OOW285" s="425"/>
      <c r="OOX285" s="425"/>
      <c r="OOY285" s="425"/>
      <c r="OOZ285" s="425"/>
      <c r="OPA285" s="425"/>
      <c r="OPB285" s="425"/>
      <c r="OPC285" s="425"/>
      <c r="OPD285" s="425"/>
      <c r="OPE285" s="425"/>
      <c r="OPF285" s="425"/>
      <c r="OPG285" s="425"/>
      <c r="OPH285" s="425"/>
      <c r="OPI285" s="425"/>
      <c r="OPJ285" s="425"/>
      <c r="OPK285" s="425"/>
      <c r="OPL285" s="425"/>
      <c r="OPM285" s="425"/>
      <c r="OPN285" s="425"/>
      <c r="OPO285" s="425"/>
      <c r="OPP285" s="425"/>
      <c r="OPQ285" s="425"/>
      <c r="OPR285" s="425"/>
      <c r="OPS285" s="425"/>
      <c r="OPT285" s="425"/>
      <c r="OPU285" s="425"/>
      <c r="OPV285" s="425"/>
      <c r="OPW285" s="425"/>
      <c r="OPX285" s="425"/>
      <c r="OPY285" s="425"/>
      <c r="OPZ285" s="425"/>
      <c r="OQA285" s="425"/>
      <c r="OQB285" s="425"/>
      <c r="OQC285" s="425"/>
      <c r="OQD285" s="425"/>
      <c r="OQE285" s="425"/>
      <c r="OQF285" s="425"/>
      <c r="OQG285" s="425"/>
      <c r="OQH285" s="425"/>
      <c r="OQI285" s="425"/>
      <c r="OQJ285" s="425"/>
      <c r="OQK285" s="425"/>
      <c r="OQL285" s="425"/>
      <c r="OQM285" s="425"/>
      <c r="OQN285" s="425"/>
      <c r="OQO285" s="425"/>
      <c r="OQP285" s="425"/>
      <c r="OQQ285" s="425"/>
      <c r="OQR285" s="425"/>
      <c r="OQS285" s="425"/>
      <c r="OQT285" s="425"/>
      <c r="OQU285" s="425"/>
      <c r="OQV285" s="425"/>
      <c r="OQW285" s="425"/>
      <c r="OQX285" s="425"/>
      <c r="OQY285" s="425"/>
      <c r="OQZ285" s="425"/>
      <c r="ORA285" s="425"/>
      <c r="ORB285" s="425"/>
      <c r="ORC285" s="425"/>
      <c r="ORD285" s="425"/>
      <c r="ORE285" s="425"/>
      <c r="ORF285" s="425"/>
      <c r="ORG285" s="425"/>
      <c r="ORH285" s="425"/>
      <c r="ORI285" s="425"/>
      <c r="ORJ285" s="425"/>
      <c r="ORK285" s="425"/>
      <c r="ORL285" s="425"/>
      <c r="ORM285" s="425"/>
      <c r="ORN285" s="425"/>
      <c r="ORO285" s="425"/>
      <c r="ORP285" s="425"/>
      <c r="ORQ285" s="425"/>
      <c r="ORR285" s="425"/>
      <c r="ORS285" s="425"/>
      <c r="ORT285" s="425"/>
      <c r="ORU285" s="425"/>
      <c r="ORV285" s="425"/>
      <c r="ORW285" s="425"/>
      <c r="ORX285" s="425"/>
      <c r="ORY285" s="425"/>
      <c r="ORZ285" s="425"/>
      <c r="OSA285" s="425"/>
      <c r="OSB285" s="425"/>
      <c r="OSC285" s="425"/>
      <c r="OSD285" s="425"/>
      <c r="OSE285" s="425"/>
      <c r="OSF285" s="425"/>
      <c r="OSG285" s="425"/>
      <c r="OSH285" s="425"/>
      <c r="OSI285" s="425"/>
      <c r="OSJ285" s="425"/>
      <c r="OSK285" s="425"/>
      <c r="OSL285" s="425"/>
      <c r="OSM285" s="425"/>
      <c r="OSN285" s="425"/>
      <c r="OSO285" s="425"/>
      <c r="OSP285" s="425"/>
      <c r="OSQ285" s="425"/>
      <c r="OSR285" s="425"/>
      <c r="OSS285" s="425"/>
      <c r="OST285" s="425"/>
      <c r="OSU285" s="425"/>
      <c r="OSV285" s="425"/>
      <c r="OSW285" s="425"/>
      <c r="OSX285" s="425"/>
      <c r="OSY285" s="425"/>
      <c r="OSZ285" s="425"/>
      <c r="OTA285" s="425"/>
      <c r="OTB285" s="425"/>
      <c r="OTC285" s="425"/>
      <c r="OTD285" s="425"/>
      <c r="OTE285" s="425"/>
      <c r="OTF285" s="425"/>
      <c r="OTG285" s="425"/>
      <c r="OTH285" s="425"/>
      <c r="OTI285" s="425"/>
      <c r="OTJ285" s="425"/>
      <c r="OTK285" s="425"/>
      <c r="OTL285" s="425"/>
      <c r="OTM285" s="425"/>
      <c r="OTN285" s="425"/>
      <c r="OTO285" s="425"/>
      <c r="OTP285" s="425"/>
      <c r="OTQ285" s="425"/>
      <c r="OTR285" s="425"/>
      <c r="OTS285" s="425"/>
      <c r="OTT285" s="425"/>
      <c r="OTU285" s="425"/>
      <c r="OTV285" s="425"/>
      <c r="OTW285" s="425"/>
      <c r="OTX285" s="425"/>
      <c r="OTY285" s="425"/>
      <c r="OTZ285" s="425"/>
      <c r="OUA285" s="425"/>
      <c r="OUB285" s="425"/>
      <c r="OUC285" s="425"/>
      <c r="OUD285" s="425"/>
      <c r="OUE285" s="425"/>
      <c r="OUF285" s="425"/>
      <c r="OUG285" s="425"/>
      <c r="OUH285" s="425"/>
      <c r="OUI285" s="425"/>
      <c r="OUJ285" s="425"/>
      <c r="OUK285" s="425"/>
      <c r="OUL285" s="425"/>
      <c r="OUM285" s="425"/>
      <c r="OUN285" s="425"/>
      <c r="OUO285" s="425"/>
      <c r="OUP285" s="425"/>
      <c r="OUQ285" s="425"/>
      <c r="OUR285" s="425"/>
      <c r="OUS285" s="425"/>
      <c r="OUT285" s="425"/>
      <c r="OUU285" s="425"/>
      <c r="OUV285" s="425"/>
      <c r="OUW285" s="425"/>
      <c r="OUX285" s="425"/>
      <c r="OUY285" s="425"/>
      <c r="OUZ285" s="425"/>
      <c r="OVA285" s="425"/>
      <c r="OVB285" s="425"/>
      <c r="OVC285" s="425"/>
      <c r="OVD285" s="425"/>
      <c r="OVE285" s="425"/>
      <c r="OVF285" s="425"/>
      <c r="OVG285" s="425"/>
      <c r="OVH285" s="425"/>
      <c r="OVI285" s="425"/>
      <c r="OVJ285" s="425"/>
      <c r="OVK285" s="425"/>
      <c r="OVL285" s="425"/>
      <c r="OVM285" s="425"/>
      <c r="OVN285" s="425"/>
      <c r="OVO285" s="425"/>
      <c r="OVP285" s="425"/>
      <c r="OVQ285" s="425"/>
      <c r="OVR285" s="425"/>
      <c r="OVS285" s="425"/>
      <c r="OVT285" s="425"/>
      <c r="OVU285" s="425"/>
      <c r="OVV285" s="425"/>
      <c r="OVW285" s="425"/>
      <c r="OVX285" s="425"/>
      <c r="OVY285" s="425"/>
      <c r="OVZ285" s="425"/>
      <c r="OWA285" s="425"/>
      <c r="OWB285" s="425"/>
      <c r="OWC285" s="425"/>
      <c r="OWD285" s="425"/>
      <c r="OWE285" s="425"/>
      <c r="OWF285" s="425"/>
      <c r="OWG285" s="425"/>
      <c r="OWH285" s="425"/>
      <c r="OWI285" s="425"/>
      <c r="OWJ285" s="425"/>
      <c r="OWK285" s="425"/>
      <c r="OWL285" s="425"/>
      <c r="OWM285" s="425"/>
      <c r="OWN285" s="425"/>
      <c r="OWO285" s="425"/>
      <c r="OWP285" s="425"/>
      <c r="OWQ285" s="425"/>
      <c r="OWR285" s="425"/>
      <c r="OWS285" s="425"/>
      <c r="OWT285" s="425"/>
      <c r="OWU285" s="425"/>
      <c r="OWV285" s="425"/>
      <c r="OWW285" s="425"/>
      <c r="OWX285" s="425"/>
      <c r="OWY285" s="425"/>
      <c r="OWZ285" s="425"/>
      <c r="OXA285" s="425"/>
      <c r="OXB285" s="425"/>
      <c r="OXC285" s="425"/>
      <c r="OXD285" s="425"/>
      <c r="OXE285" s="425"/>
      <c r="OXF285" s="425"/>
      <c r="OXG285" s="425"/>
      <c r="OXH285" s="425"/>
      <c r="OXI285" s="425"/>
      <c r="OXJ285" s="425"/>
      <c r="OXK285" s="425"/>
      <c r="OXL285" s="425"/>
      <c r="OXM285" s="425"/>
      <c r="OXN285" s="425"/>
      <c r="OXO285" s="425"/>
      <c r="OXP285" s="425"/>
      <c r="OXQ285" s="425"/>
      <c r="OXR285" s="425"/>
      <c r="OXS285" s="425"/>
      <c r="OXT285" s="425"/>
      <c r="OXU285" s="425"/>
      <c r="OXV285" s="425"/>
      <c r="OXW285" s="425"/>
      <c r="OXX285" s="425"/>
      <c r="OXY285" s="425"/>
      <c r="OXZ285" s="425"/>
      <c r="OYA285" s="425"/>
      <c r="OYB285" s="425"/>
      <c r="OYC285" s="425"/>
      <c r="OYD285" s="425"/>
      <c r="OYE285" s="425"/>
      <c r="OYF285" s="425"/>
      <c r="OYG285" s="425"/>
      <c r="OYH285" s="425"/>
      <c r="OYI285" s="425"/>
      <c r="OYJ285" s="425"/>
      <c r="OYK285" s="425"/>
      <c r="OYL285" s="425"/>
      <c r="OYM285" s="425"/>
      <c r="OYN285" s="425"/>
      <c r="OYO285" s="425"/>
      <c r="OYP285" s="425"/>
      <c r="OYQ285" s="425"/>
      <c r="OYR285" s="425"/>
      <c r="OYS285" s="425"/>
      <c r="OYT285" s="425"/>
      <c r="OYU285" s="425"/>
      <c r="OYV285" s="425"/>
      <c r="OYW285" s="425"/>
      <c r="OYX285" s="425"/>
      <c r="OYY285" s="425"/>
      <c r="OYZ285" s="425"/>
      <c r="OZA285" s="425"/>
      <c r="OZB285" s="425"/>
      <c r="OZC285" s="425"/>
      <c r="OZD285" s="425"/>
      <c r="OZE285" s="425"/>
      <c r="OZF285" s="425"/>
      <c r="OZG285" s="425"/>
      <c r="OZH285" s="425"/>
      <c r="OZI285" s="425"/>
      <c r="OZJ285" s="425"/>
      <c r="OZK285" s="425"/>
      <c r="OZL285" s="425"/>
      <c r="OZM285" s="425"/>
      <c r="OZN285" s="425"/>
      <c r="OZO285" s="425"/>
      <c r="OZP285" s="425"/>
      <c r="OZQ285" s="425"/>
      <c r="OZR285" s="425"/>
      <c r="OZS285" s="425"/>
      <c r="OZT285" s="425"/>
      <c r="OZU285" s="425"/>
      <c r="OZV285" s="425"/>
      <c r="OZW285" s="425"/>
      <c r="OZX285" s="425"/>
      <c r="OZY285" s="425"/>
      <c r="OZZ285" s="425"/>
      <c r="PAA285" s="425"/>
      <c r="PAB285" s="425"/>
      <c r="PAC285" s="425"/>
      <c r="PAD285" s="425"/>
      <c r="PAE285" s="425"/>
      <c r="PAF285" s="425"/>
      <c r="PAG285" s="425"/>
      <c r="PAH285" s="425"/>
      <c r="PAI285" s="425"/>
      <c r="PAJ285" s="425"/>
      <c r="PAK285" s="425"/>
      <c r="PAL285" s="425"/>
      <c r="PAM285" s="425"/>
      <c r="PAN285" s="425"/>
      <c r="PAO285" s="425"/>
      <c r="PAP285" s="425"/>
      <c r="PAQ285" s="425"/>
      <c r="PAR285" s="425"/>
      <c r="PAS285" s="425"/>
      <c r="PAT285" s="425"/>
      <c r="PAU285" s="425"/>
      <c r="PAV285" s="425"/>
      <c r="PAW285" s="425"/>
      <c r="PAX285" s="425"/>
      <c r="PAY285" s="425"/>
      <c r="PAZ285" s="425"/>
      <c r="PBA285" s="425"/>
      <c r="PBB285" s="425"/>
      <c r="PBC285" s="425"/>
      <c r="PBD285" s="425"/>
      <c r="PBE285" s="425"/>
      <c r="PBF285" s="425"/>
      <c r="PBG285" s="425"/>
      <c r="PBH285" s="425"/>
      <c r="PBI285" s="425"/>
      <c r="PBJ285" s="425"/>
      <c r="PBK285" s="425"/>
      <c r="PBL285" s="425"/>
      <c r="PBM285" s="425"/>
      <c r="PBN285" s="425"/>
      <c r="PBO285" s="425"/>
      <c r="PBP285" s="425"/>
      <c r="PBQ285" s="425"/>
      <c r="PBR285" s="425"/>
      <c r="PBS285" s="425"/>
      <c r="PBT285" s="425"/>
      <c r="PBU285" s="425"/>
      <c r="PBV285" s="425"/>
      <c r="PBW285" s="425"/>
      <c r="PBX285" s="425"/>
      <c r="PBY285" s="425"/>
      <c r="PBZ285" s="425"/>
      <c r="PCA285" s="425"/>
      <c r="PCB285" s="425"/>
      <c r="PCC285" s="425"/>
      <c r="PCD285" s="425"/>
      <c r="PCE285" s="425"/>
      <c r="PCF285" s="425"/>
      <c r="PCG285" s="425"/>
      <c r="PCH285" s="425"/>
      <c r="PCI285" s="425"/>
      <c r="PCJ285" s="425"/>
      <c r="PCK285" s="425"/>
      <c r="PCL285" s="425"/>
      <c r="PCM285" s="425"/>
      <c r="PCN285" s="425"/>
      <c r="PCO285" s="425"/>
      <c r="PCP285" s="425"/>
      <c r="PCQ285" s="425"/>
      <c r="PCR285" s="425"/>
      <c r="PCS285" s="425"/>
      <c r="PCT285" s="425"/>
      <c r="PCU285" s="425"/>
      <c r="PCV285" s="425"/>
      <c r="PCW285" s="425"/>
      <c r="PCX285" s="425"/>
      <c r="PCY285" s="425"/>
      <c r="PCZ285" s="425"/>
      <c r="PDA285" s="425"/>
      <c r="PDB285" s="425"/>
      <c r="PDC285" s="425"/>
      <c r="PDD285" s="425"/>
      <c r="PDE285" s="425"/>
      <c r="PDF285" s="425"/>
      <c r="PDG285" s="425"/>
      <c r="PDH285" s="425"/>
      <c r="PDI285" s="425"/>
      <c r="PDJ285" s="425"/>
      <c r="PDK285" s="425"/>
      <c r="PDL285" s="425"/>
      <c r="PDM285" s="425"/>
      <c r="PDN285" s="425"/>
      <c r="PDO285" s="425"/>
      <c r="PDP285" s="425"/>
      <c r="PDQ285" s="425"/>
      <c r="PDR285" s="425"/>
      <c r="PDS285" s="425"/>
      <c r="PDT285" s="425"/>
      <c r="PDU285" s="425"/>
      <c r="PDV285" s="425"/>
      <c r="PDW285" s="425"/>
      <c r="PDX285" s="425"/>
      <c r="PDY285" s="425"/>
      <c r="PDZ285" s="425"/>
      <c r="PEA285" s="425"/>
      <c r="PEB285" s="425"/>
      <c r="PEC285" s="425"/>
      <c r="PED285" s="425"/>
      <c r="PEE285" s="425"/>
      <c r="PEF285" s="425"/>
      <c r="PEG285" s="425"/>
      <c r="PEH285" s="425"/>
      <c r="PEI285" s="425"/>
      <c r="PEJ285" s="425"/>
      <c r="PEK285" s="425"/>
      <c r="PEL285" s="425"/>
      <c r="PEM285" s="425"/>
      <c r="PEN285" s="425"/>
      <c r="PEO285" s="425"/>
      <c r="PEP285" s="425"/>
      <c r="PEQ285" s="425"/>
      <c r="PER285" s="425"/>
      <c r="PES285" s="425"/>
      <c r="PET285" s="425"/>
      <c r="PEU285" s="425"/>
      <c r="PEV285" s="425"/>
      <c r="PEW285" s="425"/>
      <c r="PEX285" s="425"/>
      <c r="PEY285" s="425"/>
      <c r="PEZ285" s="425"/>
      <c r="PFA285" s="425"/>
      <c r="PFB285" s="425"/>
      <c r="PFC285" s="425"/>
      <c r="PFD285" s="425"/>
      <c r="PFE285" s="425"/>
      <c r="PFF285" s="425"/>
      <c r="PFG285" s="425"/>
      <c r="PFH285" s="425"/>
      <c r="PFI285" s="425"/>
      <c r="PFJ285" s="425"/>
      <c r="PFK285" s="425"/>
      <c r="PFL285" s="425"/>
      <c r="PFM285" s="425"/>
      <c r="PFN285" s="425"/>
      <c r="PFO285" s="425"/>
      <c r="PFP285" s="425"/>
      <c r="PFQ285" s="425"/>
      <c r="PFR285" s="425"/>
      <c r="PFS285" s="425"/>
      <c r="PFT285" s="425"/>
      <c r="PFU285" s="425"/>
      <c r="PFV285" s="425"/>
      <c r="PFW285" s="425"/>
      <c r="PFX285" s="425"/>
      <c r="PFY285" s="425"/>
      <c r="PFZ285" s="425"/>
      <c r="PGA285" s="425"/>
      <c r="PGB285" s="425"/>
      <c r="PGC285" s="425"/>
      <c r="PGD285" s="425"/>
      <c r="PGE285" s="425"/>
      <c r="PGF285" s="425"/>
      <c r="PGG285" s="425"/>
      <c r="PGH285" s="425"/>
      <c r="PGI285" s="425"/>
      <c r="PGJ285" s="425"/>
      <c r="PGK285" s="425"/>
      <c r="PGL285" s="425"/>
      <c r="PGM285" s="425"/>
      <c r="PGN285" s="425"/>
      <c r="PGO285" s="425"/>
      <c r="PGP285" s="425"/>
      <c r="PGQ285" s="425"/>
      <c r="PGR285" s="425"/>
      <c r="PGS285" s="425"/>
      <c r="PGT285" s="425"/>
      <c r="PGU285" s="425"/>
      <c r="PGV285" s="425"/>
      <c r="PGW285" s="425"/>
      <c r="PGX285" s="425"/>
      <c r="PGY285" s="425"/>
      <c r="PGZ285" s="425"/>
      <c r="PHA285" s="425"/>
      <c r="PHB285" s="425"/>
      <c r="PHC285" s="425"/>
      <c r="PHD285" s="425"/>
      <c r="PHE285" s="425"/>
      <c r="PHF285" s="425"/>
      <c r="PHG285" s="425"/>
      <c r="PHH285" s="425"/>
      <c r="PHI285" s="425"/>
      <c r="PHJ285" s="425"/>
      <c r="PHK285" s="425"/>
      <c r="PHL285" s="425"/>
      <c r="PHM285" s="425"/>
      <c r="PHN285" s="425"/>
      <c r="PHO285" s="425"/>
      <c r="PHP285" s="425"/>
      <c r="PHQ285" s="425"/>
      <c r="PHR285" s="425"/>
      <c r="PHS285" s="425"/>
      <c r="PHT285" s="425"/>
      <c r="PHU285" s="425"/>
      <c r="PHV285" s="425"/>
      <c r="PHW285" s="425"/>
      <c r="PHX285" s="425"/>
      <c r="PHY285" s="425"/>
      <c r="PHZ285" s="425"/>
      <c r="PIA285" s="425"/>
      <c r="PIB285" s="425"/>
      <c r="PIC285" s="425"/>
      <c r="PID285" s="425"/>
      <c r="PIE285" s="425"/>
      <c r="PIF285" s="425"/>
      <c r="PIG285" s="425"/>
      <c r="PIH285" s="425"/>
      <c r="PII285" s="425"/>
      <c r="PIJ285" s="425"/>
      <c r="PIK285" s="425"/>
      <c r="PIL285" s="425"/>
      <c r="PIM285" s="425"/>
      <c r="PIN285" s="425"/>
      <c r="PIO285" s="425"/>
      <c r="PIP285" s="425"/>
      <c r="PIQ285" s="425"/>
      <c r="PIR285" s="425"/>
      <c r="PIS285" s="425"/>
      <c r="PIT285" s="425"/>
      <c r="PIU285" s="425"/>
      <c r="PIV285" s="425"/>
      <c r="PIW285" s="425"/>
      <c r="PIX285" s="425"/>
      <c r="PIY285" s="425"/>
      <c r="PIZ285" s="425"/>
      <c r="PJA285" s="425"/>
      <c r="PJB285" s="425"/>
      <c r="PJC285" s="425"/>
      <c r="PJD285" s="425"/>
      <c r="PJE285" s="425"/>
      <c r="PJF285" s="425"/>
      <c r="PJG285" s="425"/>
      <c r="PJH285" s="425"/>
      <c r="PJI285" s="425"/>
      <c r="PJJ285" s="425"/>
      <c r="PJK285" s="425"/>
      <c r="PJL285" s="425"/>
      <c r="PJM285" s="425"/>
      <c r="PJN285" s="425"/>
      <c r="PJO285" s="425"/>
      <c r="PJP285" s="425"/>
      <c r="PJQ285" s="425"/>
      <c r="PJR285" s="425"/>
      <c r="PJS285" s="425"/>
      <c r="PJT285" s="425"/>
      <c r="PJU285" s="425"/>
      <c r="PJV285" s="425"/>
      <c r="PJW285" s="425"/>
      <c r="PJX285" s="425"/>
      <c r="PJY285" s="425"/>
      <c r="PJZ285" s="425"/>
      <c r="PKA285" s="425"/>
      <c r="PKB285" s="425"/>
      <c r="PKC285" s="425"/>
      <c r="PKD285" s="425"/>
      <c r="PKE285" s="425"/>
      <c r="PKF285" s="425"/>
      <c r="PKG285" s="425"/>
      <c r="PKH285" s="425"/>
      <c r="PKI285" s="425"/>
      <c r="PKJ285" s="425"/>
      <c r="PKK285" s="425"/>
      <c r="PKL285" s="425"/>
      <c r="PKM285" s="425"/>
      <c r="PKN285" s="425"/>
      <c r="PKO285" s="425"/>
      <c r="PKP285" s="425"/>
      <c r="PKQ285" s="425"/>
      <c r="PKR285" s="425"/>
      <c r="PKS285" s="425"/>
      <c r="PKT285" s="425"/>
      <c r="PKU285" s="425"/>
      <c r="PKV285" s="425"/>
      <c r="PKW285" s="425"/>
      <c r="PKX285" s="425"/>
      <c r="PKY285" s="425"/>
      <c r="PKZ285" s="425"/>
      <c r="PLA285" s="425"/>
      <c r="PLB285" s="425"/>
      <c r="PLC285" s="425"/>
      <c r="PLD285" s="425"/>
      <c r="PLE285" s="425"/>
      <c r="PLF285" s="425"/>
      <c r="PLG285" s="425"/>
      <c r="PLH285" s="425"/>
      <c r="PLI285" s="425"/>
      <c r="PLJ285" s="425"/>
      <c r="PLK285" s="425"/>
      <c r="PLL285" s="425"/>
      <c r="PLM285" s="425"/>
      <c r="PLN285" s="425"/>
      <c r="PLO285" s="425"/>
      <c r="PLP285" s="425"/>
      <c r="PLQ285" s="425"/>
      <c r="PLR285" s="425"/>
      <c r="PLS285" s="425"/>
      <c r="PLT285" s="425"/>
      <c r="PLU285" s="425"/>
      <c r="PLV285" s="425"/>
      <c r="PLW285" s="425"/>
      <c r="PLX285" s="425"/>
      <c r="PLY285" s="425"/>
      <c r="PLZ285" s="425"/>
      <c r="PMA285" s="425"/>
      <c r="PMB285" s="425"/>
      <c r="PMC285" s="425"/>
      <c r="PMD285" s="425"/>
      <c r="PME285" s="425"/>
      <c r="PMF285" s="425"/>
      <c r="PMG285" s="425"/>
      <c r="PMH285" s="425"/>
      <c r="PMI285" s="425"/>
      <c r="PMJ285" s="425"/>
      <c r="PMK285" s="425"/>
      <c r="PML285" s="425"/>
      <c r="PMM285" s="425"/>
      <c r="PMN285" s="425"/>
      <c r="PMO285" s="425"/>
      <c r="PMP285" s="425"/>
      <c r="PMQ285" s="425"/>
      <c r="PMR285" s="425"/>
      <c r="PMS285" s="425"/>
      <c r="PMT285" s="425"/>
      <c r="PMU285" s="425"/>
      <c r="PMV285" s="425"/>
      <c r="PMW285" s="425"/>
      <c r="PMX285" s="425"/>
      <c r="PMY285" s="425"/>
      <c r="PMZ285" s="425"/>
      <c r="PNA285" s="425"/>
      <c r="PNB285" s="425"/>
      <c r="PNC285" s="425"/>
      <c r="PND285" s="425"/>
      <c r="PNE285" s="425"/>
      <c r="PNF285" s="425"/>
      <c r="PNG285" s="425"/>
      <c r="PNH285" s="425"/>
      <c r="PNI285" s="425"/>
      <c r="PNJ285" s="425"/>
      <c r="PNK285" s="425"/>
      <c r="PNL285" s="425"/>
      <c r="PNM285" s="425"/>
      <c r="PNN285" s="425"/>
      <c r="PNO285" s="425"/>
      <c r="PNP285" s="425"/>
      <c r="PNQ285" s="425"/>
      <c r="PNR285" s="425"/>
      <c r="PNS285" s="425"/>
      <c r="PNT285" s="425"/>
      <c r="PNU285" s="425"/>
      <c r="PNV285" s="425"/>
      <c r="PNW285" s="425"/>
      <c r="PNX285" s="425"/>
      <c r="PNY285" s="425"/>
      <c r="PNZ285" s="425"/>
      <c r="POA285" s="425"/>
      <c r="POB285" s="425"/>
      <c r="POC285" s="425"/>
      <c r="POD285" s="425"/>
      <c r="POE285" s="425"/>
      <c r="POF285" s="425"/>
      <c r="POG285" s="425"/>
      <c r="POH285" s="425"/>
      <c r="POI285" s="425"/>
      <c r="POJ285" s="425"/>
      <c r="POK285" s="425"/>
      <c r="POL285" s="425"/>
      <c r="POM285" s="425"/>
      <c r="PON285" s="425"/>
      <c r="POO285" s="425"/>
      <c r="POP285" s="425"/>
      <c r="POQ285" s="425"/>
      <c r="POR285" s="425"/>
      <c r="POS285" s="425"/>
      <c r="POT285" s="425"/>
      <c r="POU285" s="425"/>
      <c r="POV285" s="425"/>
      <c r="POW285" s="425"/>
      <c r="POX285" s="425"/>
      <c r="POY285" s="425"/>
      <c r="POZ285" s="425"/>
      <c r="PPA285" s="425"/>
      <c r="PPB285" s="425"/>
      <c r="PPC285" s="425"/>
      <c r="PPD285" s="425"/>
      <c r="PPE285" s="425"/>
      <c r="PPF285" s="425"/>
      <c r="PPG285" s="425"/>
      <c r="PPH285" s="425"/>
      <c r="PPI285" s="425"/>
      <c r="PPJ285" s="425"/>
      <c r="PPK285" s="425"/>
      <c r="PPL285" s="425"/>
      <c r="PPM285" s="425"/>
      <c r="PPN285" s="425"/>
      <c r="PPO285" s="425"/>
      <c r="PPP285" s="425"/>
      <c r="PPQ285" s="425"/>
      <c r="PPR285" s="425"/>
      <c r="PPS285" s="425"/>
      <c r="PPT285" s="425"/>
      <c r="PPU285" s="425"/>
      <c r="PPV285" s="425"/>
      <c r="PPW285" s="425"/>
      <c r="PPX285" s="425"/>
      <c r="PPY285" s="425"/>
      <c r="PPZ285" s="425"/>
      <c r="PQA285" s="425"/>
      <c r="PQB285" s="425"/>
      <c r="PQC285" s="425"/>
      <c r="PQD285" s="425"/>
      <c r="PQE285" s="425"/>
      <c r="PQF285" s="425"/>
      <c r="PQG285" s="425"/>
      <c r="PQH285" s="425"/>
      <c r="PQI285" s="425"/>
      <c r="PQJ285" s="425"/>
      <c r="PQK285" s="425"/>
      <c r="PQL285" s="425"/>
      <c r="PQM285" s="425"/>
      <c r="PQN285" s="425"/>
      <c r="PQO285" s="425"/>
      <c r="PQP285" s="425"/>
      <c r="PQQ285" s="425"/>
      <c r="PQR285" s="425"/>
      <c r="PQS285" s="425"/>
      <c r="PQT285" s="425"/>
      <c r="PQU285" s="425"/>
      <c r="PQV285" s="425"/>
      <c r="PQW285" s="425"/>
      <c r="PQX285" s="425"/>
      <c r="PQY285" s="425"/>
      <c r="PQZ285" s="425"/>
      <c r="PRA285" s="425"/>
      <c r="PRB285" s="425"/>
      <c r="PRC285" s="425"/>
      <c r="PRD285" s="425"/>
      <c r="PRE285" s="425"/>
      <c r="PRF285" s="425"/>
      <c r="PRG285" s="425"/>
      <c r="PRH285" s="425"/>
      <c r="PRI285" s="425"/>
      <c r="PRJ285" s="425"/>
      <c r="PRK285" s="425"/>
      <c r="PRL285" s="425"/>
      <c r="PRM285" s="425"/>
      <c r="PRN285" s="425"/>
      <c r="PRO285" s="425"/>
      <c r="PRP285" s="425"/>
      <c r="PRQ285" s="425"/>
      <c r="PRR285" s="425"/>
      <c r="PRS285" s="425"/>
      <c r="PRT285" s="425"/>
      <c r="PRU285" s="425"/>
      <c r="PRV285" s="425"/>
      <c r="PRW285" s="425"/>
      <c r="PRX285" s="425"/>
      <c r="PRY285" s="425"/>
      <c r="PRZ285" s="425"/>
      <c r="PSA285" s="425"/>
      <c r="PSB285" s="425"/>
      <c r="PSC285" s="425"/>
      <c r="PSD285" s="425"/>
      <c r="PSE285" s="425"/>
      <c r="PSF285" s="425"/>
      <c r="PSG285" s="425"/>
      <c r="PSH285" s="425"/>
      <c r="PSI285" s="425"/>
      <c r="PSJ285" s="425"/>
      <c r="PSK285" s="425"/>
      <c r="PSL285" s="425"/>
      <c r="PSM285" s="425"/>
      <c r="PSN285" s="425"/>
      <c r="PSO285" s="425"/>
      <c r="PSP285" s="425"/>
      <c r="PSQ285" s="425"/>
      <c r="PSR285" s="425"/>
      <c r="PSS285" s="425"/>
      <c r="PST285" s="425"/>
      <c r="PSU285" s="425"/>
      <c r="PSV285" s="425"/>
      <c r="PSW285" s="425"/>
      <c r="PSX285" s="425"/>
      <c r="PSY285" s="425"/>
      <c r="PSZ285" s="425"/>
      <c r="PTA285" s="425"/>
      <c r="PTB285" s="425"/>
      <c r="PTC285" s="425"/>
      <c r="PTD285" s="425"/>
      <c r="PTE285" s="425"/>
      <c r="PTF285" s="425"/>
      <c r="PTG285" s="425"/>
      <c r="PTH285" s="425"/>
      <c r="PTI285" s="425"/>
      <c r="PTJ285" s="425"/>
      <c r="PTK285" s="425"/>
      <c r="PTL285" s="425"/>
      <c r="PTM285" s="425"/>
      <c r="PTN285" s="425"/>
      <c r="PTO285" s="425"/>
      <c r="PTP285" s="425"/>
      <c r="PTQ285" s="425"/>
      <c r="PTR285" s="425"/>
      <c r="PTS285" s="425"/>
      <c r="PTT285" s="425"/>
      <c r="PTU285" s="425"/>
      <c r="PTV285" s="425"/>
      <c r="PTW285" s="425"/>
      <c r="PTX285" s="425"/>
      <c r="PTY285" s="425"/>
      <c r="PTZ285" s="425"/>
      <c r="PUA285" s="425"/>
      <c r="PUB285" s="425"/>
      <c r="PUC285" s="425"/>
      <c r="PUD285" s="425"/>
      <c r="PUE285" s="425"/>
      <c r="PUF285" s="425"/>
      <c r="PUG285" s="425"/>
      <c r="PUH285" s="425"/>
      <c r="PUI285" s="425"/>
      <c r="PUJ285" s="425"/>
      <c r="PUK285" s="425"/>
      <c r="PUL285" s="425"/>
      <c r="PUM285" s="425"/>
      <c r="PUN285" s="425"/>
      <c r="PUO285" s="425"/>
      <c r="PUP285" s="425"/>
      <c r="PUQ285" s="425"/>
      <c r="PUR285" s="425"/>
      <c r="PUS285" s="425"/>
      <c r="PUT285" s="425"/>
      <c r="PUU285" s="425"/>
      <c r="PUV285" s="425"/>
      <c r="PUW285" s="425"/>
      <c r="PUX285" s="425"/>
      <c r="PUY285" s="425"/>
      <c r="PUZ285" s="425"/>
      <c r="PVA285" s="425"/>
      <c r="PVB285" s="425"/>
      <c r="PVC285" s="425"/>
      <c r="PVD285" s="425"/>
      <c r="PVE285" s="425"/>
      <c r="PVF285" s="425"/>
      <c r="PVG285" s="425"/>
      <c r="PVH285" s="425"/>
      <c r="PVI285" s="425"/>
      <c r="PVJ285" s="425"/>
      <c r="PVK285" s="425"/>
      <c r="PVL285" s="425"/>
      <c r="PVM285" s="425"/>
      <c r="PVN285" s="425"/>
      <c r="PVO285" s="425"/>
      <c r="PVP285" s="425"/>
      <c r="PVQ285" s="425"/>
      <c r="PVR285" s="425"/>
      <c r="PVS285" s="425"/>
      <c r="PVT285" s="425"/>
      <c r="PVU285" s="425"/>
      <c r="PVV285" s="425"/>
      <c r="PVW285" s="425"/>
      <c r="PVX285" s="425"/>
      <c r="PVY285" s="425"/>
      <c r="PVZ285" s="425"/>
      <c r="PWA285" s="425"/>
      <c r="PWB285" s="425"/>
      <c r="PWC285" s="425"/>
      <c r="PWD285" s="425"/>
      <c r="PWE285" s="425"/>
      <c r="PWF285" s="425"/>
      <c r="PWG285" s="425"/>
      <c r="PWH285" s="425"/>
      <c r="PWI285" s="425"/>
      <c r="PWJ285" s="425"/>
      <c r="PWK285" s="425"/>
      <c r="PWL285" s="425"/>
      <c r="PWM285" s="425"/>
      <c r="PWN285" s="425"/>
      <c r="PWO285" s="425"/>
      <c r="PWP285" s="425"/>
      <c r="PWQ285" s="425"/>
      <c r="PWR285" s="425"/>
      <c r="PWS285" s="425"/>
      <c r="PWT285" s="425"/>
      <c r="PWU285" s="425"/>
      <c r="PWV285" s="425"/>
      <c r="PWW285" s="425"/>
      <c r="PWX285" s="425"/>
      <c r="PWY285" s="425"/>
      <c r="PWZ285" s="425"/>
      <c r="PXA285" s="425"/>
      <c r="PXB285" s="425"/>
      <c r="PXC285" s="425"/>
      <c r="PXD285" s="425"/>
      <c r="PXE285" s="425"/>
      <c r="PXF285" s="425"/>
      <c r="PXG285" s="425"/>
      <c r="PXH285" s="425"/>
      <c r="PXI285" s="425"/>
      <c r="PXJ285" s="425"/>
      <c r="PXK285" s="425"/>
      <c r="PXL285" s="425"/>
      <c r="PXM285" s="425"/>
      <c r="PXN285" s="425"/>
      <c r="PXO285" s="425"/>
      <c r="PXP285" s="425"/>
      <c r="PXQ285" s="425"/>
      <c r="PXR285" s="425"/>
      <c r="PXS285" s="425"/>
      <c r="PXT285" s="425"/>
      <c r="PXU285" s="425"/>
      <c r="PXV285" s="425"/>
      <c r="PXW285" s="425"/>
      <c r="PXX285" s="425"/>
      <c r="PXY285" s="425"/>
      <c r="PXZ285" s="425"/>
      <c r="PYA285" s="425"/>
      <c r="PYB285" s="425"/>
      <c r="PYC285" s="425"/>
      <c r="PYD285" s="425"/>
      <c r="PYE285" s="425"/>
      <c r="PYF285" s="425"/>
      <c r="PYG285" s="425"/>
      <c r="PYH285" s="425"/>
      <c r="PYI285" s="425"/>
      <c r="PYJ285" s="425"/>
      <c r="PYK285" s="425"/>
      <c r="PYL285" s="425"/>
      <c r="PYM285" s="425"/>
      <c r="PYN285" s="425"/>
      <c r="PYO285" s="425"/>
      <c r="PYP285" s="425"/>
      <c r="PYQ285" s="425"/>
      <c r="PYR285" s="425"/>
      <c r="PYS285" s="425"/>
      <c r="PYT285" s="425"/>
      <c r="PYU285" s="425"/>
      <c r="PYV285" s="425"/>
      <c r="PYW285" s="425"/>
      <c r="PYX285" s="425"/>
      <c r="PYY285" s="425"/>
      <c r="PYZ285" s="425"/>
      <c r="PZA285" s="425"/>
      <c r="PZB285" s="425"/>
      <c r="PZC285" s="425"/>
      <c r="PZD285" s="425"/>
      <c r="PZE285" s="425"/>
      <c r="PZF285" s="425"/>
      <c r="PZG285" s="425"/>
      <c r="PZH285" s="425"/>
      <c r="PZI285" s="425"/>
      <c r="PZJ285" s="425"/>
      <c r="PZK285" s="425"/>
      <c r="PZL285" s="425"/>
      <c r="PZM285" s="425"/>
      <c r="PZN285" s="425"/>
      <c r="PZO285" s="425"/>
      <c r="PZP285" s="425"/>
      <c r="PZQ285" s="425"/>
      <c r="PZR285" s="425"/>
      <c r="PZS285" s="425"/>
      <c r="PZT285" s="425"/>
      <c r="PZU285" s="425"/>
      <c r="PZV285" s="425"/>
      <c r="PZW285" s="425"/>
      <c r="PZX285" s="425"/>
      <c r="PZY285" s="425"/>
      <c r="PZZ285" s="425"/>
      <c r="QAA285" s="425"/>
      <c r="QAB285" s="425"/>
      <c r="QAC285" s="425"/>
      <c r="QAD285" s="425"/>
      <c r="QAE285" s="425"/>
      <c r="QAF285" s="425"/>
      <c r="QAG285" s="425"/>
      <c r="QAH285" s="425"/>
      <c r="QAI285" s="425"/>
      <c r="QAJ285" s="425"/>
      <c r="QAK285" s="425"/>
      <c r="QAL285" s="425"/>
      <c r="QAM285" s="425"/>
      <c r="QAN285" s="425"/>
      <c r="QAO285" s="425"/>
      <c r="QAP285" s="425"/>
      <c r="QAQ285" s="425"/>
      <c r="QAR285" s="425"/>
      <c r="QAS285" s="425"/>
      <c r="QAT285" s="425"/>
      <c r="QAU285" s="425"/>
      <c r="QAV285" s="425"/>
      <c r="QAW285" s="425"/>
      <c r="QAX285" s="425"/>
      <c r="QAY285" s="425"/>
      <c r="QAZ285" s="425"/>
      <c r="QBA285" s="425"/>
      <c r="QBB285" s="425"/>
      <c r="QBC285" s="425"/>
      <c r="QBD285" s="425"/>
      <c r="QBE285" s="425"/>
      <c r="QBF285" s="425"/>
      <c r="QBG285" s="425"/>
      <c r="QBH285" s="425"/>
      <c r="QBI285" s="425"/>
      <c r="QBJ285" s="425"/>
      <c r="QBK285" s="425"/>
      <c r="QBL285" s="425"/>
      <c r="QBM285" s="425"/>
      <c r="QBN285" s="425"/>
      <c r="QBO285" s="425"/>
      <c r="QBP285" s="425"/>
      <c r="QBQ285" s="425"/>
      <c r="QBR285" s="425"/>
      <c r="QBS285" s="425"/>
      <c r="QBT285" s="425"/>
      <c r="QBU285" s="425"/>
      <c r="QBV285" s="425"/>
      <c r="QBW285" s="425"/>
      <c r="QBX285" s="425"/>
      <c r="QBY285" s="425"/>
      <c r="QBZ285" s="425"/>
      <c r="QCA285" s="425"/>
      <c r="QCB285" s="425"/>
      <c r="QCC285" s="425"/>
      <c r="QCD285" s="425"/>
      <c r="QCE285" s="425"/>
      <c r="QCF285" s="425"/>
      <c r="QCG285" s="425"/>
      <c r="QCH285" s="425"/>
      <c r="QCI285" s="425"/>
      <c r="QCJ285" s="425"/>
      <c r="QCK285" s="425"/>
      <c r="QCL285" s="425"/>
      <c r="QCM285" s="425"/>
      <c r="QCN285" s="425"/>
      <c r="QCO285" s="425"/>
      <c r="QCP285" s="425"/>
      <c r="QCQ285" s="425"/>
      <c r="QCR285" s="425"/>
      <c r="QCS285" s="425"/>
      <c r="QCT285" s="425"/>
      <c r="QCU285" s="425"/>
      <c r="QCV285" s="425"/>
      <c r="QCW285" s="425"/>
      <c r="QCX285" s="425"/>
      <c r="QCY285" s="425"/>
      <c r="QCZ285" s="425"/>
      <c r="QDA285" s="425"/>
      <c r="QDB285" s="425"/>
      <c r="QDC285" s="425"/>
      <c r="QDD285" s="425"/>
      <c r="QDE285" s="425"/>
      <c r="QDF285" s="425"/>
      <c r="QDG285" s="425"/>
      <c r="QDH285" s="425"/>
      <c r="QDI285" s="425"/>
      <c r="QDJ285" s="425"/>
      <c r="QDK285" s="425"/>
      <c r="QDL285" s="425"/>
      <c r="QDM285" s="425"/>
      <c r="QDN285" s="425"/>
      <c r="QDO285" s="425"/>
      <c r="QDP285" s="425"/>
      <c r="QDQ285" s="425"/>
      <c r="QDR285" s="425"/>
      <c r="QDS285" s="425"/>
      <c r="QDT285" s="425"/>
      <c r="QDU285" s="425"/>
      <c r="QDV285" s="425"/>
      <c r="QDW285" s="425"/>
      <c r="QDX285" s="425"/>
      <c r="QDY285" s="425"/>
      <c r="QDZ285" s="425"/>
      <c r="QEA285" s="425"/>
      <c r="QEB285" s="425"/>
      <c r="QEC285" s="425"/>
      <c r="QED285" s="425"/>
      <c r="QEE285" s="425"/>
      <c r="QEF285" s="425"/>
      <c r="QEG285" s="425"/>
      <c r="QEH285" s="425"/>
      <c r="QEI285" s="425"/>
      <c r="QEJ285" s="425"/>
      <c r="QEK285" s="425"/>
      <c r="QEL285" s="425"/>
      <c r="QEM285" s="425"/>
      <c r="QEN285" s="425"/>
      <c r="QEO285" s="425"/>
      <c r="QEP285" s="425"/>
      <c r="QEQ285" s="425"/>
      <c r="QER285" s="425"/>
      <c r="QES285" s="425"/>
      <c r="QET285" s="425"/>
      <c r="QEU285" s="425"/>
      <c r="QEV285" s="425"/>
      <c r="QEW285" s="425"/>
      <c r="QEX285" s="425"/>
      <c r="QEY285" s="425"/>
      <c r="QEZ285" s="425"/>
      <c r="QFA285" s="425"/>
      <c r="QFB285" s="425"/>
      <c r="QFC285" s="425"/>
      <c r="QFD285" s="425"/>
      <c r="QFE285" s="425"/>
      <c r="QFF285" s="425"/>
      <c r="QFG285" s="425"/>
      <c r="QFH285" s="425"/>
      <c r="QFI285" s="425"/>
      <c r="QFJ285" s="425"/>
      <c r="QFK285" s="425"/>
      <c r="QFL285" s="425"/>
      <c r="QFM285" s="425"/>
      <c r="QFN285" s="425"/>
      <c r="QFO285" s="425"/>
      <c r="QFP285" s="425"/>
      <c r="QFQ285" s="425"/>
      <c r="QFR285" s="425"/>
      <c r="QFS285" s="425"/>
      <c r="QFT285" s="425"/>
      <c r="QFU285" s="425"/>
      <c r="QFV285" s="425"/>
      <c r="QFW285" s="425"/>
      <c r="QFX285" s="425"/>
      <c r="QFY285" s="425"/>
      <c r="QFZ285" s="425"/>
      <c r="QGA285" s="425"/>
      <c r="QGB285" s="425"/>
      <c r="QGC285" s="425"/>
      <c r="QGD285" s="425"/>
      <c r="QGE285" s="425"/>
      <c r="QGF285" s="425"/>
      <c r="QGG285" s="425"/>
      <c r="QGH285" s="425"/>
      <c r="QGI285" s="425"/>
      <c r="QGJ285" s="425"/>
      <c r="QGK285" s="425"/>
      <c r="QGL285" s="425"/>
      <c r="QGM285" s="425"/>
      <c r="QGN285" s="425"/>
      <c r="QGO285" s="425"/>
      <c r="QGP285" s="425"/>
      <c r="QGQ285" s="425"/>
      <c r="QGR285" s="425"/>
      <c r="QGS285" s="425"/>
      <c r="QGT285" s="425"/>
      <c r="QGU285" s="425"/>
      <c r="QGV285" s="425"/>
      <c r="QGW285" s="425"/>
      <c r="QGX285" s="425"/>
      <c r="QGY285" s="425"/>
      <c r="QGZ285" s="425"/>
      <c r="QHA285" s="425"/>
      <c r="QHB285" s="425"/>
      <c r="QHC285" s="425"/>
      <c r="QHD285" s="425"/>
      <c r="QHE285" s="425"/>
      <c r="QHF285" s="425"/>
      <c r="QHG285" s="425"/>
      <c r="QHH285" s="425"/>
      <c r="QHI285" s="425"/>
      <c r="QHJ285" s="425"/>
      <c r="QHK285" s="425"/>
      <c r="QHL285" s="425"/>
      <c r="QHM285" s="425"/>
      <c r="QHN285" s="425"/>
      <c r="QHO285" s="425"/>
      <c r="QHP285" s="425"/>
      <c r="QHQ285" s="425"/>
      <c r="QHR285" s="425"/>
      <c r="QHS285" s="425"/>
      <c r="QHT285" s="425"/>
      <c r="QHU285" s="425"/>
      <c r="QHV285" s="425"/>
      <c r="QHW285" s="425"/>
      <c r="QHX285" s="425"/>
      <c r="QHY285" s="425"/>
      <c r="QHZ285" s="425"/>
      <c r="QIA285" s="425"/>
      <c r="QIB285" s="425"/>
      <c r="QIC285" s="425"/>
      <c r="QID285" s="425"/>
      <c r="QIE285" s="425"/>
      <c r="QIF285" s="425"/>
      <c r="QIG285" s="425"/>
      <c r="QIH285" s="425"/>
      <c r="QII285" s="425"/>
      <c r="QIJ285" s="425"/>
      <c r="QIK285" s="425"/>
      <c r="QIL285" s="425"/>
      <c r="QIM285" s="425"/>
      <c r="QIN285" s="425"/>
      <c r="QIO285" s="425"/>
      <c r="QIP285" s="425"/>
      <c r="QIQ285" s="425"/>
      <c r="QIR285" s="425"/>
      <c r="QIS285" s="425"/>
      <c r="QIT285" s="425"/>
      <c r="QIU285" s="425"/>
      <c r="QIV285" s="425"/>
      <c r="QIW285" s="425"/>
      <c r="QIX285" s="425"/>
      <c r="QIY285" s="425"/>
      <c r="QIZ285" s="425"/>
      <c r="QJA285" s="425"/>
      <c r="QJB285" s="425"/>
      <c r="QJC285" s="425"/>
      <c r="QJD285" s="425"/>
      <c r="QJE285" s="425"/>
      <c r="QJF285" s="425"/>
      <c r="QJG285" s="425"/>
      <c r="QJH285" s="425"/>
      <c r="QJI285" s="425"/>
      <c r="QJJ285" s="425"/>
      <c r="QJK285" s="425"/>
      <c r="QJL285" s="425"/>
      <c r="QJM285" s="425"/>
      <c r="QJN285" s="425"/>
      <c r="QJO285" s="425"/>
      <c r="QJP285" s="425"/>
      <c r="QJQ285" s="425"/>
      <c r="QJR285" s="425"/>
      <c r="QJS285" s="425"/>
      <c r="QJT285" s="425"/>
      <c r="QJU285" s="425"/>
      <c r="QJV285" s="425"/>
      <c r="QJW285" s="425"/>
      <c r="QJX285" s="425"/>
      <c r="QJY285" s="425"/>
      <c r="QJZ285" s="425"/>
      <c r="QKA285" s="425"/>
      <c r="QKB285" s="425"/>
      <c r="QKC285" s="425"/>
      <c r="QKD285" s="425"/>
      <c r="QKE285" s="425"/>
      <c r="QKF285" s="425"/>
      <c r="QKG285" s="425"/>
      <c r="QKH285" s="425"/>
      <c r="QKI285" s="425"/>
      <c r="QKJ285" s="425"/>
      <c r="QKK285" s="425"/>
      <c r="QKL285" s="425"/>
      <c r="QKM285" s="425"/>
      <c r="QKN285" s="425"/>
      <c r="QKO285" s="425"/>
      <c r="QKP285" s="425"/>
      <c r="QKQ285" s="425"/>
      <c r="QKR285" s="425"/>
      <c r="QKS285" s="425"/>
      <c r="QKT285" s="425"/>
      <c r="QKU285" s="425"/>
      <c r="QKV285" s="425"/>
      <c r="QKW285" s="425"/>
      <c r="QKX285" s="425"/>
      <c r="QKY285" s="425"/>
      <c r="QKZ285" s="425"/>
      <c r="QLA285" s="425"/>
      <c r="QLB285" s="425"/>
      <c r="QLC285" s="425"/>
      <c r="QLD285" s="425"/>
      <c r="QLE285" s="425"/>
      <c r="QLF285" s="425"/>
      <c r="QLG285" s="425"/>
      <c r="QLH285" s="425"/>
      <c r="QLI285" s="425"/>
      <c r="QLJ285" s="425"/>
      <c r="QLK285" s="425"/>
      <c r="QLL285" s="425"/>
      <c r="QLM285" s="425"/>
      <c r="QLN285" s="425"/>
      <c r="QLO285" s="425"/>
      <c r="QLP285" s="425"/>
      <c r="QLQ285" s="425"/>
      <c r="QLR285" s="425"/>
      <c r="QLS285" s="425"/>
      <c r="QLT285" s="425"/>
      <c r="QLU285" s="425"/>
      <c r="QLV285" s="425"/>
      <c r="QLW285" s="425"/>
      <c r="QLX285" s="425"/>
      <c r="QLY285" s="425"/>
      <c r="QLZ285" s="425"/>
      <c r="QMA285" s="425"/>
      <c r="QMB285" s="425"/>
      <c r="QMC285" s="425"/>
      <c r="QMD285" s="425"/>
      <c r="QME285" s="425"/>
      <c r="QMF285" s="425"/>
      <c r="QMG285" s="425"/>
      <c r="QMH285" s="425"/>
      <c r="QMI285" s="425"/>
      <c r="QMJ285" s="425"/>
      <c r="QMK285" s="425"/>
      <c r="QML285" s="425"/>
      <c r="QMM285" s="425"/>
      <c r="QMN285" s="425"/>
      <c r="QMO285" s="425"/>
      <c r="QMP285" s="425"/>
      <c r="QMQ285" s="425"/>
      <c r="QMR285" s="425"/>
      <c r="QMS285" s="425"/>
      <c r="QMT285" s="425"/>
      <c r="QMU285" s="425"/>
      <c r="QMV285" s="425"/>
      <c r="QMW285" s="425"/>
      <c r="QMX285" s="425"/>
      <c r="QMY285" s="425"/>
      <c r="QMZ285" s="425"/>
      <c r="QNA285" s="425"/>
      <c r="QNB285" s="425"/>
      <c r="QNC285" s="425"/>
      <c r="QND285" s="425"/>
      <c r="QNE285" s="425"/>
      <c r="QNF285" s="425"/>
      <c r="QNG285" s="425"/>
      <c r="QNH285" s="425"/>
      <c r="QNI285" s="425"/>
      <c r="QNJ285" s="425"/>
      <c r="QNK285" s="425"/>
      <c r="QNL285" s="425"/>
      <c r="QNM285" s="425"/>
      <c r="QNN285" s="425"/>
      <c r="QNO285" s="425"/>
      <c r="QNP285" s="425"/>
      <c r="QNQ285" s="425"/>
      <c r="QNR285" s="425"/>
      <c r="QNS285" s="425"/>
      <c r="QNT285" s="425"/>
      <c r="QNU285" s="425"/>
      <c r="QNV285" s="425"/>
      <c r="QNW285" s="425"/>
      <c r="QNX285" s="425"/>
      <c r="QNY285" s="425"/>
      <c r="QNZ285" s="425"/>
      <c r="QOA285" s="425"/>
      <c r="QOB285" s="425"/>
      <c r="QOC285" s="425"/>
      <c r="QOD285" s="425"/>
      <c r="QOE285" s="425"/>
      <c r="QOF285" s="425"/>
      <c r="QOG285" s="425"/>
      <c r="QOH285" s="425"/>
      <c r="QOI285" s="425"/>
      <c r="QOJ285" s="425"/>
      <c r="QOK285" s="425"/>
      <c r="QOL285" s="425"/>
      <c r="QOM285" s="425"/>
      <c r="QON285" s="425"/>
      <c r="QOO285" s="425"/>
      <c r="QOP285" s="425"/>
      <c r="QOQ285" s="425"/>
      <c r="QOR285" s="425"/>
      <c r="QOS285" s="425"/>
      <c r="QOT285" s="425"/>
      <c r="QOU285" s="425"/>
      <c r="QOV285" s="425"/>
      <c r="QOW285" s="425"/>
      <c r="QOX285" s="425"/>
      <c r="QOY285" s="425"/>
      <c r="QOZ285" s="425"/>
      <c r="QPA285" s="425"/>
      <c r="QPB285" s="425"/>
      <c r="QPC285" s="425"/>
      <c r="QPD285" s="425"/>
      <c r="QPE285" s="425"/>
      <c r="QPF285" s="425"/>
      <c r="QPG285" s="425"/>
      <c r="QPH285" s="425"/>
      <c r="QPI285" s="425"/>
      <c r="QPJ285" s="425"/>
      <c r="QPK285" s="425"/>
      <c r="QPL285" s="425"/>
      <c r="QPM285" s="425"/>
      <c r="QPN285" s="425"/>
      <c r="QPO285" s="425"/>
      <c r="QPP285" s="425"/>
      <c r="QPQ285" s="425"/>
      <c r="QPR285" s="425"/>
      <c r="QPS285" s="425"/>
      <c r="QPT285" s="425"/>
      <c r="QPU285" s="425"/>
      <c r="QPV285" s="425"/>
      <c r="QPW285" s="425"/>
      <c r="QPX285" s="425"/>
      <c r="QPY285" s="425"/>
      <c r="QPZ285" s="425"/>
      <c r="QQA285" s="425"/>
      <c r="QQB285" s="425"/>
      <c r="QQC285" s="425"/>
      <c r="QQD285" s="425"/>
      <c r="QQE285" s="425"/>
      <c r="QQF285" s="425"/>
      <c r="QQG285" s="425"/>
      <c r="QQH285" s="425"/>
      <c r="QQI285" s="425"/>
      <c r="QQJ285" s="425"/>
      <c r="QQK285" s="425"/>
      <c r="QQL285" s="425"/>
      <c r="QQM285" s="425"/>
      <c r="QQN285" s="425"/>
      <c r="QQO285" s="425"/>
      <c r="QQP285" s="425"/>
      <c r="QQQ285" s="425"/>
      <c r="QQR285" s="425"/>
      <c r="QQS285" s="425"/>
      <c r="QQT285" s="425"/>
      <c r="QQU285" s="425"/>
      <c r="QQV285" s="425"/>
      <c r="QQW285" s="425"/>
      <c r="QQX285" s="425"/>
      <c r="QQY285" s="425"/>
      <c r="QQZ285" s="425"/>
      <c r="QRA285" s="425"/>
      <c r="QRB285" s="425"/>
      <c r="QRC285" s="425"/>
      <c r="QRD285" s="425"/>
      <c r="QRE285" s="425"/>
      <c r="QRF285" s="425"/>
      <c r="QRG285" s="425"/>
      <c r="QRH285" s="425"/>
      <c r="QRI285" s="425"/>
      <c r="QRJ285" s="425"/>
      <c r="QRK285" s="425"/>
      <c r="QRL285" s="425"/>
      <c r="QRM285" s="425"/>
      <c r="QRN285" s="425"/>
      <c r="QRO285" s="425"/>
      <c r="QRP285" s="425"/>
      <c r="QRQ285" s="425"/>
      <c r="QRR285" s="425"/>
      <c r="QRS285" s="425"/>
      <c r="QRT285" s="425"/>
      <c r="QRU285" s="425"/>
      <c r="QRV285" s="425"/>
      <c r="QRW285" s="425"/>
      <c r="QRX285" s="425"/>
      <c r="QRY285" s="425"/>
      <c r="QRZ285" s="425"/>
      <c r="QSA285" s="425"/>
      <c r="QSB285" s="425"/>
      <c r="QSC285" s="425"/>
      <c r="QSD285" s="425"/>
      <c r="QSE285" s="425"/>
      <c r="QSF285" s="425"/>
      <c r="QSG285" s="425"/>
      <c r="QSH285" s="425"/>
      <c r="QSI285" s="425"/>
      <c r="QSJ285" s="425"/>
      <c r="QSK285" s="425"/>
      <c r="QSL285" s="425"/>
      <c r="QSM285" s="425"/>
      <c r="QSN285" s="425"/>
      <c r="QSO285" s="425"/>
      <c r="QSP285" s="425"/>
      <c r="QSQ285" s="425"/>
      <c r="QSR285" s="425"/>
      <c r="QSS285" s="425"/>
      <c r="QST285" s="425"/>
      <c r="QSU285" s="425"/>
      <c r="QSV285" s="425"/>
      <c r="QSW285" s="425"/>
      <c r="QSX285" s="425"/>
      <c r="QSY285" s="425"/>
      <c r="QSZ285" s="425"/>
      <c r="QTA285" s="425"/>
      <c r="QTB285" s="425"/>
      <c r="QTC285" s="425"/>
      <c r="QTD285" s="425"/>
      <c r="QTE285" s="425"/>
      <c r="QTF285" s="425"/>
      <c r="QTG285" s="425"/>
      <c r="QTH285" s="425"/>
      <c r="QTI285" s="425"/>
      <c r="QTJ285" s="425"/>
      <c r="QTK285" s="425"/>
      <c r="QTL285" s="425"/>
      <c r="QTM285" s="425"/>
      <c r="QTN285" s="425"/>
      <c r="QTO285" s="425"/>
      <c r="QTP285" s="425"/>
      <c r="QTQ285" s="425"/>
      <c r="QTR285" s="425"/>
      <c r="QTS285" s="425"/>
      <c r="QTT285" s="425"/>
      <c r="QTU285" s="425"/>
      <c r="QTV285" s="425"/>
      <c r="QTW285" s="425"/>
      <c r="QTX285" s="425"/>
      <c r="QTY285" s="425"/>
      <c r="QTZ285" s="425"/>
      <c r="QUA285" s="425"/>
      <c r="QUB285" s="425"/>
      <c r="QUC285" s="425"/>
      <c r="QUD285" s="425"/>
      <c r="QUE285" s="425"/>
      <c r="QUF285" s="425"/>
      <c r="QUG285" s="425"/>
      <c r="QUH285" s="425"/>
      <c r="QUI285" s="425"/>
      <c r="QUJ285" s="425"/>
      <c r="QUK285" s="425"/>
      <c r="QUL285" s="425"/>
      <c r="QUM285" s="425"/>
      <c r="QUN285" s="425"/>
      <c r="QUO285" s="425"/>
      <c r="QUP285" s="425"/>
      <c r="QUQ285" s="425"/>
      <c r="QUR285" s="425"/>
      <c r="QUS285" s="425"/>
      <c r="QUT285" s="425"/>
      <c r="QUU285" s="425"/>
      <c r="QUV285" s="425"/>
      <c r="QUW285" s="425"/>
      <c r="QUX285" s="425"/>
      <c r="QUY285" s="425"/>
      <c r="QUZ285" s="425"/>
      <c r="QVA285" s="425"/>
      <c r="QVB285" s="425"/>
      <c r="QVC285" s="425"/>
      <c r="QVD285" s="425"/>
      <c r="QVE285" s="425"/>
      <c r="QVF285" s="425"/>
      <c r="QVG285" s="425"/>
      <c r="QVH285" s="425"/>
      <c r="QVI285" s="425"/>
      <c r="QVJ285" s="425"/>
      <c r="QVK285" s="425"/>
      <c r="QVL285" s="425"/>
      <c r="QVM285" s="425"/>
      <c r="QVN285" s="425"/>
      <c r="QVO285" s="425"/>
      <c r="QVP285" s="425"/>
      <c r="QVQ285" s="425"/>
      <c r="QVR285" s="425"/>
      <c r="QVS285" s="425"/>
      <c r="QVT285" s="425"/>
      <c r="QVU285" s="425"/>
      <c r="QVV285" s="425"/>
      <c r="QVW285" s="425"/>
      <c r="QVX285" s="425"/>
      <c r="QVY285" s="425"/>
      <c r="QVZ285" s="425"/>
      <c r="QWA285" s="425"/>
      <c r="QWB285" s="425"/>
      <c r="QWC285" s="425"/>
      <c r="QWD285" s="425"/>
      <c r="QWE285" s="425"/>
      <c r="QWF285" s="425"/>
      <c r="QWG285" s="425"/>
      <c r="QWH285" s="425"/>
      <c r="QWI285" s="425"/>
      <c r="QWJ285" s="425"/>
      <c r="QWK285" s="425"/>
      <c r="QWL285" s="425"/>
      <c r="QWM285" s="425"/>
      <c r="QWN285" s="425"/>
      <c r="QWO285" s="425"/>
      <c r="QWP285" s="425"/>
      <c r="QWQ285" s="425"/>
      <c r="QWR285" s="425"/>
      <c r="QWS285" s="425"/>
      <c r="QWT285" s="425"/>
      <c r="QWU285" s="425"/>
      <c r="QWV285" s="425"/>
      <c r="QWW285" s="425"/>
      <c r="QWX285" s="425"/>
      <c r="QWY285" s="425"/>
      <c r="QWZ285" s="425"/>
      <c r="QXA285" s="425"/>
      <c r="QXB285" s="425"/>
      <c r="QXC285" s="425"/>
      <c r="QXD285" s="425"/>
      <c r="QXE285" s="425"/>
      <c r="QXF285" s="425"/>
      <c r="QXG285" s="425"/>
      <c r="QXH285" s="425"/>
      <c r="QXI285" s="425"/>
      <c r="QXJ285" s="425"/>
      <c r="QXK285" s="425"/>
      <c r="QXL285" s="425"/>
      <c r="QXM285" s="425"/>
      <c r="QXN285" s="425"/>
      <c r="QXO285" s="425"/>
      <c r="QXP285" s="425"/>
      <c r="QXQ285" s="425"/>
      <c r="QXR285" s="425"/>
      <c r="QXS285" s="425"/>
      <c r="QXT285" s="425"/>
      <c r="QXU285" s="425"/>
      <c r="QXV285" s="425"/>
      <c r="QXW285" s="425"/>
      <c r="QXX285" s="425"/>
      <c r="QXY285" s="425"/>
      <c r="QXZ285" s="425"/>
      <c r="QYA285" s="425"/>
      <c r="QYB285" s="425"/>
      <c r="QYC285" s="425"/>
      <c r="QYD285" s="425"/>
      <c r="QYE285" s="425"/>
      <c r="QYF285" s="425"/>
      <c r="QYG285" s="425"/>
      <c r="QYH285" s="425"/>
      <c r="QYI285" s="425"/>
      <c r="QYJ285" s="425"/>
      <c r="QYK285" s="425"/>
      <c r="QYL285" s="425"/>
      <c r="QYM285" s="425"/>
      <c r="QYN285" s="425"/>
      <c r="QYO285" s="425"/>
      <c r="QYP285" s="425"/>
      <c r="QYQ285" s="425"/>
      <c r="QYR285" s="425"/>
      <c r="QYS285" s="425"/>
      <c r="QYT285" s="425"/>
      <c r="QYU285" s="425"/>
      <c r="QYV285" s="425"/>
      <c r="QYW285" s="425"/>
      <c r="QYX285" s="425"/>
      <c r="QYY285" s="425"/>
      <c r="QYZ285" s="425"/>
      <c r="QZA285" s="425"/>
      <c r="QZB285" s="425"/>
      <c r="QZC285" s="425"/>
      <c r="QZD285" s="425"/>
      <c r="QZE285" s="425"/>
      <c r="QZF285" s="425"/>
      <c r="QZG285" s="425"/>
      <c r="QZH285" s="425"/>
      <c r="QZI285" s="425"/>
      <c r="QZJ285" s="425"/>
      <c r="QZK285" s="425"/>
      <c r="QZL285" s="425"/>
      <c r="QZM285" s="425"/>
      <c r="QZN285" s="425"/>
      <c r="QZO285" s="425"/>
      <c r="QZP285" s="425"/>
      <c r="QZQ285" s="425"/>
      <c r="QZR285" s="425"/>
      <c r="QZS285" s="425"/>
      <c r="QZT285" s="425"/>
      <c r="QZU285" s="425"/>
      <c r="QZV285" s="425"/>
      <c r="QZW285" s="425"/>
      <c r="QZX285" s="425"/>
      <c r="QZY285" s="425"/>
      <c r="QZZ285" s="425"/>
      <c r="RAA285" s="425"/>
      <c r="RAB285" s="425"/>
      <c r="RAC285" s="425"/>
      <c r="RAD285" s="425"/>
      <c r="RAE285" s="425"/>
      <c r="RAF285" s="425"/>
      <c r="RAG285" s="425"/>
      <c r="RAH285" s="425"/>
      <c r="RAI285" s="425"/>
      <c r="RAJ285" s="425"/>
      <c r="RAK285" s="425"/>
      <c r="RAL285" s="425"/>
      <c r="RAM285" s="425"/>
      <c r="RAN285" s="425"/>
      <c r="RAO285" s="425"/>
      <c r="RAP285" s="425"/>
      <c r="RAQ285" s="425"/>
      <c r="RAR285" s="425"/>
      <c r="RAS285" s="425"/>
      <c r="RAT285" s="425"/>
      <c r="RAU285" s="425"/>
      <c r="RAV285" s="425"/>
      <c r="RAW285" s="425"/>
      <c r="RAX285" s="425"/>
      <c r="RAY285" s="425"/>
      <c r="RAZ285" s="425"/>
      <c r="RBA285" s="425"/>
      <c r="RBB285" s="425"/>
      <c r="RBC285" s="425"/>
      <c r="RBD285" s="425"/>
      <c r="RBE285" s="425"/>
      <c r="RBF285" s="425"/>
      <c r="RBG285" s="425"/>
      <c r="RBH285" s="425"/>
      <c r="RBI285" s="425"/>
      <c r="RBJ285" s="425"/>
      <c r="RBK285" s="425"/>
      <c r="RBL285" s="425"/>
      <c r="RBM285" s="425"/>
      <c r="RBN285" s="425"/>
      <c r="RBO285" s="425"/>
      <c r="RBP285" s="425"/>
      <c r="RBQ285" s="425"/>
      <c r="RBR285" s="425"/>
      <c r="RBS285" s="425"/>
      <c r="RBT285" s="425"/>
      <c r="RBU285" s="425"/>
      <c r="RBV285" s="425"/>
      <c r="RBW285" s="425"/>
      <c r="RBX285" s="425"/>
      <c r="RBY285" s="425"/>
      <c r="RBZ285" s="425"/>
      <c r="RCA285" s="425"/>
      <c r="RCB285" s="425"/>
      <c r="RCC285" s="425"/>
      <c r="RCD285" s="425"/>
      <c r="RCE285" s="425"/>
      <c r="RCF285" s="425"/>
      <c r="RCG285" s="425"/>
      <c r="RCH285" s="425"/>
      <c r="RCI285" s="425"/>
      <c r="RCJ285" s="425"/>
      <c r="RCK285" s="425"/>
      <c r="RCL285" s="425"/>
      <c r="RCM285" s="425"/>
      <c r="RCN285" s="425"/>
      <c r="RCO285" s="425"/>
      <c r="RCP285" s="425"/>
      <c r="RCQ285" s="425"/>
      <c r="RCR285" s="425"/>
      <c r="RCS285" s="425"/>
      <c r="RCT285" s="425"/>
      <c r="RCU285" s="425"/>
      <c r="RCV285" s="425"/>
      <c r="RCW285" s="425"/>
      <c r="RCX285" s="425"/>
      <c r="RCY285" s="425"/>
      <c r="RCZ285" s="425"/>
      <c r="RDA285" s="425"/>
      <c r="RDB285" s="425"/>
      <c r="RDC285" s="425"/>
      <c r="RDD285" s="425"/>
      <c r="RDE285" s="425"/>
      <c r="RDF285" s="425"/>
      <c r="RDG285" s="425"/>
      <c r="RDH285" s="425"/>
      <c r="RDI285" s="425"/>
      <c r="RDJ285" s="425"/>
      <c r="RDK285" s="425"/>
      <c r="RDL285" s="425"/>
      <c r="RDM285" s="425"/>
      <c r="RDN285" s="425"/>
      <c r="RDO285" s="425"/>
      <c r="RDP285" s="425"/>
      <c r="RDQ285" s="425"/>
      <c r="RDR285" s="425"/>
      <c r="RDS285" s="425"/>
      <c r="RDT285" s="425"/>
      <c r="RDU285" s="425"/>
      <c r="RDV285" s="425"/>
      <c r="RDW285" s="425"/>
      <c r="RDX285" s="425"/>
      <c r="RDY285" s="425"/>
      <c r="RDZ285" s="425"/>
      <c r="REA285" s="425"/>
      <c r="REB285" s="425"/>
      <c r="REC285" s="425"/>
      <c r="RED285" s="425"/>
      <c r="REE285" s="425"/>
      <c r="REF285" s="425"/>
      <c r="REG285" s="425"/>
      <c r="REH285" s="425"/>
      <c r="REI285" s="425"/>
      <c r="REJ285" s="425"/>
      <c r="REK285" s="425"/>
      <c r="REL285" s="425"/>
      <c r="REM285" s="425"/>
      <c r="REN285" s="425"/>
      <c r="REO285" s="425"/>
      <c r="REP285" s="425"/>
      <c r="REQ285" s="425"/>
      <c r="RER285" s="425"/>
      <c r="RES285" s="425"/>
      <c r="RET285" s="425"/>
      <c r="REU285" s="425"/>
      <c r="REV285" s="425"/>
      <c r="REW285" s="425"/>
      <c r="REX285" s="425"/>
      <c r="REY285" s="425"/>
      <c r="REZ285" s="425"/>
      <c r="RFA285" s="425"/>
      <c r="RFB285" s="425"/>
      <c r="RFC285" s="425"/>
      <c r="RFD285" s="425"/>
      <c r="RFE285" s="425"/>
      <c r="RFF285" s="425"/>
      <c r="RFG285" s="425"/>
      <c r="RFH285" s="425"/>
      <c r="RFI285" s="425"/>
      <c r="RFJ285" s="425"/>
      <c r="RFK285" s="425"/>
      <c r="RFL285" s="425"/>
      <c r="RFM285" s="425"/>
      <c r="RFN285" s="425"/>
      <c r="RFO285" s="425"/>
      <c r="RFP285" s="425"/>
      <c r="RFQ285" s="425"/>
      <c r="RFR285" s="425"/>
      <c r="RFS285" s="425"/>
      <c r="RFT285" s="425"/>
      <c r="RFU285" s="425"/>
      <c r="RFV285" s="425"/>
      <c r="RFW285" s="425"/>
      <c r="RFX285" s="425"/>
      <c r="RFY285" s="425"/>
      <c r="RFZ285" s="425"/>
      <c r="RGA285" s="425"/>
      <c r="RGB285" s="425"/>
      <c r="RGC285" s="425"/>
      <c r="RGD285" s="425"/>
      <c r="RGE285" s="425"/>
      <c r="RGF285" s="425"/>
      <c r="RGG285" s="425"/>
      <c r="RGH285" s="425"/>
      <c r="RGI285" s="425"/>
      <c r="RGJ285" s="425"/>
      <c r="RGK285" s="425"/>
      <c r="RGL285" s="425"/>
      <c r="RGM285" s="425"/>
      <c r="RGN285" s="425"/>
      <c r="RGO285" s="425"/>
      <c r="RGP285" s="425"/>
      <c r="RGQ285" s="425"/>
      <c r="RGR285" s="425"/>
      <c r="RGS285" s="425"/>
      <c r="RGT285" s="425"/>
      <c r="RGU285" s="425"/>
      <c r="RGV285" s="425"/>
      <c r="RGW285" s="425"/>
      <c r="RGX285" s="425"/>
      <c r="RGY285" s="425"/>
      <c r="RGZ285" s="425"/>
      <c r="RHA285" s="425"/>
      <c r="RHB285" s="425"/>
      <c r="RHC285" s="425"/>
      <c r="RHD285" s="425"/>
      <c r="RHE285" s="425"/>
      <c r="RHF285" s="425"/>
      <c r="RHG285" s="425"/>
      <c r="RHH285" s="425"/>
      <c r="RHI285" s="425"/>
      <c r="RHJ285" s="425"/>
      <c r="RHK285" s="425"/>
      <c r="RHL285" s="425"/>
      <c r="RHM285" s="425"/>
      <c r="RHN285" s="425"/>
      <c r="RHO285" s="425"/>
      <c r="RHP285" s="425"/>
      <c r="RHQ285" s="425"/>
      <c r="RHR285" s="425"/>
      <c r="RHS285" s="425"/>
      <c r="RHT285" s="425"/>
      <c r="RHU285" s="425"/>
      <c r="RHV285" s="425"/>
      <c r="RHW285" s="425"/>
      <c r="RHX285" s="425"/>
      <c r="RHY285" s="425"/>
      <c r="RHZ285" s="425"/>
      <c r="RIA285" s="425"/>
      <c r="RIB285" s="425"/>
      <c r="RIC285" s="425"/>
      <c r="RID285" s="425"/>
      <c r="RIE285" s="425"/>
      <c r="RIF285" s="425"/>
      <c r="RIG285" s="425"/>
      <c r="RIH285" s="425"/>
      <c r="RII285" s="425"/>
      <c r="RIJ285" s="425"/>
      <c r="RIK285" s="425"/>
      <c r="RIL285" s="425"/>
      <c r="RIM285" s="425"/>
      <c r="RIN285" s="425"/>
      <c r="RIO285" s="425"/>
      <c r="RIP285" s="425"/>
      <c r="RIQ285" s="425"/>
      <c r="RIR285" s="425"/>
      <c r="RIS285" s="425"/>
      <c r="RIT285" s="425"/>
      <c r="RIU285" s="425"/>
      <c r="RIV285" s="425"/>
      <c r="RIW285" s="425"/>
      <c r="RIX285" s="425"/>
      <c r="RIY285" s="425"/>
      <c r="RIZ285" s="425"/>
      <c r="RJA285" s="425"/>
      <c r="RJB285" s="425"/>
      <c r="RJC285" s="425"/>
      <c r="RJD285" s="425"/>
      <c r="RJE285" s="425"/>
      <c r="RJF285" s="425"/>
      <c r="RJG285" s="425"/>
      <c r="RJH285" s="425"/>
      <c r="RJI285" s="425"/>
      <c r="RJJ285" s="425"/>
      <c r="RJK285" s="425"/>
      <c r="RJL285" s="425"/>
      <c r="RJM285" s="425"/>
      <c r="RJN285" s="425"/>
      <c r="RJO285" s="425"/>
      <c r="RJP285" s="425"/>
      <c r="RJQ285" s="425"/>
      <c r="RJR285" s="425"/>
      <c r="RJS285" s="425"/>
      <c r="RJT285" s="425"/>
      <c r="RJU285" s="425"/>
      <c r="RJV285" s="425"/>
      <c r="RJW285" s="425"/>
      <c r="RJX285" s="425"/>
      <c r="RJY285" s="425"/>
      <c r="RJZ285" s="425"/>
      <c r="RKA285" s="425"/>
      <c r="RKB285" s="425"/>
      <c r="RKC285" s="425"/>
      <c r="RKD285" s="425"/>
      <c r="RKE285" s="425"/>
      <c r="RKF285" s="425"/>
      <c r="RKG285" s="425"/>
      <c r="RKH285" s="425"/>
      <c r="RKI285" s="425"/>
      <c r="RKJ285" s="425"/>
      <c r="RKK285" s="425"/>
      <c r="RKL285" s="425"/>
      <c r="RKM285" s="425"/>
      <c r="RKN285" s="425"/>
      <c r="RKO285" s="425"/>
      <c r="RKP285" s="425"/>
      <c r="RKQ285" s="425"/>
      <c r="RKR285" s="425"/>
      <c r="RKS285" s="425"/>
      <c r="RKT285" s="425"/>
      <c r="RKU285" s="425"/>
      <c r="RKV285" s="425"/>
      <c r="RKW285" s="425"/>
      <c r="RKX285" s="425"/>
      <c r="RKY285" s="425"/>
      <c r="RKZ285" s="425"/>
      <c r="RLA285" s="425"/>
      <c r="RLB285" s="425"/>
      <c r="RLC285" s="425"/>
      <c r="RLD285" s="425"/>
      <c r="RLE285" s="425"/>
      <c r="RLF285" s="425"/>
      <c r="RLG285" s="425"/>
      <c r="RLH285" s="425"/>
      <c r="RLI285" s="425"/>
      <c r="RLJ285" s="425"/>
      <c r="RLK285" s="425"/>
      <c r="RLL285" s="425"/>
      <c r="RLM285" s="425"/>
      <c r="RLN285" s="425"/>
      <c r="RLO285" s="425"/>
      <c r="RLP285" s="425"/>
      <c r="RLQ285" s="425"/>
      <c r="RLR285" s="425"/>
      <c r="RLS285" s="425"/>
      <c r="RLT285" s="425"/>
      <c r="RLU285" s="425"/>
      <c r="RLV285" s="425"/>
      <c r="RLW285" s="425"/>
      <c r="RLX285" s="425"/>
      <c r="RLY285" s="425"/>
      <c r="RLZ285" s="425"/>
      <c r="RMA285" s="425"/>
      <c r="RMB285" s="425"/>
      <c r="RMC285" s="425"/>
      <c r="RMD285" s="425"/>
      <c r="RME285" s="425"/>
      <c r="RMF285" s="425"/>
      <c r="RMG285" s="425"/>
      <c r="RMH285" s="425"/>
      <c r="RMI285" s="425"/>
      <c r="RMJ285" s="425"/>
      <c r="RMK285" s="425"/>
      <c r="RML285" s="425"/>
      <c r="RMM285" s="425"/>
      <c r="RMN285" s="425"/>
      <c r="RMO285" s="425"/>
      <c r="RMP285" s="425"/>
      <c r="RMQ285" s="425"/>
      <c r="RMR285" s="425"/>
      <c r="RMS285" s="425"/>
      <c r="RMT285" s="425"/>
      <c r="RMU285" s="425"/>
      <c r="RMV285" s="425"/>
      <c r="RMW285" s="425"/>
      <c r="RMX285" s="425"/>
      <c r="RMY285" s="425"/>
      <c r="RMZ285" s="425"/>
      <c r="RNA285" s="425"/>
      <c r="RNB285" s="425"/>
      <c r="RNC285" s="425"/>
      <c r="RND285" s="425"/>
      <c r="RNE285" s="425"/>
      <c r="RNF285" s="425"/>
      <c r="RNG285" s="425"/>
      <c r="RNH285" s="425"/>
      <c r="RNI285" s="425"/>
      <c r="RNJ285" s="425"/>
      <c r="RNK285" s="425"/>
      <c r="RNL285" s="425"/>
      <c r="RNM285" s="425"/>
      <c r="RNN285" s="425"/>
      <c r="RNO285" s="425"/>
      <c r="RNP285" s="425"/>
      <c r="RNQ285" s="425"/>
      <c r="RNR285" s="425"/>
      <c r="RNS285" s="425"/>
      <c r="RNT285" s="425"/>
      <c r="RNU285" s="425"/>
      <c r="RNV285" s="425"/>
      <c r="RNW285" s="425"/>
      <c r="RNX285" s="425"/>
      <c r="RNY285" s="425"/>
      <c r="RNZ285" s="425"/>
      <c r="ROA285" s="425"/>
      <c r="ROB285" s="425"/>
      <c r="ROC285" s="425"/>
      <c r="ROD285" s="425"/>
      <c r="ROE285" s="425"/>
      <c r="ROF285" s="425"/>
      <c r="ROG285" s="425"/>
      <c r="ROH285" s="425"/>
      <c r="ROI285" s="425"/>
      <c r="ROJ285" s="425"/>
      <c r="ROK285" s="425"/>
      <c r="ROL285" s="425"/>
      <c r="ROM285" s="425"/>
      <c r="RON285" s="425"/>
      <c r="ROO285" s="425"/>
      <c r="ROP285" s="425"/>
      <c r="ROQ285" s="425"/>
      <c r="ROR285" s="425"/>
      <c r="ROS285" s="425"/>
      <c r="ROT285" s="425"/>
      <c r="ROU285" s="425"/>
      <c r="ROV285" s="425"/>
      <c r="ROW285" s="425"/>
      <c r="ROX285" s="425"/>
      <c r="ROY285" s="425"/>
      <c r="ROZ285" s="425"/>
      <c r="RPA285" s="425"/>
      <c r="RPB285" s="425"/>
      <c r="RPC285" s="425"/>
      <c r="RPD285" s="425"/>
      <c r="RPE285" s="425"/>
      <c r="RPF285" s="425"/>
      <c r="RPG285" s="425"/>
      <c r="RPH285" s="425"/>
      <c r="RPI285" s="425"/>
      <c r="RPJ285" s="425"/>
      <c r="RPK285" s="425"/>
      <c r="RPL285" s="425"/>
      <c r="RPM285" s="425"/>
      <c r="RPN285" s="425"/>
      <c r="RPO285" s="425"/>
      <c r="RPP285" s="425"/>
      <c r="RPQ285" s="425"/>
      <c r="RPR285" s="425"/>
      <c r="RPS285" s="425"/>
      <c r="RPT285" s="425"/>
      <c r="RPU285" s="425"/>
      <c r="RPV285" s="425"/>
      <c r="RPW285" s="425"/>
      <c r="RPX285" s="425"/>
      <c r="RPY285" s="425"/>
      <c r="RPZ285" s="425"/>
      <c r="RQA285" s="425"/>
      <c r="RQB285" s="425"/>
      <c r="RQC285" s="425"/>
      <c r="RQD285" s="425"/>
      <c r="RQE285" s="425"/>
      <c r="RQF285" s="425"/>
      <c r="RQG285" s="425"/>
      <c r="RQH285" s="425"/>
      <c r="RQI285" s="425"/>
      <c r="RQJ285" s="425"/>
      <c r="RQK285" s="425"/>
      <c r="RQL285" s="425"/>
      <c r="RQM285" s="425"/>
      <c r="RQN285" s="425"/>
      <c r="RQO285" s="425"/>
      <c r="RQP285" s="425"/>
      <c r="RQQ285" s="425"/>
      <c r="RQR285" s="425"/>
      <c r="RQS285" s="425"/>
      <c r="RQT285" s="425"/>
      <c r="RQU285" s="425"/>
      <c r="RQV285" s="425"/>
      <c r="RQW285" s="425"/>
      <c r="RQX285" s="425"/>
      <c r="RQY285" s="425"/>
      <c r="RQZ285" s="425"/>
      <c r="RRA285" s="425"/>
      <c r="RRB285" s="425"/>
      <c r="RRC285" s="425"/>
      <c r="RRD285" s="425"/>
      <c r="RRE285" s="425"/>
      <c r="RRF285" s="425"/>
      <c r="RRG285" s="425"/>
      <c r="RRH285" s="425"/>
      <c r="RRI285" s="425"/>
      <c r="RRJ285" s="425"/>
      <c r="RRK285" s="425"/>
      <c r="RRL285" s="425"/>
      <c r="RRM285" s="425"/>
      <c r="RRN285" s="425"/>
      <c r="RRO285" s="425"/>
      <c r="RRP285" s="425"/>
      <c r="RRQ285" s="425"/>
      <c r="RRR285" s="425"/>
      <c r="RRS285" s="425"/>
      <c r="RRT285" s="425"/>
      <c r="RRU285" s="425"/>
      <c r="RRV285" s="425"/>
      <c r="RRW285" s="425"/>
      <c r="RRX285" s="425"/>
      <c r="RRY285" s="425"/>
      <c r="RRZ285" s="425"/>
      <c r="RSA285" s="425"/>
      <c r="RSB285" s="425"/>
      <c r="RSC285" s="425"/>
      <c r="RSD285" s="425"/>
      <c r="RSE285" s="425"/>
      <c r="RSF285" s="425"/>
      <c r="RSG285" s="425"/>
      <c r="RSH285" s="425"/>
      <c r="RSI285" s="425"/>
      <c r="RSJ285" s="425"/>
      <c r="RSK285" s="425"/>
      <c r="RSL285" s="425"/>
      <c r="RSM285" s="425"/>
      <c r="RSN285" s="425"/>
      <c r="RSO285" s="425"/>
      <c r="RSP285" s="425"/>
      <c r="RSQ285" s="425"/>
      <c r="RSR285" s="425"/>
      <c r="RSS285" s="425"/>
      <c r="RST285" s="425"/>
      <c r="RSU285" s="425"/>
      <c r="RSV285" s="425"/>
      <c r="RSW285" s="425"/>
      <c r="RSX285" s="425"/>
      <c r="RSY285" s="425"/>
      <c r="RSZ285" s="425"/>
      <c r="RTA285" s="425"/>
      <c r="RTB285" s="425"/>
      <c r="RTC285" s="425"/>
      <c r="RTD285" s="425"/>
      <c r="RTE285" s="425"/>
      <c r="RTF285" s="425"/>
      <c r="RTG285" s="425"/>
      <c r="RTH285" s="425"/>
      <c r="RTI285" s="425"/>
      <c r="RTJ285" s="425"/>
      <c r="RTK285" s="425"/>
      <c r="RTL285" s="425"/>
      <c r="RTM285" s="425"/>
      <c r="RTN285" s="425"/>
      <c r="RTO285" s="425"/>
      <c r="RTP285" s="425"/>
      <c r="RTQ285" s="425"/>
      <c r="RTR285" s="425"/>
      <c r="RTS285" s="425"/>
      <c r="RTT285" s="425"/>
      <c r="RTU285" s="425"/>
      <c r="RTV285" s="425"/>
      <c r="RTW285" s="425"/>
      <c r="RTX285" s="425"/>
      <c r="RTY285" s="425"/>
      <c r="RTZ285" s="425"/>
      <c r="RUA285" s="425"/>
      <c r="RUB285" s="425"/>
      <c r="RUC285" s="425"/>
      <c r="RUD285" s="425"/>
      <c r="RUE285" s="425"/>
      <c r="RUF285" s="425"/>
      <c r="RUG285" s="425"/>
      <c r="RUH285" s="425"/>
      <c r="RUI285" s="425"/>
      <c r="RUJ285" s="425"/>
      <c r="RUK285" s="425"/>
      <c r="RUL285" s="425"/>
      <c r="RUM285" s="425"/>
      <c r="RUN285" s="425"/>
      <c r="RUO285" s="425"/>
      <c r="RUP285" s="425"/>
      <c r="RUQ285" s="425"/>
      <c r="RUR285" s="425"/>
      <c r="RUS285" s="425"/>
      <c r="RUT285" s="425"/>
      <c r="RUU285" s="425"/>
      <c r="RUV285" s="425"/>
      <c r="RUW285" s="425"/>
      <c r="RUX285" s="425"/>
      <c r="RUY285" s="425"/>
      <c r="RUZ285" s="425"/>
      <c r="RVA285" s="425"/>
      <c r="RVB285" s="425"/>
      <c r="RVC285" s="425"/>
      <c r="RVD285" s="425"/>
      <c r="RVE285" s="425"/>
      <c r="RVF285" s="425"/>
      <c r="RVG285" s="425"/>
      <c r="RVH285" s="425"/>
      <c r="RVI285" s="425"/>
      <c r="RVJ285" s="425"/>
      <c r="RVK285" s="425"/>
      <c r="RVL285" s="425"/>
      <c r="RVM285" s="425"/>
      <c r="RVN285" s="425"/>
      <c r="RVO285" s="425"/>
      <c r="RVP285" s="425"/>
      <c r="RVQ285" s="425"/>
      <c r="RVR285" s="425"/>
      <c r="RVS285" s="425"/>
      <c r="RVT285" s="425"/>
      <c r="RVU285" s="425"/>
      <c r="RVV285" s="425"/>
      <c r="RVW285" s="425"/>
      <c r="RVX285" s="425"/>
      <c r="RVY285" s="425"/>
      <c r="RVZ285" s="425"/>
      <c r="RWA285" s="425"/>
      <c r="RWB285" s="425"/>
      <c r="RWC285" s="425"/>
      <c r="RWD285" s="425"/>
      <c r="RWE285" s="425"/>
      <c r="RWF285" s="425"/>
      <c r="RWG285" s="425"/>
      <c r="RWH285" s="425"/>
      <c r="RWI285" s="425"/>
      <c r="RWJ285" s="425"/>
      <c r="RWK285" s="425"/>
      <c r="RWL285" s="425"/>
      <c r="RWM285" s="425"/>
      <c r="RWN285" s="425"/>
      <c r="RWO285" s="425"/>
      <c r="RWP285" s="425"/>
      <c r="RWQ285" s="425"/>
      <c r="RWR285" s="425"/>
      <c r="RWS285" s="425"/>
      <c r="RWT285" s="425"/>
      <c r="RWU285" s="425"/>
      <c r="RWV285" s="425"/>
      <c r="RWW285" s="425"/>
      <c r="RWX285" s="425"/>
      <c r="RWY285" s="425"/>
      <c r="RWZ285" s="425"/>
      <c r="RXA285" s="425"/>
      <c r="RXB285" s="425"/>
      <c r="RXC285" s="425"/>
      <c r="RXD285" s="425"/>
      <c r="RXE285" s="425"/>
      <c r="RXF285" s="425"/>
      <c r="RXG285" s="425"/>
      <c r="RXH285" s="425"/>
      <c r="RXI285" s="425"/>
      <c r="RXJ285" s="425"/>
      <c r="RXK285" s="425"/>
      <c r="RXL285" s="425"/>
      <c r="RXM285" s="425"/>
      <c r="RXN285" s="425"/>
      <c r="RXO285" s="425"/>
      <c r="RXP285" s="425"/>
      <c r="RXQ285" s="425"/>
      <c r="RXR285" s="425"/>
      <c r="RXS285" s="425"/>
      <c r="RXT285" s="425"/>
      <c r="RXU285" s="425"/>
      <c r="RXV285" s="425"/>
      <c r="RXW285" s="425"/>
      <c r="RXX285" s="425"/>
      <c r="RXY285" s="425"/>
      <c r="RXZ285" s="425"/>
      <c r="RYA285" s="425"/>
      <c r="RYB285" s="425"/>
      <c r="RYC285" s="425"/>
      <c r="RYD285" s="425"/>
      <c r="RYE285" s="425"/>
      <c r="RYF285" s="425"/>
      <c r="RYG285" s="425"/>
      <c r="RYH285" s="425"/>
      <c r="RYI285" s="425"/>
      <c r="RYJ285" s="425"/>
      <c r="RYK285" s="425"/>
      <c r="RYL285" s="425"/>
      <c r="RYM285" s="425"/>
      <c r="RYN285" s="425"/>
      <c r="RYO285" s="425"/>
      <c r="RYP285" s="425"/>
      <c r="RYQ285" s="425"/>
      <c r="RYR285" s="425"/>
      <c r="RYS285" s="425"/>
      <c r="RYT285" s="425"/>
      <c r="RYU285" s="425"/>
      <c r="RYV285" s="425"/>
      <c r="RYW285" s="425"/>
      <c r="RYX285" s="425"/>
      <c r="RYY285" s="425"/>
      <c r="RYZ285" s="425"/>
      <c r="RZA285" s="425"/>
      <c r="RZB285" s="425"/>
      <c r="RZC285" s="425"/>
      <c r="RZD285" s="425"/>
      <c r="RZE285" s="425"/>
      <c r="RZF285" s="425"/>
      <c r="RZG285" s="425"/>
      <c r="RZH285" s="425"/>
      <c r="RZI285" s="425"/>
      <c r="RZJ285" s="425"/>
      <c r="RZK285" s="425"/>
      <c r="RZL285" s="425"/>
      <c r="RZM285" s="425"/>
      <c r="RZN285" s="425"/>
      <c r="RZO285" s="425"/>
      <c r="RZP285" s="425"/>
      <c r="RZQ285" s="425"/>
      <c r="RZR285" s="425"/>
      <c r="RZS285" s="425"/>
      <c r="RZT285" s="425"/>
      <c r="RZU285" s="425"/>
      <c r="RZV285" s="425"/>
      <c r="RZW285" s="425"/>
      <c r="RZX285" s="425"/>
      <c r="RZY285" s="425"/>
      <c r="RZZ285" s="425"/>
      <c r="SAA285" s="425"/>
      <c r="SAB285" s="425"/>
      <c r="SAC285" s="425"/>
      <c r="SAD285" s="425"/>
      <c r="SAE285" s="425"/>
      <c r="SAF285" s="425"/>
      <c r="SAG285" s="425"/>
      <c r="SAH285" s="425"/>
      <c r="SAI285" s="425"/>
      <c r="SAJ285" s="425"/>
      <c r="SAK285" s="425"/>
      <c r="SAL285" s="425"/>
      <c r="SAM285" s="425"/>
      <c r="SAN285" s="425"/>
      <c r="SAO285" s="425"/>
      <c r="SAP285" s="425"/>
      <c r="SAQ285" s="425"/>
      <c r="SAR285" s="425"/>
      <c r="SAS285" s="425"/>
      <c r="SAT285" s="425"/>
      <c r="SAU285" s="425"/>
      <c r="SAV285" s="425"/>
      <c r="SAW285" s="425"/>
      <c r="SAX285" s="425"/>
      <c r="SAY285" s="425"/>
      <c r="SAZ285" s="425"/>
      <c r="SBA285" s="425"/>
      <c r="SBB285" s="425"/>
      <c r="SBC285" s="425"/>
      <c r="SBD285" s="425"/>
      <c r="SBE285" s="425"/>
      <c r="SBF285" s="425"/>
      <c r="SBG285" s="425"/>
      <c r="SBH285" s="425"/>
      <c r="SBI285" s="425"/>
      <c r="SBJ285" s="425"/>
      <c r="SBK285" s="425"/>
      <c r="SBL285" s="425"/>
      <c r="SBM285" s="425"/>
      <c r="SBN285" s="425"/>
      <c r="SBO285" s="425"/>
      <c r="SBP285" s="425"/>
      <c r="SBQ285" s="425"/>
      <c r="SBR285" s="425"/>
      <c r="SBS285" s="425"/>
      <c r="SBT285" s="425"/>
      <c r="SBU285" s="425"/>
      <c r="SBV285" s="425"/>
      <c r="SBW285" s="425"/>
      <c r="SBX285" s="425"/>
      <c r="SBY285" s="425"/>
      <c r="SBZ285" s="425"/>
      <c r="SCA285" s="425"/>
      <c r="SCB285" s="425"/>
      <c r="SCC285" s="425"/>
      <c r="SCD285" s="425"/>
      <c r="SCE285" s="425"/>
      <c r="SCF285" s="425"/>
      <c r="SCG285" s="425"/>
      <c r="SCH285" s="425"/>
      <c r="SCI285" s="425"/>
      <c r="SCJ285" s="425"/>
      <c r="SCK285" s="425"/>
      <c r="SCL285" s="425"/>
      <c r="SCM285" s="425"/>
      <c r="SCN285" s="425"/>
      <c r="SCO285" s="425"/>
      <c r="SCP285" s="425"/>
      <c r="SCQ285" s="425"/>
      <c r="SCR285" s="425"/>
      <c r="SCS285" s="425"/>
      <c r="SCT285" s="425"/>
      <c r="SCU285" s="425"/>
      <c r="SCV285" s="425"/>
      <c r="SCW285" s="425"/>
      <c r="SCX285" s="425"/>
      <c r="SCY285" s="425"/>
      <c r="SCZ285" s="425"/>
      <c r="SDA285" s="425"/>
      <c r="SDB285" s="425"/>
      <c r="SDC285" s="425"/>
      <c r="SDD285" s="425"/>
      <c r="SDE285" s="425"/>
      <c r="SDF285" s="425"/>
      <c r="SDG285" s="425"/>
      <c r="SDH285" s="425"/>
      <c r="SDI285" s="425"/>
      <c r="SDJ285" s="425"/>
      <c r="SDK285" s="425"/>
      <c r="SDL285" s="425"/>
      <c r="SDM285" s="425"/>
      <c r="SDN285" s="425"/>
      <c r="SDO285" s="425"/>
      <c r="SDP285" s="425"/>
      <c r="SDQ285" s="425"/>
      <c r="SDR285" s="425"/>
      <c r="SDS285" s="425"/>
      <c r="SDT285" s="425"/>
      <c r="SDU285" s="425"/>
      <c r="SDV285" s="425"/>
      <c r="SDW285" s="425"/>
      <c r="SDX285" s="425"/>
      <c r="SDY285" s="425"/>
      <c r="SDZ285" s="425"/>
      <c r="SEA285" s="425"/>
      <c r="SEB285" s="425"/>
      <c r="SEC285" s="425"/>
      <c r="SED285" s="425"/>
      <c r="SEE285" s="425"/>
      <c r="SEF285" s="425"/>
      <c r="SEG285" s="425"/>
      <c r="SEH285" s="425"/>
      <c r="SEI285" s="425"/>
      <c r="SEJ285" s="425"/>
      <c r="SEK285" s="425"/>
      <c r="SEL285" s="425"/>
      <c r="SEM285" s="425"/>
      <c r="SEN285" s="425"/>
      <c r="SEO285" s="425"/>
      <c r="SEP285" s="425"/>
      <c r="SEQ285" s="425"/>
      <c r="SER285" s="425"/>
      <c r="SES285" s="425"/>
      <c r="SET285" s="425"/>
      <c r="SEU285" s="425"/>
      <c r="SEV285" s="425"/>
      <c r="SEW285" s="425"/>
      <c r="SEX285" s="425"/>
      <c r="SEY285" s="425"/>
      <c r="SEZ285" s="425"/>
      <c r="SFA285" s="425"/>
      <c r="SFB285" s="425"/>
      <c r="SFC285" s="425"/>
      <c r="SFD285" s="425"/>
      <c r="SFE285" s="425"/>
      <c r="SFF285" s="425"/>
      <c r="SFG285" s="425"/>
      <c r="SFH285" s="425"/>
      <c r="SFI285" s="425"/>
      <c r="SFJ285" s="425"/>
      <c r="SFK285" s="425"/>
      <c r="SFL285" s="425"/>
      <c r="SFM285" s="425"/>
      <c r="SFN285" s="425"/>
      <c r="SFO285" s="425"/>
      <c r="SFP285" s="425"/>
      <c r="SFQ285" s="425"/>
      <c r="SFR285" s="425"/>
      <c r="SFS285" s="425"/>
      <c r="SFT285" s="425"/>
      <c r="SFU285" s="425"/>
      <c r="SFV285" s="425"/>
      <c r="SFW285" s="425"/>
      <c r="SFX285" s="425"/>
      <c r="SFY285" s="425"/>
      <c r="SFZ285" s="425"/>
      <c r="SGA285" s="425"/>
      <c r="SGB285" s="425"/>
      <c r="SGC285" s="425"/>
      <c r="SGD285" s="425"/>
      <c r="SGE285" s="425"/>
      <c r="SGF285" s="425"/>
      <c r="SGG285" s="425"/>
      <c r="SGH285" s="425"/>
      <c r="SGI285" s="425"/>
      <c r="SGJ285" s="425"/>
      <c r="SGK285" s="425"/>
      <c r="SGL285" s="425"/>
      <c r="SGM285" s="425"/>
      <c r="SGN285" s="425"/>
      <c r="SGO285" s="425"/>
      <c r="SGP285" s="425"/>
      <c r="SGQ285" s="425"/>
      <c r="SGR285" s="425"/>
      <c r="SGS285" s="425"/>
      <c r="SGT285" s="425"/>
      <c r="SGU285" s="425"/>
      <c r="SGV285" s="425"/>
      <c r="SGW285" s="425"/>
      <c r="SGX285" s="425"/>
      <c r="SGY285" s="425"/>
      <c r="SGZ285" s="425"/>
      <c r="SHA285" s="425"/>
      <c r="SHB285" s="425"/>
      <c r="SHC285" s="425"/>
      <c r="SHD285" s="425"/>
      <c r="SHE285" s="425"/>
      <c r="SHF285" s="425"/>
      <c r="SHG285" s="425"/>
      <c r="SHH285" s="425"/>
      <c r="SHI285" s="425"/>
      <c r="SHJ285" s="425"/>
      <c r="SHK285" s="425"/>
      <c r="SHL285" s="425"/>
      <c r="SHM285" s="425"/>
      <c r="SHN285" s="425"/>
      <c r="SHO285" s="425"/>
      <c r="SHP285" s="425"/>
      <c r="SHQ285" s="425"/>
      <c r="SHR285" s="425"/>
      <c r="SHS285" s="425"/>
      <c r="SHT285" s="425"/>
      <c r="SHU285" s="425"/>
      <c r="SHV285" s="425"/>
      <c r="SHW285" s="425"/>
      <c r="SHX285" s="425"/>
      <c r="SHY285" s="425"/>
      <c r="SHZ285" s="425"/>
      <c r="SIA285" s="425"/>
      <c r="SIB285" s="425"/>
      <c r="SIC285" s="425"/>
      <c r="SID285" s="425"/>
      <c r="SIE285" s="425"/>
      <c r="SIF285" s="425"/>
      <c r="SIG285" s="425"/>
      <c r="SIH285" s="425"/>
      <c r="SII285" s="425"/>
      <c r="SIJ285" s="425"/>
      <c r="SIK285" s="425"/>
      <c r="SIL285" s="425"/>
      <c r="SIM285" s="425"/>
      <c r="SIN285" s="425"/>
      <c r="SIO285" s="425"/>
      <c r="SIP285" s="425"/>
      <c r="SIQ285" s="425"/>
      <c r="SIR285" s="425"/>
      <c r="SIS285" s="425"/>
      <c r="SIT285" s="425"/>
      <c r="SIU285" s="425"/>
      <c r="SIV285" s="425"/>
      <c r="SIW285" s="425"/>
      <c r="SIX285" s="425"/>
      <c r="SIY285" s="425"/>
      <c r="SIZ285" s="425"/>
      <c r="SJA285" s="425"/>
      <c r="SJB285" s="425"/>
      <c r="SJC285" s="425"/>
      <c r="SJD285" s="425"/>
      <c r="SJE285" s="425"/>
      <c r="SJF285" s="425"/>
      <c r="SJG285" s="425"/>
      <c r="SJH285" s="425"/>
      <c r="SJI285" s="425"/>
      <c r="SJJ285" s="425"/>
      <c r="SJK285" s="425"/>
      <c r="SJL285" s="425"/>
      <c r="SJM285" s="425"/>
      <c r="SJN285" s="425"/>
      <c r="SJO285" s="425"/>
      <c r="SJP285" s="425"/>
      <c r="SJQ285" s="425"/>
      <c r="SJR285" s="425"/>
      <c r="SJS285" s="425"/>
      <c r="SJT285" s="425"/>
      <c r="SJU285" s="425"/>
      <c r="SJV285" s="425"/>
      <c r="SJW285" s="425"/>
      <c r="SJX285" s="425"/>
      <c r="SJY285" s="425"/>
      <c r="SJZ285" s="425"/>
      <c r="SKA285" s="425"/>
      <c r="SKB285" s="425"/>
      <c r="SKC285" s="425"/>
      <c r="SKD285" s="425"/>
      <c r="SKE285" s="425"/>
      <c r="SKF285" s="425"/>
      <c r="SKG285" s="425"/>
      <c r="SKH285" s="425"/>
      <c r="SKI285" s="425"/>
      <c r="SKJ285" s="425"/>
      <c r="SKK285" s="425"/>
      <c r="SKL285" s="425"/>
      <c r="SKM285" s="425"/>
      <c r="SKN285" s="425"/>
      <c r="SKO285" s="425"/>
      <c r="SKP285" s="425"/>
      <c r="SKQ285" s="425"/>
      <c r="SKR285" s="425"/>
      <c r="SKS285" s="425"/>
      <c r="SKT285" s="425"/>
      <c r="SKU285" s="425"/>
      <c r="SKV285" s="425"/>
      <c r="SKW285" s="425"/>
      <c r="SKX285" s="425"/>
      <c r="SKY285" s="425"/>
      <c r="SKZ285" s="425"/>
      <c r="SLA285" s="425"/>
      <c r="SLB285" s="425"/>
      <c r="SLC285" s="425"/>
      <c r="SLD285" s="425"/>
      <c r="SLE285" s="425"/>
      <c r="SLF285" s="425"/>
      <c r="SLG285" s="425"/>
      <c r="SLH285" s="425"/>
      <c r="SLI285" s="425"/>
      <c r="SLJ285" s="425"/>
      <c r="SLK285" s="425"/>
      <c r="SLL285" s="425"/>
      <c r="SLM285" s="425"/>
      <c r="SLN285" s="425"/>
      <c r="SLO285" s="425"/>
      <c r="SLP285" s="425"/>
      <c r="SLQ285" s="425"/>
      <c r="SLR285" s="425"/>
      <c r="SLS285" s="425"/>
      <c r="SLT285" s="425"/>
      <c r="SLU285" s="425"/>
      <c r="SLV285" s="425"/>
      <c r="SLW285" s="425"/>
      <c r="SLX285" s="425"/>
      <c r="SLY285" s="425"/>
      <c r="SLZ285" s="425"/>
      <c r="SMA285" s="425"/>
      <c r="SMB285" s="425"/>
      <c r="SMC285" s="425"/>
      <c r="SMD285" s="425"/>
      <c r="SME285" s="425"/>
      <c r="SMF285" s="425"/>
      <c r="SMG285" s="425"/>
      <c r="SMH285" s="425"/>
      <c r="SMI285" s="425"/>
      <c r="SMJ285" s="425"/>
      <c r="SMK285" s="425"/>
      <c r="SML285" s="425"/>
      <c r="SMM285" s="425"/>
      <c r="SMN285" s="425"/>
      <c r="SMO285" s="425"/>
      <c r="SMP285" s="425"/>
      <c r="SMQ285" s="425"/>
      <c r="SMR285" s="425"/>
      <c r="SMS285" s="425"/>
      <c r="SMT285" s="425"/>
      <c r="SMU285" s="425"/>
      <c r="SMV285" s="425"/>
      <c r="SMW285" s="425"/>
      <c r="SMX285" s="425"/>
      <c r="SMY285" s="425"/>
      <c r="SMZ285" s="425"/>
      <c r="SNA285" s="425"/>
      <c r="SNB285" s="425"/>
      <c r="SNC285" s="425"/>
      <c r="SND285" s="425"/>
      <c r="SNE285" s="425"/>
      <c r="SNF285" s="425"/>
      <c r="SNG285" s="425"/>
      <c r="SNH285" s="425"/>
      <c r="SNI285" s="425"/>
      <c r="SNJ285" s="425"/>
      <c r="SNK285" s="425"/>
      <c r="SNL285" s="425"/>
      <c r="SNM285" s="425"/>
      <c r="SNN285" s="425"/>
      <c r="SNO285" s="425"/>
      <c r="SNP285" s="425"/>
      <c r="SNQ285" s="425"/>
      <c r="SNR285" s="425"/>
      <c r="SNS285" s="425"/>
      <c r="SNT285" s="425"/>
      <c r="SNU285" s="425"/>
      <c r="SNV285" s="425"/>
      <c r="SNW285" s="425"/>
      <c r="SNX285" s="425"/>
      <c r="SNY285" s="425"/>
      <c r="SNZ285" s="425"/>
      <c r="SOA285" s="425"/>
      <c r="SOB285" s="425"/>
      <c r="SOC285" s="425"/>
      <c r="SOD285" s="425"/>
      <c r="SOE285" s="425"/>
      <c r="SOF285" s="425"/>
      <c r="SOG285" s="425"/>
      <c r="SOH285" s="425"/>
      <c r="SOI285" s="425"/>
      <c r="SOJ285" s="425"/>
      <c r="SOK285" s="425"/>
      <c r="SOL285" s="425"/>
      <c r="SOM285" s="425"/>
      <c r="SON285" s="425"/>
      <c r="SOO285" s="425"/>
      <c r="SOP285" s="425"/>
      <c r="SOQ285" s="425"/>
      <c r="SOR285" s="425"/>
      <c r="SOS285" s="425"/>
      <c r="SOT285" s="425"/>
      <c r="SOU285" s="425"/>
      <c r="SOV285" s="425"/>
      <c r="SOW285" s="425"/>
      <c r="SOX285" s="425"/>
      <c r="SOY285" s="425"/>
      <c r="SOZ285" s="425"/>
      <c r="SPA285" s="425"/>
      <c r="SPB285" s="425"/>
      <c r="SPC285" s="425"/>
      <c r="SPD285" s="425"/>
      <c r="SPE285" s="425"/>
      <c r="SPF285" s="425"/>
      <c r="SPG285" s="425"/>
      <c r="SPH285" s="425"/>
      <c r="SPI285" s="425"/>
      <c r="SPJ285" s="425"/>
      <c r="SPK285" s="425"/>
      <c r="SPL285" s="425"/>
      <c r="SPM285" s="425"/>
      <c r="SPN285" s="425"/>
      <c r="SPO285" s="425"/>
      <c r="SPP285" s="425"/>
      <c r="SPQ285" s="425"/>
      <c r="SPR285" s="425"/>
      <c r="SPS285" s="425"/>
      <c r="SPT285" s="425"/>
      <c r="SPU285" s="425"/>
      <c r="SPV285" s="425"/>
      <c r="SPW285" s="425"/>
      <c r="SPX285" s="425"/>
      <c r="SPY285" s="425"/>
      <c r="SPZ285" s="425"/>
      <c r="SQA285" s="425"/>
      <c r="SQB285" s="425"/>
      <c r="SQC285" s="425"/>
      <c r="SQD285" s="425"/>
      <c r="SQE285" s="425"/>
      <c r="SQF285" s="425"/>
      <c r="SQG285" s="425"/>
      <c r="SQH285" s="425"/>
      <c r="SQI285" s="425"/>
      <c r="SQJ285" s="425"/>
      <c r="SQK285" s="425"/>
      <c r="SQL285" s="425"/>
      <c r="SQM285" s="425"/>
      <c r="SQN285" s="425"/>
      <c r="SQO285" s="425"/>
      <c r="SQP285" s="425"/>
      <c r="SQQ285" s="425"/>
      <c r="SQR285" s="425"/>
      <c r="SQS285" s="425"/>
      <c r="SQT285" s="425"/>
      <c r="SQU285" s="425"/>
      <c r="SQV285" s="425"/>
      <c r="SQW285" s="425"/>
      <c r="SQX285" s="425"/>
      <c r="SQY285" s="425"/>
      <c r="SQZ285" s="425"/>
      <c r="SRA285" s="425"/>
      <c r="SRB285" s="425"/>
      <c r="SRC285" s="425"/>
      <c r="SRD285" s="425"/>
      <c r="SRE285" s="425"/>
      <c r="SRF285" s="425"/>
      <c r="SRG285" s="425"/>
      <c r="SRH285" s="425"/>
      <c r="SRI285" s="425"/>
      <c r="SRJ285" s="425"/>
      <c r="SRK285" s="425"/>
      <c r="SRL285" s="425"/>
      <c r="SRM285" s="425"/>
      <c r="SRN285" s="425"/>
      <c r="SRO285" s="425"/>
      <c r="SRP285" s="425"/>
      <c r="SRQ285" s="425"/>
      <c r="SRR285" s="425"/>
      <c r="SRS285" s="425"/>
      <c r="SRT285" s="425"/>
      <c r="SRU285" s="425"/>
      <c r="SRV285" s="425"/>
      <c r="SRW285" s="425"/>
      <c r="SRX285" s="425"/>
      <c r="SRY285" s="425"/>
      <c r="SRZ285" s="425"/>
      <c r="SSA285" s="425"/>
      <c r="SSB285" s="425"/>
      <c r="SSC285" s="425"/>
      <c r="SSD285" s="425"/>
      <c r="SSE285" s="425"/>
      <c r="SSF285" s="425"/>
      <c r="SSG285" s="425"/>
      <c r="SSH285" s="425"/>
      <c r="SSI285" s="425"/>
      <c r="SSJ285" s="425"/>
      <c r="SSK285" s="425"/>
      <c r="SSL285" s="425"/>
      <c r="SSM285" s="425"/>
      <c r="SSN285" s="425"/>
      <c r="SSO285" s="425"/>
      <c r="SSP285" s="425"/>
      <c r="SSQ285" s="425"/>
      <c r="SSR285" s="425"/>
      <c r="SSS285" s="425"/>
      <c r="SST285" s="425"/>
      <c r="SSU285" s="425"/>
      <c r="SSV285" s="425"/>
      <c r="SSW285" s="425"/>
      <c r="SSX285" s="425"/>
      <c r="SSY285" s="425"/>
      <c r="SSZ285" s="425"/>
      <c r="STA285" s="425"/>
      <c r="STB285" s="425"/>
      <c r="STC285" s="425"/>
      <c r="STD285" s="425"/>
      <c r="STE285" s="425"/>
      <c r="STF285" s="425"/>
      <c r="STG285" s="425"/>
      <c r="STH285" s="425"/>
      <c r="STI285" s="425"/>
      <c r="STJ285" s="425"/>
      <c r="STK285" s="425"/>
      <c r="STL285" s="425"/>
      <c r="STM285" s="425"/>
      <c r="STN285" s="425"/>
      <c r="STO285" s="425"/>
      <c r="STP285" s="425"/>
      <c r="STQ285" s="425"/>
      <c r="STR285" s="425"/>
      <c r="STS285" s="425"/>
      <c r="STT285" s="425"/>
      <c r="STU285" s="425"/>
      <c r="STV285" s="425"/>
      <c r="STW285" s="425"/>
      <c r="STX285" s="425"/>
      <c r="STY285" s="425"/>
      <c r="STZ285" s="425"/>
      <c r="SUA285" s="425"/>
      <c r="SUB285" s="425"/>
      <c r="SUC285" s="425"/>
      <c r="SUD285" s="425"/>
      <c r="SUE285" s="425"/>
      <c r="SUF285" s="425"/>
      <c r="SUG285" s="425"/>
      <c r="SUH285" s="425"/>
      <c r="SUI285" s="425"/>
      <c r="SUJ285" s="425"/>
      <c r="SUK285" s="425"/>
      <c r="SUL285" s="425"/>
      <c r="SUM285" s="425"/>
      <c r="SUN285" s="425"/>
      <c r="SUO285" s="425"/>
      <c r="SUP285" s="425"/>
      <c r="SUQ285" s="425"/>
      <c r="SUR285" s="425"/>
      <c r="SUS285" s="425"/>
      <c r="SUT285" s="425"/>
      <c r="SUU285" s="425"/>
      <c r="SUV285" s="425"/>
      <c r="SUW285" s="425"/>
      <c r="SUX285" s="425"/>
      <c r="SUY285" s="425"/>
      <c r="SUZ285" s="425"/>
      <c r="SVA285" s="425"/>
      <c r="SVB285" s="425"/>
      <c r="SVC285" s="425"/>
      <c r="SVD285" s="425"/>
      <c r="SVE285" s="425"/>
      <c r="SVF285" s="425"/>
      <c r="SVG285" s="425"/>
      <c r="SVH285" s="425"/>
      <c r="SVI285" s="425"/>
      <c r="SVJ285" s="425"/>
      <c r="SVK285" s="425"/>
      <c r="SVL285" s="425"/>
      <c r="SVM285" s="425"/>
      <c r="SVN285" s="425"/>
      <c r="SVO285" s="425"/>
      <c r="SVP285" s="425"/>
      <c r="SVQ285" s="425"/>
      <c r="SVR285" s="425"/>
      <c r="SVS285" s="425"/>
      <c r="SVT285" s="425"/>
      <c r="SVU285" s="425"/>
      <c r="SVV285" s="425"/>
      <c r="SVW285" s="425"/>
      <c r="SVX285" s="425"/>
      <c r="SVY285" s="425"/>
      <c r="SVZ285" s="425"/>
      <c r="SWA285" s="425"/>
      <c r="SWB285" s="425"/>
      <c r="SWC285" s="425"/>
      <c r="SWD285" s="425"/>
      <c r="SWE285" s="425"/>
      <c r="SWF285" s="425"/>
      <c r="SWG285" s="425"/>
      <c r="SWH285" s="425"/>
      <c r="SWI285" s="425"/>
      <c r="SWJ285" s="425"/>
      <c r="SWK285" s="425"/>
      <c r="SWL285" s="425"/>
      <c r="SWM285" s="425"/>
      <c r="SWN285" s="425"/>
      <c r="SWO285" s="425"/>
      <c r="SWP285" s="425"/>
      <c r="SWQ285" s="425"/>
      <c r="SWR285" s="425"/>
      <c r="SWS285" s="425"/>
      <c r="SWT285" s="425"/>
      <c r="SWU285" s="425"/>
      <c r="SWV285" s="425"/>
      <c r="SWW285" s="425"/>
      <c r="SWX285" s="425"/>
      <c r="SWY285" s="425"/>
      <c r="SWZ285" s="425"/>
      <c r="SXA285" s="425"/>
      <c r="SXB285" s="425"/>
      <c r="SXC285" s="425"/>
      <c r="SXD285" s="425"/>
      <c r="SXE285" s="425"/>
      <c r="SXF285" s="425"/>
      <c r="SXG285" s="425"/>
      <c r="SXH285" s="425"/>
      <c r="SXI285" s="425"/>
      <c r="SXJ285" s="425"/>
      <c r="SXK285" s="425"/>
      <c r="SXL285" s="425"/>
      <c r="SXM285" s="425"/>
      <c r="SXN285" s="425"/>
      <c r="SXO285" s="425"/>
      <c r="SXP285" s="425"/>
      <c r="SXQ285" s="425"/>
      <c r="SXR285" s="425"/>
      <c r="SXS285" s="425"/>
      <c r="SXT285" s="425"/>
      <c r="SXU285" s="425"/>
      <c r="SXV285" s="425"/>
      <c r="SXW285" s="425"/>
      <c r="SXX285" s="425"/>
      <c r="SXY285" s="425"/>
      <c r="SXZ285" s="425"/>
      <c r="SYA285" s="425"/>
      <c r="SYB285" s="425"/>
      <c r="SYC285" s="425"/>
      <c r="SYD285" s="425"/>
      <c r="SYE285" s="425"/>
      <c r="SYF285" s="425"/>
      <c r="SYG285" s="425"/>
      <c r="SYH285" s="425"/>
      <c r="SYI285" s="425"/>
      <c r="SYJ285" s="425"/>
      <c r="SYK285" s="425"/>
      <c r="SYL285" s="425"/>
      <c r="SYM285" s="425"/>
      <c r="SYN285" s="425"/>
      <c r="SYO285" s="425"/>
      <c r="SYP285" s="425"/>
      <c r="SYQ285" s="425"/>
      <c r="SYR285" s="425"/>
      <c r="SYS285" s="425"/>
      <c r="SYT285" s="425"/>
      <c r="SYU285" s="425"/>
      <c r="SYV285" s="425"/>
      <c r="SYW285" s="425"/>
      <c r="SYX285" s="425"/>
      <c r="SYY285" s="425"/>
      <c r="SYZ285" s="425"/>
      <c r="SZA285" s="425"/>
      <c r="SZB285" s="425"/>
      <c r="SZC285" s="425"/>
      <c r="SZD285" s="425"/>
      <c r="SZE285" s="425"/>
      <c r="SZF285" s="425"/>
      <c r="SZG285" s="425"/>
      <c r="SZH285" s="425"/>
      <c r="SZI285" s="425"/>
      <c r="SZJ285" s="425"/>
      <c r="SZK285" s="425"/>
      <c r="SZL285" s="425"/>
      <c r="SZM285" s="425"/>
      <c r="SZN285" s="425"/>
      <c r="SZO285" s="425"/>
      <c r="SZP285" s="425"/>
      <c r="SZQ285" s="425"/>
      <c r="SZR285" s="425"/>
      <c r="SZS285" s="425"/>
      <c r="SZT285" s="425"/>
      <c r="SZU285" s="425"/>
      <c r="SZV285" s="425"/>
      <c r="SZW285" s="425"/>
      <c r="SZX285" s="425"/>
      <c r="SZY285" s="425"/>
      <c r="SZZ285" s="425"/>
      <c r="TAA285" s="425"/>
      <c r="TAB285" s="425"/>
      <c r="TAC285" s="425"/>
      <c r="TAD285" s="425"/>
      <c r="TAE285" s="425"/>
      <c r="TAF285" s="425"/>
      <c r="TAG285" s="425"/>
      <c r="TAH285" s="425"/>
      <c r="TAI285" s="425"/>
      <c r="TAJ285" s="425"/>
      <c r="TAK285" s="425"/>
      <c r="TAL285" s="425"/>
      <c r="TAM285" s="425"/>
      <c r="TAN285" s="425"/>
      <c r="TAO285" s="425"/>
      <c r="TAP285" s="425"/>
      <c r="TAQ285" s="425"/>
      <c r="TAR285" s="425"/>
      <c r="TAS285" s="425"/>
      <c r="TAT285" s="425"/>
      <c r="TAU285" s="425"/>
      <c r="TAV285" s="425"/>
      <c r="TAW285" s="425"/>
      <c r="TAX285" s="425"/>
      <c r="TAY285" s="425"/>
      <c r="TAZ285" s="425"/>
      <c r="TBA285" s="425"/>
      <c r="TBB285" s="425"/>
      <c r="TBC285" s="425"/>
      <c r="TBD285" s="425"/>
      <c r="TBE285" s="425"/>
      <c r="TBF285" s="425"/>
      <c r="TBG285" s="425"/>
      <c r="TBH285" s="425"/>
      <c r="TBI285" s="425"/>
      <c r="TBJ285" s="425"/>
      <c r="TBK285" s="425"/>
      <c r="TBL285" s="425"/>
      <c r="TBM285" s="425"/>
      <c r="TBN285" s="425"/>
      <c r="TBO285" s="425"/>
      <c r="TBP285" s="425"/>
      <c r="TBQ285" s="425"/>
      <c r="TBR285" s="425"/>
      <c r="TBS285" s="425"/>
      <c r="TBT285" s="425"/>
      <c r="TBU285" s="425"/>
      <c r="TBV285" s="425"/>
      <c r="TBW285" s="425"/>
      <c r="TBX285" s="425"/>
      <c r="TBY285" s="425"/>
      <c r="TBZ285" s="425"/>
      <c r="TCA285" s="425"/>
      <c r="TCB285" s="425"/>
      <c r="TCC285" s="425"/>
      <c r="TCD285" s="425"/>
      <c r="TCE285" s="425"/>
      <c r="TCF285" s="425"/>
      <c r="TCG285" s="425"/>
      <c r="TCH285" s="425"/>
      <c r="TCI285" s="425"/>
      <c r="TCJ285" s="425"/>
      <c r="TCK285" s="425"/>
      <c r="TCL285" s="425"/>
      <c r="TCM285" s="425"/>
      <c r="TCN285" s="425"/>
      <c r="TCO285" s="425"/>
      <c r="TCP285" s="425"/>
      <c r="TCQ285" s="425"/>
      <c r="TCR285" s="425"/>
      <c r="TCS285" s="425"/>
      <c r="TCT285" s="425"/>
      <c r="TCU285" s="425"/>
      <c r="TCV285" s="425"/>
      <c r="TCW285" s="425"/>
      <c r="TCX285" s="425"/>
      <c r="TCY285" s="425"/>
      <c r="TCZ285" s="425"/>
      <c r="TDA285" s="425"/>
      <c r="TDB285" s="425"/>
      <c r="TDC285" s="425"/>
      <c r="TDD285" s="425"/>
      <c r="TDE285" s="425"/>
      <c r="TDF285" s="425"/>
      <c r="TDG285" s="425"/>
      <c r="TDH285" s="425"/>
      <c r="TDI285" s="425"/>
      <c r="TDJ285" s="425"/>
      <c r="TDK285" s="425"/>
      <c r="TDL285" s="425"/>
      <c r="TDM285" s="425"/>
      <c r="TDN285" s="425"/>
      <c r="TDO285" s="425"/>
      <c r="TDP285" s="425"/>
      <c r="TDQ285" s="425"/>
      <c r="TDR285" s="425"/>
      <c r="TDS285" s="425"/>
      <c r="TDT285" s="425"/>
      <c r="TDU285" s="425"/>
      <c r="TDV285" s="425"/>
      <c r="TDW285" s="425"/>
      <c r="TDX285" s="425"/>
      <c r="TDY285" s="425"/>
      <c r="TDZ285" s="425"/>
      <c r="TEA285" s="425"/>
      <c r="TEB285" s="425"/>
      <c r="TEC285" s="425"/>
      <c r="TED285" s="425"/>
      <c r="TEE285" s="425"/>
      <c r="TEF285" s="425"/>
      <c r="TEG285" s="425"/>
      <c r="TEH285" s="425"/>
      <c r="TEI285" s="425"/>
      <c r="TEJ285" s="425"/>
      <c r="TEK285" s="425"/>
      <c r="TEL285" s="425"/>
      <c r="TEM285" s="425"/>
      <c r="TEN285" s="425"/>
      <c r="TEO285" s="425"/>
      <c r="TEP285" s="425"/>
      <c r="TEQ285" s="425"/>
      <c r="TER285" s="425"/>
      <c r="TES285" s="425"/>
      <c r="TET285" s="425"/>
      <c r="TEU285" s="425"/>
      <c r="TEV285" s="425"/>
      <c r="TEW285" s="425"/>
      <c r="TEX285" s="425"/>
      <c r="TEY285" s="425"/>
      <c r="TEZ285" s="425"/>
      <c r="TFA285" s="425"/>
      <c r="TFB285" s="425"/>
      <c r="TFC285" s="425"/>
      <c r="TFD285" s="425"/>
      <c r="TFE285" s="425"/>
      <c r="TFF285" s="425"/>
      <c r="TFG285" s="425"/>
      <c r="TFH285" s="425"/>
      <c r="TFI285" s="425"/>
      <c r="TFJ285" s="425"/>
      <c r="TFK285" s="425"/>
      <c r="TFL285" s="425"/>
      <c r="TFM285" s="425"/>
      <c r="TFN285" s="425"/>
      <c r="TFO285" s="425"/>
      <c r="TFP285" s="425"/>
      <c r="TFQ285" s="425"/>
      <c r="TFR285" s="425"/>
      <c r="TFS285" s="425"/>
      <c r="TFT285" s="425"/>
      <c r="TFU285" s="425"/>
      <c r="TFV285" s="425"/>
      <c r="TFW285" s="425"/>
      <c r="TFX285" s="425"/>
      <c r="TFY285" s="425"/>
      <c r="TFZ285" s="425"/>
      <c r="TGA285" s="425"/>
      <c r="TGB285" s="425"/>
      <c r="TGC285" s="425"/>
      <c r="TGD285" s="425"/>
      <c r="TGE285" s="425"/>
      <c r="TGF285" s="425"/>
      <c r="TGG285" s="425"/>
      <c r="TGH285" s="425"/>
      <c r="TGI285" s="425"/>
      <c r="TGJ285" s="425"/>
      <c r="TGK285" s="425"/>
      <c r="TGL285" s="425"/>
      <c r="TGM285" s="425"/>
      <c r="TGN285" s="425"/>
      <c r="TGO285" s="425"/>
      <c r="TGP285" s="425"/>
      <c r="TGQ285" s="425"/>
      <c r="TGR285" s="425"/>
      <c r="TGS285" s="425"/>
      <c r="TGT285" s="425"/>
      <c r="TGU285" s="425"/>
      <c r="TGV285" s="425"/>
      <c r="TGW285" s="425"/>
      <c r="TGX285" s="425"/>
      <c r="TGY285" s="425"/>
      <c r="TGZ285" s="425"/>
      <c r="THA285" s="425"/>
      <c r="THB285" s="425"/>
      <c r="THC285" s="425"/>
      <c r="THD285" s="425"/>
      <c r="THE285" s="425"/>
      <c r="THF285" s="425"/>
      <c r="THG285" s="425"/>
      <c r="THH285" s="425"/>
      <c r="THI285" s="425"/>
      <c r="THJ285" s="425"/>
      <c r="THK285" s="425"/>
      <c r="THL285" s="425"/>
      <c r="THM285" s="425"/>
      <c r="THN285" s="425"/>
      <c r="THO285" s="425"/>
      <c r="THP285" s="425"/>
      <c r="THQ285" s="425"/>
      <c r="THR285" s="425"/>
      <c r="THS285" s="425"/>
      <c r="THT285" s="425"/>
      <c r="THU285" s="425"/>
      <c r="THV285" s="425"/>
      <c r="THW285" s="425"/>
      <c r="THX285" s="425"/>
      <c r="THY285" s="425"/>
      <c r="THZ285" s="425"/>
      <c r="TIA285" s="425"/>
      <c r="TIB285" s="425"/>
      <c r="TIC285" s="425"/>
      <c r="TID285" s="425"/>
      <c r="TIE285" s="425"/>
      <c r="TIF285" s="425"/>
      <c r="TIG285" s="425"/>
      <c r="TIH285" s="425"/>
      <c r="TII285" s="425"/>
      <c r="TIJ285" s="425"/>
      <c r="TIK285" s="425"/>
      <c r="TIL285" s="425"/>
      <c r="TIM285" s="425"/>
      <c r="TIN285" s="425"/>
      <c r="TIO285" s="425"/>
      <c r="TIP285" s="425"/>
      <c r="TIQ285" s="425"/>
      <c r="TIR285" s="425"/>
      <c r="TIS285" s="425"/>
      <c r="TIT285" s="425"/>
      <c r="TIU285" s="425"/>
      <c r="TIV285" s="425"/>
      <c r="TIW285" s="425"/>
      <c r="TIX285" s="425"/>
      <c r="TIY285" s="425"/>
      <c r="TIZ285" s="425"/>
      <c r="TJA285" s="425"/>
      <c r="TJB285" s="425"/>
      <c r="TJC285" s="425"/>
      <c r="TJD285" s="425"/>
      <c r="TJE285" s="425"/>
      <c r="TJF285" s="425"/>
      <c r="TJG285" s="425"/>
      <c r="TJH285" s="425"/>
      <c r="TJI285" s="425"/>
      <c r="TJJ285" s="425"/>
      <c r="TJK285" s="425"/>
      <c r="TJL285" s="425"/>
      <c r="TJM285" s="425"/>
      <c r="TJN285" s="425"/>
      <c r="TJO285" s="425"/>
      <c r="TJP285" s="425"/>
      <c r="TJQ285" s="425"/>
      <c r="TJR285" s="425"/>
      <c r="TJS285" s="425"/>
      <c r="TJT285" s="425"/>
      <c r="TJU285" s="425"/>
      <c r="TJV285" s="425"/>
      <c r="TJW285" s="425"/>
      <c r="TJX285" s="425"/>
      <c r="TJY285" s="425"/>
      <c r="TJZ285" s="425"/>
      <c r="TKA285" s="425"/>
      <c r="TKB285" s="425"/>
      <c r="TKC285" s="425"/>
      <c r="TKD285" s="425"/>
      <c r="TKE285" s="425"/>
      <c r="TKF285" s="425"/>
      <c r="TKG285" s="425"/>
      <c r="TKH285" s="425"/>
      <c r="TKI285" s="425"/>
      <c r="TKJ285" s="425"/>
      <c r="TKK285" s="425"/>
      <c r="TKL285" s="425"/>
      <c r="TKM285" s="425"/>
      <c r="TKN285" s="425"/>
      <c r="TKO285" s="425"/>
      <c r="TKP285" s="425"/>
      <c r="TKQ285" s="425"/>
      <c r="TKR285" s="425"/>
      <c r="TKS285" s="425"/>
      <c r="TKT285" s="425"/>
      <c r="TKU285" s="425"/>
      <c r="TKV285" s="425"/>
      <c r="TKW285" s="425"/>
      <c r="TKX285" s="425"/>
      <c r="TKY285" s="425"/>
      <c r="TKZ285" s="425"/>
      <c r="TLA285" s="425"/>
      <c r="TLB285" s="425"/>
      <c r="TLC285" s="425"/>
      <c r="TLD285" s="425"/>
      <c r="TLE285" s="425"/>
      <c r="TLF285" s="425"/>
      <c r="TLG285" s="425"/>
      <c r="TLH285" s="425"/>
      <c r="TLI285" s="425"/>
      <c r="TLJ285" s="425"/>
      <c r="TLK285" s="425"/>
      <c r="TLL285" s="425"/>
      <c r="TLM285" s="425"/>
      <c r="TLN285" s="425"/>
      <c r="TLO285" s="425"/>
      <c r="TLP285" s="425"/>
      <c r="TLQ285" s="425"/>
      <c r="TLR285" s="425"/>
      <c r="TLS285" s="425"/>
      <c r="TLT285" s="425"/>
      <c r="TLU285" s="425"/>
      <c r="TLV285" s="425"/>
      <c r="TLW285" s="425"/>
      <c r="TLX285" s="425"/>
      <c r="TLY285" s="425"/>
      <c r="TLZ285" s="425"/>
      <c r="TMA285" s="425"/>
      <c r="TMB285" s="425"/>
      <c r="TMC285" s="425"/>
      <c r="TMD285" s="425"/>
      <c r="TME285" s="425"/>
      <c r="TMF285" s="425"/>
      <c r="TMG285" s="425"/>
      <c r="TMH285" s="425"/>
      <c r="TMI285" s="425"/>
      <c r="TMJ285" s="425"/>
      <c r="TMK285" s="425"/>
      <c r="TML285" s="425"/>
      <c r="TMM285" s="425"/>
      <c r="TMN285" s="425"/>
      <c r="TMO285" s="425"/>
      <c r="TMP285" s="425"/>
      <c r="TMQ285" s="425"/>
      <c r="TMR285" s="425"/>
      <c r="TMS285" s="425"/>
      <c r="TMT285" s="425"/>
      <c r="TMU285" s="425"/>
      <c r="TMV285" s="425"/>
      <c r="TMW285" s="425"/>
      <c r="TMX285" s="425"/>
      <c r="TMY285" s="425"/>
      <c r="TMZ285" s="425"/>
      <c r="TNA285" s="425"/>
      <c r="TNB285" s="425"/>
      <c r="TNC285" s="425"/>
      <c r="TND285" s="425"/>
      <c r="TNE285" s="425"/>
      <c r="TNF285" s="425"/>
      <c r="TNG285" s="425"/>
      <c r="TNH285" s="425"/>
      <c r="TNI285" s="425"/>
      <c r="TNJ285" s="425"/>
      <c r="TNK285" s="425"/>
      <c r="TNL285" s="425"/>
      <c r="TNM285" s="425"/>
      <c r="TNN285" s="425"/>
      <c r="TNO285" s="425"/>
      <c r="TNP285" s="425"/>
      <c r="TNQ285" s="425"/>
      <c r="TNR285" s="425"/>
      <c r="TNS285" s="425"/>
      <c r="TNT285" s="425"/>
      <c r="TNU285" s="425"/>
      <c r="TNV285" s="425"/>
      <c r="TNW285" s="425"/>
      <c r="TNX285" s="425"/>
      <c r="TNY285" s="425"/>
      <c r="TNZ285" s="425"/>
      <c r="TOA285" s="425"/>
      <c r="TOB285" s="425"/>
      <c r="TOC285" s="425"/>
      <c r="TOD285" s="425"/>
      <c r="TOE285" s="425"/>
      <c r="TOF285" s="425"/>
      <c r="TOG285" s="425"/>
      <c r="TOH285" s="425"/>
      <c r="TOI285" s="425"/>
      <c r="TOJ285" s="425"/>
      <c r="TOK285" s="425"/>
      <c r="TOL285" s="425"/>
      <c r="TOM285" s="425"/>
      <c r="TON285" s="425"/>
      <c r="TOO285" s="425"/>
      <c r="TOP285" s="425"/>
      <c r="TOQ285" s="425"/>
      <c r="TOR285" s="425"/>
      <c r="TOS285" s="425"/>
      <c r="TOT285" s="425"/>
      <c r="TOU285" s="425"/>
      <c r="TOV285" s="425"/>
      <c r="TOW285" s="425"/>
      <c r="TOX285" s="425"/>
      <c r="TOY285" s="425"/>
      <c r="TOZ285" s="425"/>
      <c r="TPA285" s="425"/>
      <c r="TPB285" s="425"/>
      <c r="TPC285" s="425"/>
      <c r="TPD285" s="425"/>
      <c r="TPE285" s="425"/>
      <c r="TPF285" s="425"/>
      <c r="TPG285" s="425"/>
      <c r="TPH285" s="425"/>
      <c r="TPI285" s="425"/>
      <c r="TPJ285" s="425"/>
      <c r="TPK285" s="425"/>
      <c r="TPL285" s="425"/>
      <c r="TPM285" s="425"/>
      <c r="TPN285" s="425"/>
      <c r="TPO285" s="425"/>
      <c r="TPP285" s="425"/>
      <c r="TPQ285" s="425"/>
      <c r="TPR285" s="425"/>
      <c r="TPS285" s="425"/>
      <c r="TPT285" s="425"/>
      <c r="TPU285" s="425"/>
      <c r="TPV285" s="425"/>
      <c r="TPW285" s="425"/>
      <c r="TPX285" s="425"/>
      <c r="TPY285" s="425"/>
      <c r="TPZ285" s="425"/>
      <c r="TQA285" s="425"/>
      <c r="TQB285" s="425"/>
      <c r="TQC285" s="425"/>
      <c r="TQD285" s="425"/>
      <c r="TQE285" s="425"/>
      <c r="TQF285" s="425"/>
      <c r="TQG285" s="425"/>
      <c r="TQH285" s="425"/>
      <c r="TQI285" s="425"/>
      <c r="TQJ285" s="425"/>
      <c r="TQK285" s="425"/>
      <c r="TQL285" s="425"/>
      <c r="TQM285" s="425"/>
      <c r="TQN285" s="425"/>
      <c r="TQO285" s="425"/>
      <c r="TQP285" s="425"/>
      <c r="TQQ285" s="425"/>
      <c r="TQR285" s="425"/>
      <c r="TQS285" s="425"/>
      <c r="TQT285" s="425"/>
      <c r="TQU285" s="425"/>
      <c r="TQV285" s="425"/>
      <c r="TQW285" s="425"/>
      <c r="TQX285" s="425"/>
      <c r="TQY285" s="425"/>
      <c r="TQZ285" s="425"/>
      <c r="TRA285" s="425"/>
      <c r="TRB285" s="425"/>
      <c r="TRC285" s="425"/>
      <c r="TRD285" s="425"/>
      <c r="TRE285" s="425"/>
      <c r="TRF285" s="425"/>
      <c r="TRG285" s="425"/>
      <c r="TRH285" s="425"/>
      <c r="TRI285" s="425"/>
      <c r="TRJ285" s="425"/>
      <c r="TRK285" s="425"/>
      <c r="TRL285" s="425"/>
      <c r="TRM285" s="425"/>
      <c r="TRN285" s="425"/>
      <c r="TRO285" s="425"/>
      <c r="TRP285" s="425"/>
      <c r="TRQ285" s="425"/>
      <c r="TRR285" s="425"/>
      <c r="TRS285" s="425"/>
      <c r="TRT285" s="425"/>
      <c r="TRU285" s="425"/>
      <c r="TRV285" s="425"/>
      <c r="TRW285" s="425"/>
      <c r="TRX285" s="425"/>
      <c r="TRY285" s="425"/>
      <c r="TRZ285" s="425"/>
      <c r="TSA285" s="425"/>
      <c r="TSB285" s="425"/>
      <c r="TSC285" s="425"/>
      <c r="TSD285" s="425"/>
      <c r="TSE285" s="425"/>
      <c r="TSF285" s="425"/>
      <c r="TSG285" s="425"/>
      <c r="TSH285" s="425"/>
      <c r="TSI285" s="425"/>
      <c r="TSJ285" s="425"/>
      <c r="TSK285" s="425"/>
      <c r="TSL285" s="425"/>
      <c r="TSM285" s="425"/>
      <c r="TSN285" s="425"/>
      <c r="TSO285" s="425"/>
      <c r="TSP285" s="425"/>
      <c r="TSQ285" s="425"/>
      <c r="TSR285" s="425"/>
      <c r="TSS285" s="425"/>
      <c r="TST285" s="425"/>
      <c r="TSU285" s="425"/>
      <c r="TSV285" s="425"/>
      <c r="TSW285" s="425"/>
      <c r="TSX285" s="425"/>
      <c r="TSY285" s="425"/>
      <c r="TSZ285" s="425"/>
      <c r="TTA285" s="425"/>
      <c r="TTB285" s="425"/>
      <c r="TTC285" s="425"/>
      <c r="TTD285" s="425"/>
      <c r="TTE285" s="425"/>
      <c r="TTF285" s="425"/>
      <c r="TTG285" s="425"/>
      <c r="TTH285" s="425"/>
      <c r="TTI285" s="425"/>
      <c r="TTJ285" s="425"/>
      <c r="TTK285" s="425"/>
      <c r="TTL285" s="425"/>
      <c r="TTM285" s="425"/>
      <c r="TTN285" s="425"/>
      <c r="TTO285" s="425"/>
      <c r="TTP285" s="425"/>
      <c r="TTQ285" s="425"/>
      <c r="TTR285" s="425"/>
      <c r="TTS285" s="425"/>
      <c r="TTT285" s="425"/>
      <c r="TTU285" s="425"/>
      <c r="TTV285" s="425"/>
      <c r="TTW285" s="425"/>
      <c r="TTX285" s="425"/>
      <c r="TTY285" s="425"/>
      <c r="TTZ285" s="425"/>
      <c r="TUA285" s="425"/>
      <c r="TUB285" s="425"/>
      <c r="TUC285" s="425"/>
      <c r="TUD285" s="425"/>
      <c r="TUE285" s="425"/>
      <c r="TUF285" s="425"/>
      <c r="TUG285" s="425"/>
      <c r="TUH285" s="425"/>
      <c r="TUI285" s="425"/>
      <c r="TUJ285" s="425"/>
      <c r="TUK285" s="425"/>
      <c r="TUL285" s="425"/>
      <c r="TUM285" s="425"/>
      <c r="TUN285" s="425"/>
      <c r="TUO285" s="425"/>
      <c r="TUP285" s="425"/>
      <c r="TUQ285" s="425"/>
      <c r="TUR285" s="425"/>
      <c r="TUS285" s="425"/>
      <c r="TUT285" s="425"/>
      <c r="TUU285" s="425"/>
      <c r="TUV285" s="425"/>
      <c r="TUW285" s="425"/>
      <c r="TUX285" s="425"/>
      <c r="TUY285" s="425"/>
      <c r="TUZ285" s="425"/>
      <c r="TVA285" s="425"/>
      <c r="TVB285" s="425"/>
      <c r="TVC285" s="425"/>
      <c r="TVD285" s="425"/>
      <c r="TVE285" s="425"/>
      <c r="TVF285" s="425"/>
      <c r="TVG285" s="425"/>
      <c r="TVH285" s="425"/>
      <c r="TVI285" s="425"/>
      <c r="TVJ285" s="425"/>
      <c r="TVK285" s="425"/>
      <c r="TVL285" s="425"/>
      <c r="TVM285" s="425"/>
      <c r="TVN285" s="425"/>
      <c r="TVO285" s="425"/>
      <c r="TVP285" s="425"/>
      <c r="TVQ285" s="425"/>
      <c r="TVR285" s="425"/>
      <c r="TVS285" s="425"/>
      <c r="TVT285" s="425"/>
      <c r="TVU285" s="425"/>
      <c r="TVV285" s="425"/>
      <c r="TVW285" s="425"/>
      <c r="TVX285" s="425"/>
      <c r="TVY285" s="425"/>
      <c r="TVZ285" s="425"/>
      <c r="TWA285" s="425"/>
      <c r="TWB285" s="425"/>
      <c r="TWC285" s="425"/>
      <c r="TWD285" s="425"/>
      <c r="TWE285" s="425"/>
      <c r="TWF285" s="425"/>
      <c r="TWG285" s="425"/>
      <c r="TWH285" s="425"/>
      <c r="TWI285" s="425"/>
      <c r="TWJ285" s="425"/>
      <c r="TWK285" s="425"/>
      <c r="TWL285" s="425"/>
      <c r="TWM285" s="425"/>
      <c r="TWN285" s="425"/>
      <c r="TWO285" s="425"/>
      <c r="TWP285" s="425"/>
      <c r="TWQ285" s="425"/>
      <c r="TWR285" s="425"/>
      <c r="TWS285" s="425"/>
      <c r="TWT285" s="425"/>
      <c r="TWU285" s="425"/>
      <c r="TWV285" s="425"/>
      <c r="TWW285" s="425"/>
      <c r="TWX285" s="425"/>
      <c r="TWY285" s="425"/>
      <c r="TWZ285" s="425"/>
      <c r="TXA285" s="425"/>
      <c r="TXB285" s="425"/>
      <c r="TXC285" s="425"/>
      <c r="TXD285" s="425"/>
      <c r="TXE285" s="425"/>
      <c r="TXF285" s="425"/>
      <c r="TXG285" s="425"/>
      <c r="TXH285" s="425"/>
      <c r="TXI285" s="425"/>
      <c r="TXJ285" s="425"/>
      <c r="TXK285" s="425"/>
      <c r="TXL285" s="425"/>
      <c r="TXM285" s="425"/>
      <c r="TXN285" s="425"/>
      <c r="TXO285" s="425"/>
      <c r="TXP285" s="425"/>
      <c r="TXQ285" s="425"/>
      <c r="TXR285" s="425"/>
      <c r="TXS285" s="425"/>
      <c r="TXT285" s="425"/>
      <c r="TXU285" s="425"/>
      <c r="TXV285" s="425"/>
      <c r="TXW285" s="425"/>
      <c r="TXX285" s="425"/>
      <c r="TXY285" s="425"/>
      <c r="TXZ285" s="425"/>
      <c r="TYA285" s="425"/>
      <c r="TYB285" s="425"/>
      <c r="TYC285" s="425"/>
      <c r="TYD285" s="425"/>
      <c r="TYE285" s="425"/>
      <c r="TYF285" s="425"/>
      <c r="TYG285" s="425"/>
      <c r="TYH285" s="425"/>
      <c r="TYI285" s="425"/>
      <c r="TYJ285" s="425"/>
      <c r="TYK285" s="425"/>
      <c r="TYL285" s="425"/>
      <c r="TYM285" s="425"/>
      <c r="TYN285" s="425"/>
      <c r="TYO285" s="425"/>
      <c r="TYP285" s="425"/>
      <c r="TYQ285" s="425"/>
      <c r="TYR285" s="425"/>
      <c r="TYS285" s="425"/>
      <c r="TYT285" s="425"/>
      <c r="TYU285" s="425"/>
      <c r="TYV285" s="425"/>
      <c r="TYW285" s="425"/>
      <c r="TYX285" s="425"/>
      <c r="TYY285" s="425"/>
      <c r="TYZ285" s="425"/>
      <c r="TZA285" s="425"/>
      <c r="TZB285" s="425"/>
      <c r="TZC285" s="425"/>
      <c r="TZD285" s="425"/>
      <c r="TZE285" s="425"/>
      <c r="TZF285" s="425"/>
      <c r="TZG285" s="425"/>
      <c r="TZH285" s="425"/>
      <c r="TZI285" s="425"/>
      <c r="TZJ285" s="425"/>
      <c r="TZK285" s="425"/>
      <c r="TZL285" s="425"/>
      <c r="TZM285" s="425"/>
      <c r="TZN285" s="425"/>
      <c r="TZO285" s="425"/>
      <c r="TZP285" s="425"/>
      <c r="TZQ285" s="425"/>
      <c r="TZR285" s="425"/>
      <c r="TZS285" s="425"/>
      <c r="TZT285" s="425"/>
      <c r="TZU285" s="425"/>
      <c r="TZV285" s="425"/>
      <c r="TZW285" s="425"/>
      <c r="TZX285" s="425"/>
      <c r="TZY285" s="425"/>
      <c r="TZZ285" s="425"/>
      <c r="UAA285" s="425"/>
      <c r="UAB285" s="425"/>
      <c r="UAC285" s="425"/>
      <c r="UAD285" s="425"/>
      <c r="UAE285" s="425"/>
      <c r="UAF285" s="425"/>
      <c r="UAG285" s="425"/>
      <c r="UAH285" s="425"/>
      <c r="UAI285" s="425"/>
      <c r="UAJ285" s="425"/>
      <c r="UAK285" s="425"/>
      <c r="UAL285" s="425"/>
      <c r="UAM285" s="425"/>
      <c r="UAN285" s="425"/>
      <c r="UAO285" s="425"/>
      <c r="UAP285" s="425"/>
      <c r="UAQ285" s="425"/>
      <c r="UAR285" s="425"/>
      <c r="UAS285" s="425"/>
      <c r="UAT285" s="425"/>
      <c r="UAU285" s="425"/>
      <c r="UAV285" s="425"/>
      <c r="UAW285" s="425"/>
      <c r="UAX285" s="425"/>
      <c r="UAY285" s="425"/>
      <c r="UAZ285" s="425"/>
      <c r="UBA285" s="425"/>
      <c r="UBB285" s="425"/>
      <c r="UBC285" s="425"/>
      <c r="UBD285" s="425"/>
      <c r="UBE285" s="425"/>
      <c r="UBF285" s="425"/>
      <c r="UBG285" s="425"/>
      <c r="UBH285" s="425"/>
      <c r="UBI285" s="425"/>
      <c r="UBJ285" s="425"/>
      <c r="UBK285" s="425"/>
      <c r="UBL285" s="425"/>
      <c r="UBM285" s="425"/>
      <c r="UBN285" s="425"/>
      <c r="UBO285" s="425"/>
      <c r="UBP285" s="425"/>
      <c r="UBQ285" s="425"/>
      <c r="UBR285" s="425"/>
      <c r="UBS285" s="425"/>
      <c r="UBT285" s="425"/>
      <c r="UBU285" s="425"/>
      <c r="UBV285" s="425"/>
      <c r="UBW285" s="425"/>
      <c r="UBX285" s="425"/>
      <c r="UBY285" s="425"/>
      <c r="UBZ285" s="425"/>
      <c r="UCA285" s="425"/>
      <c r="UCB285" s="425"/>
      <c r="UCC285" s="425"/>
      <c r="UCD285" s="425"/>
      <c r="UCE285" s="425"/>
      <c r="UCF285" s="425"/>
      <c r="UCG285" s="425"/>
      <c r="UCH285" s="425"/>
      <c r="UCI285" s="425"/>
      <c r="UCJ285" s="425"/>
      <c r="UCK285" s="425"/>
      <c r="UCL285" s="425"/>
      <c r="UCM285" s="425"/>
      <c r="UCN285" s="425"/>
      <c r="UCO285" s="425"/>
      <c r="UCP285" s="425"/>
      <c r="UCQ285" s="425"/>
      <c r="UCR285" s="425"/>
      <c r="UCS285" s="425"/>
      <c r="UCT285" s="425"/>
      <c r="UCU285" s="425"/>
      <c r="UCV285" s="425"/>
      <c r="UCW285" s="425"/>
      <c r="UCX285" s="425"/>
      <c r="UCY285" s="425"/>
      <c r="UCZ285" s="425"/>
      <c r="UDA285" s="425"/>
      <c r="UDB285" s="425"/>
      <c r="UDC285" s="425"/>
      <c r="UDD285" s="425"/>
      <c r="UDE285" s="425"/>
      <c r="UDF285" s="425"/>
      <c r="UDG285" s="425"/>
      <c r="UDH285" s="425"/>
      <c r="UDI285" s="425"/>
      <c r="UDJ285" s="425"/>
      <c r="UDK285" s="425"/>
      <c r="UDL285" s="425"/>
      <c r="UDM285" s="425"/>
      <c r="UDN285" s="425"/>
      <c r="UDO285" s="425"/>
      <c r="UDP285" s="425"/>
      <c r="UDQ285" s="425"/>
      <c r="UDR285" s="425"/>
      <c r="UDS285" s="425"/>
      <c r="UDT285" s="425"/>
      <c r="UDU285" s="425"/>
      <c r="UDV285" s="425"/>
      <c r="UDW285" s="425"/>
      <c r="UDX285" s="425"/>
      <c r="UDY285" s="425"/>
      <c r="UDZ285" s="425"/>
      <c r="UEA285" s="425"/>
      <c r="UEB285" s="425"/>
      <c r="UEC285" s="425"/>
      <c r="UED285" s="425"/>
      <c r="UEE285" s="425"/>
      <c r="UEF285" s="425"/>
      <c r="UEG285" s="425"/>
      <c r="UEH285" s="425"/>
      <c r="UEI285" s="425"/>
      <c r="UEJ285" s="425"/>
      <c r="UEK285" s="425"/>
      <c r="UEL285" s="425"/>
      <c r="UEM285" s="425"/>
      <c r="UEN285" s="425"/>
      <c r="UEO285" s="425"/>
      <c r="UEP285" s="425"/>
      <c r="UEQ285" s="425"/>
      <c r="UER285" s="425"/>
      <c r="UES285" s="425"/>
      <c r="UET285" s="425"/>
      <c r="UEU285" s="425"/>
      <c r="UEV285" s="425"/>
      <c r="UEW285" s="425"/>
      <c r="UEX285" s="425"/>
      <c r="UEY285" s="425"/>
      <c r="UEZ285" s="425"/>
      <c r="UFA285" s="425"/>
      <c r="UFB285" s="425"/>
      <c r="UFC285" s="425"/>
      <c r="UFD285" s="425"/>
      <c r="UFE285" s="425"/>
      <c r="UFF285" s="425"/>
      <c r="UFG285" s="425"/>
      <c r="UFH285" s="425"/>
      <c r="UFI285" s="425"/>
      <c r="UFJ285" s="425"/>
      <c r="UFK285" s="425"/>
      <c r="UFL285" s="425"/>
      <c r="UFM285" s="425"/>
      <c r="UFN285" s="425"/>
      <c r="UFO285" s="425"/>
      <c r="UFP285" s="425"/>
      <c r="UFQ285" s="425"/>
      <c r="UFR285" s="425"/>
      <c r="UFS285" s="425"/>
      <c r="UFT285" s="425"/>
      <c r="UFU285" s="425"/>
      <c r="UFV285" s="425"/>
      <c r="UFW285" s="425"/>
      <c r="UFX285" s="425"/>
      <c r="UFY285" s="425"/>
      <c r="UFZ285" s="425"/>
      <c r="UGA285" s="425"/>
      <c r="UGB285" s="425"/>
      <c r="UGC285" s="425"/>
      <c r="UGD285" s="425"/>
      <c r="UGE285" s="425"/>
      <c r="UGF285" s="425"/>
      <c r="UGG285" s="425"/>
      <c r="UGH285" s="425"/>
      <c r="UGI285" s="425"/>
      <c r="UGJ285" s="425"/>
      <c r="UGK285" s="425"/>
      <c r="UGL285" s="425"/>
      <c r="UGM285" s="425"/>
      <c r="UGN285" s="425"/>
      <c r="UGO285" s="425"/>
      <c r="UGP285" s="425"/>
      <c r="UGQ285" s="425"/>
      <c r="UGR285" s="425"/>
      <c r="UGS285" s="425"/>
      <c r="UGT285" s="425"/>
      <c r="UGU285" s="425"/>
      <c r="UGV285" s="425"/>
      <c r="UGW285" s="425"/>
      <c r="UGX285" s="425"/>
      <c r="UGY285" s="425"/>
      <c r="UGZ285" s="425"/>
      <c r="UHA285" s="425"/>
      <c r="UHB285" s="425"/>
      <c r="UHC285" s="425"/>
      <c r="UHD285" s="425"/>
      <c r="UHE285" s="425"/>
      <c r="UHF285" s="425"/>
      <c r="UHG285" s="425"/>
      <c r="UHH285" s="425"/>
      <c r="UHI285" s="425"/>
      <c r="UHJ285" s="425"/>
      <c r="UHK285" s="425"/>
      <c r="UHL285" s="425"/>
      <c r="UHM285" s="425"/>
      <c r="UHN285" s="425"/>
      <c r="UHO285" s="425"/>
      <c r="UHP285" s="425"/>
      <c r="UHQ285" s="425"/>
      <c r="UHR285" s="425"/>
      <c r="UHS285" s="425"/>
      <c r="UHT285" s="425"/>
      <c r="UHU285" s="425"/>
      <c r="UHV285" s="425"/>
      <c r="UHW285" s="425"/>
      <c r="UHX285" s="425"/>
      <c r="UHY285" s="425"/>
      <c r="UHZ285" s="425"/>
      <c r="UIA285" s="425"/>
      <c r="UIB285" s="425"/>
      <c r="UIC285" s="425"/>
      <c r="UID285" s="425"/>
      <c r="UIE285" s="425"/>
      <c r="UIF285" s="425"/>
      <c r="UIG285" s="425"/>
      <c r="UIH285" s="425"/>
      <c r="UII285" s="425"/>
      <c r="UIJ285" s="425"/>
      <c r="UIK285" s="425"/>
      <c r="UIL285" s="425"/>
      <c r="UIM285" s="425"/>
      <c r="UIN285" s="425"/>
      <c r="UIO285" s="425"/>
      <c r="UIP285" s="425"/>
      <c r="UIQ285" s="425"/>
      <c r="UIR285" s="425"/>
      <c r="UIS285" s="425"/>
      <c r="UIT285" s="425"/>
      <c r="UIU285" s="425"/>
      <c r="UIV285" s="425"/>
      <c r="UIW285" s="425"/>
      <c r="UIX285" s="425"/>
      <c r="UIY285" s="425"/>
      <c r="UIZ285" s="425"/>
      <c r="UJA285" s="425"/>
      <c r="UJB285" s="425"/>
      <c r="UJC285" s="425"/>
      <c r="UJD285" s="425"/>
      <c r="UJE285" s="425"/>
      <c r="UJF285" s="425"/>
      <c r="UJG285" s="425"/>
      <c r="UJH285" s="425"/>
      <c r="UJI285" s="425"/>
      <c r="UJJ285" s="425"/>
      <c r="UJK285" s="425"/>
      <c r="UJL285" s="425"/>
      <c r="UJM285" s="425"/>
      <c r="UJN285" s="425"/>
      <c r="UJO285" s="425"/>
      <c r="UJP285" s="425"/>
      <c r="UJQ285" s="425"/>
      <c r="UJR285" s="425"/>
      <c r="UJS285" s="425"/>
      <c r="UJT285" s="425"/>
      <c r="UJU285" s="425"/>
      <c r="UJV285" s="425"/>
      <c r="UJW285" s="425"/>
      <c r="UJX285" s="425"/>
      <c r="UJY285" s="425"/>
      <c r="UJZ285" s="425"/>
      <c r="UKA285" s="425"/>
      <c r="UKB285" s="425"/>
      <c r="UKC285" s="425"/>
      <c r="UKD285" s="425"/>
      <c r="UKE285" s="425"/>
      <c r="UKF285" s="425"/>
      <c r="UKG285" s="425"/>
      <c r="UKH285" s="425"/>
      <c r="UKI285" s="425"/>
      <c r="UKJ285" s="425"/>
      <c r="UKK285" s="425"/>
      <c r="UKL285" s="425"/>
      <c r="UKM285" s="425"/>
      <c r="UKN285" s="425"/>
      <c r="UKO285" s="425"/>
      <c r="UKP285" s="425"/>
      <c r="UKQ285" s="425"/>
      <c r="UKR285" s="425"/>
      <c r="UKS285" s="425"/>
      <c r="UKT285" s="425"/>
      <c r="UKU285" s="425"/>
      <c r="UKV285" s="425"/>
      <c r="UKW285" s="425"/>
      <c r="UKX285" s="425"/>
      <c r="UKY285" s="425"/>
      <c r="UKZ285" s="425"/>
      <c r="ULA285" s="425"/>
      <c r="ULB285" s="425"/>
      <c r="ULC285" s="425"/>
      <c r="ULD285" s="425"/>
      <c r="ULE285" s="425"/>
      <c r="ULF285" s="425"/>
      <c r="ULG285" s="425"/>
      <c r="ULH285" s="425"/>
      <c r="ULI285" s="425"/>
      <c r="ULJ285" s="425"/>
      <c r="ULK285" s="425"/>
      <c r="ULL285" s="425"/>
      <c r="ULM285" s="425"/>
      <c r="ULN285" s="425"/>
      <c r="ULO285" s="425"/>
      <c r="ULP285" s="425"/>
      <c r="ULQ285" s="425"/>
      <c r="ULR285" s="425"/>
      <c r="ULS285" s="425"/>
      <c r="ULT285" s="425"/>
      <c r="ULU285" s="425"/>
      <c r="ULV285" s="425"/>
      <c r="ULW285" s="425"/>
      <c r="ULX285" s="425"/>
      <c r="ULY285" s="425"/>
      <c r="ULZ285" s="425"/>
      <c r="UMA285" s="425"/>
      <c r="UMB285" s="425"/>
      <c r="UMC285" s="425"/>
      <c r="UMD285" s="425"/>
      <c r="UME285" s="425"/>
      <c r="UMF285" s="425"/>
      <c r="UMG285" s="425"/>
      <c r="UMH285" s="425"/>
      <c r="UMI285" s="425"/>
      <c r="UMJ285" s="425"/>
      <c r="UMK285" s="425"/>
      <c r="UML285" s="425"/>
      <c r="UMM285" s="425"/>
      <c r="UMN285" s="425"/>
      <c r="UMO285" s="425"/>
      <c r="UMP285" s="425"/>
      <c r="UMQ285" s="425"/>
      <c r="UMR285" s="425"/>
      <c r="UMS285" s="425"/>
      <c r="UMT285" s="425"/>
      <c r="UMU285" s="425"/>
      <c r="UMV285" s="425"/>
      <c r="UMW285" s="425"/>
      <c r="UMX285" s="425"/>
      <c r="UMY285" s="425"/>
      <c r="UMZ285" s="425"/>
      <c r="UNA285" s="425"/>
      <c r="UNB285" s="425"/>
      <c r="UNC285" s="425"/>
      <c r="UND285" s="425"/>
      <c r="UNE285" s="425"/>
      <c r="UNF285" s="425"/>
      <c r="UNG285" s="425"/>
      <c r="UNH285" s="425"/>
      <c r="UNI285" s="425"/>
      <c r="UNJ285" s="425"/>
      <c r="UNK285" s="425"/>
      <c r="UNL285" s="425"/>
      <c r="UNM285" s="425"/>
      <c r="UNN285" s="425"/>
      <c r="UNO285" s="425"/>
      <c r="UNP285" s="425"/>
      <c r="UNQ285" s="425"/>
      <c r="UNR285" s="425"/>
      <c r="UNS285" s="425"/>
      <c r="UNT285" s="425"/>
      <c r="UNU285" s="425"/>
      <c r="UNV285" s="425"/>
      <c r="UNW285" s="425"/>
      <c r="UNX285" s="425"/>
      <c r="UNY285" s="425"/>
      <c r="UNZ285" s="425"/>
      <c r="UOA285" s="425"/>
      <c r="UOB285" s="425"/>
      <c r="UOC285" s="425"/>
      <c r="UOD285" s="425"/>
      <c r="UOE285" s="425"/>
      <c r="UOF285" s="425"/>
      <c r="UOG285" s="425"/>
      <c r="UOH285" s="425"/>
      <c r="UOI285" s="425"/>
      <c r="UOJ285" s="425"/>
      <c r="UOK285" s="425"/>
      <c r="UOL285" s="425"/>
      <c r="UOM285" s="425"/>
      <c r="UON285" s="425"/>
      <c r="UOO285" s="425"/>
      <c r="UOP285" s="425"/>
      <c r="UOQ285" s="425"/>
      <c r="UOR285" s="425"/>
      <c r="UOS285" s="425"/>
      <c r="UOT285" s="425"/>
      <c r="UOU285" s="425"/>
      <c r="UOV285" s="425"/>
      <c r="UOW285" s="425"/>
      <c r="UOX285" s="425"/>
      <c r="UOY285" s="425"/>
      <c r="UOZ285" s="425"/>
      <c r="UPA285" s="425"/>
      <c r="UPB285" s="425"/>
      <c r="UPC285" s="425"/>
      <c r="UPD285" s="425"/>
      <c r="UPE285" s="425"/>
      <c r="UPF285" s="425"/>
      <c r="UPG285" s="425"/>
      <c r="UPH285" s="425"/>
      <c r="UPI285" s="425"/>
      <c r="UPJ285" s="425"/>
      <c r="UPK285" s="425"/>
      <c r="UPL285" s="425"/>
      <c r="UPM285" s="425"/>
      <c r="UPN285" s="425"/>
      <c r="UPO285" s="425"/>
      <c r="UPP285" s="425"/>
      <c r="UPQ285" s="425"/>
      <c r="UPR285" s="425"/>
      <c r="UPS285" s="425"/>
      <c r="UPT285" s="425"/>
      <c r="UPU285" s="425"/>
      <c r="UPV285" s="425"/>
      <c r="UPW285" s="425"/>
      <c r="UPX285" s="425"/>
      <c r="UPY285" s="425"/>
      <c r="UPZ285" s="425"/>
      <c r="UQA285" s="425"/>
      <c r="UQB285" s="425"/>
      <c r="UQC285" s="425"/>
      <c r="UQD285" s="425"/>
      <c r="UQE285" s="425"/>
      <c r="UQF285" s="425"/>
      <c r="UQG285" s="425"/>
      <c r="UQH285" s="425"/>
      <c r="UQI285" s="425"/>
      <c r="UQJ285" s="425"/>
      <c r="UQK285" s="425"/>
      <c r="UQL285" s="425"/>
      <c r="UQM285" s="425"/>
      <c r="UQN285" s="425"/>
      <c r="UQO285" s="425"/>
      <c r="UQP285" s="425"/>
      <c r="UQQ285" s="425"/>
      <c r="UQR285" s="425"/>
      <c r="UQS285" s="425"/>
      <c r="UQT285" s="425"/>
      <c r="UQU285" s="425"/>
      <c r="UQV285" s="425"/>
      <c r="UQW285" s="425"/>
      <c r="UQX285" s="425"/>
      <c r="UQY285" s="425"/>
      <c r="UQZ285" s="425"/>
      <c r="URA285" s="425"/>
      <c r="URB285" s="425"/>
      <c r="URC285" s="425"/>
      <c r="URD285" s="425"/>
      <c r="URE285" s="425"/>
      <c r="URF285" s="425"/>
      <c r="URG285" s="425"/>
      <c r="URH285" s="425"/>
      <c r="URI285" s="425"/>
      <c r="URJ285" s="425"/>
      <c r="URK285" s="425"/>
      <c r="URL285" s="425"/>
      <c r="URM285" s="425"/>
      <c r="URN285" s="425"/>
      <c r="URO285" s="425"/>
      <c r="URP285" s="425"/>
      <c r="URQ285" s="425"/>
      <c r="URR285" s="425"/>
      <c r="URS285" s="425"/>
      <c r="URT285" s="425"/>
      <c r="URU285" s="425"/>
      <c r="URV285" s="425"/>
      <c r="URW285" s="425"/>
      <c r="URX285" s="425"/>
      <c r="URY285" s="425"/>
      <c r="URZ285" s="425"/>
      <c r="USA285" s="425"/>
      <c r="USB285" s="425"/>
      <c r="USC285" s="425"/>
      <c r="USD285" s="425"/>
      <c r="USE285" s="425"/>
      <c r="USF285" s="425"/>
      <c r="USG285" s="425"/>
      <c r="USH285" s="425"/>
      <c r="USI285" s="425"/>
      <c r="USJ285" s="425"/>
      <c r="USK285" s="425"/>
      <c r="USL285" s="425"/>
      <c r="USM285" s="425"/>
      <c r="USN285" s="425"/>
      <c r="USO285" s="425"/>
      <c r="USP285" s="425"/>
      <c r="USQ285" s="425"/>
      <c r="USR285" s="425"/>
      <c r="USS285" s="425"/>
      <c r="UST285" s="425"/>
      <c r="USU285" s="425"/>
      <c r="USV285" s="425"/>
      <c r="USW285" s="425"/>
      <c r="USX285" s="425"/>
      <c r="USY285" s="425"/>
      <c r="USZ285" s="425"/>
      <c r="UTA285" s="425"/>
      <c r="UTB285" s="425"/>
      <c r="UTC285" s="425"/>
      <c r="UTD285" s="425"/>
      <c r="UTE285" s="425"/>
      <c r="UTF285" s="425"/>
      <c r="UTG285" s="425"/>
      <c r="UTH285" s="425"/>
      <c r="UTI285" s="425"/>
      <c r="UTJ285" s="425"/>
      <c r="UTK285" s="425"/>
      <c r="UTL285" s="425"/>
      <c r="UTM285" s="425"/>
      <c r="UTN285" s="425"/>
      <c r="UTO285" s="425"/>
      <c r="UTP285" s="425"/>
      <c r="UTQ285" s="425"/>
      <c r="UTR285" s="425"/>
      <c r="UTS285" s="425"/>
      <c r="UTT285" s="425"/>
      <c r="UTU285" s="425"/>
      <c r="UTV285" s="425"/>
      <c r="UTW285" s="425"/>
      <c r="UTX285" s="425"/>
      <c r="UTY285" s="425"/>
      <c r="UTZ285" s="425"/>
      <c r="UUA285" s="425"/>
      <c r="UUB285" s="425"/>
      <c r="UUC285" s="425"/>
      <c r="UUD285" s="425"/>
      <c r="UUE285" s="425"/>
      <c r="UUF285" s="425"/>
      <c r="UUG285" s="425"/>
      <c r="UUH285" s="425"/>
      <c r="UUI285" s="425"/>
      <c r="UUJ285" s="425"/>
      <c r="UUK285" s="425"/>
      <c r="UUL285" s="425"/>
      <c r="UUM285" s="425"/>
      <c r="UUN285" s="425"/>
      <c r="UUO285" s="425"/>
      <c r="UUP285" s="425"/>
      <c r="UUQ285" s="425"/>
      <c r="UUR285" s="425"/>
      <c r="UUS285" s="425"/>
      <c r="UUT285" s="425"/>
      <c r="UUU285" s="425"/>
      <c r="UUV285" s="425"/>
      <c r="UUW285" s="425"/>
      <c r="UUX285" s="425"/>
      <c r="UUY285" s="425"/>
      <c r="UUZ285" s="425"/>
      <c r="UVA285" s="425"/>
      <c r="UVB285" s="425"/>
      <c r="UVC285" s="425"/>
      <c r="UVD285" s="425"/>
      <c r="UVE285" s="425"/>
      <c r="UVF285" s="425"/>
      <c r="UVG285" s="425"/>
      <c r="UVH285" s="425"/>
      <c r="UVI285" s="425"/>
      <c r="UVJ285" s="425"/>
      <c r="UVK285" s="425"/>
      <c r="UVL285" s="425"/>
      <c r="UVM285" s="425"/>
      <c r="UVN285" s="425"/>
      <c r="UVO285" s="425"/>
      <c r="UVP285" s="425"/>
      <c r="UVQ285" s="425"/>
      <c r="UVR285" s="425"/>
      <c r="UVS285" s="425"/>
      <c r="UVT285" s="425"/>
      <c r="UVU285" s="425"/>
      <c r="UVV285" s="425"/>
      <c r="UVW285" s="425"/>
      <c r="UVX285" s="425"/>
      <c r="UVY285" s="425"/>
      <c r="UVZ285" s="425"/>
      <c r="UWA285" s="425"/>
      <c r="UWB285" s="425"/>
      <c r="UWC285" s="425"/>
      <c r="UWD285" s="425"/>
      <c r="UWE285" s="425"/>
      <c r="UWF285" s="425"/>
      <c r="UWG285" s="425"/>
      <c r="UWH285" s="425"/>
      <c r="UWI285" s="425"/>
      <c r="UWJ285" s="425"/>
      <c r="UWK285" s="425"/>
      <c r="UWL285" s="425"/>
      <c r="UWM285" s="425"/>
      <c r="UWN285" s="425"/>
      <c r="UWO285" s="425"/>
      <c r="UWP285" s="425"/>
      <c r="UWQ285" s="425"/>
      <c r="UWR285" s="425"/>
      <c r="UWS285" s="425"/>
      <c r="UWT285" s="425"/>
      <c r="UWU285" s="425"/>
      <c r="UWV285" s="425"/>
      <c r="UWW285" s="425"/>
      <c r="UWX285" s="425"/>
      <c r="UWY285" s="425"/>
      <c r="UWZ285" s="425"/>
      <c r="UXA285" s="425"/>
      <c r="UXB285" s="425"/>
      <c r="UXC285" s="425"/>
      <c r="UXD285" s="425"/>
      <c r="UXE285" s="425"/>
      <c r="UXF285" s="425"/>
      <c r="UXG285" s="425"/>
      <c r="UXH285" s="425"/>
      <c r="UXI285" s="425"/>
      <c r="UXJ285" s="425"/>
      <c r="UXK285" s="425"/>
      <c r="UXL285" s="425"/>
      <c r="UXM285" s="425"/>
      <c r="UXN285" s="425"/>
      <c r="UXO285" s="425"/>
      <c r="UXP285" s="425"/>
      <c r="UXQ285" s="425"/>
      <c r="UXR285" s="425"/>
      <c r="UXS285" s="425"/>
      <c r="UXT285" s="425"/>
      <c r="UXU285" s="425"/>
      <c r="UXV285" s="425"/>
      <c r="UXW285" s="425"/>
      <c r="UXX285" s="425"/>
      <c r="UXY285" s="425"/>
      <c r="UXZ285" s="425"/>
      <c r="UYA285" s="425"/>
      <c r="UYB285" s="425"/>
      <c r="UYC285" s="425"/>
      <c r="UYD285" s="425"/>
      <c r="UYE285" s="425"/>
      <c r="UYF285" s="425"/>
      <c r="UYG285" s="425"/>
      <c r="UYH285" s="425"/>
      <c r="UYI285" s="425"/>
      <c r="UYJ285" s="425"/>
      <c r="UYK285" s="425"/>
      <c r="UYL285" s="425"/>
      <c r="UYM285" s="425"/>
      <c r="UYN285" s="425"/>
      <c r="UYO285" s="425"/>
      <c r="UYP285" s="425"/>
      <c r="UYQ285" s="425"/>
      <c r="UYR285" s="425"/>
      <c r="UYS285" s="425"/>
      <c r="UYT285" s="425"/>
      <c r="UYU285" s="425"/>
      <c r="UYV285" s="425"/>
      <c r="UYW285" s="425"/>
      <c r="UYX285" s="425"/>
      <c r="UYY285" s="425"/>
      <c r="UYZ285" s="425"/>
      <c r="UZA285" s="425"/>
      <c r="UZB285" s="425"/>
      <c r="UZC285" s="425"/>
      <c r="UZD285" s="425"/>
      <c r="UZE285" s="425"/>
      <c r="UZF285" s="425"/>
      <c r="UZG285" s="425"/>
      <c r="UZH285" s="425"/>
      <c r="UZI285" s="425"/>
      <c r="UZJ285" s="425"/>
      <c r="UZK285" s="425"/>
      <c r="UZL285" s="425"/>
      <c r="UZM285" s="425"/>
      <c r="UZN285" s="425"/>
      <c r="UZO285" s="425"/>
      <c r="UZP285" s="425"/>
      <c r="UZQ285" s="425"/>
      <c r="UZR285" s="425"/>
      <c r="UZS285" s="425"/>
      <c r="UZT285" s="425"/>
      <c r="UZU285" s="425"/>
      <c r="UZV285" s="425"/>
      <c r="UZW285" s="425"/>
      <c r="UZX285" s="425"/>
      <c r="UZY285" s="425"/>
      <c r="UZZ285" s="425"/>
      <c r="VAA285" s="425"/>
      <c r="VAB285" s="425"/>
      <c r="VAC285" s="425"/>
      <c r="VAD285" s="425"/>
      <c r="VAE285" s="425"/>
      <c r="VAF285" s="425"/>
      <c r="VAG285" s="425"/>
      <c r="VAH285" s="425"/>
      <c r="VAI285" s="425"/>
      <c r="VAJ285" s="425"/>
      <c r="VAK285" s="425"/>
      <c r="VAL285" s="425"/>
      <c r="VAM285" s="425"/>
      <c r="VAN285" s="425"/>
      <c r="VAO285" s="425"/>
      <c r="VAP285" s="425"/>
      <c r="VAQ285" s="425"/>
      <c r="VAR285" s="425"/>
      <c r="VAS285" s="425"/>
      <c r="VAT285" s="425"/>
      <c r="VAU285" s="425"/>
      <c r="VAV285" s="425"/>
      <c r="VAW285" s="425"/>
      <c r="VAX285" s="425"/>
      <c r="VAY285" s="425"/>
      <c r="VAZ285" s="425"/>
      <c r="VBA285" s="425"/>
      <c r="VBB285" s="425"/>
      <c r="VBC285" s="425"/>
      <c r="VBD285" s="425"/>
      <c r="VBE285" s="425"/>
      <c r="VBF285" s="425"/>
      <c r="VBG285" s="425"/>
      <c r="VBH285" s="425"/>
      <c r="VBI285" s="425"/>
      <c r="VBJ285" s="425"/>
      <c r="VBK285" s="425"/>
      <c r="VBL285" s="425"/>
      <c r="VBM285" s="425"/>
      <c r="VBN285" s="425"/>
      <c r="VBO285" s="425"/>
      <c r="VBP285" s="425"/>
      <c r="VBQ285" s="425"/>
      <c r="VBR285" s="425"/>
      <c r="VBS285" s="425"/>
      <c r="VBT285" s="425"/>
      <c r="VBU285" s="425"/>
      <c r="VBV285" s="425"/>
      <c r="VBW285" s="425"/>
      <c r="VBX285" s="425"/>
      <c r="VBY285" s="425"/>
      <c r="VBZ285" s="425"/>
      <c r="VCA285" s="425"/>
      <c r="VCB285" s="425"/>
      <c r="VCC285" s="425"/>
      <c r="VCD285" s="425"/>
      <c r="VCE285" s="425"/>
      <c r="VCF285" s="425"/>
      <c r="VCG285" s="425"/>
      <c r="VCH285" s="425"/>
      <c r="VCI285" s="425"/>
      <c r="VCJ285" s="425"/>
      <c r="VCK285" s="425"/>
      <c r="VCL285" s="425"/>
      <c r="VCM285" s="425"/>
      <c r="VCN285" s="425"/>
      <c r="VCO285" s="425"/>
      <c r="VCP285" s="425"/>
      <c r="VCQ285" s="425"/>
      <c r="VCR285" s="425"/>
      <c r="VCS285" s="425"/>
      <c r="VCT285" s="425"/>
      <c r="VCU285" s="425"/>
      <c r="VCV285" s="425"/>
      <c r="VCW285" s="425"/>
      <c r="VCX285" s="425"/>
      <c r="VCY285" s="425"/>
      <c r="VCZ285" s="425"/>
      <c r="VDA285" s="425"/>
      <c r="VDB285" s="425"/>
      <c r="VDC285" s="425"/>
      <c r="VDD285" s="425"/>
      <c r="VDE285" s="425"/>
      <c r="VDF285" s="425"/>
      <c r="VDG285" s="425"/>
      <c r="VDH285" s="425"/>
      <c r="VDI285" s="425"/>
      <c r="VDJ285" s="425"/>
      <c r="VDK285" s="425"/>
      <c r="VDL285" s="425"/>
      <c r="VDM285" s="425"/>
      <c r="VDN285" s="425"/>
      <c r="VDO285" s="425"/>
      <c r="VDP285" s="425"/>
      <c r="VDQ285" s="425"/>
      <c r="VDR285" s="425"/>
      <c r="VDS285" s="425"/>
      <c r="VDT285" s="425"/>
      <c r="VDU285" s="425"/>
      <c r="VDV285" s="425"/>
      <c r="VDW285" s="425"/>
      <c r="VDX285" s="425"/>
      <c r="VDY285" s="425"/>
      <c r="VDZ285" s="425"/>
      <c r="VEA285" s="425"/>
      <c r="VEB285" s="425"/>
      <c r="VEC285" s="425"/>
      <c r="VED285" s="425"/>
      <c r="VEE285" s="425"/>
      <c r="VEF285" s="425"/>
      <c r="VEG285" s="425"/>
      <c r="VEH285" s="425"/>
      <c r="VEI285" s="425"/>
      <c r="VEJ285" s="425"/>
      <c r="VEK285" s="425"/>
      <c r="VEL285" s="425"/>
      <c r="VEM285" s="425"/>
      <c r="VEN285" s="425"/>
      <c r="VEO285" s="425"/>
      <c r="VEP285" s="425"/>
      <c r="VEQ285" s="425"/>
      <c r="VER285" s="425"/>
      <c r="VES285" s="425"/>
      <c r="VET285" s="425"/>
      <c r="VEU285" s="425"/>
      <c r="VEV285" s="425"/>
      <c r="VEW285" s="425"/>
      <c r="VEX285" s="425"/>
      <c r="VEY285" s="425"/>
      <c r="VEZ285" s="425"/>
      <c r="VFA285" s="425"/>
      <c r="VFB285" s="425"/>
      <c r="VFC285" s="425"/>
      <c r="VFD285" s="425"/>
      <c r="VFE285" s="425"/>
      <c r="VFF285" s="425"/>
      <c r="VFG285" s="425"/>
      <c r="VFH285" s="425"/>
      <c r="VFI285" s="425"/>
      <c r="VFJ285" s="425"/>
      <c r="VFK285" s="425"/>
      <c r="VFL285" s="425"/>
      <c r="VFM285" s="425"/>
      <c r="VFN285" s="425"/>
      <c r="VFO285" s="425"/>
      <c r="VFP285" s="425"/>
      <c r="VFQ285" s="425"/>
      <c r="VFR285" s="425"/>
      <c r="VFS285" s="425"/>
      <c r="VFT285" s="425"/>
      <c r="VFU285" s="425"/>
      <c r="VFV285" s="425"/>
      <c r="VFW285" s="425"/>
      <c r="VFX285" s="425"/>
      <c r="VFY285" s="425"/>
      <c r="VFZ285" s="425"/>
      <c r="VGA285" s="425"/>
      <c r="VGB285" s="425"/>
      <c r="VGC285" s="425"/>
      <c r="VGD285" s="425"/>
      <c r="VGE285" s="425"/>
      <c r="VGF285" s="425"/>
      <c r="VGG285" s="425"/>
      <c r="VGH285" s="425"/>
      <c r="VGI285" s="425"/>
      <c r="VGJ285" s="425"/>
      <c r="VGK285" s="425"/>
      <c r="VGL285" s="425"/>
      <c r="VGM285" s="425"/>
      <c r="VGN285" s="425"/>
      <c r="VGO285" s="425"/>
      <c r="VGP285" s="425"/>
      <c r="VGQ285" s="425"/>
      <c r="VGR285" s="425"/>
      <c r="VGS285" s="425"/>
      <c r="VGT285" s="425"/>
      <c r="VGU285" s="425"/>
      <c r="VGV285" s="425"/>
      <c r="VGW285" s="425"/>
      <c r="VGX285" s="425"/>
      <c r="VGY285" s="425"/>
      <c r="VGZ285" s="425"/>
      <c r="VHA285" s="425"/>
      <c r="VHB285" s="425"/>
      <c r="VHC285" s="425"/>
      <c r="VHD285" s="425"/>
      <c r="VHE285" s="425"/>
      <c r="VHF285" s="425"/>
      <c r="VHG285" s="425"/>
      <c r="VHH285" s="425"/>
      <c r="VHI285" s="425"/>
      <c r="VHJ285" s="425"/>
      <c r="VHK285" s="425"/>
      <c r="VHL285" s="425"/>
      <c r="VHM285" s="425"/>
      <c r="VHN285" s="425"/>
      <c r="VHO285" s="425"/>
      <c r="VHP285" s="425"/>
      <c r="VHQ285" s="425"/>
      <c r="VHR285" s="425"/>
      <c r="VHS285" s="425"/>
      <c r="VHT285" s="425"/>
      <c r="VHU285" s="425"/>
      <c r="VHV285" s="425"/>
      <c r="VHW285" s="425"/>
      <c r="VHX285" s="425"/>
      <c r="VHY285" s="425"/>
      <c r="VHZ285" s="425"/>
      <c r="VIA285" s="425"/>
      <c r="VIB285" s="425"/>
      <c r="VIC285" s="425"/>
      <c r="VID285" s="425"/>
      <c r="VIE285" s="425"/>
      <c r="VIF285" s="425"/>
      <c r="VIG285" s="425"/>
      <c r="VIH285" s="425"/>
      <c r="VII285" s="425"/>
      <c r="VIJ285" s="425"/>
      <c r="VIK285" s="425"/>
      <c r="VIL285" s="425"/>
      <c r="VIM285" s="425"/>
      <c r="VIN285" s="425"/>
      <c r="VIO285" s="425"/>
      <c r="VIP285" s="425"/>
      <c r="VIQ285" s="425"/>
      <c r="VIR285" s="425"/>
      <c r="VIS285" s="425"/>
      <c r="VIT285" s="425"/>
      <c r="VIU285" s="425"/>
      <c r="VIV285" s="425"/>
      <c r="VIW285" s="425"/>
      <c r="VIX285" s="425"/>
      <c r="VIY285" s="425"/>
      <c r="VIZ285" s="425"/>
      <c r="VJA285" s="425"/>
      <c r="VJB285" s="425"/>
      <c r="VJC285" s="425"/>
      <c r="VJD285" s="425"/>
      <c r="VJE285" s="425"/>
      <c r="VJF285" s="425"/>
      <c r="VJG285" s="425"/>
      <c r="VJH285" s="425"/>
      <c r="VJI285" s="425"/>
      <c r="VJJ285" s="425"/>
      <c r="VJK285" s="425"/>
      <c r="VJL285" s="425"/>
      <c r="VJM285" s="425"/>
      <c r="VJN285" s="425"/>
      <c r="VJO285" s="425"/>
      <c r="VJP285" s="425"/>
      <c r="VJQ285" s="425"/>
      <c r="VJR285" s="425"/>
      <c r="VJS285" s="425"/>
      <c r="VJT285" s="425"/>
      <c r="VJU285" s="425"/>
      <c r="VJV285" s="425"/>
      <c r="VJW285" s="425"/>
      <c r="VJX285" s="425"/>
      <c r="VJY285" s="425"/>
      <c r="VJZ285" s="425"/>
      <c r="VKA285" s="425"/>
      <c r="VKB285" s="425"/>
      <c r="VKC285" s="425"/>
      <c r="VKD285" s="425"/>
      <c r="VKE285" s="425"/>
      <c r="VKF285" s="425"/>
      <c r="VKG285" s="425"/>
      <c r="VKH285" s="425"/>
      <c r="VKI285" s="425"/>
      <c r="VKJ285" s="425"/>
      <c r="VKK285" s="425"/>
      <c r="VKL285" s="425"/>
      <c r="VKM285" s="425"/>
      <c r="VKN285" s="425"/>
      <c r="VKO285" s="425"/>
      <c r="VKP285" s="425"/>
      <c r="VKQ285" s="425"/>
      <c r="VKR285" s="425"/>
      <c r="VKS285" s="425"/>
      <c r="VKT285" s="425"/>
      <c r="VKU285" s="425"/>
      <c r="VKV285" s="425"/>
      <c r="VKW285" s="425"/>
      <c r="VKX285" s="425"/>
      <c r="VKY285" s="425"/>
      <c r="VKZ285" s="425"/>
      <c r="VLA285" s="425"/>
      <c r="VLB285" s="425"/>
      <c r="VLC285" s="425"/>
      <c r="VLD285" s="425"/>
      <c r="VLE285" s="425"/>
      <c r="VLF285" s="425"/>
      <c r="VLG285" s="425"/>
      <c r="VLH285" s="425"/>
      <c r="VLI285" s="425"/>
      <c r="VLJ285" s="425"/>
      <c r="VLK285" s="425"/>
      <c r="VLL285" s="425"/>
      <c r="VLM285" s="425"/>
      <c r="VLN285" s="425"/>
      <c r="VLO285" s="425"/>
      <c r="VLP285" s="425"/>
      <c r="VLQ285" s="425"/>
      <c r="VLR285" s="425"/>
      <c r="VLS285" s="425"/>
      <c r="VLT285" s="425"/>
      <c r="VLU285" s="425"/>
      <c r="VLV285" s="425"/>
      <c r="VLW285" s="425"/>
      <c r="VLX285" s="425"/>
      <c r="VLY285" s="425"/>
      <c r="VLZ285" s="425"/>
      <c r="VMA285" s="425"/>
      <c r="VMB285" s="425"/>
      <c r="VMC285" s="425"/>
      <c r="VMD285" s="425"/>
      <c r="VME285" s="425"/>
      <c r="VMF285" s="425"/>
      <c r="VMG285" s="425"/>
      <c r="VMH285" s="425"/>
      <c r="VMI285" s="425"/>
      <c r="VMJ285" s="425"/>
      <c r="VMK285" s="425"/>
      <c r="VML285" s="425"/>
      <c r="VMM285" s="425"/>
      <c r="VMN285" s="425"/>
      <c r="VMO285" s="425"/>
      <c r="VMP285" s="425"/>
      <c r="VMQ285" s="425"/>
      <c r="VMR285" s="425"/>
      <c r="VMS285" s="425"/>
      <c r="VMT285" s="425"/>
      <c r="VMU285" s="425"/>
      <c r="VMV285" s="425"/>
      <c r="VMW285" s="425"/>
      <c r="VMX285" s="425"/>
      <c r="VMY285" s="425"/>
      <c r="VMZ285" s="425"/>
      <c r="VNA285" s="425"/>
      <c r="VNB285" s="425"/>
      <c r="VNC285" s="425"/>
      <c r="VND285" s="425"/>
      <c r="VNE285" s="425"/>
      <c r="VNF285" s="425"/>
      <c r="VNG285" s="425"/>
      <c r="VNH285" s="425"/>
      <c r="VNI285" s="425"/>
      <c r="VNJ285" s="425"/>
      <c r="VNK285" s="425"/>
      <c r="VNL285" s="425"/>
      <c r="VNM285" s="425"/>
      <c r="VNN285" s="425"/>
      <c r="VNO285" s="425"/>
      <c r="VNP285" s="425"/>
      <c r="VNQ285" s="425"/>
      <c r="VNR285" s="425"/>
      <c r="VNS285" s="425"/>
      <c r="VNT285" s="425"/>
      <c r="VNU285" s="425"/>
      <c r="VNV285" s="425"/>
      <c r="VNW285" s="425"/>
      <c r="VNX285" s="425"/>
      <c r="VNY285" s="425"/>
      <c r="VNZ285" s="425"/>
      <c r="VOA285" s="425"/>
      <c r="VOB285" s="425"/>
      <c r="VOC285" s="425"/>
      <c r="VOD285" s="425"/>
      <c r="VOE285" s="425"/>
      <c r="VOF285" s="425"/>
      <c r="VOG285" s="425"/>
      <c r="VOH285" s="425"/>
      <c r="VOI285" s="425"/>
      <c r="VOJ285" s="425"/>
      <c r="VOK285" s="425"/>
      <c r="VOL285" s="425"/>
      <c r="VOM285" s="425"/>
      <c r="VON285" s="425"/>
      <c r="VOO285" s="425"/>
      <c r="VOP285" s="425"/>
      <c r="VOQ285" s="425"/>
      <c r="VOR285" s="425"/>
      <c r="VOS285" s="425"/>
      <c r="VOT285" s="425"/>
      <c r="VOU285" s="425"/>
      <c r="VOV285" s="425"/>
      <c r="VOW285" s="425"/>
      <c r="VOX285" s="425"/>
      <c r="VOY285" s="425"/>
      <c r="VOZ285" s="425"/>
      <c r="VPA285" s="425"/>
      <c r="VPB285" s="425"/>
      <c r="VPC285" s="425"/>
      <c r="VPD285" s="425"/>
      <c r="VPE285" s="425"/>
      <c r="VPF285" s="425"/>
      <c r="VPG285" s="425"/>
      <c r="VPH285" s="425"/>
      <c r="VPI285" s="425"/>
      <c r="VPJ285" s="425"/>
      <c r="VPK285" s="425"/>
      <c r="VPL285" s="425"/>
      <c r="VPM285" s="425"/>
      <c r="VPN285" s="425"/>
      <c r="VPO285" s="425"/>
      <c r="VPP285" s="425"/>
      <c r="VPQ285" s="425"/>
      <c r="VPR285" s="425"/>
      <c r="VPS285" s="425"/>
      <c r="VPT285" s="425"/>
      <c r="VPU285" s="425"/>
      <c r="VPV285" s="425"/>
      <c r="VPW285" s="425"/>
      <c r="VPX285" s="425"/>
      <c r="VPY285" s="425"/>
      <c r="VPZ285" s="425"/>
      <c r="VQA285" s="425"/>
      <c r="VQB285" s="425"/>
      <c r="VQC285" s="425"/>
      <c r="VQD285" s="425"/>
      <c r="VQE285" s="425"/>
      <c r="VQF285" s="425"/>
      <c r="VQG285" s="425"/>
      <c r="VQH285" s="425"/>
      <c r="VQI285" s="425"/>
      <c r="VQJ285" s="425"/>
      <c r="VQK285" s="425"/>
      <c r="VQL285" s="425"/>
      <c r="VQM285" s="425"/>
      <c r="VQN285" s="425"/>
      <c r="VQO285" s="425"/>
      <c r="VQP285" s="425"/>
      <c r="VQQ285" s="425"/>
      <c r="VQR285" s="425"/>
      <c r="VQS285" s="425"/>
      <c r="VQT285" s="425"/>
      <c r="VQU285" s="425"/>
      <c r="VQV285" s="425"/>
      <c r="VQW285" s="425"/>
      <c r="VQX285" s="425"/>
      <c r="VQY285" s="425"/>
      <c r="VQZ285" s="425"/>
      <c r="VRA285" s="425"/>
      <c r="VRB285" s="425"/>
      <c r="VRC285" s="425"/>
      <c r="VRD285" s="425"/>
      <c r="VRE285" s="425"/>
      <c r="VRF285" s="425"/>
      <c r="VRG285" s="425"/>
      <c r="VRH285" s="425"/>
      <c r="VRI285" s="425"/>
      <c r="VRJ285" s="425"/>
      <c r="VRK285" s="425"/>
      <c r="VRL285" s="425"/>
      <c r="VRM285" s="425"/>
      <c r="VRN285" s="425"/>
      <c r="VRO285" s="425"/>
      <c r="VRP285" s="425"/>
      <c r="VRQ285" s="425"/>
      <c r="VRR285" s="425"/>
      <c r="VRS285" s="425"/>
      <c r="VRT285" s="425"/>
      <c r="VRU285" s="425"/>
      <c r="VRV285" s="425"/>
      <c r="VRW285" s="425"/>
      <c r="VRX285" s="425"/>
      <c r="VRY285" s="425"/>
      <c r="VRZ285" s="425"/>
      <c r="VSA285" s="425"/>
      <c r="VSB285" s="425"/>
      <c r="VSC285" s="425"/>
      <c r="VSD285" s="425"/>
      <c r="VSE285" s="425"/>
      <c r="VSF285" s="425"/>
      <c r="VSG285" s="425"/>
      <c r="VSH285" s="425"/>
      <c r="VSI285" s="425"/>
      <c r="VSJ285" s="425"/>
      <c r="VSK285" s="425"/>
      <c r="VSL285" s="425"/>
      <c r="VSM285" s="425"/>
      <c r="VSN285" s="425"/>
      <c r="VSO285" s="425"/>
      <c r="VSP285" s="425"/>
      <c r="VSQ285" s="425"/>
      <c r="VSR285" s="425"/>
      <c r="VSS285" s="425"/>
      <c r="VST285" s="425"/>
      <c r="VSU285" s="425"/>
      <c r="VSV285" s="425"/>
      <c r="VSW285" s="425"/>
      <c r="VSX285" s="425"/>
      <c r="VSY285" s="425"/>
      <c r="VSZ285" s="425"/>
      <c r="VTA285" s="425"/>
      <c r="VTB285" s="425"/>
      <c r="VTC285" s="425"/>
      <c r="VTD285" s="425"/>
      <c r="VTE285" s="425"/>
      <c r="VTF285" s="425"/>
      <c r="VTG285" s="425"/>
      <c r="VTH285" s="425"/>
      <c r="VTI285" s="425"/>
      <c r="VTJ285" s="425"/>
      <c r="VTK285" s="425"/>
      <c r="VTL285" s="425"/>
      <c r="VTM285" s="425"/>
      <c r="VTN285" s="425"/>
      <c r="VTO285" s="425"/>
      <c r="VTP285" s="425"/>
      <c r="VTQ285" s="425"/>
      <c r="VTR285" s="425"/>
      <c r="VTS285" s="425"/>
      <c r="VTT285" s="425"/>
      <c r="VTU285" s="425"/>
      <c r="VTV285" s="425"/>
      <c r="VTW285" s="425"/>
      <c r="VTX285" s="425"/>
      <c r="VTY285" s="425"/>
      <c r="VTZ285" s="425"/>
      <c r="VUA285" s="425"/>
      <c r="VUB285" s="425"/>
      <c r="VUC285" s="425"/>
      <c r="VUD285" s="425"/>
      <c r="VUE285" s="425"/>
      <c r="VUF285" s="425"/>
      <c r="VUG285" s="425"/>
      <c r="VUH285" s="425"/>
      <c r="VUI285" s="425"/>
      <c r="VUJ285" s="425"/>
      <c r="VUK285" s="425"/>
      <c r="VUL285" s="425"/>
      <c r="VUM285" s="425"/>
      <c r="VUN285" s="425"/>
      <c r="VUO285" s="425"/>
      <c r="VUP285" s="425"/>
      <c r="VUQ285" s="425"/>
      <c r="VUR285" s="425"/>
      <c r="VUS285" s="425"/>
      <c r="VUT285" s="425"/>
      <c r="VUU285" s="425"/>
      <c r="VUV285" s="425"/>
      <c r="VUW285" s="425"/>
      <c r="VUX285" s="425"/>
      <c r="VUY285" s="425"/>
      <c r="VUZ285" s="425"/>
      <c r="VVA285" s="425"/>
      <c r="VVB285" s="425"/>
      <c r="VVC285" s="425"/>
      <c r="VVD285" s="425"/>
      <c r="VVE285" s="425"/>
      <c r="VVF285" s="425"/>
      <c r="VVG285" s="425"/>
      <c r="VVH285" s="425"/>
      <c r="VVI285" s="425"/>
      <c r="VVJ285" s="425"/>
      <c r="VVK285" s="425"/>
      <c r="VVL285" s="425"/>
      <c r="VVM285" s="425"/>
      <c r="VVN285" s="425"/>
      <c r="VVO285" s="425"/>
      <c r="VVP285" s="425"/>
      <c r="VVQ285" s="425"/>
      <c r="VVR285" s="425"/>
      <c r="VVS285" s="425"/>
      <c r="VVT285" s="425"/>
      <c r="VVU285" s="425"/>
      <c r="VVV285" s="425"/>
      <c r="VVW285" s="425"/>
      <c r="VVX285" s="425"/>
      <c r="VVY285" s="425"/>
      <c r="VVZ285" s="425"/>
      <c r="VWA285" s="425"/>
      <c r="VWB285" s="425"/>
      <c r="VWC285" s="425"/>
      <c r="VWD285" s="425"/>
      <c r="VWE285" s="425"/>
      <c r="VWF285" s="425"/>
      <c r="VWG285" s="425"/>
      <c r="VWH285" s="425"/>
      <c r="VWI285" s="425"/>
      <c r="VWJ285" s="425"/>
      <c r="VWK285" s="425"/>
      <c r="VWL285" s="425"/>
      <c r="VWM285" s="425"/>
      <c r="VWN285" s="425"/>
      <c r="VWO285" s="425"/>
      <c r="VWP285" s="425"/>
      <c r="VWQ285" s="425"/>
      <c r="VWR285" s="425"/>
      <c r="VWS285" s="425"/>
      <c r="VWT285" s="425"/>
      <c r="VWU285" s="425"/>
      <c r="VWV285" s="425"/>
      <c r="VWW285" s="425"/>
      <c r="VWX285" s="425"/>
      <c r="VWY285" s="425"/>
      <c r="VWZ285" s="425"/>
      <c r="VXA285" s="425"/>
      <c r="VXB285" s="425"/>
      <c r="VXC285" s="425"/>
      <c r="VXD285" s="425"/>
      <c r="VXE285" s="425"/>
      <c r="VXF285" s="425"/>
      <c r="VXG285" s="425"/>
      <c r="VXH285" s="425"/>
      <c r="VXI285" s="425"/>
      <c r="VXJ285" s="425"/>
      <c r="VXK285" s="425"/>
      <c r="VXL285" s="425"/>
      <c r="VXM285" s="425"/>
      <c r="VXN285" s="425"/>
      <c r="VXO285" s="425"/>
      <c r="VXP285" s="425"/>
      <c r="VXQ285" s="425"/>
      <c r="VXR285" s="425"/>
      <c r="VXS285" s="425"/>
      <c r="VXT285" s="425"/>
      <c r="VXU285" s="425"/>
      <c r="VXV285" s="425"/>
      <c r="VXW285" s="425"/>
      <c r="VXX285" s="425"/>
      <c r="VXY285" s="425"/>
      <c r="VXZ285" s="425"/>
      <c r="VYA285" s="425"/>
      <c r="VYB285" s="425"/>
      <c r="VYC285" s="425"/>
      <c r="VYD285" s="425"/>
      <c r="VYE285" s="425"/>
      <c r="VYF285" s="425"/>
      <c r="VYG285" s="425"/>
      <c r="VYH285" s="425"/>
      <c r="VYI285" s="425"/>
      <c r="VYJ285" s="425"/>
      <c r="VYK285" s="425"/>
      <c r="VYL285" s="425"/>
      <c r="VYM285" s="425"/>
      <c r="VYN285" s="425"/>
      <c r="VYO285" s="425"/>
      <c r="VYP285" s="425"/>
      <c r="VYQ285" s="425"/>
      <c r="VYR285" s="425"/>
      <c r="VYS285" s="425"/>
      <c r="VYT285" s="425"/>
      <c r="VYU285" s="425"/>
      <c r="VYV285" s="425"/>
      <c r="VYW285" s="425"/>
      <c r="VYX285" s="425"/>
      <c r="VYY285" s="425"/>
      <c r="VYZ285" s="425"/>
      <c r="VZA285" s="425"/>
      <c r="VZB285" s="425"/>
      <c r="VZC285" s="425"/>
      <c r="VZD285" s="425"/>
      <c r="VZE285" s="425"/>
      <c r="VZF285" s="425"/>
      <c r="VZG285" s="425"/>
      <c r="VZH285" s="425"/>
      <c r="VZI285" s="425"/>
      <c r="VZJ285" s="425"/>
      <c r="VZK285" s="425"/>
      <c r="VZL285" s="425"/>
      <c r="VZM285" s="425"/>
      <c r="VZN285" s="425"/>
      <c r="VZO285" s="425"/>
      <c r="VZP285" s="425"/>
      <c r="VZQ285" s="425"/>
      <c r="VZR285" s="425"/>
      <c r="VZS285" s="425"/>
      <c r="VZT285" s="425"/>
      <c r="VZU285" s="425"/>
      <c r="VZV285" s="425"/>
      <c r="VZW285" s="425"/>
      <c r="VZX285" s="425"/>
      <c r="VZY285" s="425"/>
      <c r="VZZ285" s="425"/>
      <c r="WAA285" s="425"/>
      <c r="WAB285" s="425"/>
      <c r="WAC285" s="425"/>
      <c r="WAD285" s="425"/>
      <c r="WAE285" s="425"/>
      <c r="WAF285" s="425"/>
      <c r="WAG285" s="425"/>
      <c r="WAH285" s="425"/>
      <c r="WAI285" s="425"/>
      <c r="WAJ285" s="425"/>
      <c r="WAK285" s="425"/>
      <c r="WAL285" s="425"/>
      <c r="WAM285" s="425"/>
      <c r="WAN285" s="425"/>
      <c r="WAO285" s="425"/>
      <c r="WAP285" s="425"/>
      <c r="WAQ285" s="425"/>
      <c r="WAR285" s="425"/>
      <c r="WAS285" s="425"/>
      <c r="WAT285" s="425"/>
      <c r="WAU285" s="425"/>
      <c r="WAV285" s="425"/>
      <c r="WAW285" s="425"/>
      <c r="WAX285" s="425"/>
      <c r="WAY285" s="425"/>
      <c r="WAZ285" s="425"/>
      <c r="WBA285" s="425"/>
      <c r="WBB285" s="425"/>
      <c r="WBC285" s="425"/>
      <c r="WBD285" s="425"/>
      <c r="WBE285" s="425"/>
      <c r="WBF285" s="425"/>
      <c r="WBG285" s="425"/>
      <c r="WBH285" s="425"/>
      <c r="WBI285" s="425"/>
      <c r="WBJ285" s="425"/>
      <c r="WBK285" s="425"/>
      <c r="WBL285" s="425"/>
      <c r="WBM285" s="425"/>
      <c r="WBN285" s="425"/>
      <c r="WBO285" s="425"/>
      <c r="WBP285" s="425"/>
      <c r="WBQ285" s="425"/>
      <c r="WBR285" s="425"/>
      <c r="WBS285" s="425"/>
      <c r="WBT285" s="425"/>
      <c r="WBU285" s="425"/>
      <c r="WBV285" s="425"/>
      <c r="WBW285" s="425"/>
      <c r="WBX285" s="425"/>
      <c r="WBY285" s="425"/>
      <c r="WBZ285" s="425"/>
      <c r="WCA285" s="425"/>
      <c r="WCB285" s="425"/>
      <c r="WCC285" s="425"/>
      <c r="WCD285" s="425"/>
      <c r="WCE285" s="425"/>
      <c r="WCF285" s="425"/>
      <c r="WCG285" s="425"/>
      <c r="WCH285" s="425"/>
      <c r="WCI285" s="425"/>
      <c r="WCJ285" s="425"/>
      <c r="WCK285" s="425"/>
      <c r="WCL285" s="425"/>
      <c r="WCM285" s="425"/>
      <c r="WCN285" s="425"/>
      <c r="WCO285" s="425"/>
      <c r="WCP285" s="425"/>
      <c r="WCQ285" s="425"/>
      <c r="WCR285" s="425"/>
      <c r="WCS285" s="425"/>
      <c r="WCT285" s="425"/>
      <c r="WCU285" s="425"/>
      <c r="WCV285" s="425"/>
      <c r="WCW285" s="425"/>
      <c r="WCX285" s="425"/>
      <c r="WCY285" s="425"/>
      <c r="WCZ285" s="425"/>
      <c r="WDA285" s="425"/>
      <c r="WDB285" s="425"/>
      <c r="WDC285" s="425"/>
      <c r="WDD285" s="425"/>
      <c r="WDE285" s="425"/>
      <c r="WDF285" s="425"/>
      <c r="WDG285" s="425"/>
      <c r="WDH285" s="425"/>
      <c r="WDI285" s="425"/>
      <c r="WDJ285" s="425"/>
      <c r="WDK285" s="425"/>
      <c r="WDL285" s="425"/>
      <c r="WDM285" s="425"/>
      <c r="WDN285" s="425"/>
      <c r="WDO285" s="425"/>
      <c r="WDP285" s="425"/>
      <c r="WDQ285" s="425"/>
      <c r="WDR285" s="425"/>
      <c r="WDS285" s="425"/>
      <c r="WDT285" s="425"/>
      <c r="WDU285" s="425"/>
      <c r="WDV285" s="425"/>
      <c r="WDW285" s="425"/>
      <c r="WDX285" s="425"/>
      <c r="WDY285" s="425"/>
      <c r="WDZ285" s="425"/>
      <c r="WEA285" s="425"/>
      <c r="WEB285" s="425"/>
      <c r="WEC285" s="425"/>
      <c r="WED285" s="425"/>
      <c r="WEE285" s="425"/>
      <c r="WEF285" s="425"/>
      <c r="WEG285" s="425"/>
      <c r="WEH285" s="425"/>
      <c r="WEI285" s="425"/>
      <c r="WEJ285" s="425"/>
      <c r="WEK285" s="425"/>
      <c r="WEL285" s="425"/>
      <c r="WEM285" s="425"/>
      <c r="WEN285" s="425"/>
      <c r="WEO285" s="425"/>
      <c r="WEP285" s="425"/>
      <c r="WEQ285" s="425"/>
      <c r="WER285" s="425"/>
      <c r="WES285" s="425"/>
      <c r="WET285" s="425"/>
      <c r="WEU285" s="425"/>
      <c r="WEV285" s="425"/>
      <c r="WEW285" s="425"/>
      <c r="WEX285" s="425"/>
      <c r="WEY285" s="425"/>
      <c r="WEZ285" s="425"/>
      <c r="WFA285" s="425"/>
      <c r="WFB285" s="425"/>
      <c r="WFC285" s="425"/>
      <c r="WFD285" s="425"/>
      <c r="WFE285" s="425"/>
      <c r="WFF285" s="425"/>
      <c r="WFG285" s="425"/>
      <c r="WFH285" s="425"/>
      <c r="WFI285" s="425"/>
      <c r="WFJ285" s="425"/>
      <c r="WFK285" s="425"/>
      <c r="WFL285" s="425"/>
      <c r="WFM285" s="425"/>
      <c r="WFN285" s="425"/>
      <c r="WFO285" s="425"/>
      <c r="WFP285" s="425"/>
      <c r="WFQ285" s="425"/>
      <c r="WFR285" s="425"/>
      <c r="WFS285" s="425"/>
      <c r="WFT285" s="425"/>
      <c r="WFU285" s="425"/>
      <c r="WFV285" s="425"/>
      <c r="WFW285" s="425"/>
      <c r="WFX285" s="425"/>
      <c r="WFY285" s="425"/>
      <c r="WFZ285" s="425"/>
      <c r="WGA285" s="425"/>
      <c r="WGB285" s="425"/>
      <c r="WGC285" s="425"/>
      <c r="WGD285" s="425"/>
      <c r="WGE285" s="425"/>
      <c r="WGF285" s="425"/>
      <c r="WGG285" s="425"/>
      <c r="WGH285" s="425"/>
      <c r="WGI285" s="425"/>
      <c r="WGJ285" s="425"/>
      <c r="WGK285" s="425"/>
      <c r="WGL285" s="425"/>
      <c r="WGM285" s="425"/>
      <c r="WGN285" s="425"/>
      <c r="WGO285" s="425"/>
      <c r="WGP285" s="425"/>
      <c r="WGQ285" s="425"/>
      <c r="WGR285" s="425"/>
      <c r="WGS285" s="425"/>
      <c r="WGT285" s="425"/>
      <c r="WGU285" s="425"/>
      <c r="WGV285" s="425"/>
      <c r="WGW285" s="425"/>
      <c r="WGX285" s="425"/>
      <c r="WGY285" s="425"/>
      <c r="WGZ285" s="425"/>
      <c r="WHA285" s="425"/>
      <c r="WHB285" s="425"/>
      <c r="WHC285" s="425"/>
      <c r="WHD285" s="425"/>
      <c r="WHE285" s="425"/>
      <c r="WHF285" s="425"/>
      <c r="WHG285" s="425"/>
      <c r="WHH285" s="425"/>
      <c r="WHI285" s="425"/>
      <c r="WHJ285" s="425"/>
      <c r="WHK285" s="425"/>
      <c r="WHL285" s="425"/>
      <c r="WHM285" s="425"/>
      <c r="WHN285" s="425"/>
      <c r="WHO285" s="425"/>
      <c r="WHP285" s="425"/>
      <c r="WHQ285" s="425"/>
      <c r="WHR285" s="425"/>
      <c r="WHS285" s="425"/>
      <c r="WHT285" s="425"/>
      <c r="WHU285" s="425"/>
      <c r="WHV285" s="425"/>
      <c r="WHW285" s="425"/>
      <c r="WHX285" s="425"/>
      <c r="WHY285" s="425"/>
      <c r="WHZ285" s="425"/>
      <c r="WIA285" s="425"/>
      <c r="WIB285" s="425"/>
      <c r="WIC285" s="425"/>
      <c r="WID285" s="425"/>
      <c r="WIE285" s="425"/>
      <c r="WIF285" s="425"/>
      <c r="WIG285" s="425"/>
      <c r="WIH285" s="425"/>
      <c r="WII285" s="425"/>
      <c r="WIJ285" s="425"/>
      <c r="WIK285" s="425"/>
      <c r="WIL285" s="425"/>
      <c r="WIM285" s="425"/>
      <c r="WIN285" s="425"/>
      <c r="WIO285" s="425"/>
      <c r="WIP285" s="425"/>
      <c r="WIQ285" s="425"/>
      <c r="WIR285" s="425"/>
      <c r="WIS285" s="425"/>
      <c r="WIT285" s="425"/>
      <c r="WIU285" s="425"/>
      <c r="WIV285" s="425"/>
      <c r="WIW285" s="425"/>
      <c r="WIX285" s="425"/>
      <c r="WIY285" s="425"/>
      <c r="WIZ285" s="425"/>
      <c r="WJA285" s="425"/>
      <c r="WJB285" s="425"/>
      <c r="WJC285" s="425"/>
      <c r="WJD285" s="425"/>
      <c r="WJE285" s="425"/>
      <c r="WJF285" s="425"/>
      <c r="WJG285" s="425"/>
      <c r="WJH285" s="425"/>
      <c r="WJI285" s="425"/>
      <c r="WJJ285" s="425"/>
      <c r="WJK285" s="425"/>
      <c r="WJL285" s="425"/>
      <c r="WJM285" s="425"/>
      <c r="WJN285" s="425"/>
      <c r="WJO285" s="425"/>
      <c r="WJP285" s="425"/>
      <c r="WJQ285" s="425"/>
      <c r="WJR285" s="425"/>
      <c r="WJS285" s="425"/>
      <c r="WJT285" s="425"/>
      <c r="WJU285" s="425"/>
      <c r="WJV285" s="425"/>
      <c r="WJW285" s="425"/>
      <c r="WJX285" s="425"/>
      <c r="WJY285" s="425"/>
      <c r="WJZ285" s="425"/>
      <c r="WKA285" s="425"/>
      <c r="WKB285" s="425"/>
      <c r="WKC285" s="425"/>
      <c r="WKD285" s="425"/>
      <c r="WKE285" s="425"/>
      <c r="WKF285" s="425"/>
      <c r="WKG285" s="425"/>
      <c r="WKH285" s="425"/>
      <c r="WKI285" s="425"/>
      <c r="WKJ285" s="425"/>
      <c r="WKK285" s="425"/>
      <c r="WKL285" s="425"/>
      <c r="WKM285" s="425"/>
      <c r="WKN285" s="425"/>
      <c r="WKO285" s="425"/>
      <c r="WKP285" s="425"/>
      <c r="WKQ285" s="425"/>
      <c r="WKR285" s="425"/>
      <c r="WKS285" s="425"/>
      <c r="WKT285" s="425"/>
      <c r="WKU285" s="425"/>
      <c r="WKV285" s="425"/>
      <c r="WKW285" s="425"/>
      <c r="WKX285" s="425"/>
      <c r="WKY285" s="425"/>
      <c r="WKZ285" s="425"/>
      <c r="WLA285" s="425"/>
      <c r="WLB285" s="425"/>
      <c r="WLC285" s="425"/>
      <c r="WLD285" s="425"/>
      <c r="WLE285" s="425"/>
      <c r="WLF285" s="425"/>
      <c r="WLG285" s="425"/>
      <c r="WLH285" s="425"/>
      <c r="WLI285" s="425"/>
      <c r="WLJ285" s="425"/>
      <c r="WLK285" s="425"/>
      <c r="WLL285" s="425"/>
      <c r="WLM285" s="425"/>
      <c r="WLN285" s="425"/>
      <c r="WLO285" s="425"/>
      <c r="WLP285" s="425"/>
      <c r="WLQ285" s="425"/>
      <c r="WLR285" s="425"/>
      <c r="WLS285" s="425"/>
      <c r="WLT285" s="425"/>
      <c r="WLU285" s="425"/>
      <c r="WLV285" s="425"/>
      <c r="WLW285" s="425"/>
      <c r="WLX285" s="425"/>
      <c r="WLY285" s="425"/>
      <c r="WLZ285" s="425"/>
      <c r="WMA285" s="425"/>
      <c r="WMB285" s="425"/>
      <c r="WMC285" s="425"/>
      <c r="WMD285" s="425"/>
      <c r="WME285" s="425"/>
      <c r="WMF285" s="425"/>
      <c r="WMG285" s="425"/>
      <c r="WMH285" s="425"/>
      <c r="WMI285" s="425"/>
      <c r="WMJ285" s="425"/>
      <c r="WMK285" s="425"/>
      <c r="WML285" s="425"/>
      <c r="WMM285" s="425"/>
      <c r="WMN285" s="425"/>
      <c r="WMO285" s="425"/>
      <c r="WMP285" s="425"/>
      <c r="WMQ285" s="425"/>
      <c r="WMR285" s="425"/>
      <c r="WMS285" s="425"/>
      <c r="WMT285" s="425"/>
      <c r="WMU285" s="425"/>
      <c r="WMV285" s="425"/>
      <c r="WMW285" s="425"/>
      <c r="WMX285" s="425"/>
      <c r="WMY285" s="425"/>
      <c r="WMZ285" s="425"/>
      <c r="WNA285" s="425"/>
      <c r="WNB285" s="425"/>
      <c r="WNC285" s="425"/>
      <c r="WND285" s="425"/>
      <c r="WNE285" s="425"/>
      <c r="WNF285" s="425"/>
      <c r="WNG285" s="425"/>
      <c r="WNH285" s="425"/>
      <c r="WNI285" s="425"/>
      <c r="WNJ285" s="425"/>
      <c r="WNK285" s="425"/>
      <c r="WNL285" s="425"/>
      <c r="WNM285" s="425"/>
      <c r="WNN285" s="425"/>
      <c r="WNO285" s="425"/>
      <c r="WNP285" s="425"/>
      <c r="WNQ285" s="425"/>
      <c r="WNR285" s="425"/>
      <c r="WNS285" s="425"/>
      <c r="WNT285" s="425"/>
      <c r="WNU285" s="425"/>
      <c r="WNV285" s="425"/>
      <c r="WNW285" s="425"/>
      <c r="WNX285" s="425"/>
      <c r="WNY285" s="425"/>
      <c r="WNZ285" s="425"/>
      <c r="WOA285" s="425"/>
      <c r="WOB285" s="425"/>
      <c r="WOC285" s="425"/>
      <c r="WOD285" s="425"/>
      <c r="WOE285" s="425"/>
      <c r="WOF285" s="425"/>
      <c r="WOG285" s="425"/>
      <c r="WOH285" s="425"/>
      <c r="WOI285" s="425"/>
      <c r="WOJ285" s="425"/>
      <c r="WOK285" s="425"/>
      <c r="WOL285" s="425"/>
      <c r="WOM285" s="425"/>
      <c r="WON285" s="425"/>
      <c r="WOO285" s="425"/>
      <c r="WOP285" s="425"/>
      <c r="WOQ285" s="425"/>
      <c r="WOR285" s="425"/>
      <c r="WOS285" s="425"/>
      <c r="WOT285" s="425"/>
      <c r="WOU285" s="425"/>
      <c r="WOV285" s="425"/>
      <c r="WOW285" s="425"/>
      <c r="WOX285" s="425"/>
      <c r="WOY285" s="425"/>
      <c r="WOZ285" s="425"/>
      <c r="WPA285" s="425"/>
      <c r="WPB285" s="425"/>
      <c r="WPC285" s="425"/>
      <c r="WPD285" s="425"/>
      <c r="WPE285" s="425"/>
      <c r="WPF285" s="425"/>
      <c r="WPG285" s="425"/>
      <c r="WPH285" s="425"/>
      <c r="WPI285" s="425"/>
      <c r="WPJ285" s="425"/>
      <c r="WPK285" s="425"/>
      <c r="WPL285" s="425"/>
      <c r="WPM285" s="425"/>
      <c r="WPN285" s="425"/>
      <c r="WPO285" s="425"/>
      <c r="WPP285" s="425"/>
      <c r="WPQ285" s="425"/>
      <c r="WPR285" s="425"/>
      <c r="WPS285" s="425"/>
      <c r="WPT285" s="425"/>
      <c r="WPU285" s="425"/>
      <c r="WPV285" s="425"/>
      <c r="WPW285" s="425"/>
      <c r="WPX285" s="425"/>
      <c r="WPY285" s="425"/>
      <c r="WPZ285" s="425"/>
      <c r="WQA285" s="425"/>
      <c r="WQB285" s="425"/>
      <c r="WQC285" s="425"/>
      <c r="WQD285" s="425"/>
      <c r="WQE285" s="425"/>
      <c r="WQF285" s="425"/>
      <c r="WQG285" s="425"/>
      <c r="WQH285" s="425"/>
      <c r="WQI285" s="425"/>
      <c r="WQJ285" s="425"/>
      <c r="WQK285" s="425"/>
      <c r="WQL285" s="425"/>
      <c r="WQM285" s="425"/>
      <c r="WQN285" s="425"/>
      <c r="WQO285" s="425"/>
      <c r="WQP285" s="425"/>
      <c r="WQQ285" s="425"/>
      <c r="WQR285" s="425"/>
      <c r="WQS285" s="425"/>
      <c r="WQT285" s="425"/>
      <c r="WQU285" s="425"/>
      <c r="WQV285" s="425"/>
      <c r="WQW285" s="425"/>
      <c r="WQX285" s="425"/>
      <c r="WQY285" s="425"/>
      <c r="WQZ285" s="425"/>
      <c r="WRA285" s="425"/>
      <c r="WRB285" s="425"/>
      <c r="WRC285" s="425"/>
      <c r="WRD285" s="425"/>
      <c r="WRE285" s="425"/>
      <c r="WRF285" s="425"/>
      <c r="WRG285" s="425"/>
      <c r="WRH285" s="425"/>
      <c r="WRI285" s="425"/>
      <c r="WRJ285" s="425"/>
      <c r="WRK285" s="425"/>
      <c r="WRL285" s="425"/>
      <c r="WRM285" s="425"/>
      <c r="WRN285" s="425"/>
      <c r="WRO285" s="425"/>
      <c r="WRP285" s="425"/>
      <c r="WRQ285" s="425"/>
      <c r="WRR285" s="425"/>
      <c r="WRS285" s="425"/>
      <c r="WRT285" s="425"/>
      <c r="WRU285" s="425"/>
      <c r="WRV285" s="425"/>
      <c r="WRW285" s="425"/>
      <c r="WRX285" s="425"/>
      <c r="WRY285" s="425"/>
      <c r="WRZ285" s="425"/>
      <c r="WSA285" s="425"/>
      <c r="WSB285" s="425"/>
      <c r="WSC285" s="425"/>
      <c r="WSD285" s="425"/>
      <c r="WSE285" s="425"/>
      <c r="WSF285" s="425"/>
      <c r="WSG285" s="425"/>
      <c r="WSH285" s="425"/>
      <c r="WSI285" s="425"/>
      <c r="WSJ285" s="425"/>
      <c r="WSK285" s="425"/>
      <c r="WSL285" s="425"/>
      <c r="WSM285" s="425"/>
      <c r="WSN285" s="425"/>
      <c r="WSO285" s="425"/>
      <c r="WSP285" s="425"/>
      <c r="WSQ285" s="425"/>
      <c r="WSR285" s="425"/>
      <c r="WSS285" s="425"/>
      <c r="WST285" s="425"/>
      <c r="WSU285" s="425"/>
      <c r="WSV285" s="425"/>
      <c r="WSW285" s="425"/>
      <c r="WSX285" s="425"/>
      <c r="WSY285" s="425"/>
      <c r="WSZ285" s="425"/>
      <c r="WTA285" s="425"/>
      <c r="WTB285" s="425"/>
      <c r="WTC285" s="425"/>
      <c r="WTD285" s="425"/>
      <c r="WTE285" s="425"/>
      <c r="WTF285" s="425"/>
      <c r="WTG285" s="425"/>
      <c r="WTH285" s="425"/>
      <c r="WTI285" s="425"/>
      <c r="WTJ285" s="425"/>
      <c r="WTK285" s="425"/>
      <c r="WTL285" s="425"/>
      <c r="WTM285" s="425"/>
      <c r="WTN285" s="425"/>
      <c r="WTO285" s="425"/>
      <c r="WTP285" s="425"/>
      <c r="WTQ285" s="425"/>
      <c r="WTR285" s="425"/>
      <c r="WTS285" s="425"/>
      <c r="WTT285" s="425"/>
      <c r="WTU285" s="425"/>
      <c r="WTV285" s="425"/>
      <c r="WTW285" s="425"/>
      <c r="WTX285" s="425"/>
      <c r="WTY285" s="425"/>
      <c r="WTZ285" s="425"/>
      <c r="WUA285" s="425"/>
      <c r="WUB285" s="425"/>
      <c r="WUC285" s="425"/>
      <c r="WUD285" s="425"/>
      <c r="WUE285" s="425"/>
      <c r="WUF285" s="425"/>
      <c r="WUG285" s="425"/>
      <c r="WUH285" s="425"/>
      <c r="WUI285" s="425"/>
      <c r="WUJ285" s="425"/>
      <c r="WUK285" s="425"/>
      <c r="WUL285" s="425"/>
      <c r="WUM285" s="425"/>
      <c r="WUN285" s="425"/>
      <c r="WUO285" s="425"/>
      <c r="WUP285" s="425"/>
      <c r="WUQ285" s="425"/>
      <c r="WUR285" s="425"/>
      <c r="WUS285" s="425"/>
      <c r="WUT285" s="425"/>
      <c r="WUU285" s="425"/>
      <c r="WUV285" s="425"/>
      <c r="WUW285" s="425"/>
      <c r="WUX285" s="425"/>
      <c r="WUY285" s="425"/>
      <c r="WUZ285" s="425"/>
      <c r="WVA285" s="425"/>
      <c r="WVB285" s="425"/>
      <c r="WVC285" s="425"/>
      <c r="WVD285" s="425"/>
      <c r="WVE285" s="425"/>
      <c r="WVF285" s="425"/>
      <c r="WVG285" s="425"/>
      <c r="WVH285" s="425"/>
      <c r="WVI285" s="425"/>
      <c r="WVJ285" s="425"/>
      <c r="WVK285" s="425"/>
      <c r="WVL285" s="425"/>
      <c r="WVM285" s="425"/>
      <c r="WVN285" s="425"/>
      <c r="WVO285" s="425"/>
      <c r="WVP285" s="425"/>
      <c r="WVQ285" s="425"/>
      <c r="WVR285" s="425"/>
      <c r="WVS285" s="425"/>
      <c r="WVT285" s="425"/>
      <c r="WVU285" s="425"/>
      <c r="WVV285" s="425"/>
      <c r="WVW285" s="425"/>
      <c r="WVX285" s="425"/>
      <c r="WVY285" s="425"/>
      <c r="WVZ285" s="425"/>
      <c r="WWA285" s="425"/>
      <c r="WWB285" s="425"/>
      <c r="WWC285" s="425"/>
      <c r="WWD285" s="425"/>
      <c r="WWE285" s="425"/>
      <c r="WWF285" s="425"/>
      <c r="WWG285" s="425"/>
      <c r="WWH285" s="425"/>
      <c r="WWI285" s="425"/>
      <c r="WWJ285" s="425"/>
      <c r="WWK285" s="425"/>
      <c r="WWL285" s="425"/>
      <c r="WWM285" s="425"/>
      <c r="WWN285" s="425"/>
      <c r="WWO285" s="425"/>
      <c r="WWP285" s="425"/>
      <c r="WWQ285" s="425"/>
      <c r="WWR285" s="425"/>
      <c r="WWS285" s="425"/>
      <c r="WWT285" s="425"/>
      <c r="WWU285" s="425"/>
      <c r="WWV285" s="425"/>
      <c r="WWW285" s="425"/>
      <c r="WWX285" s="425"/>
      <c r="WWY285" s="425"/>
      <c r="WWZ285" s="425"/>
      <c r="WXA285" s="425"/>
      <c r="WXB285" s="425"/>
      <c r="WXC285" s="425"/>
      <c r="WXD285" s="425"/>
      <c r="WXE285" s="425"/>
      <c r="WXF285" s="425"/>
      <c r="WXG285" s="425"/>
      <c r="WXH285" s="425"/>
      <c r="WXI285" s="425"/>
      <c r="WXJ285" s="425"/>
      <c r="WXK285" s="425"/>
      <c r="WXL285" s="425"/>
      <c r="WXM285" s="425"/>
      <c r="WXN285" s="425"/>
      <c r="WXO285" s="425"/>
      <c r="WXP285" s="425"/>
      <c r="WXQ285" s="425"/>
      <c r="WXR285" s="425"/>
      <c r="WXS285" s="425"/>
      <c r="WXT285" s="425"/>
      <c r="WXU285" s="425"/>
      <c r="WXV285" s="425"/>
      <c r="WXW285" s="425"/>
      <c r="WXX285" s="425"/>
      <c r="WXY285" s="425"/>
      <c r="WXZ285" s="425"/>
      <c r="WYA285" s="425"/>
      <c r="WYB285" s="425"/>
      <c r="WYC285" s="425"/>
      <c r="WYD285" s="425"/>
      <c r="WYE285" s="425"/>
      <c r="WYF285" s="425"/>
      <c r="WYG285" s="425"/>
      <c r="WYH285" s="425"/>
      <c r="WYI285" s="425"/>
      <c r="WYJ285" s="425"/>
      <c r="WYK285" s="425"/>
      <c r="WYL285" s="425"/>
      <c r="WYM285" s="425"/>
      <c r="WYN285" s="425"/>
      <c r="WYO285" s="425"/>
      <c r="WYP285" s="425"/>
      <c r="WYQ285" s="425"/>
      <c r="WYR285" s="425"/>
      <c r="WYS285" s="425"/>
      <c r="WYT285" s="425"/>
      <c r="WYU285" s="425"/>
      <c r="WYV285" s="425"/>
      <c r="WYW285" s="425"/>
      <c r="WYX285" s="425"/>
      <c r="WYY285" s="425"/>
      <c r="WYZ285" s="425"/>
      <c r="WZA285" s="425"/>
      <c r="WZB285" s="425"/>
      <c r="WZC285" s="425"/>
      <c r="WZD285" s="425"/>
      <c r="WZE285" s="425"/>
      <c r="WZF285" s="425"/>
      <c r="WZG285" s="425"/>
      <c r="WZH285" s="425"/>
      <c r="WZI285" s="425"/>
      <c r="WZJ285" s="425"/>
      <c r="WZK285" s="425"/>
      <c r="WZL285" s="425"/>
      <c r="WZM285" s="425"/>
      <c r="WZN285" s="425"/>
      <c r="WZO285" s="425"/>
      <c r="WZP285" s="425"/>
      <c r="WZQ285" s="425"/>
      <c r="WZR285" s="425"/>
      <c r="WZS285" s="425"/>
      <c r="WZT285" s="425"/>
      <c r="WZU285" s="425"/>
      <c r="WZV285" s="425"/>
      <c r="WZW285" s="425"/>
      <c r="WZX285" s="425"/>
      <c r="WZY285" s="425"/>
      <c r="WZZ285" s="425"/>
      <c r="XAA285" s="425"/>
      <c r="XAB285" s="425"/>
      <c r="XAC285" s="425"/>
      <c r="XAD285" s="425"/>
      <c r="XAE285" s="425"/>
      <c r="XAF285" s="425"/>
      <c r="XAG285" s="425"/>
      <c r="XAH285" s="425"/>
      <c r="XAI285" s="425"/>
      <c r="XAJ285" s="425"/>
      <c r="XAK285" s="425"/>
      <c r="XAL285" s="425"/>
      <c r="XAM285" s="425"/>
      <c r="XAN285" s="425"/>
      <c r="XAO285" s="425"/>
      <c r="XAP285" s="425"/>
      <c r="XAQ285" s="425"/>
      <c r="XAR285" s="425"/>
      <c r="XAS285" s="425"/>
      <c r="XAT285" s="425"/>
      <c r="XAU285" s="425"/>
      <c r="XAV285" s="425"/>
      <c r="XAW285" s="425"/>
      <c r="XAX285" s="425"/>
      <c r="XAY285" s="425"/>
      <c r="XAZ285" s="425"/>
      <c r="XBA285" s="425"/>
      <c r="XBB285" s="425"/>
      <c r="XBC285" s="425"/>
      <c r="XBD285" s="425"/>
      <c r="XBE285" s="425"/>
      <c r="XBF285" s="425"/>
      <c r="XBG285" s="425"/>
      <c r="XBH285" s="425"/>
      <c r="XBI285" s="425"/>
      <c r="XBJ285" s="425"/>
      <c r="XBK285" s="425"/>
      <c r="XBL285" s="425"/>
      <c r="XBM285" s="425"/>
      <c r="XBN285" s="425"/>
      <c r="XBO285" s="425"/>
      <c r="XBP285" s="425"/>
      <c r="XBQ285" s="425"/>
      <c r="XBR285" s="425"/>
      <c r="XBS285" s="425"/>
      <c r="XBT285" s="425"/>
      <c r="XBU285" s="425"/>
      <c r="XBV285" s="425"/>
      <c r="XBW285" s="425"/>
      <c r="XBX285" s="425"/>
      <c r="XBY285" s="425"/>
      <c r="XBZ285" s="425"/>
      <c r="XCA285" s="425"/>
      <c r="XCB285" s="425"/>
      <c r="XCC285" s="425"/>
      <c r="XCD285" s="425"/>
      <c r="XCE285" s="425"/>
      <c r="XCF285" s="425"/>
      <c r="XCG285" s="425"/>
      <c r="XCH285" s="425"/>
      <c r="XCI285" s="425"/>
      <c r="XCJ285" s="425"/>
      <c r="XCK285" s="425"/>
      <c r="XCL285" s="425"/>
      <c r="XCM285" s="425"/>
      <c r="XCN285" s="425"/>
      <c r="XCO285" s="425"/>
      <c r="XCP285" s="425"/>
      <c r="XCQ285" s="425"/>
      <c r="XCR285" s="425"/>
      <c r="XCS285" s="425"/>
      <c r="XCT285" s="425"/>
      <c r="XCU285" s="425"/>
      <c r="XCV285" s="425"/>
      <c r="XCW285" s="425"/>
      <c r="XCX285" s="425"/>
      <c r="XCY285" s="425"/>
      <c r="XCZ285" s="425"/>
      <c r="XDA285" s="425"/>
      <c r="XDB285" s="425"/>
      <c r="XDC285" s="425"/>
      <c r="XDD285" s="425"/>
      <c r="XDE285" s="425"/>
      <c r="XDF285" s="425"/>
      <c r="XDG285" s="425"/>
      <c r="XDH285" s="425"/>
      <c r="XDI285" s="425"/>
      <c r="XDJ285" s="425"/>
      <c r="XDK285" s="425"/>
      <c r="XDL285" s="425"/>
      <c r="XDM285" s="425"/>
      <c r="XDN285" s="425"/>
      <c r="XDO285" s="425"/>
      <c r="XDP285" s="425"/>
      <c r="XDQ285" s="425"/>
      <c r="XDR285" s="425"/>
      <c r="XDS285" s="425"/>
      <c r="XDT285" s="425"/>
      <c r="XDU285" s="425"/>
      <c r="XDV285" s="425"/>
      <c r="XDW285" s="425"/>
      <c r="XDX285" s="425"/>
      <c r="XDY285" s="425"/>
      <c r="XDZ285" s="425"/>
      <c r="XEA285" s="425"/>
      <c r="XEB285" s="425"/>
      <c r="XEC285" s="425"/>
      <c r="XED285" s="425"/>
      <c r="XEE285" s="425"/>
      <c r="XEF285" s="425"/>
      <c r="XEG285" s="425"/>
      <c r="XEH285" s="425"/>
      <c r="XEI285" s="425"/>
      <c r="XEJ285" s="425"/>
      <c r="XEK285" s="425"/>
      <c r="XEL285" s="425"/>
      <c r="XEM285" s="425"/>
      <c r="XEN285" s="425"/>
      <c r="XEO285" s="425"/>
      <c r="XEP285" s="425"/>
      <c r="XEQ285" s="425"/>
      <c r="XER285" s="425"/>
      <c r="XES285" s="425"/>
      <c r="XET285" s="425"/>
      <c r="XEU285" s="425"/>
      <c r="XEV285" s="425"/>
      <c r="XEW285" s="425"/>
      <c r="XEX285" s="425"/>
      <c r="XEY285" s="425"/>
      <c r="XEZ285" s="425"/>
      <c r="XFA285" s="425"/>
    </row>
    <row r="286" spans="1:16381" ht="16.5" customHeight="1"/>
    <row r="287" spans="1:16381">
      <c r="B287" s="607" t="s">
        <v>843</v>
      </c>
      <c r="C287" s="608">
        <v>1086</v>
      </c>
      <c r="D287" s="900" t="s">
        <v>844</v>
      </c>
      <c r="E287" s="901"/>
      <c r="F287" s="901"/>
      <c r="G287" s="901"/>
      <c r="H287" s="918"/>
      <c r="I287" s="605"/>
    </row>
    <row r="288" spans="1:16381" ht="15" customHeight="1">
      <c r="B288" s="607" t="s">
        <v>845</v>
      </c>
      <c r="C288" s="608">
        <v>12003</v>
      </c>
      <c r="D288" s="904" t="s">
        <v>846</v>
      </c>
      <c r="E288" s="904" t="s">
        <v>847</v>
      </c>
      <c r="F288" s="904" t="s">
        <v>848</v>
      </c>
      <c r="G288" s="904" t="s">
        <v>849</v>
      </c>
      <c r="H288" s="904" t="s">
        <v>850</v>
      </c>
      <c r="I288" s="910" t="s">
        <v>851</v>
      </c>
    </row>
    <row r="289" spans="2:9" ht="51">
      <c r="B289" s="607" t="s">
        <v>852</v>
      </c>
      <c r="C289" s="608" t="s">
        <v>925</v>
      </c>
      <c r="D289" s="905"/>
      <c r="E289" s="905"/>
      <c r="F289" s="905"/>
      <c r="G289" s="905"/>
      <c r="H289" s="905"/>
      <c r="I289" s="917"/>
    </row>
    <row r="290" spans="2:9" ht="32.25" customHeight="1">
      <c r="B290" s="607" t="s">
        <v>854</v>
      </c>
      <c r="C290" s="608" t="s">
        <v>926</v>
      </c>
      <c r="D290" s="905"/>
      <c r="E290" s="905"/>
      <c r="F290" s="905"/>
      <c r="G290" s="905"/>
      <c r="H290" s="905"/>
      <c r="I290" s="917"/>
    </row>
    <row r="291" spans="2:9">
      <c r="B291" s="607" t="s">
        <v>856</v>
      </c>
      <c r="C291" s="608" t="s">
        <v>877</v>
      </c>
      <c r="D291" s="905"/>
      <c r="E291" s="905"/>
      <c r="F291" s="905"/>
      <c r="G291" s="905"/>
      <c r="H291" s="905"/>
      <c r="I291" s="917"/>
    </row>
    <row r="292" spans="2:9">
      <c r="B292" s="612" t="s">
        <v>857</v>
      </c>
      <c r="C292" s="613" t="s">
        <v>921</v>
      </c>
      <c r="D292" s="906"/>
      <c r="E292" s="906"/>
      <c r="F292" s="906"/>
      <c r="G292" s="906"/>
      <c r="H292" s="906"/>
      <c r="I292" s="911"/>
    </row>
    <row r="293" spans="2:9">
      <c r="B293" s="617" t="s">
        <v>859</v>
      </c>
      <c r="C293" s="618"/>
      <c r="D293" s="619"/>
      <c r="E293" s="619"/>
      <c r="F293" s="619"/>
      <c r="G293" s="619"/>
      <c r="H293" s="619"/>
      <c r="I293" s="620"/>
    </row>
    <row r="294" spans="2:9">
      <c r="B294" s="621" t="s">
        <v>860</v>
      </c>
      <c r="C294" s="622" t="s">
        <v>861</v>
      </c>
      <c r="D294" s="623"/>
      <c r="E294" s="623"/>
      <c r="F294" s="623"/>
      <c r="G294" s="623"/>
      <c r="H294" s="623"/>
      <c r="I294" s="624"/>
    </row>
    <row r="295" spans="2:9" ht="32.25" customHeight="1">
      <c r="B295" s="699" t="s">
        <v>927</v>
      </c>
      <c r="C295" s="458" t="s">
        <v>928</v>
      </c>
      <c r="D295" s="700" t="s">
        <v>923</v>
      </c>
      <c r="E295" s="700">
        <v>2</v>
      </c>
      <c r="F295" s="700">
        <v>2</v>
      </c>
      <c r="G295" s="700">
        <v>2</v>
      </c>
      <c r="H295" s="460"/>
      <c r="I295" s="616">
        <v>2026</v>
      </c>
    </row>
    <row r="296" spans="2:9" ht="32.25" customHeight="1">
      <c r="B296" s="699" t="s">
        <v>927</v>
      </c>
      <c r="C296" s="458" t="s">
        <v>929</v>
      </c>
      <c r="D296" s="700" t="s">
        <v>923</v>
      </c>
      <c r="E296" s="701">
        <v>100</v>
      </c>
      <c r="F296" s="700">
        <v>1000</v>
      </c>
      <c r="G296" s="700">
        <v>900</v>
      </c>
      <c r="H296" s="460"/>
      <c r="I296" s="633"/>
    </row>
    <row r="297" spans="2:9" ht="32.25" customHeight="1">
      <c r="B297" s="699" t="s">
        <v>927</v>
      </c>
      <c r="C297" s="458" t="s">
        <v>930</v>
      </c>
      <c r="D297" s="700" t="s">
        <v>923</v>
      </c>
      <c r="E297" s="701">
        <v>2</v>
      </c>
      <c r="F297" s="700">
        <v>4</v>
      </c>
      <c r="G297" s="700">
        <v>4</v>
      </c>
      <c r="H297" s="460"/>
      <c r="I297" s="633"/>
    </row>
    <row r="298" spans="2:9" ht="32.25" customHeight="1">
      <c r="B298" s="699" t="s">
        <v>927</v>
      </c>
      <c r="C298" s="458" t="s">
        <v>931</v>
      </c>
      <c r="D298" s="700" t="s">
        <v>923</v>
      </c>
      <c r="E298" s="701">
        <v>1</v>
      </c>
      <c r="F298" s="700">
        <v>9</v>
      </c>
      <c r="G298" s="700">
        <v>10</v>
      </c>
      <c r="H298" s="460"/>
      <c r="I298" s="626"/>
    </row>
    <row r="299" spans="2:9" ht="32.25" customHeight="1">
      <c r="B299" s="936" t="s">
        <v>842</v>
      </c>
      <c r="C299" s="937"/>
      <c r="D299" s="698" t="s">
        <v>923</v>
      </c>
      <c r="E299" s="698">
        <v>300000</v>
      </c>
      <c r="F299" s="698">
        <v>1232852.2</v>
      </c>
      <c r="G299" s="698">
        <v>1232852.2</v>
      </c>
      <c r="H299" s="698" t="s">
        <v>923</v>
      </c>
      <c r="I299" s="651"/>
    </row>
    <row r="300" spans="2:9" ht="16.5" customHeight="1"/>
    <row r="301" spans="2:9">
      <c r="B301" s="607" t="s">
        <v>843</v>
      </c>
      <c r="C301" s="608">
        <v>1086</v>
      </c>
      <c r="D301" s="900" t="s">
        <v>844</v>
      </c>
      <c r="E301" s="901"/>
      <c r="F301" s="901"/>
      <c r="G301" s="901"/>
      <c r="H301" s="918"/>
      <c r="I301" s="605"/>
    </row>
    <row r="302" spans="2:9" ht="15" customHeight="1">
      <c r="B302" s="607" t="s">
        <v>845</v>
      </c>
      <c r="C302" s="608">
        <v>31001</v>
      </c>
      <c r="D302" s="904" t="s">
        <v>846</v>
      </c>
      <c r="E302" s="904" t="s">
        <v>847</v>
      </c>
      <c r="F302" s="904" t="s">
        <v>848</v>
      </c>
      <c r="G302" s="904" t="s">
        <v>849</v>
      </c>
      <c r="H302" s="904" t="s">
        <v>850</v>
      </c>
      <c r="I302" s="910" t="s">
        <v>851</v>
      </c>
    </row>
    <row r="303" spans="2:9" ht="44.25" customHeight="1">
      <c r="B303" s="607" t="s">
        <v>852</v>
      </c>
      <c r="C303" s="608" t="s">
        <v>932</v>
      </c>
      <c r="D303" s="905"/>
      <c r="E303" s="905"/>
      <c r="F303" s="905"/>
      <c r="G303" s="905"/>
      <c r="H303" s="905"/>
      <c r="I303" s="917"/>
    </row>
    <row r="304" spans="2:9" ht="54.75" customHeight="1">
      <c r="B304" s="607" t="s">
        <v>854</v>
      </c>
      <c r="C304" s="608" t="s">
        <v>933</v>
      </c>
      <c r="D304" s="905"/>
      <c r="E304" s="905"/>
      <c r="F304" s="905"/>
      <c r="G304" s="905"/>
      <c r="H304" s="905"/>
      <c r="I304" s="917"/>
    </row>
    <row r="305" spans="2:9" ht="43.5" customHeight="1">
      <c r="B305" s="607" t="s">
        <v>856</v>
      </c>
      <c r="C305" s="608" t="s">
        <v>934</v>
      </c>
      <c r="D305" s="905"/>
      <c r="E305" s="905"/>
      <c r="F305" s="905"/>
      <c r="G305" s="905"/>
      <c r="H305" s="905"/>
      <c r="I305" s="917"/>
    </row>
    <row r="306" spans="2:9">
      <c r="B306" s="612" t="s">
        <v>857</v>
      </c>
      <c r="C306" s="613" t="s">
        <v>921</v>
      </c>
      <c r="D306" s="906"/>
      <c r="E306" s="906"/>
      <c r="F306" s="906"/>
      <c r="G306" s="906"/>
      <c r="H306" s="906"/>
      <c r="I306" s="911"/>
    </row>
    <row r="307" spans="2:9">
      <c r="B307" s="617" t="s">
        <v>859</v>
      </c>
      <c r="C307" s="618"/>
      <c r="D307" s="619"/>
      <c r="E307" s="619"/>
      <c r="F307" s="619"/>
      <c r="G307" s="619"/>
      <c r="H307" s="619"/>
      <c r="I307" s="620"/>
    </row>
    <row r="308" spans="2:9">
      <c r="B308" s="621" t="s">
        <v>860</v>
      </c>
      <c r="C308" s="622" t="s">
        <v>861</v>
      </c>
      <c r="D308" s="623"/>
      <c r="E308" s="623"/>
      <c r="F308" s="623"/>
      <c r="G308" s="623"/>
      <c r="H308" s="623"/>
      <c r="I308" s="624"/>
    </row>
    <row r="309" spans="2:9">
      <c r="B309" s="699" t="s">
        <v>927</v>
      </c>
      <c r="C309" s="458" t="s">
        <v>935</v>
      </c>
      <c r="D309" s="701">
        <v>4</v>
      </c>
      <c r="E309" s="701">
        <v>3</v>
      </c>
      <c r="F309" s="702">
        <v>2</v>
      </c>
      <c r="G309" s="702">
        <v>1</v>
      </c>
      <c r="H309" s="701"/>
      <c r="I309" s="616">
        <v>2026</v>
      </c>
    </row>
    <row r="310" spans="2:9">
      <c r="B310" s="699" t="s">
        <v>927</v>
      </c>
      <c r="C310" s="458" t="s">
        <v>936</v>
      </c>
      <c r="D310" s="701">
        <v>0</v>
      </c>
      <c r="E310" s="701">
        <v>2</v>
      </c>
      <c r="F310" s="702">
        <v>3</v>
      </c>
      <c r="G310" s="702">
        <v>1</v>
      </c>
      <c r="H310" s="701"/>
      <c r="I310" s="633"/>
    </row>
    <row r="311" spans="2:9">
      <c r="B311" s="699" t="s">
        <v>927</v>
      </c>
      <c r="C311" s="458" t="s">
        <v>937</v>
      </c>
      <c r="D311" s="701">
        <v>0</v>
      </c>
      <c r="E311" s="701">
        <v>0</v>
      </c>
      <c r="F311" s="702">
        <v>4</v>
      </c>
      <c r="G311" s="702">
        <v>0</v>
      </c>
      <c r="H311" s="701"/>
      <c r="I311" s="633"/>
    </row>
    <row r="312" spans="2:9" ht="15" customHeight="1">
      <c r="B312" s="632" t="s">
        <v>842</v>
      </c>
      <c r="C312" s="632"/>
      <c r="D312" s="698">
        <v>2339.39</v>
      </c>
      <c r="E312" s="698">
        <v>28418.9</v>
      </c>
      <c r="F312" s="698">
        <v>109813.83</v>
      </c>
      <c r="G312" s="698">
        <v>20888.189999999999</v>
      </c>
      <c r="H312" s="698" t="s">
        <v>923</v>
      </c>
      <c r="I312" s="651"/>
    </row>
    <row r="313" spans="2:9" ht="16.5" customHeight="1"/>
    <row r="314" spans="2:9" hidden="1">
      <c r="B314" s="607" t="s">
        <v>14</v>
      </c>
      <c r="C314" s="608">
        <v>1086</v>
      </c>
      <c r="D314" s="903" t="s">
        <v>59</v>
      </c>
      <c r="E314" s="903"/>
      <c r="F314" s="903"/>
      <c r="G314" s="903"/>
      <c r="H314" s="903"/>
      <c r="I314" s="903"/>
    </row>
    <row r="315" spans="2:9" ht="15" hidden="1" customHeight="1">
      <c r="B315" s="607" t="s">
        <v>15</v>
      </c>
      <c r="C315" s="599" t="s">
        <v>256</v>
      </c>
      <c r="D315" s="904" t="s">
        <v>145</v>
      </c>
      <c r="E315" s="904" t="s">
        <v>146</v>
      </c>
      <c r="F315" s="903" t="s">
        <v>16</v>
      </c>
      <c r="G315" s="903" t="s">
        <v>20</v>
      </c>
      <c r="H315" s="903" t="s">
        <v>148</v>
      </c>
      <c r="I315" s="919" t="s">
        <v>1555</v>
      </c>
    </row>
    <row r="316" spans="2:9" ht="52.5" hidden="1" customHeight="1">
      <c r="B316" s="607" t="s">
        <v>6</v>
      </c>
      <c r="C316" s="608" t="s">
        <v>670</v>
      </c>
      <c r="D316" s="905"/>
      <c r="E316" s="905"/>
      <c r="F316" s="903"/>
      <c r="G316" s="903"/>
      <c r="H316" s="903"/>
      <c r="I316" s="919"/>
    </row>
    <row r="317" spans="2:9" ht="109.5" hidden="1" customHeight="1">
      <c r="B317" s="607" t="s">
        <v>17</v>
      </c>
      <c r="C317" s="608" t="s">
        <v>671</v>
      </c>
      <c r="D317" s="905"/>
      <c r="E317" s="905"/>
      <c r="F317" s="903"/>
      <c r="G317" s="903"/>
      <c r="H317" s="903"/>
      <c r="I317" s="919"/>
    </row>
    <row r="318" spans="2:9" ht="14.25" hidden="1">
      <c r="B318" s="607" t="s">
        <v>1556</v>
      </c>
      <c r="C318" s="608"/>
      <c r="D318" s="905"/>
      <c r="E318" s="905"/>
      <c r="F318" s="903"/>
      <c r="G318" s="903"/>
      <c r="H318" s="903"/>
      <c r="I318" s="919"/>
    </row>
    <row r="319" spans="2:9" ht="14.25" hidden="1">
      <c r="B319" s="612" t="s">
        <v>1557</v>
      </c>
      <c r="C319" s="613"/>
      <c r="D319" s="906"/>
      <c r="E319" s="906"/>
      <c r="F319" s="907"/>
      <c r="G319" s="907"/>
      <c r="H319" s="907"/>
      <c r="I319" s="910"/>
    </row>
    <row r="320" spans="2:9" hidden="1">
      <c r="B320" s="900" t="s">
        <v>18</v>
      </c>
      <c r="C320" s="901"/>
      <c r="D320" s="619"/>
      <c r="E320" s="619"/>
      <c r="F320" s="619"/>
      <c r="G320" s="619"/>
      <c r="H320" s="619"/>
      <c r="I320" s="620"/>
    </row>
    <row r="321" spans="2:9" ht="14.25" hidden="1">
      <c r="B321" s="621" t="s">
        <v>1558</v>
      </c>
      <c r="C321" s="622" t="s">
        <v>64</v>
      </c>
      <c r="D321" s="623"/>
      <c r="E321" s="623"/>
      <c r="F321" s="623"/>
      <c r="G321" s="623"/>
      <c r="H321" s="623"/>
      <c r="I321" s="624"/>
    </row>
    <row r="322" spans="2:9" hidden="1">
      <c r="B322" s="699" t="s">
        <v>669</v>
      </c>
      <c r="C322" s="458" t="s">
        <v>672</v>
      </c>
      <c r="D322" s="701"/>
      <c r="E322" s="701"/>
      <c r="F322" s="702">
        <v>0</v>
      </c>
      <c r="G322" s="702">
        <v>1000</v>
      </c>
      <c r="H322" s="701">
        <v>1000</v>
      </c>
      <c r="I322" s="910">
        <v>2030</v>
      </c>
    </row>
    <row r="323" spans="2:9" ht="38.25" hidden="1">
      <c r="B323" s="699" t="s">
        <v>669</v>
      </c>
      <c r="C323" s="458" t="s">
        <v>673</v>
      </c>
      <c r="D323" s="701"/>
      <c r="E323" s="701"/>
      <c r="F323" s="702">
        <v>0</v>
      </c>
      <c r="G323" s="702">
        <v>20</v>
      </c>
      <c r="H323" s="701">
        <v>20</v>
      </c>
      <c r="I323" s="917"/>
    </row>
    <row r="324" spans="2:9" hidden="1">
      <c r="B324" s="902" t="s">
        <v>19</v>
      </c>
      <c r="C324" s="902"/>
      <c r="D324" s="698"/>
      <c r="E324" s="698"/>
      <c r="F324" s="698">
        <v>148000</v>
      </c>
      <c r="G324" s="698">
        <v>248000</v>
      </c>
      <c r="H324" s="698">
        <v>1200000</v>
      </c>
      <c r="I324" s="651"/>
    </row>
    <row r="325" spans="2:9" ht="16.5" hidden="1" customHeight="1"/>
    <row r="326" spans="2:9" hidden="1">
      <c r="B326" s="607" t="s">
        <v>14</v>
      </c>
      <c r="C326" s="608">
        <v>1086</v>
      </c>
      <c r="D326" s="903" t="s">
        <v>59</v>
      </c>
      <c r="E326" s="903"/>
      <c r="F326" s="903"/>
      <c r="G326" s="903"/>
      <c r="H326" s="903"/>
      <c r="I326" s="903"/>
    </row>
    <row r="327" spans="2:9" ht="15" hidden="1" customHeight="1">
      <c r="B327" s="607" t="s">
        <v>15</v>
      </c>
      <c r="C327" s="599" t="s">
        <v>256</v>
      </c>
      <c r="D327" s="904" t="s">
        <v>145</v>
      </c>
      <c r="E327" s="904" t="s">
        <v>146</v>
      </c>
      <c r="F327" s="903" t="s">
        <v>16</v>
      </c>
      <c r="G327" s="903" t="s">
        <v>20</v>
      </c>
      <c r="H327" s="903" t="s">
        <v>148</v>
      </c>
      <c r="I327" s="919" t="s">
        <v>1555</v>
      </c>
    </row>
    <row r="328" spans="2:9" ht="52.5" hidden="1" customHeight="1">
      <c r="B328" s="607" t="s">
        <v>6</v>
      </c>
      <c r="C328" s="608" t="s">
        <v>674</v>
      </c>
      <c r="D328" s="905"/>
      <c r="E328" s="905"/>
      <c r="F328" s="903"/>
      <c r="G328" s="903"/>
      <c r="H328" s="903"/>
      <c r="I328" s="919"/>
    </row>
    <row r="329" spans="2:9" ht="109.5" hidden="1" customHeight="1">
      <c r="B329" s="607" t="s">
        <v>17</v>
      </c>
      <c r="C329" s="608" t="s">
        <v>671</v>
      </c>
      <c r="D329" s="905"/>
      <c r="E329" s="905"/>
      <c r="F329" s="903"/>
      <c r="G329" s="903"/>
      <c r="H329" s="903"/>
      <c r="I329" s="919"/>
    </row>
    <row r="330" spans="2:9" ht="14.25" hidden="1">
      <c r="B330" s="607" t="s">
        <v>1556</v>
      </c>
      <c r="C330" s="608" t="s">
        <v>675</v>
      </c>
      <c r="D330" s="905"/>
      <c r="E330" s="905"/>
      <c r="F330" s="903"/>
      <c r="G330" s="903"/>
      <c r="H330" s="903"/>
      <c r="I330" s="919"/>
    </row>
    <row r="331" spans="2:9" ht="14.25" hidden="1">
      <c r="B331" s="612" t="s">
        <v>1557</v>
      </c>
      <c r="C331" s="613"/>
      <c r="D331" s="906"/>
      <c r="E331" s="906"/>
      <c r="F331" s="907"/>
      <c r="G331" s="907"/>
      <c r="H331" s="907"/>
      <c r="I331" s="910"/>
    </row>
    <row r="332" spans="2:9" hidden="1">
      <c r="B332" s="900" t="s">
        <v>18</v>
      </c>
      <c r="C332" s="901"/>
      <c r="D332" s="619"/>
      <c r="E332" s="619"/>
      <c r="F332" s="619"/>
      <c r="G332" s="619"/>
      <c r="H332" s="619"/>
      <c r="I332" s="620"/>
    </row>
    <row r="333" spans="2:9" ht="14.25" hidden="1">
      <c r="B333" s="621" t="s">
        <v>1558</v>
      </c>
      <c r="C333" s="622" t="s">
        <v>64</v>
      </c>
      <c r="D333" s="623"/>
      <c r="E333" s="623"/>
      <c r="F333" s="623"/>
      <c r="G333" s="623"/>
      <c r="H333" s="623"/>
      <c r="I333" s="624"/>
    </row>
    <row r="334" spans="2:9" ht="25.5" hidden="1">
      <c r="B334" s="699" t="s">
        <v>669</v>
      </c>
      <c r="C334" s="458" t="s">
        <v>676</v>
      </c>
      <c r="D334" s="701"/>
      <c r="E334" s="701"/>
      <c r="F334" s="702">
        <v>0</v>
      </c>
      <c r="G334" s="702">
        <v>20000</v>
      </c>
      <c r="H334" s="701">
        <v>20000</v>
      </c>
      <c r="I334" s="910">
        <v>2030</v>
      </c>
    </row>
    <row r="335" spans="2:9" ht="38.25" hidden="1">
      <c r="B335" s="699" t="s">
        <v>669</v>
      </c>
      <c r="C335" s="458" t="s">
        <v>673</v>
      </c>
      <c r="D335" s="701"/>
      <c r="E335" s="701"/>
      <c r="F335" s="702">
        <v>0</v>
      </c>
      <c r="G335" s="702">
        <v>20</v>
      </c>
      <c r="H335" s="701">
        <v>20</v>
      </c>
      <c r="I335" s="917"/>
    </row>
    <row r="336" spans="2:9" hidden="1">
      <c r="B336" s="902" t="s">
        <v>19</v>
      </c>
      <c r="C336" s="902"/>
      <c r="D336" s="698"/>
      <c r="E336" s="698"/>
      <c r="F336" s="698">
        <v>120000</v>
      </c>
      <c r="G336" s="698">
        <v>1200000</v>
      </c>
      <c r="H336" s="698">
        <v>2400000</v>
      </c>
      <c r="I336" s="651"/>
    </row>
    <row r="337" spans="1:9" ht="16.5" hidden="1" customHeight="1"/>
    <row r="338" spans="1:9" ht="16.5" customHeight="1"/>
    <row r="339" spans="1:9">
      <c r="B339" s="605" t="s">
        <v>890</v>
      </c>
      <c r="C339" s="605" t="s">
        <v>770</v>
      </c>
    </row>
    <row r="340" spans="1:9" ht="48.75" customHeight="1">
      <c r="B340" s="544">
        <v>1104</v>
      </c>
      <c r="C340" s="544" t="s">
        <v>938</v>
      </c>
    </row>
    <row r="342" spans="1:9" ht="14.25">
      <c r="A342" s="125" t="s">
        <v>471</v>
      </c>
      <c r="C342" s="124"/>
      <c r="D342" s="124"/>
      <c r="E342" s="124"/>
      <c r="F342" s="124"/>
      <c r="G342" s="124"/>
      <c r="H342" s="124"/>
      <c r="I342" s="124"/>
    </row>
    <row r="344" spans="1:9" ht="30.75" customHeight="1">
      <c r="B344" s="607" t="s">
        <v>843</v>
      </c>
      <c r="C344" s="703">
        <v>1104</v>
      </c>
      <c r="D344" s="900" t="s">
        <v>844</v>
      </c>
      <c r="E344" s="901"/>
      <c r="F344" s="901"/>
      <c r="G344" s="901"/>
      <c r="H344" s="918"/>
      <c r="I344" s="605"/>
    </row>
    <row r="345" spans="1:9" ht="15" customHeight="1">
      <c r="B345" s="607" t="s">
        <v>845</v>
      </c>
      <c r="C345" s="608">
        <v>11001</v>
      </c>
      <c r="D345" s="904" t="s">
        <v>846</v>
      </c>
      <c r="E345" s="904" t="s">
        <v>847</v>
      </c>
      <c r="F345" s="904" t="s">
        <v>848</v>
      </c>
      <c r="G345" s="904" t="s">
        <v>849</v>
      </c>
      <c r="H345" s="904" t="s">
        <v>850</v>
      </c>
      <c r="I345" s="910" t="s">
        <v>851</v>
      </c>
    </row>
    <row r="346" spans="1:9" ht="25.5">
      <c r="B346" s="607" t="s">
        <v>852</v>
      </c>
      <c r="C346" s="608" t="s">
        <v>939</v>
      </c>
      <c r="D346" s="905"/>
      <c r="E346" s="905"/>
      <c r="F346" s="905"/>
      <c r="G346" s="905"/>
      <c r="H346" s="905"/>
      <c r="I346" s="917"/>
    </row>
    <row r="347" spans="1:9" ht="68.25" customHeight="1">
      <c r="B347" s="607" t="s">
        <v>854</v>
      </c>
      <c r="C347" s="608" t="s">
        <v>940</v>
      </c>
      <c r="D347" s="905"/>
      <c r="E347" s="905"/>
      <c r="F347" s="905"/>
      <c r="G347" s="905"/>
      <c r="H347" s="905"/>
      <c r="I347" s="917"/>
    </row>
    <row r="348" spans="1:9">
      <c r="B348" s="607" t="s">
        <v>856</v>
      </c>
      <c r="C348" s="608" t="s">
        <v>900</v>
      </c>
      <c r="D348" s="905"/>
      <c r="E348" s="905"/>
      <c r="F348" s="905"/>
      <c r="G348" s="905"/>
      <c r="H348" s="905"/>
      <c r="I348" s="917"/>
    </row>
    <row r="349" spans="1:9">
      <c r="B349" s="612" t="s">
        <v>857</v>
      </c>
      <c r="C349" s="613" t="s">
        <v>941</v>
      </c>
      <c r="D349" s="906"/>
      <c r="E349" s="906"/>
      <c r="F349" s="906"/>
      <c r="G349" s="906"/>
      <c r="H349" s="906"/>
      <c r="I349" s="911"/>
    </row>
    <row r="350" spans="1:9">
      <c r="B350" s="617" t="s">
        <v>859</v>
      </c>
      <c r="C350" s="618"/>
      <c r="D350" s="619"/>
      <c r="E350" s="619"/>
      <c r="F350" s="619"/>
      <c r="G350" s="619"/>
      <c r="H350" s="619"/>
      <c r="I350" s="620"/>
    </row>
    <row r="351" spans="1:9">
      <c r="B351" s="621" t="s">
        <v>860</v>
      </c>
      <c r="C351" s="622" t="s">
        <v>861</v>
      </c>
      <c r="D351" s="623"/>
      <c r="E351" s="623"/>
      <c r="F351" s="623"/>
      <c r="G351" s="623"/>
      <c r="H351" s="623"/>
      <c r="I351" s="624"/>
    </row>
    <row r="352" spans="1:9" ht="30.75" customHeight="1">
      <c r="B352" s="457" t="s">
        <v>942</v>
      </c>
      <c r="C352" s="457" t="s">
        <v>1445</v>
      </c>
      <c r="D352" s="704"/>
      <c r="E352" s="705">
        <v>1</v>
      </c>
      <c r="F352" s="705"/>
      <c r="G352" s="705"/>
      <c r="H352" s="705"/>
      <c r="I352" s="949" t="s">
        <v>576</v>
      </c>
    </row>
    <row r="353" spans="2:9" ht="30.75" customHeight="1">
      <c r="B353" s="457" t="s">
        <v>942</v>
      </c>
      <c r="C353" s="457" t="s">
        <v>943</v>
      </c>
      <c r="D353" s="704">
        <v>0</v>
      </c>
      <c r="E353" s="705">
        <v>3</v>
      </c>
      <c r="F353" s="705">
        <v>1</v>
      </c>
      <c r="G353" s="705">
        <v>1</v>
      </c>
      <c r="H353" s="705">
        <v>1</v>
      </c>
      <c r="I353" s="950"/>
    </row>
    <row r="354" spans="2:9" ht="25.5" customHeight="1">
      <c r="B354" s="457" t="s">
        <v>942</v>
      </c>
      <c r="C354" s="457" t="s">
        <v>944</v>
      </c>
      <c r="D354" s="704">
        <v>0</v>
      </c>
      <c r="E354" s="705">
        <v>1000</v>
      </c>
      <c r="F354" s="705">
        <v>1300</v>
      </c>
      <c r="G354" s="705">
        <v>1500</v>
      </c>
      <c r="H354" s="705">
        <v>1700</v>
      </c>
      <c r="I354" s="950"/>
    </row>
    <row r="355" spans="2:9" ht="27" customHeight="1">
      <c r="B355" s="457" t="s">
        <v>942</v>
      </c>
      <c r="C355" s="457" t="s">
        <v>945</v>
      </c>
      <c r="D355" s="704">
        <v>0</v>
      </c>
      <c r="E355" s="705">
        <v>1</v>
      </c>
      <c r="F355" s="705">
        <v>1</v>
      </c>
      <c r="G355" s="705">
        <v>1</v>
      </c>
      <c r="H355" s="705">
        <v>1</v>
      </c>
      <c r="I355" s="950"/>
    </row>
    <row r="356" spans="2:9" ht="27" customHeight="1">
      <c r="B356" s="936" t="s">
        <v>842</v>
      </c>
      <c r="C356" s="937"/>
      <c r="D356" s="706">
        <v>0</v>
      </c>
      <c r="E356" s="706">
        <v>1566684.4</v>
      </c>
      <c r="F356" s="706">
        <v>1340000</v>
      </c>
      <c r="G356" s="706">
        <v>1395000</v>
      </c>
      <c r="H356" s="706">
        <v>1402500</v>
      </c>
      <c r="I356" s="951"/>
    </row>
    <row r="357" spans="2:9">
      <c r="B357" s="707"/>
      <c r="C357" s="707"/>
      <c r="D357" s="708"/>
      <c r="E357" s="708"/>
      <c r="F357" s="708"/>
      <c r="G357" s="708"/>
      <c r="H357" s="708"/>
      <c r="I357" s="694"/>
    </row>
    <row r="359" spans="2:9" ht="30" customHeight="1">
      <c r="B359" s="607" t="s">
        <v>843</v>
      </c>
      <c r="C359" s="544">
        <v>1104</v>
      </c>
      <c r="D359" s="900" t="s">
        <v>844</v>
      </c>
      <c r="E359" s="901"/>
      <c r="F359" s="901"/>
      <c r="G359" s="901"/>
      <c r="H359" s="918"/>
      <c r="I359" s="605"/>
    </row>
    <row r="360" spans="2:9" ht="30" customHeight="1">
      <c r="B360" s="607" t="s">
        <v>845</v>
      </c>
      <c r="C360" s="544">
        <v>11002</v>
      </c>
      <c r="D360" s="904" t="s">
        <v>846</v>
      </c>
      <c r="E360" s="904" t="s">
        <v>847</v>
      </c>
      <c r="F360" s="904" t="s">
        <v>848</v>
      </c>
      <c r="G360" s="904" t="s">
        <v>849</v>
      </c>
      <c r="H360" s="904" t="s">
        <v>850</v>
      </c>
      <c r="I360" s="910" t="s">
        <v>851</v>
      </c>
    </row>
    <row r="361" spans="2:9" ht="49.5" customHeight="1">
      <c r="B361" s="607" t="s">
        <v>852</v>
      </c>
      <c r="C361" s="608" t="s">
        <v>948</v>
      </c>
      <c r="D361" s="905"/>
      <c r="E361" s="905"/>
      <c r="F361" s="905"/>
      <c r="G361" s="905"/>
      <c r="H361" s="905"/>
      <c r="I361" s="917"/>
    </row>
    <row r="362" spans="2:9" ht="63" customHeight="1">
      <c r="B362" s="607" t="s">
        <v>854</v>
      </c>
      <c r="C362" s="608" t="s">
        <v>949</v>
      </c>
      <c r="D362" s="905"/>
      <c r="E362" s="905"/>
      <c r="F362" s="905"/>
      <c r="G362" s="905"/>
      <c r="H362" s="905"/>
      <c r="I362" s="917"/>
    </row>
    <row r="363" spans="2:9" ht="30" customHeight="1">
      <c r="B363" s="607" t="s">
        <v>856</v>
      </c>
      <c r="C363" s="608" t="s">
        <v>900</v>
      </c>
      <c r="D363" s="905"/>
      <c r="E363" s="905"/>
      <c r="F363" s="905"/>
      <c r="G363" s="905"/>
      <c r="H363" s="905"/>
      <c r="I363" s="917"/>
    </row>
    <row r="364" spans="2:9" ht="30" customHeight="1">
      <c r="B364" s="612" t="s">
        <v>857</v>
      </c>
      <c r="C364" s="613" t="s">
        <v>950</v>
      </c>
      <c r="D364" s="906"/>
      <c r="E364" s="906"/>
      <c r="F364" s="906"/>
      <c r="G364" s="906"/>
      <c r="H364" s="906"/>
      <c r="I364" s="911"/>
    </row>
    <row r="365" spans="2:9" ht="30" customHeight="1">
      <c r="B365" s="617" t="s">
        <v>859</v>
      </c>
      <c r="C365" s="618"/>
      <c r="D365" s="619"/>
      <c r="E365" s="619"/>
      <c r="F365" s="619"/>
      <c r="G365" s="619"/>
      <c r="H365" s="619"/>
      <c r="I365" s="620"/>
    </row>
    <row r="366" spans="2:9" ht="30" customHeight="1">
      <c r="B366" s="621" t="s">
        <v>860</v>
      </c>
      <c r="C366" s="622" t="s">
        <v>861</v>
      </c>
      <c r="D366" s="623"/>
      <c r="E366" s="623"/>
      <c r="F366" s="623"/>
      <c r="G366" s="623"/>
      <c r="H366" s="623"/>
      <c r="I366" s="624"/>
    </row>
    <row r="367" spans="2:9" ht="30" customHeight="1">
      <c r="B367" s="457" t="s">
        <v>942</v>
      </c>
      <c r="C367" s="458" t="s">
        <v>1446</v>
      </c>
      <c r="D367" s="704"/>
      <c r="E367" s="705">
        <v>500</v>
      </c>
      <c r="F367" s="705">
        <v>600</v>
      </c>
      <c r="G367" s="705">
        <v>700</v>
      </c>
      <c r="H367" s="705">
        <v>500</v>
      </c>
      <c r="I367" s="709" t="s">
        <v>946</v>
      </c>
    </row>
    <row r="368" spans="2:9" ht="30" customHeight="1">
      <c r="B368" s="632" t="s">
        <v>842</v>
      </c>
      <c r="C368" s="632"/>
      <c r="D368" s="706">
        <v>790922.64</v>
      </c>
      <c r="E368" s="706">
        <v>1573200</v>
      </c>
      <c r="F368" s="706">
        <v>2568780</v>
      </c>
      <c r="G368" s="706">
        <v>2295280</v>
      </c>
      <c r="H368" s="706">
        <v>2043280</v>
      </c>
      <c r="I368" s="710"/>
    </row>
    <row r="369" spans="1:9" ht="30" customHeight="1"/>
    <row r="370" spans="1:9" ht="30" customHeight="1">
      <c r="A370" s="711"/>
      <c r="B370" s="607" t="s">
        <v>843</v>
      </c>
      <c r="C370" s="608">
        <v>1104</v>
      </c>
      <c r="D370" s="900" t="s">
        <v>844</v>
      </c>
      <c r="E370" s="901"/>
      <c r="F370" s="901"/>
      <c r="G370" s="901"/>
      <c r="H370" s="918"/>
      <c r="I370" s="605"/>
    </row>
    <row r="371" spans="1:9" ht="30" customHeight="1">
      <c r="B371" s="607" t="s">
        <v>845</v>
      </c>
      <c r="C371" s="608">
        <v>11003</v>
      </c>
      <c r="D371" s="904" t="s">
        <v>846</v>
      </c>
      <c r="E371" s="904" t="s">
        <v>847</v>
      </c>
      <c r="F371" s="904" t="s">
        <v>848</v>
      </c>
      <c r="G371" s="904" t="s">
        <v>849</v>
      </c>
      <c r="H371" s="904" t="s">
        <v>850</v>
      </c>
      <c r="I371" s="910" t="s">
        <v>851</v>
      </c>
    </row>
    <row r="372" spans="1:9" ht="49.5" customHeight="1">
      <c r="B372" s="607" t="s">
        <v>852</v>
      </c>
      <c r="C372" s="446" t="s">
        <v>1123</v>
      </c>
      <c r="D372" s="905"/>
      <c r="E372" s="905"/>
      <c r="F372" s="905"/>
      <c r="G372" s="905"/>
      <c r="H372" s="905"/>
      <c r="I372" s="917"/>
    </row>
    <row r="373" spans="1:9" ht="63" customHeight="1">
      <c r="B373" s="607" t="s">
        <v>854</v>
      </c>
      <c r="C373" s="446" t="s">
        <v>1122</v>
      </c>
      <c r="D373" s="905"/>
      <c r="E373" s="905"/>
      <c r="F373" s="905"/>
      <c r="G373" s="905"/>
      <c r="H373" s="905"/>
      <c r="I373" s="917"/>
    </row>
    <row r="374" spans="1:9" ht="30" customHeight="1">
      <c r="B374" s="607" t="s">
        <v>856</v>
      </c>
      <c r="C374" s="608" t="s">
        <v>900</v>
      </c>
      <c r="D374" s="905"/>
      <c r="E374" s="905"/>
      <c r="F374" s="905"/>
      <c r="G374" s="905"/>
      <c r="H374" s="905"/>
      <c r="I374" s="917"/>
    </row>
    <row r="375" spans="1:9" ht="30" customHeight="1">
      <c r="B375" s="612" t="s">
        <v>857</v>
      </c>
      <c r="C375" s="446" t="s">
        <v>1134</v>
      </c>
      <c r="D375" s="906"/>
      <c r="E375" s="906"/>
      <c r="F375" s="906"/>
      <c r="G375" s="906"/>
      <c r="H375" s="906"/>
      <c r="I375" s="911"/>
    </row>
    <row r="376" spans="1:9" ht="30" customHeight="1">
      <c r="B376" s="617" t="s">
        <v>859</v>
      </c>
      <c r="C376" s="618"/>
      <c r="D376" s="619"/>
      <c r="E376" s="619"/>
      <c r="F376" s="619"/>
      <c r="G376" s="619"/>
      <c r="H376" s="619"/>
      <c r="I376" s="620"/>
    </row>
    <row r="377" spans="1:9" ht="30" customHeight="1">
      <c r="B377" s="621" t="s">
        <v>860</v>
      </c>
      <c r="C377" s="622" t="s">
        <v>861</v>
      </c>
      <c r="D377" s="623"/>
      <c r="E377" s="623"/>
      <c r="F377" s="623"/>
      <c r="G377" s="623"/>
      <c r="H377" s="623"/>
      <c r="I377" s="624"/>
    </row>
    <row r="378" spans="1:9" ht="30" customHeight="1">
      <c r="B378" s="457" t="s">
        <v>902</v>
      </c>
      <c r="C378" s="458" t="s">
        <v>1124</v>
      </c>
      <c r="D378" s="704"/>
      <c r="E378" s="626">
        <v>5</v>
      </c>
      <c r="F378" s="626">
        <v>5</v>
      </c>
      <c r="G378" s="626">
        <v>5</v>
      </c>
      <c r="H378" s="626">
        <v>5</v>
      </c>
      <c r="I378" s="712" t="s">
        <v>1131</v>
      </c>
    </row>
    <row r="379" spans="1:9" ht="30" customHeight="1">
      <c r="B379" s="457" t="s">
        <v>902</v>
      </c>
      <c r="C379" s="458" t="s">
        <v>1125</v>
      </c>
      <c r="D379" s="704"/>
      <c r="E379" s="626">
        <v>1</v>
      </c>
      <c r="F379" s="626">
        <v>1</v>
      </c>
      <c r="G379" s="626">
        <v>1</v>
      </c>
      <c r="H379" s="626">
        <v>1</v>
      </c>
      <c r="I379" s="712" t="s">
        <v>1131</v>
      </c>
    </row>
    <row r="380" spans="1:9" ht="30" customHeight="1">
      <c r="B380" s="457" t="s">
        <v>902</v>
      </c>
      <c r="C380" s="458" t="s">
        <v>1126</v>
      </c>
      <c r="D380" s="704"/>
      <c r="E380" s="626">
        <v>1</v>
      </c>
      <c r="F380" s="626">
        <v>1</v>
      </c>
      <c r="G380" s="626">
        <v>1</v>
      </c>
      <c r="H380" s="626">
        <v>1</v>
      </c>
      <c r="I380" s="712" t="s">
        <v>1131</v>
      </c>
    </row>
    <row r="381" spans="1:9" ht="30" customHeight="1">
      <c r="B381" s="457" t="s">
        <v>902</v>
      </c>
      <c r="C381" s="458" t="s">
        <v>1127</v>
      </c>
      <c r="D381" s="704"/>
      <c r="E381" s="626">
        <v>1</v>
      </c>
      <c r="F381" s="626">
        <v>1</v>
      </c>
      <c r="G381" s="626">
        <v>1</v>
      </c>
      <c r="H381" s="626">
        <v>1</v>
      </c>
      <c r="I381" s="712" t="s">
        <v>1131</v>
      </c>
    </row>
    <row r="382" spans="1:9" ht="30" customHeight="1">
      <c r="B382" s="457" t="s">
        <v>902</v>
      </c>
      <c r="C382" s="458" t="s">
        <v>1128</v>
      </c>
      <c r="D382" s="704"/>
      <c r="E382" s="626">
        <v>5</v>
      </c>
      <c r="F382" s="626">
        <v>5</v>
      </c>
      <c r="G382" s="626">
        <v>5</v>
      </c>
      <c r="H382" s="626">
        <v>5</v>
      </c>
      <c r="I382" s="712" t="s">
        <v>1131</v>
      </c>
    </row>
    <row r="383" spans="1:9" ht="30" customHeight="1">
      <c r="B383" s="457" t="s">
        <v>902</v>
      </c>
      <c r="C383" s="458" t="s">
        <v>1129</v>
      </c>
      <c r="D383" s="704"/>
      <c r="E383" s="626">
        <v>1</v>
      </c>
      <c r="F383" s="626">
        <v>1</v>
      </c>
      <c r="G383" s="626">
        <v>1</v>
      </c>
      <c r="H383" s="626">
        <v>1</v>
      </c>
      <c r="I383" s="712" t="s">
        <v>1131</v>
      </c>
    </row>
    <row r="384" spans="1:9" ht="30" customHeight="1">
      <c r="B384" s="457" t="s">
        <v>902</v>
      </c>
      <c r="C384" s="458" t="s">
        <v>1130</v>
      </c>
      <c r="D384" s="704"/>
      <c r="E384" s="626">
        <v>25</v>
      </c>
      <c r="F384" s="626">
        <v>25</v>
      </c>
      <c r="G384" s="626">
        <v>25</v>
      </c>
      <c r="H384" s="626">
        <v>25</v>
      </c>
      <c r="I384" s="712" t="s">
        <v>1131</v>
      </c>
    </row>
    <row r="385" spans="2:9" ht="30" customHeight="1">
      <c r="B385" s="632" t="s">
        <v>842</v>
      </c>
      <c r="C385" s="632"/>
      <c r="D385" s="706"/>
      <c r="E385" s="713">
        <v>100000</v>
      </c>
      <c r="F385" s="713">
        <v>100000</v>
      </c>
      <c r="G385" s="713">
        <v>100000</v>
      </c>
      <c r="H385" s="713">
        <v>100000</v>
      </c>
      <c r="I385" s="651"/>
    </row>
    <row r="386" spans="2:9" s="666" customFormat="1" ht="30" customHeight="1">
      <c r="B386" s="667"/>
      <c r="C386" s="667"/>
      <c r="D386" s="714"/>
      <c r="E386" s="715"/>
      <c r="F386" s="715"/>
      <c r="G386" s="715"/>
      <c r="H386" s="715"/>
      <c r="I386" s="716"/>
    </row>
    <row r="387" spans="2:9">
      <c r="B387" s="607" t="s">
        <v>1447</v>
      </c>
      <c r="C387" s="545">
        <v>11004</v>
      </c>
      <c r="D387" s="900" t="s">
        <v>844</v>
      </c>
      <c r="E387" s="901"/>
      <c r="F387" s="901"/>
      <c r="G387" s="901"/>
      <c r="H387" s="918"/>
      <c r="I387" s="605"/>
    </row>
    <row r="388" spans="2:9" ht="15" customHeight="1">
      <c r="B388" s="607" t="s">
        <v>845</v>
      </c>
      <c r="C388" s="545">
        <v>11004</v>
      </c>
      <c r="D388" s="904" t="s">
        <v>846</v>
      </c>
      <c r="E388" s="904" t="s">
        <v>847</v>
      </c>
      <c r="F388" s="904" t="s">
        <v>848</v>
      </c>
      <c r="G388" s="904" t="s">
        <v>849</v>
      </c>
      <c r="H388" s="904" t="s">
        <v>850</v>
      </c>
      <c r="I388" s="910" t="s">
        <v>851</v>
      </c>
    </row>
    <row r="389" spans="2:9">
      <c r="B389" s="607" t="s">
        <v>852</v>
      </c>
      <c r="C389" s="545" t="s">
        <v>1448</v>
      </c>
      <c r="D389" s="905"/>
      <c r="E389" s="905"/>
      <c r="F389" s="905"/>
      <c r="G389" s="905"/>
      <c r="H389" s="905"/>
      <c r="I389" s="917"/>
    </row>
    <row r="390" spans="2:9">
      <c r="B390" s="607" t="s">
        <v>854</v>
      </c>
      <c r="C390" s="545" t="s">
        <v>966</v>
      </c>
      <c r="D390" s="905"/>
      <c r="E390" s="905"/>
      <c r="F390" s="905"/>
      <c r="G390" s="905"/>
      <c r="H390" s="905"/>
      <c r="I390" s="917"/>
    </row>
    <row r="391" spans="2:9">
      <c r="B391" s="607" t="s">
        <v>856</v>
      </c>
      <c r="C391" s="545" t="s">
        <v>900</v>
      </c>
      <c r="D391" s="905"/>
      <c r="E391" s="905"/>
      <c r="F391" s="905"/>
      <c r="G391" s="905"/>
      <c r="H391" s="905"/>
      <c r="I391" s="917"/>
    </row>
    <row r="392" spans="2:9">
      <c r="B392" s="612" t="s">
        <v>857</v>
      </c>
      <c r="C392" s="613"/>
      <c r="D392" s="906"/>
      <c r="E392" s="906"/>
      <c r="F392" s="906"/>
      <c r="G392" s="906"/>
      <c r="H392" s="906"/>
      <c r="I392" s="911"/>
    </row>
    <row r="393" spans="2:9">
      <c r="B393" s="617" t="s">
        <v>859</v>
      </c>
      <c r="C393" s="618"/>
      <c r="D393" s="619"/>
      <c r="E393" s="619"/>
      <c r="F393" s="619"/>
      <c r="G393" s="619"/>
      <c r="H393" s="619"/>
      <c r="I393" s="620"/>
    </row>
    <row r="394" spans="2:9">
      <c r="B394" s="621" t="s">
        <v>860</v>
      </c>
      <c r="C394" s="622" t="s">
        <v>861</v>
      </c>
      <c r="D394" s="623"/>
      <c r="E394" s="623"/>
      <c r="F394" s="623"/>
      <c r="G394" s="623"/>
      <c r="H394" s="623"/>
      <c r="I394" s="624"/>
    </row>
    <row r="395" spans="2:9" ht="25.5">
      <c r="B395" s="634" t="s">
        <v>1449</v>
      </c>
      <c r="C395" s="634" t="s">
        <v>1450</v>
      </c>
      <c r="D395" s="459"/>
      <c r="E395" s="717"/>
      <c r="F395" s="717">
        <v>50000</v>
      </c>
      <c r="G395" s="717">
        <v>50000</v>
      </c>
      <c r="H395" s="717">
        <v>50000</v>
      </c>
      <c r="I395" s="459"/>
    </row>
    <row r="396" spans="2:9" ht="25.5">
      <c r="B396" s="634"/>
      <c r="C396" s="458" t="s">
        <v>1451</v>
      </c>
      <c r="D396" s="459"/>
      <c r="E396" s="717">
        <v>1</v>
      </c>
      <c r="F396" s="717"/>
      <c r="G396" s="717"/>
      <c r="H396" s="717"/>
      <c r="I396" s="459"/>
    </row>
    <row r="397" spans="2:9">
      <c r="B397" s="457"/>
      <c r="C397" s="458"/>
      <c r="D397" s="459"/>
      <c r="E397" s="717"/>
      <c r="F397" s="717"/>
      <c r="G397" s="717"/>
      <c r="H397" s="717"/>
      <c r="I397" s="459"/>
    </row>
    <row r="398" spans="2:9" ht="15" customHeight="1">
      <c r="B398" s="632" t="s">
        <v>842</v>
      </c>
      <c r="C398" s="632"/>
      <c r="D398" s="663"/>
      <c r="E398" s="717">
        <v>50000</v>
      </c>
      <c r="F398" s="717">
        <v>50000</v>
      </c>
      <c r="G398" s="717">
        <v>50000</v>
      </c>
      <c r="H398" s="717">
        <v>50000</v>
      </c>
      <c r="I398" s="459">
        <v>2027</v>
      </c>
    </row>
    <row r="399" spans="2:9" ht="30" customHeight="1"/>
    <row r="400" spans="2:9" ht="30" customHeight="1">
      <c r="B400" s="607" t="s">
        <v>843</v>
      </c>
      <c r="C400" s="544">
        <v>1104</v>
      </c>
      <c r="D400" s="900" t="s">
        <v>844</v>
      </c>
      <c r="E400" s="901"/>
      <c r="F400" s="901"/>
      <c r="G400" s="901"/>
      <c r="H400" s="918"/>
      <c r="I400" s="605"/>
    </row>
    <row r="401" spans="2:9" ht="30" customHeight="1">
      <c r="B401" s="607" t="s">
        <v>845</v>
      </c>
      <c r="C401" s="544">
        <v>11005</v>
      </c>
      <c r="D401" s="904" t="s">
        <v>846</v>
      </c>
      <c r="E401" s="904" t="s">
        <v>847</v>
      </c>
      <c r="F401" s="904" t="s">
        <v>848</v>
      </c>
      <c r="G401" s="904" t="s">
        <v>849</v>
      </c>
      <c r="H401" s="904" t="s">
        <v>850</v>
      </c>
      <c r="I401" s="910" t="s">
        <v>851</v>
      </c>
    </row>
    <row r="402" spans="2:9" ht="30" customHeight="1">
      <c r="B402" s="607" t="s">
        <v>852</v>
      </c>
      <c r="C402" s="608" t="s">
        <v>951</v>
      </c>
      <c r="D402" s="905"/>
      <c r="E402" s="905"/>
      <c r="F402" s="905"/>
      <c r="G402" s="905"/>
      <c r="H402" s="905"/>
      <c r="I402" s="917"/>
    </row>
    <row r="403" spans="2:9" ht="60" customHeight="1">
      <c r="B403" s="607" t="s">
        <v>854</v>
      </c>
      <c r="C403" s="608" t="s">
        <v>952</v>
      </c>
      <c r="D403" s="905"/>
      <c r="E403" s="905"/>
      <c r="F403" s="905"/>
      <c r="G403" s="905"/>
      <c r="H403" s="905"/>
      <c r="I403" s="917"/>
    </row>
    <row r="404" spans="2:9" ht="30" customHeight="1">
      <c r="B404" s="607" t="s">
        <v>856</v>
      </c>
      <c r="C404" s="608" t="s">
        <v>900</v>
      </c>
      <c r="D404" s="905"/>
      <c r="E404" s="905"/>
      <c r="F404" s="905"/>
      <c r="G404" s="905"/>
      <c r="H404" s="905"/>
      <c r="I404" s="917"/>
    </row>
    <row r="405" spans="2:9" ht="30" customHeight="1">
      <c r="B405" s="612" t="s">
        <v>857</v>
      </c>
      <c r="C405" s="613" t="s">
        <v>950</v>
      </c>
      <c r="D405" s="906"/>
      <c r="E405" s="906"/>
      <c r="F405" s="906"/>
      <c r="G405" s="906"/>
      <c r="H405" s="906"/>
      <c r="I405" s="911"/>
    </row>
    <row r="406" spans="2:9" ht="30" customHeight="1">
      <c r="B406" s="621" t="s">
        <v>860</v>
      </c>
      <c r="C406" s="622" t="s">
        <v>861</v>
      </c>
      <c r="D406" s="623"/>
      <c r="E406" s="623"/>
      <c r="F406" s="623"/>
      <c r="G406" s="623"/>
      <c r="H406" s="623"/>
      <c r="I406" s="624"/>
    </row>
    <row r="407" spans="2:9" ht="30" customHeight="1">
      <c r="B407" s="457" t="s">
        <v>942</v>
      </c>
      <c r="C407" s="458" t="s">
        <v>953</v>
      </c>
      <c r="D407" s="704">
        <v>0</v>
      </c>
      <c r="E407" s="705">
        <v>500</v>
      </c>
      <c r="F407" s="705">
        <v>700</v>
      </c>
      <c r="G407" s="705">
        <v>800</v>
      </c>
      <c r="H407" s="705">
        <v>1000</v>
      </c>
      <c r="I407" s="457" t="s">
        <v>946</v>
      </c>
    </row>
    <row r="408" spans="2:9" ht="30" customHeight="1">
      <c r="B408" s="632" t="s">
        <v>842</v>
      </c>
      <c r="C408" s="632"/>
      <c r="D408" s="706">
        <v>0</v>
      </c>
      <c r="E408" s="706">
        <v>500000</v>
      </c>
      <c r="F408" s="706">
        <v>700000</v>
      </c>
      <c r="G408" s="706">
        <v>800000</v>
      </c>
      <c r="H408" s="706">
        <v>1000000</v>
      </c>
      <c r="I408" s="710"/>
    </row>
    <row r="409" spans="2:9" ht="30" customHeight="1"/>
    <row r="410" spans="2:9" ht="30" customHeight="1"/>
    <row r="411" spans="2:9" ht="30" customHeight="1">
      <c r="B411" s="607" t="s">
        <v>843</v>
      </c>
      <c r="C411" s="544">
        <v>1104</v>
      </c>
      <c r="D411" s="900" t="s">
        <v>844</v>
      </c>
      <c r="E411" s="901"/>
      <c r="F411" s="901"/>
      <c r="G411" s="901"/>
      <c r="H411" s="918"/>
      <c r="I411" s="605"/>
    </row>
    <row r="412" spans="2:9" ht="30" customHeight="1">
      <c r="B412" s="607" t="s">
        <v>845</v>
      </c>
      <c r="C412" s="544">
        <v>12001</v>
      </c>
      <c r="D412" s="904" t="s">
        <v>846</v>
      </c>
      <c r="E412" s="904" t="s">
        <v>847</v>
      </c>
      <c r="F412" s="904" t="s">
        <v>848</v>
      </c>
      <c r="G412" s="904" t="s">
        <v>849</v>
      </c>
      <c r="H412" s="904" t="s">
        <v>850</v>
      </c>
      <c r="I412" s="910" t="s">
        <v>851</v>
      </c>
    </row>
    <row r="413" spans="2:9" ht="30" customHeight="1">
      <c r="B413" s="607" t="s">
        <v>852</v>
      </c>
      <c r="C413" s="608" t="s">
        <v>954</v>
      </c>
      <c r="D413" s="905"/>
      <c r="E413" s="905"/>
      <c r="F413" s="905"/>
      <c r="G413" s="905"/>
      <c r="H413" s="905"/>
      <c r="I413" s="917"/>
    </row>
    <row r="414" spans="2:9" ht="74.25" customHeight="1">
      <c r="B414" s="607" t="s">
        <v>854</v>
      </c>
      <c r="C414" s="608" t="s">
        <v>955</v>
      </c>
      <c r="D414" s="905"/>
      <c r="E414" s="905"/>
      <c r="F414" s="905"/>
      <c r="G414" s="905"/>
      <c r="H414" s="905"/>
      <c r="I414" s="917"/>
    </row>
    <row r="415" spans="2:9" ht="30" customHeight="1">
      <c r="B415" s="607" t="s">
        <v>856</v>
      </c>
      <c r="C415" s="608" t="s">
        <v>694</v>
      </c>
      <c r="D415" s="905"/>
      <c r="E415" s="905"/>
      <c r="F415" s="905"/>
      <c r="G415" s="905"/>
      <c r="H415" s="905"/>
      <c r="I415" s="917"/>
    </row>
    <row r="416" spans="2:9" ht="30" customHeight="1">
      <c r="B416" s="612" t="s">
        <v>857</v>
      </c>
      <c r="C416" s="613" t="s">
        <v>956</v>
      </c>
      <c r="D416" s="906"/>
      <c r="E416" s="906"/>
      <c r="F416" s="906"/>
      <c r="G416" s="906"/>
      <c r="H416" s="906"/>
      <c r="I416" s="911"/>
    </row>
    <row r="417" spans="2:9" ht="30" customHeight="1">
      <c r="B417" s="617" t="s">
        <v>859</v>
      </c>
      <c r="C417" s="618"/>
      <c r="D417" s="619"/>
      <c r="E417" s="619"/>
      <c r="F417" s="619"/>
      <c r="G417" s="619"/>
      <c r="H417" s="619"/>
      <c r="I417" s="620"/>
    </row>
    <row r="418" spans="2:9" ht="30" customHeight="1">
      <c r="B418" s="621" t="s">
        <v>860</v>
      </c>
      <c r="C418" s="622" t="s">
        <v>861</v>
      </c>
      <c r="D418" s="623"/>
      <c r="E418" s="623"/>
      <c r="F418" s="623"/>
      <c r="G418" s="623"/>
      <c r="H418" s="623"/>
      <c r="I418" s="624"/>
    </row>
    <row r="419" spans="2:9" ht="30" customHeight="1">
      <c r="B419" s="457" t="s">
        <v>942</v>
      </c>
      <c r="C419" s="458" t="s">
        <v>957</v>
      </c>
      <c r="D419" s="704" t="s">
        <v>362</v>
      </c>
      <c r="E419" s="705">
        <v>4800</v>
      </c>
      <c r="F419" s="705">
        <v>4800</v>
      </c>
      <c r="G419" s="705">
        <v>4800</v>
      </c>
      <c r="H419" s="705">
        <v>4800</v>
      </c>
      <c r="I419" s="457" t="s">
        <v>947</v>
      </c>
    </row>
    <row r="420" spans="2:9" ht="30" customHeight="1">
      <c r="B420" s="457" t="s">
        <v>942</v>
      </c>
      <c r="C420" s="458" t="s">
        <v>958</v>
      </c>
      <c r="D420" s="704" t="s">
        <v>362</v>
      </c>
      <c r="E420" s="705">
        <v>1800</v>
      </c>
      <c r="F420" s="705">
        <v>1800</v>
      </c>
      <c r="G420" s="705">
        <v>1800</v>
      </c>
      <c r="H420" s="705">
        <v>1800</v>
      </c>
      <c r="I420" s="457" t="s">
        <v>946</v>
      </c>
    </row>
    <row r="421" spans="2:9" ht="30" customHeight="1">
      <c r="B421" s="632" t="s">
        <v>842</v>
      </c>
      <c r="C421" s="632"/>
      <c r="D421" s="706">
        <v>7879711.9199999999</v>
      </c>
      <c r="E421" s="706">
        <v>16343348.6</v>
      </c>
      <c r="F421" s="706">
        <v>19359687.73</v>
      </c>
      <c r="G421" s="706">
        <v>19359687.73</v>
      </c>
      <c r="H421" s="706">
        <v>19359687.73</v>
      </c>
      <c r="I421" s="710"/>
    </row>
    <row r="422" spans="2:9" ht="30" customHeight="1"/>
    <row r="423" spans="2:9" ht="30" customHeight="1"/>
    <row r="424" spans="2:9" ht="30" customHeight="1">
      <c r="B424" s="607" t="s">
        <v>843</v>
      </c>
      <c r="C424" s="544">
        <v>1104</v>
      </c>
      <c r="D424" s="900" t="s">
        <v>844</v>
      </c>
      <c r="E424" s="901"/>
      <c r="F424" s="901"/>
      <c r="G424" s="901"/>
      <c r="H424" s="918"/>
      <c r="I424" s="605"/>
    </row>
    <row r="425" spans="2:9" ht="30" customHeight="1">
      <c r="B425" s="607" t="s">
        <v>845</v>
      </c>
      <c r="C425" s="544">
        <v>12003</v>
      </c>
      <c r="D425" s="904" t="s">
        <v>846</v>
      </c>
      <c r="E425" s="904" t="s">
        <v>847</v>
      </c>
      <c r="F425" s="904" t="s">
        <v>848</v>
      </c>
      <c r="G425" s="904" t="s">
        <v>849</v>
      </c>
      <c r="H425" s="904" t="s">
        <v>850</v>
      </c>
      <c r="I425" s="910" t="s">
        <v>851</v>
      </c>
    </row>
    <row r="426" spans="2:9" ht="30" customHeight="1">
      <c r="B426" s="607" t="s">
        <v>852</v>
      </c>
      <c r="C426" s="608" t="s">
        <v>959</v>
      </c>
      <c r="D426" s="905"/>
      <c r="E426" s="905"/>
      <c r="F426" s="905"/>
      <c r="G426" s="905"/>
      <c r="H426" s="905"/>
      <c r="I426" s="917"/>
    </row>
    <row r="427" spans="2:9" ht="48" customHeight="1">
      <c r="B427" s="607" t="s">
        <v>854</v>
      </c>
      <c r="C427" s="608" t="s">
        <v>960</v>
      </c>
      <c r="D427" s="905"/>
      <c r="E427" s="905"/>
      <c r="F427" s="905"/>
      <c r="G427" s="905"/>
      <c r="H427" s="905"/>
      <c r="I427" s="917"/>
    </row>
    <row r="428" spans="2:9" ht="30" customHeight="1">
      <c r="B428" s="607" t="s">
        <v>856</v>
      </c>
      <c r="C428" s="608" t="s">
        <v>694</v>
      </c>
      <c r="D428" s="905"/>
      <c r="E428" s="905"/>
      <c r="F428" s="905"/>
      <c r="G428" s="905"/>
      <c r="H428" s="905"/>
      <c r="I428" s="917"/>
    </row>
    <row r="429" spans="2:9" ht="30" customHeight="1">
      <c r="B429" s="612" t="s">
        <v>857</v>
      </c>
      <c r="C429" s="613" t="s">
        <v>956</v>
      </c>
      <c r="D429" s="906"/>
      <c r="E429" s="906"/>
      <c r="F429" s="906"/>
      <c r="G429" s="906"/>
      <c r="H429" s="906"/>
      <c r="I429" s="911"/>
    </row>
    <row r="430" spans="2:9" ht="30" customHeight="1">
      <c r="B430" s="617" t="s">
        <v>859</v>
      </c>
      <c r="C430" s="618"/>
      <c r="D430" s="619"/>
      <c r="E430" s="619"/>
      <c r="F430" s="619"/>
      <c r="G430" s="619"/>
      <c r="H430" s="619"/>
      <c r="I430" s="620"/>
    </row>
    <row r="431" spans="2:9" ht="30" customHeight="1">
      <c r="B431" s="621" t="s">
        <v>860</v>
      </c>
      <c r="C431" s="622" t="s">
        <v>861</v>
      </c>
      <c r="D431" s="623"/>
      <c r="E431" s="623"/>
      <c r="F431" s="623"/>
      <c r="G431" s="623"/>
      <c r="H431" s="623"/>
      <c r="I431" s="624"/>
    </row>
    <row r="432" spans="2:9" ht="30" customHeight="1">
      <c r="B432" s="457" t="s">
        <v>942</v>
      </c>
      <c r="C432" s="458" t="s">
        <v>1452</v>
      </c>
      <c r="D432" s="704" t="s">
        <v>362</v>
      </c>
      <c r="E432" s="705">
        <v>150</v>
      </c>
      <c r="F432" s="705">
        <v>650</v>
      </c>
      <c r="G432" s="705">
        <v>1000</v>
      </c>
      <c r="H432" s="705">
        <v>1500</v>
      </c>
      <c r="I432" s="457" t="s">
        <v>947</v>
      </c>
    </row>
    <row r="433" spans="1:9" ht="30" customHeight="1">
      <c r="B433" s="632" t="s">
        <v>842</v>
      </c>
      <c r="C433" s="632"/>
      <c r="D433" s="706" t="s">
        <v>362</v>
      </c>
      <c r="E433" s="706">
        <v>300000</v>
      </c>
      <c r="F433" s="706">
        <v>1000000</v>
      </c>
      <c r="G433" s="706">
        <v>1500000</v>
      </c>
      <c r="H433" s="706">
        <v>2500000</v>
      </c>
      <c r="I433" s="710"/>
    </row>
    <row r="434" spans="1:9" ht="30" customHeight="1"/>
    <row r="435" spans="1:9" ht="30" customHeight="1"/>
    <row r="437" spans="1:9">
      <c r="B437" s="605" t="s">
        <v>12</v>
      </c>
      <c r="C437" s="605" t="s">
        <v>13</v>
      </c>
    </row>
    <row r="438" spans="1:9">
      <c r="B438" s="606">
        <v>1116</v>
      </c>
      <c r="C438" s="606" t="s">
        <v>497</v>
      </c>
    </row>
    <row r="440" spans="1:9" ht="14.25">
      <c r="A440" s="125" t="s">
        <v>471</v>
      </c>
      <c r="C440" s="124"/>
      <c r="D440" s="124"/>
      <c r="E440" s="124"/>
      <c r="F440" s="124"/>
      <c r="G440" s="124"/>
      <c r="H440" s="124"/>
      <c r="I440" s="124"/>
    </row>
    <row r="442" spans="1:9">
      <c r="B442" s="607" t="s">
        <v>14</v>
      </c>
      <c r="C442" s="600">
        <v>1116</v>
      </c>
      <c r="D442" s="903" t="s">
        <v>59</v>
      </c>
      <c r="E442" s="903"/>
      <c r="F442" s="903"/>
      <c r="G442" s="903"/>
      <c r="H442" s="903"/>
      <c r="I442" s="903"/>
    </row>
    <row r="443" spans="1:9">
      <c r="B443" s="607" t="s">
        <v>15</v>
      </c>
      <c r="C443" s="691">
        <v>11001</v>
      </c>
      <c r="D443" s="904" t="s">
        <v>145</v>
      </c>
      <c r="E443" s="904" t="s">
        <v>146</v>
      </c>
      <c r="F443" s="903" t="s">
        <v>16</v>
      </c>
      <c r="G443" s="903" t="s">
        <v>20</v>
      </c>
      <c r="H443" s="903" t="s">
        <v>148</v>
      </c>
      <c r="I443" s="919" t="s">
        <v>1555</v>
      </c>
    </row>
    <row r="444" spans="1:9">
      <c r="B444" s="607" t="s">
        <v>6</v>
      </c>
      <c r="C444" s="718" t="s">
        <v>1244</v>
      </c>
      <c r="D444" s="905"/>
      <c r="E444" s="905"/>
      <c r="F444" s="903"/>
      <c r="G444" s="903"/>
      <c r="H444" s="903"/>
      <c r="I444" s="919"/>
    </row>
    <row r="445" spans="1:9" ht="51">
      <c r="B445" s="607" t="s">
        <v>17</v>
      </c>
      <c r="C445" s="630" t="s">
        <v>1245</v>
      </c>
      <c r="D445" s="905"/>
      <c r="E445" s="905"/>
      <c r="F445" s="903"/>
      <c r="G445" s="903"/>
      <c r="H445" s="903"/>
      <c r="I445" s="919"/>
    </row>
    <row r="446" spans="1:9" ht="14.25">
      <c r="B446" s="607" t="s">
        <v>1556</v>
      </c>
      <c r="C446" s="718" t="s">
        <v>1246</v>
      </c>
      <c r="D446" s="905"/>
      <c r="E446" s="905"/>
      <c r="F446" s="903"/>
      <c r="G446" s="903"/>
      <c r="H446" s="903"/>
      <c r="I446" s="919"/>
    </row>
    <row r="447" spans="1:9" ht="14.25">
      <c r="B447" s="612" t="s">
        <v>1557</v>
      </c>
      <c r="C447" s="683" t="s">
        <v>1186</v>
      </c>
      <c r="D447" s="906"/>
      <c r="E447" s="906"/>
      <c r="F447" s="907"/>
      <c r="G447" s="907"/>
      <c r="H447" s="907"/>
      <c r="I447" s="910"/>
    </row>
    <row r="448" spans="1:9">
      <c r="B448" s="900" t="s">
        <v>18</v>
      </c>
      <c r="C448" s="901"/>
      <c r="D448" s="619"/>
      <c r="E448" s="619"/>
      <c r="F448" s="619"/>
      <c r="G448" s="619"/>
      <c r="H448" s="619"/>
      <c r="I448" s="620"/>
    </row>
    <row r="449" spans="2:11" ht="14.25">
      <c r="B449" s="621" t="s">
        <v>1558</v>
      </c>
      <c r="C449" s="622" t="s">
        <v>64</v>
      </c>
      <c r="D449" s="623"/>
      <c r="E449" s="623"/>
      <c r="F449" s="623"/>
      <c r="G449" s="623"/>
      <c r="H449" s="623"/>
      <c r="I449" s="624"/>
    </row>
    <row r="450" spans="2:11" ht="25.5" customHeight="1">
      <c r="B450" s="954" t="s">
        <v>1247</v>
      </c>
      <c r="C450" s="955"/>
      <c r="D450" s="720">
        <f>D451+D452+D453+D454</f>
        <v>891898</v>
      </c>
      <c r="E450" s="720">
        <f t="shared" ref="E450:H450" si="0">E451+E452+E453+E454</f>
        <v>890235.48499999987</v>
      </c>
      <c r="F450" s="720">
        <f t="shared" si="0"/>
        <v>890235</v>
      </c>
      <c r="G450" s="720">
        <f t="shared" si="0"/>
        <v>890235</v>
      </c>
      <c r="H450" s="720">
        <f t="shared" si="0"/>
        <v>890235</v>
      </c>
      <c r="I450" s="460"/>
      <c r="K450" s="721"/>
    </row>
    <row r="451" spans="2:11">
      <c r="B451" s="722"/>
      <c r="C451" s="723" t="s">
        <v>1248</v>
      </c>
      <c r="D451" s="724">
        <f>[3]Sheet1!$H$4</f>
        <v>867236</v>
      </c>
      <c r="E451" s="725">
        <f>'[4]cragir-24-nvazecvac-29.0'!$M$8</f>
        <v>867470.28499999992</v>
      </c>
      <c r="F451" s="725">
        <v>867470</v>
      </c>
      <c r="G451" s="725">
        <v>867470</v>
      </c>
      <c r="H451" s="725">
        <v>867470</v>
      </c>
      <c r="I451" s="726"/>
    </row>
    <row r="452" spans="2:11">
      <c r="B452" s="722"/>
      <c r="C452" s="723" t="s">
        <v>1249</v>
      </c>
      <c r="D452" s="724">
        <f>[3]Sheet1!$D$6</f>
        <v>19662</v>
      </c>
      <c r="E452" s="725">
        <f>'[4]cragir-24-nvazecvac-29.0'!$C$10</f>
        <v>17765.2</v>
      </c>
      <c r="F452" s="725">
        <v>17765</v>
      </c>
      <c r="G452" s="725">
        <v>17765</v>
      </c>
      <c r="H452" s="725">
        <v>17765</v>
      </c>
      <c r="I452" s="726"/>
    </row>
    <row r="453" spans="2:11">
      <c r="B453" s="722"/>
      <c r="C453" s="723" t="s">
        <v>1250</v>
      </c>
      <c r="D453" s="724">
        <f>[3]Sheet1!$D$5</f>
        <v>5000</v>
      </c>
      <c r="E453" s="725">
        <v>5000</v>
      </c>
      <c r="F453" s="725">
        <v>5000</v>
      </c>
      <c r="G453" s="725">
        <v>5000</v>
      </c>
      <c r="H453" s="725">
        <v>5000</v>
      </c>
      <c r="I453" s="726"/>
    </row>
    <row r="454" spans="2:11">
      <c r="B454" s="722"/>
      <c r="C454" s="723" t="s">
        <v>1251</v>
      </c>
      <c r="D454" s="724">
        <v>0</v>
      </c>
      <c r="E454" s="726">
        <v>0</v>
      </c>
      <c r="F454" s="726">
        <v>0</v>
      </c>
      <c r="G454" s="726">
        <v>0</v>
      </c>
      <c r="H454" s="726">
        <v>0</v>
      </c>
      <c r="I454" s="726"/>
    </row>
    <row r="455" spans="2:11" ht="27" customHeight="1">
      <c r="B455" s="954" t="s">
        <v>1252</v>
      </c>
      <c r="C455" s="955"/>
      <c r="D455" s="720">
        <f>D456+D457+D458+D459+D460</f>
        <v>6278843</v>
      </c>
      <c r="E455" s="720">
        <f t="shared" ref="E455:H455" si="1">E456+E457+E458+E459+E460</f>
        <v>3555164</v>
      </c>
      <c r="F455" s="720">
        <f t="shared" si="1"/>
        <v>4528866.3</v>
      </c>
      <c r="G455" s="720">
        <f t="shared" si="1"/>
        <v>4528866.4000000004</v>
      </c>
      <c r="H455" s="720">
        <f t="shared" si="1"/>
        <v>4528866.4000000004</v>
      </c>
      <c r="I455" s="727"/>
      <c r="K455" s="721"/>
    </row>
    <row r="456" spans="2:11">
      <c r="B456" s="722"/>
      <c r="C456" s="723" t="s">
        <v>1253</v>
      </c>
      <c r="D456" s="728">
        <f>[3]Sheet1!$H$9</f>
        <v>4269035</v>
      </c>
      <c r="E456" s="725">
        <v>1500000</v>
      </c>
      <c r="F456" s="725">
        <f>'[4]cragir-25-05.02.24'!$M$10</f>
        <v>2020930.9</v>
      </c>
      <c r="G456" s="725">
        <v>2020931</v>
      </c>
      <c r="H456" s="725">
        <v>2020931</v>
      </c>
      <c r="I456" s="727"/>
    </row>
    <row r="457" spans="2:11">
      <c r="B457" s="722"/>
      <c r="C457" s="723" t="s">
        <v>1254</v>
      </c>
      <c r="D457" s="728">
        <f>[3]Sheet1!$H$7</f>
        <v>864846</v>
      </c>
      <c r="E457" s="725">
        <f>'[4]cragir-24-nvazecvac-29.0'!$M$9</f>
        <v>908564</v>
      </c>
      <c r="F457" s="725">
        <f>'[4]cragir-25-05.02.24'!$M$9</f>
        <v>908564</v>
      </c>
      <c r="G457" s="725">
        <v>908564</v>
      </c>
      <c r="H457" s="725">
        <v>908564</v>
      </c>
      <c r="I457" s="727"/>
    </row>
    <row r="458" spans="2:11">
      <c r="B458" s="722"/>
      <c r="C458" s="723" t="s">
        <v>1255</v>
      </c>
      <c r="D458" s="728">
        <f>[3]Sheet1!$D$8</f>
        <v>862475</v>
      </c>
      <c r="E458" s="725">
        <f>'[4]cragir-24-nvazecvac-29.0'!$C$15</f>
        <v>914898</v>
      </c>
      <c r="F458" s="725">
        <v>914898</v>
      </c>
      <c r="G458" s="725">
        <v>914898</v>
      </c>
      <c r="H458" s="725">
        <v>914898</v>
      </c>
      <c r="I458" s="727"/>
    </row>
    <row r="459" spans="2:11">
      <c r="B459" s="722"/>
      <c r="C459" s="723" t="s">
        <v>1256</v>
      </c>
      <c r="D459" s="728">
        <f>[3]Sheet1!$D$11</f>
        <v>217934</v>
      </c>
      <c r="E459" s="725">
        <f>'[4]cragir-24-nvazecvac-29.0'!$C$14</f>
        <v>231702</v>
      </c>
      <c r="F459" s="725">
        <f>'[4]cragir-25-05.02.24'!$C$14</f>
        <v>339757</v>
      </c>
      <c r="G459" s="725">
        <f>'[4]cragir-25-05.02.24'!$C$14</f>
        <v>339757</v>
      </c>
      <c r="H459" s="725">
        <f>'[4]cragir-25-05.02.24'!$C$14</f>
        <v>339757</v>
      </c>
      <c r="I459" s="727"/>
    </row>
    <row r="460" spans="2:11">
      <c r="B460" s="722"/>
      <c r="C460" s="723" t="s">
        <v>1257</v>
      </c>
      <c r="D460" s="728">
        <v>64553</v>
      </c>
      <c r="E460" s="725">
        <v>0</v>
      </c>
      <c r="F460" s="725">
        <f>'[4]cragir-25-05.02.24'!$C$19</f>
        <v>344716.4</v>
      </c>
      <c r="G460" s="725">
        <f>'[4]cragir-25-05.02.24'!$C$19</f>
        <v>344716.4</v>
      </c>
      <c r="H460" s="725">
        <f>'[4]cragir-25-05.02.24'!$C$19</f>
        <v>344716.4</v>
      </c>
      <c r="I460" s="727"/>
    </row>
    <row r="461" spans="2:11" ht="31.5" customHeight="1">
      <c r="B461" s="954" t="s">
        <v>1258</v>
      </c>
      <c r="C461" s="955"/>
      <c r="D461" s="459"/>
      <c r="E461" s="460"/>
      <c r="F461" s="460"/>
      <c r="G461" s="460"/>
      <c r="H461" s="460"/>
      <c r="I461" s="460"/>
    </row>
    <row r="462" spans="2:11" ht="19.5" customHeight="1">
      <c r="B462" s="719"/>
      <c r="C462" s="723" t="s">
        <v>1259</v>
      </c>
      <c r="D462" s="729">
        <v>90.9</v>
      </c>
      <c r="E462" s="729">
        <v>90.9</v>
      </c>
      <c r="F462" s="729">
        <v>90.9</v>
      </c>
      <c r="G462" s="729">
        <v>90.9</v>
      </c>
      <c r="H462" s="729">
        <v>90.9</v>
      </c>
      <c r="I462" s="460"/>
    </row>
    <row r="463" spans="2:11" ht="16.5" customHeight="1">
      <c r="B463" s="719"/>
      <c r="C463" s="723" t="s">
        <v>1260</v>
      </c>
      <c r="D463" s="729">
        <v>90.9</v>
      </c>
      <c r="E463" s="729">
        <v>90.9</v>
      </c>
      <c r="F463" s="729">
        <v>90.9</v>
      </c>
      <c r="G463" s="729">
        <v>90.9</v>
      </c>
      <c r="H463" s="729">
        <v>90.9</v>
      </c>
      <c r="I463" s="460"/>
    </row>
    <row r="464" spans="2:11" ht="19.5" customHeight="1">
      <c r="B464" s="719"/>
      <c r="C464" s="723" t="s">
        <v>1261</v>
      </c>
      <c r="D464" s="729">
        <v>90.9</v>
      </c>
      <c r="E464" s="729">
        <v>90.9</v>
      </c>
      <c r="F464" s="729">
        <v>90.9</v>
      </c>
      <c r="G464" s="729">
        <v>90.9</v>
      </c>
      <c r="H464" s="729">
        <v>90.9</v>
      </c>
      <c r="I464" s="460"/>
    </row>
    <row r="465" spans="2:9" ht="19.5" customHeight="1">
      <c r="B465" s="719"/>
      <c r="C465" s="723" t="s">
        <v>1262</v>
      </c>
      <c r="D465" s="729">
        <v>90.9</v>
      </c>
      <c r="E465" s="729">
        <v>90.9</v>
      </c>
      <c r="F465" s="729">
        <v>65</v>
      </c>
      <c r="G465" s="729">
        <v>90.9</v>
      </c>
      <c r="H465" s="729">
        <v>90.9</v>
      </c>
      <c r="I465" s="460"/>
    </row>
    <row r="466" spans="2:9" ht="15.75" customHeight="1">
      <c r="B466" s="719"/>
      <c r="C466" s="730" t="s">
        <v>1263</v>
      </c>
      <c r="D466" s="729">
        <v>90.9</v>
      </c>
      <c r="E466" s="729">
        <v>90.9</v>
      </c>
      <c r="F466" s="729">
        <v>90.9</v>
      </c>
      <c r="G466" s="729">
        <v>90.9</v>
      </c>
      <c r="H466" s="729">
        <v>90.9</v>
      </c>
      <c r="I466" s="460"/>
    </row>
    <row r="467" spans="2:9" ht="15.75" customHeight="1">
      <c r="B467" s="719"/>
      <c r="C467" s="723" t="s">
        <v>1264</v>
      </c>
      <c r="D467" s="729">
        <v>90.9</v>
      </c>
      <c r="E467" s="729">
        <v>90.9</v>
      </c>
      <c r="F467" s="729">
        <v>90.9</v>
      </c>
      <c r="G467" s="729">
        <v>90.9</v>
      </c>
      <c r="H467" s="729">
        <v>90.9</v>
      </c>
      <c r="I467" s="460"/>
    </row>
    <row r="468" spans="2:9" ht="15.75" customHeight="1">
      <c r="B468" s="719"/>
      <c r="C468" s="723" t="s">
        <v>1265</v>
      </c>
      <c r="D468" s="729">
        <v>90.9</v>
      </c>
      <c r="E468" s="729">
        <v>90.9</v>
      </c>
      <c r="F468" s="729">
        <v>90.9</v>
      </c>
      <c r="G468" s="729">
        <v>90.9</v>
      </c>
      <c r="H468" s="729">
        <v>90.9</v>
      </c>
      <c r="I468" s="460"/>
    </row>
    <row r="469" spans="2:9" ht="15.75" customHeight="1">
      <c r="B469" s="719"/>
      <c r="C469" s="723" t="s">
        <v>1266</v>
      </c>
      <c r="D469" s="729">
        <v>90.9</v>
      </c>
      <c r="E469" s="729">
        <v>90.9</v>
      </c>
      <c r="F469" s="729">
        <v>90.9</v>
      </c>
      <c r="G469" s="729">
        <v>90.9</v>
      </c>
      <c r="H469" s="729">
        <v>90.9</v>
      </c>
      <c r="I469" s="460"/>
    </row>
    <row r="470" spans="2:9" ht="23.25" customHeight="1">
      <c r="B470" s="956" t="s">
        <v>1267</v>
      </c>
      <c r="C470" s="956"/>
      <c r="D470" s="459"/>
      <c r="E470" s="460"/>
      <c r="F470" s="460"/>
      <c r="G470" s="460"/>
      <c r="H470" s="460"/>
      <c r="I470" s="460"/>
    </row>
    <row r="471" spans="2:9" ht="15.75" customHeight="1">
      <c r="B471" s="719"/>
      <c r="C471" s="723" t="s">
        <v>1248</v>
      </c>
      <c r="D471" s="728">
        <v>2</v>
      </c>
      <c r="E471" s="725">
        <v>2</v>
      </c>
      <c r="F471" s="725">
        <v>2</v>
      </c>
      <c r="G471" s="725">
        <v>2</v>
      </c>
      <c r="H471" s="725">
        <v>2</v>
      </c>
      <c r="I471" s="727"/>
    </row>
    <row r="472" spans="2:9" ht="15.75" customHeight="1">
      <c r="B472" s="719"/>
      <c r="C472" s="723" t="s">
        <v>1268</v>
      </c>
      <c r="D472" s="728">
        <v>0</v>
      </c>
      <c r="E472" s="725">
        <v>1</v>
      </c>
      <c r="F472" s="725">
        <v>1</v>
      </c>
      <c r="G472" s="725">
        <v>1</v>
      </c>
      <c r="H472" s="725">
        <v>1</v>
      </c>
      <c r="I472" s="727"/>
    </row>
    <row r="473" spans="2:9" ht="15.75" customHeight="1">
      <c r="B473" s="719"/>
      <c r="C473" s="723" t="s">
        <v>1250</v>
      </c>
      <c r="D473" s="728">
        <v>1</v>
      </c>
      <c r="E473" s="725">
        <v>1</v>
      </c>
      <c r="F473" s="725">
        <v>1</v>
      </c>
      <c r="G473" s="725">
        <v>1</v>
      </c>
      <c r="H473" s="725">
        <v>1</v>
      </c>
      <c r="I473" s="727"/>
    </row>
    <row r="474" spans="2:9" ht="15.75" customHeight="1">
      <c r="B474" s="719"/>
      <c r="C474" s="723" t="s">
        <v>1251</v>
      </c>
      <c r="D474" s="728">
        <v>0</v>
      </c>
      <c r="E474" s="725">
        <v>0</v>
      </c>
      <c r="F474" s="725">
        <v>0</v>
      </c>
      <c r="G474" s="725">
        <v>0</v>
      </c>
      <c r="H474" s="725">
        <v>0</v>
      </c>
      <c r="I474" s="727"/>
    </row>
    <row r="475" spans="2:9" ht="15.75" customHeight="1">
      <c r="B475" s="719"/>
      <c r="C475" s="723" t="s">
        <v>1253</v>
      </c>
      <c r="D475" s="728">
        <v>2</v>
      </c>
      <c r="E475" s="725">
        <v>2</v>
      </c>
      <c r="F475" s="725">
        <v>2</v>
      </c>
      <c r="G475" s="725">
        <v>2</v>
      </c>
      <c r="H475" s="725">
        <v>2</v>
      </c>
      <c r="I475" s="727"/>
    </row>
    <row r="476" spans="2:9" ht="15.75" customHeight="1">
      <c r="B476" s="719"/>
      <c r="C476" s="723" t="s">
        <v>1254</v>
      </c>
      <c r="D476" s="728">
        <v>2</v>
      </c>
      <c r="E476" s="725">
        <v>2</v>
      </c>
      <c r="F476" s="725">
        <v>2</v>
      </c>
      <c r="G476" s="725">
        <v>2</v>
      </c>
      <c r="H476" s="725">
        <v>2</v>
      </c>
      <c r="I476" s="727"/>
    </row>
    <row r="477" spans="2:9" ht="15.75" customHeight="1">
      <c r="B477" s="719"/>
      <c r="C477" s="723" t="s">
        <v>1255</v>
      </c>
      <c r="D477" s="728">
        <v>2</v>
      </c>
      <c r="E477" s="725">
        <v>2</v>
      </c>
      <c r="F477" s="725">
        <v>2</v>
      </c>
      <c r="G477" s="725">
        <v>2</v>
      </c>
      <c r="H477" s="725">
        <v>2</v>
      </c>
      <c r="I477" s="727"/>
    </row>
    <row r="478" spans="2:9" ht="15.75" customHeight="1">
      <c r="B478" s="719"/>
      <c r="C478" s="723" t="s">
        <v>1256</v>
      </c>
      <c r="D478" s="728">
        <v>1</v>
      </c>
      <c r="E478" s="725">
        <v>1</v>
      </c>
      <c r="F478" s="725">
        <v>1</v>
      </c>
      <c r="G478" s="725">
        <v>1</v>
      </c>
      <c r="H478" s="725">
        <v>1</v>
      </c>
      <c r="I478" s="727"/>
    </row>
    <row r="479" spans="2:9" ht="15" customHeight="1">
      <c r="B479" s="446"/>
      <c r="C479" s="723" t="s">
        <v>1257</v>
      </c>
      <c r="D479" s="725">
        <v>1</v>
      </c>
      <c r="E479" s="725"/>
      <c r="F479" s="725">
        <v>1</v>
      </c>
      <c r="G479" s="725">
        <v>1</v>
      </c>
      <c r="H479" s="725">
        <v>1</v>
      </c>
      <c r="I479" s="727"/>
    </row>
    <row r="480" spans="2:9" ht="27.75" customHeight="1">
      <c r="B480" s="902" t="s">
        <v>19</v>
      </c>
      <c r="C480" s="902"/>
      <c r="D480" s="731">
        <v>2147650.12</v>
      </c>
      <c r="E480" s="731">
        <v>1300000</v>
      </c>
      <c r="F480" s="731">
        <v>2506218.25</v>
      </c>
      <c r="G480" s="731">
        <v>2506218.25</v>
      </c>
      <c r="H480" s="731">
        <v>2506218.25</v>
      </c>
      <c r="I480" s="732"/>
    </row>
    <row r="481" spans="1:16381" s="628" customFormat="1" ht="16.5" customHeight="1">
      <c r="A481" s="425"/>
      <c r="B481" s="425"/>
      <c r="C481" s="425"/>
      <c r="D481" s="425"/>
      <c r="E481" s="425"/>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5"/>
      <c r="AY481" s="425"/>
      <c r="AZ481" s="425"/>
      <c r="BA481" s="425"/>
      <c r="BB481" s="425"/>
      <c r="BC481" s="425"/>
      <c r="BD481" s="425"/>
      <c r="BE481" s="425"/>
      <c r="BF481" s="425"/>
      <c r="BG481" s="425"/>
      <c r="BH481" s="425"/>
      <c r="BI481" s="425"/>
      <c r="BJ481" s="425"/>
      <c r="BK481" s="425"/>
      <c r="BL481" s="425"/>
      <c r="BM481" s="425"/>
      <c r="BN481" s="425"/>
      <c r="BO481" s="425"/>
      <c r="BP481" s="425"/>
      <c r="BQ481" s="425"/>
      <c r="BR481" s="425"/>
      <c r="BS481" s="425"/>
      <c r="BT481" s="425"/>
      <c r="BU481" s="425"/>
      <c r="BV481" s="425"/>
      <c r="BW481" s="425"/>
      <c r="BX481" s="425"/>
      <c r="BY481" s="425"/>
      <c r="BZ481" s="425"/>
      <c r="CA481" s="425"/>
      <c r="CB481" s="425"/>
      <c r="CC481" s="425"/>
      <c r="CD481" s="425"/>
      <c r="CE481" s="425"/>
      <c r="CF481" s="425"/>
      <c r="CG481" s="425"/>
      <c r="CH481" s="425"/>
      <c r="CI481" s="425"/>
      <c r="CJ481" s="425"/>
      <c r="CK481" s="425"/>
      <c r="CL481" s="425"/>
      <c r="CM481" s="425"/>
      <c r="CN481" s="425"/>
      <c r="CO481" s="425"/>
      <c r="CP481" s="425"/>
      <c r="CQ481" s="425"/>
      <c r="CR481" s="425"/>
      <c r="CS481" s="425"/>
      <c r="CT481" s="425"/>
      <c r="CU481" s="425"/>
      <c r="CV481" s="425"/>
      <c r="CW481" s="425"/>
      <c r="CX481" s="425"/>
      <c r="CY481" s="425"/>
      <c r="CZ481" s="425"/>
      <c r="DA481" s="425"/>
      <c r="DB481" s="425"/>
      <c r="DC481" s="425"/>
      <c r="DD481" s="425"/>
      <c r="DE481" s="425"/>
      <c r="DF481" s="425"/>
      <c r="DG481" s="425"/>
      <c r="DH481" s="425"/>
      <c r="DI481" s="425"/>
      <c r="DJ481" s="425"/>
      <c r="DK481" s="425"/>
      <c r="DL481" s="425"/>
      <c r="DM481" s="425"/>
      <c r="DN481" s="425"/>
      <c r="DO481" s="425"/>
      <c r="DP481" s="425"/>
      <c r="DQ481" s="425"/>
      <c r="DR481" s="425"/>
      <c r="DS481" s="425"/>
      <c r="DT481" s="425"/>
      <c r="DU481" s="425"/>
      <c r="DV481" s="425"/>
      <c r="DW481" s="425"/>
      <c r="DX481" s="425"/>
      <c r="DY481" s="425"/>
      <c r="DZ481" s="425"/>
      <c r="EA481" s="425"/>
      <c r="EB481" s="425"/>
      <c r="EC481" s="425"/>
      <c r="ED481" s="425"/>
      <c r="EE481" s="425"/>
      <c r="EF481" s="425"/>
      <c r="EG481" s="425"/>
      <c r="EH481" s="425"/>
      <c r="EI481" s="425"/>
      <c r="EJ481" s="425"/>
      <c r="EK481" s="425"/>
      <c r="EL481" s="425"/>
      <c r="EM481" s="425"/>
      <c r="EN481" s="425"/>
      <c r="EO481" s="425"/>
      <c r="EP481" s="425"/>
      <c r="EQ481" s="425"/>
      <c r="ER481" s="425"/>
      <c r="ES481" s="425"/>
      <c r="ET481" s="425"/>
      <c r="EU481" s="425"/>
      <c r="EV481" s="425"/>
      <c r="EW481" s="425"/>
      <c r="EX481" s="425"/>
      <c r="EY481" s="425"/>
      <c r="EZ481" s="425"/>
      <c r="FA481" s="425"/>
      <c r="FB481" s="425"/>
      <c r="FC481" s="425"/>
      <c r="FD481" s="425"/>
      <c r="FE481" s="425"/>
      <c r="FF481" s="425"/>
      <c r="FG481" s="425"/>
      <c r="FH481" s="425"/>
      <c r="FI481" s="425"/>
      <c r="FJ481" s="425"/>
      <c r="FK481" s="425"/>
      <c r="FL481" s="425"/>
      <c r="FM481" s="425"/>
      <c r="FN481" s="425"/>
      <c r="FO481" s="425"/>
      <c r="FP481" s="425"/>
      <c r="FQ481" s="425"/>
      <c r="FR481" s="425"/>
      <c r="FS481" s="425"/>
      <c r="FT481" s="425"/>
      <c r="FU481" s="425"/>
      <c r="FV481" s="425"/>
      <c r="FW481" s="425"/>
      <c r="FX481" s="425"/>
      <c r="FY481" s="425"/>
      <c r="FZ481" s="425"/>
      <c r="GA481" s="425"/>
      <c r="GB481" s="425"/>
      <c r="GC481" s="425"/>
      <c r="GD481" s="425"/>
      <c r="GE481" s="425"/>
      <c r="GF481" s="425"/>
      <c r="GG481" s="425"/>
      <c r="GH481" s="425"/>
      <c r="GI481" s="425"/>
      <c r="GJ481" s="425"/>
      <c r="GK481" s="425"/>
      <c r="GL481" s="425"/>
      <c r="GM481" s="425"/>
      <c r="GN481" s="425"/>
      <c r="GO481" s="425"/>
      <c r="GP481" s="425"/>
      <c r="GQ481" s="425"/>
      <c r="GR481" s="425"/>
      <c r="GS481" s="425"/>
      <c r="GT481" s="425"/>
      <c r="GU481" s="425"/>
      <c r="GV481" s="425"/>
      <c r="GW481" s="425"/>
      <c r="GX481" s="425"/>
      <c r="GY481" s="425"/>
      <c r="GZ481" s="425"/>
      <c r="HA481" s="425"/>
      <c r="HB481" s="425"/>
      <c r="HC481" s="425"/>
      <c r="HD481" s="425"/>
      <c r="HE481" s="425"/>
      <c r="HF481" s="425"/>
      <c r="HG481" s="425"/>
      <c r="HH481" s="425"/>
      <c r="HI481" s="425"/>
      <c r="HJ481" s="425"/>
      <c r="HK481" s="425"/>
      <c r="HL481" s="425"/>
      <c r="HM481" s="425"/>
      <c r="HN481" s="425"/>
      <c r="HO481" s="425"/>
      <c r="HP481" s="425"/>
      <c r="HQ481" s="425"/>
      <c r="HR481" s="425"/>
      <c r="HS481" s="425"/>
      <c r="HT481" s="425"/>
      <c r="HU481" s="425"/>
      <c r="HV481" s="425"/>
      <c r="HW481" s="425"/>
      <c r="HX481" s="425"/>
      <c r="HY481" s="425"/>
      <c r="HZ481" s="425"/>
      <c r="IA481" s="425"/>
      <c r="IB481" s="425"/>
      <c r="IC481" s="425"/>
      <c r="ID481" s="425"/>
      <c r="IE481" s="425"/>
      <c r="IF481" s="425"/>
      <c r="IG481" s="425"/>
      <c r="IH481" s="425"/>
      <c r="II481" s="425"/>
      <c r="IJ481" s="425"/>
      <c r="IK481" s="425"/>
      <c r="IL481" s="425"/>
      <c r="IM481" s="425"/>
      <c r="IN481" s="425"/>
      <c r="IO481" s="425"/>
      <c r="IP481" s="425"/>
      <c r="IQ481" s="425"/>
      <c r="IR481" s="425"/>
      <c r="IS481" s="425"/>
      <c r="IT481" s="425"/>
      <c r="IU481" s="425"/>
      <c r="IV481" s="425"/>
      <c r="IW481" s="425"/>
      <c r="IX481" s="425"/>
      <c r="IY481" s="425"/>
      <c r="IZ481" s="425"/>
      <c r="JA481" s="425"/>
      <c r="JB481" s="425"/>
      <c r="JC481" s="425"/>
      <c r="JD481" s="425"/>
      <c r="JE481" s="425"/>
      <c r="JF481" s="425"/>
      <c r="JG481" s="425"/>
      <c r="JH481" s="425"/>
      <c r="JI481" s="425"/>
      <c r="JJ481" s="425"/>
      <c r="JK481" s="425"/>
      <c r="JL481" s="425"/>
      <c r="JM481" s="425"/>
      <c r="JN481" s="425"/>
      <c r="JO481" s="425"/>
      <c r="JP481" s="425"/>
      <c r="JQ481" s="425"/>
      <c r="JR481" s="425"/>
      <c r="JS481" s="425"/>
      <c r="JT481" s="425"/>
      <c r="JU481" s="425"/>
      <c r="JV481" s="425"/>
      <c r="JW481" s="425"/>
      <c r="JX481" s="425"/>
      <c r="JY481" s="425"/>
      <c r="JZ481" s="425"/>
      <c r="KA481" s="425"/>
      <c r="KB481" s="425"/>
      <c r="KC481" s="425"/>
      <c r="KD481" s="425"/>
      <c r="KE481" s="425"/>
      <c r="KF481" s="425"/>
      <c r="KG481" s="425"/>
      <c r="KH481" s="425"/>
      <c r="KI481" s="425"/>
      <c r="KJ481" s="425"/>
      <c r="KK481" s="425"/>
      <c r="KL481" s="425"/>
      <c r="KM481" s="425"/>
      <c r="KN481" s="425"/>
      <c r="KO481" s="425"/>
      <c r="KP481" s="425"/>
      <c r="KQ481" s="425"/>
      <c r="KR481" s="425"/>
      <c r="KS481" s="425"/>
      <c r="KT481" s="425"/>
      <c r="KU481" s="425"/>
      <c r="KV481" s="425"/>
      <c r="KW481" s="425"/>
      <c r="KX481" s="425"/>
      <c r="KY481" s="425"/>
      <c r="KZ481" s="425"/>
      <c r="LA481" s="425"/>
      <c r="LB481" s="425"/>
      <c r="LC481" s="425"/>
      <c r="LD481" s="425"/>
      <c r="LE481" s="425"/>
      <c r="LF481" s="425"/>
      <c r="LG481" s="425"/>
      <c r="LH481" s="425"/>
      <c r="LI481" s="425"/>
      <c r="LJ481" s="425"/>
      <c r="LK481" s="425"/>
      <c r="LL481" s="425"/>
      <c r="LM481" s="425"/>
      <c r="LN481" s="425"/>
      <c r="LO481" s="425"/>
      <c r="LP481" s="425"/>
      <c r="LQ481" s="425"/>
      <c r="LR481" s="425"/>
      <c r="LS481" s="425"/>
      <c r="LT481" s="425"/>
      <c r="LU481" s="425"/>
      <c r="LV481" s="425"/>
      <c r="LW481" s="425"/>
      <c r="LX481" s="425"/>
      <c r="LY481" s="425"/>
      <c r="LZ481" s="425"/>
      <c r="MA481" s="425"/>
      <c r="MB481" s="425"/>
      <c r="MC481" s="425"/>
      <c r="MD481" s="425"/>
      <c r="ME481" s="425"/>
      <c r="MF481" s="425"/>
      <c r="MG481" s="425"/>
      <c r="MH481" s="425"/>
      <c r="MI481" s="425"/>
      <c r="MJ481" s="425"/>
      <c r="MK481" s="425"/>
      <c r="ML481" s="425"/>
      <c r="MM481" s="425"/>
      <c r="MN481" s="425"/>
      <c r="MO481" s="425"/>
      <c r="MP481" s="425"/>
      <c r="MQ481" s="425"/>
      <c r="MR481" s="425"/>
      <c r="MS481" s="425"/>
      <c r="MT481" s="425"/>
      <c r="MU481" s="425"/>
      <c r="MV481" s="425"/>
      <c r="MW481" s="425"/>
      <c r="MX481" s="425"/>
      <c r="MY481" s="425"/>
      <c r="MZ481" s="425"/>
      <c r="NA481" s="425"/>
      <c r="NB481" s="425"/>
      <c r="NC481" s="425"/>
      <c r="ND481" s="425"/>
      <c r="NE481" s="425"/>
      <c r="NF481" s="425"/>
      <c r="NG481" s="425"/>
      <c r="NH481" s="425"/>
      <c r="NI481" s="425"/>
      <c r="NJ481" s="425"/>
      <c r="NK481" s="425"/>
      <c r="NL481" s="425"/>
      <c r="NM481" s="425"/>
      <c r="NN481" s="425"/>
      <c r="NO481" s="425"/>
      <c r="NP481" s="425"/>
      <c r="NQ481" s="425"/>
      <c r="NR481" s="425"/>
      <c r="NS481" s="425"/>
      <c r="NT481" s="425"/>
      <c r="NU481" s="425"/>
      <c r="NV481" s="425"/>
      <c r="NW481" s="425"/>
      <c r="NX481" s="425"/>
      <c r="NY481" s="425"/>
      <c r="NZ481" s="425"/>
      <c r="OA481" s="425"/>
      <c r="OB481" s="425"/>
      <c r="OC481" s="425"/>
      <c r="OD481" s="425"/>
      <c r="OE481" s="425"/>
      <c r="OF481" s="425"/>
      <c r="OG481" s="425"/>
      <c r="OH481" s="425"/>
      <c r="OI481" s="425"/>
      <c r="OJ481" s="425"/>
      <c r="OK481" s="425"/>
      <c r="OL481" s="425"/>
      <c r="OM481" s="425"/>
      <c r="ON481" s="425"/>
      <c r="OO481" s="425"/>
      <c r="OP481" s="425"/>
      <c r="OQ481" s="425"/>
      <c r="OR481" s="425"/>
      <c r="OS481" s="425"/>
      <c r="OT481" s="425"/>
      <c r="OU481" s="425"/>
      <c r="OV481" s="425"/>
      <c r="OW481" s="425"/>
      <c r="OX481" s="425"/>
      <c r="OY481" s="425"/>
      <c r="OZ481" s="425"/>
      <c r="PA481" s="425"/>
      <c r="PB481" s="425"/>
      <c r="PC481" s="425"/>
      <c r="PD481" s="425"/>
      <c r="PE481" s="425"/>
      <c r="PF481" s="425"/>
      <c r="PG481" s="425"/>
      <c r="PH481" s="425"/>
      <c r="PI481" s="425"/>
      <c r="PJ481" s="425"/>
      <c r="PK481" s="425"/>
      <c r="PL481" s="425"/>
      <c r="PM481" s="425"/>
      <c r="PN481" s="425"/>
      <c r="PO481" s="425"/>
      <c r="PP481" s="425"/>
      <c r="PQ481" s="425"/>
      <c r="PR481" s="425"/>
      <c r="PS481" s="425"/>
      <c r="PT481" s="425"/>
      <c r="PU481" s="425"/>
      <c r="PV481" s="425"/>
      <c r="PW481" s="425"/>
      <c r="PX481" s="425"/>
      <c r="PY481" s="425"/>
      <c r="PZ481" s="425"/>
      <c r="QA481" s="425"/>
      <c r="QB481" s="425"/>
      <c r="QC481" s="425"/>
      <c r="QD481" s="425"/>
      <c r="QE481" s="425"/>
      <c r="QF481" s="425"/>
      <c r="QG481" s="425"/>
      <c r="QH481" s="425"/>
      <c r="QI481" s="425"/>
      <c r="QJ481" s="425"/>
      <c r="QK481" s="425"/>
      <c r="QL481" s="425"/>
      <c r="QM481" s="425"/>
      <c r="QN481" s="425"/>
      <c r="QO481" s="425"/>
      <c r="QP481" s="425"/>
      <c r="QQ481" s="425"/>
      <c r="QR481" s="425"/>
      <c r="QS481" s="425"/>
      <c r="QT481" s="425"/>
      <c r="QU481" s="425"/>
      <c r="QV481" s="425"/>
      <c r="QW481" s="425"/>
      <c r="QX481" s="425"/>
      <c r="QY481" s="425"/>
      <c r="QZ481" s="425"/>
      <c r="RA481" s="425"/>
      <c r="RB481" s="425"/>
      <c r="RC481" s="425"/>
      <c r="RD481" s="425"/>
      <c r="RE481" s="425"/>
      <c r="RF481" s="425"/>
      <c r="RG481" s="425"/>
      <c r="RH481" s="425"/>
      <c r="RI481" s="425"/>
      <c r="RJ481" s="425"/>
      <c r="RK481" s="425"/>
      <c r="RL481" s="425"/>
      <c r="RM481" s="425"/>
      <c r="RN481" s="425"/>
      <c r="RO481" s="425"/>
      <c r="RP481" s="425"/>
      <c r="RQ481" s="425"/>
      <c r="RR481" s="425"/>
      <c r="RS481" s="425"/>
      <c r="RT481" s="425"/>
      <c r="RU481" s="425"/>
      <c r="RV481" s="425"/>
      <c r="RW481" s="425"/>
      <c r="RX481" s="425"/>
      <c r="RY481" s="425"/>
      <c r="RZ481" s="425"/>
      <c r="SA481" s="425"/>
      <c r="SB481" s="425"/>
      <c r="SC481" s="425"/>
      <c r="SD481" s="425"/>
      <c r="SE481" s="425"/>
      <c r="SF481" s="425"/>
      <c r="SG481" s="425"/>
      <c r="SH481" s="425"/>
      <c r="SI481" s="425"/>
      <c r="SJ481" s="425"/>
      <c r="SK481" s="425"/>
      <c r="SL481" s="425"/>
      <c r="SM481" s="425"/>
      <c r="SN481" s="425"/>
      <c r="SO481" s="425"/>
      <c r="SP481" s="425"/>
      <c r="SQ481" s="425"/>
      <c r="SR481" s="425"/>
      <c r="SS481" s="425"/>
      <c r="ST481" s="425"/>
      <c r="SU481" s="425"/>
      <c r="SV481" s="425"/>
      <c r="SW481" s="425"/>
      <c r="SX481" s="425"/>
      <c r="SY481" s="425"/>
      <c r="SZ481" s="425"/>
      <c r="TA481" s="425"/>
      <c r="TB481" s="425"/>
      <c r="TC481" s="425"/>
      <c r="TD481" s="425"/>
      <c r="TE481" s="425"/>
      <c r="TF481" s="425"/>
      <c r="TG481" s="425"/>
      <c r="TH481" s="425"/>
      <c r="TI481" s="425"/>
      <c r="TJ481" s="425"/>
      <c r="TK481" s="425"/>
      <c r="TL481" s="425"/>
      <c r="TM481" s="425"/>
      <c r="TN481" s="425"/>
      <c r="TO481" s="425"/>
      <c r="TP481" s="425"/>
      <c r="TQ481" s="425"/>
      <c r="TR481" s="425"/>
      <c r="TS481" s="425"/>
      <c r="TT481" s="425"/>
      <c r="TU481" s="425"/>
      <c r="TV481" s="425"/>
      <c r="TW481" s="425"/>
      <c r="TX481" s="425"/>
      <c r="TY481" s="425"/>
      <c r="TZ481" s="425"/>
      <c r="UA481" s="425"/>
      <c r="UB481" s="425"/>
      <c r="UC481" s="425"/>
      <c r="UD481" s="425"/>
      <c r="UE481" s="425"/>
      <c r="UF481" s="425"/>
      <c r="UG481" s="425"/>
      <c r="UH481" s="425"/>
      <c r="UI481" s="425"/>
      <c r="UJ481" s="425"/>
      <c r="UK481" s="425"/>
      <c r="UL481" s="425"/>
      <c r="UM481" s="425"/>
      <c r="UN481" s="425"/>
      <c r="UO481" s="425"/>
      <c r="UP481" s="425"/>
      <c r="UQ481" s="425"/>
      <c r="UR481" s="425"/>
      <c r="US481" s="425"/>
      <c r="UT481" s="425"/>
      <c r="UU481" s="425"/>
      <c r="UV481" s="425"/>
      <c r="UW481" s="425"/>
      <c r="UX481" s="425"/>
      <c r="UY481" s="425"/>
      <c r="UZ481" s="425"/>
      <c r="VA481" s="425"/>
      <c r="VB481" s="425"/>
      <c r="VC481" s="425"/>
      <c r="VD481" s="425"/>
      <c r="VE481" s="425"/>
      <c r="VF481" s="425"/>
      <c r="VG481" s="425"/>
      <c r="VH481" s="425"/>
      <c r="VI481" s="425"/>
      <c r="VJ481" s="425"/>
      <c r="VK481" s="425"/>
      <c r="VL481" s="425"/>
      <c r="VM481" s="425"/>
      <c r="VN481" s="425"/>
      <c r="VO481" s="425"/>
      <c r="VP481" s="425"/>
      <c r="VQ481" s="425"/>
      <c r="VR481" s="425"/>
      <c r="VS481" s="425"/>
      <c r="VT481" s="425"/>
      <c r="VU481" s="425"/>
      <c r="VV481" s="425"/>
      <c r="VW481" s="425"/>
      <c r="VX481" s="425"/>
      <c r="VY481" s="425"/>
      <c r="VZ481" s="425"/>
      <c r="WA481" s="425"/>
      <c r="WB481" s="425"/>
      <c r="WC481" s="425"/>
      <c r="WD481" s="425"/>
      <c r="WE481" s="425"/>
      <c r="WF481" s="425"/>
      <c r="WG481" s="425"/>
      <c r="WH481" s="425"/>
      <c r="WI481" s="425"/>
      <c r="WJ481" s="425"/>
      <c r="WK481" s="425"/>
      <c r="WL481" s="425"/>
      <c r="WM481" s="425"/>
      <c r="WN481" s="425"/>
      <c r="WO481" s="425"/>
      <c r="WP481" s="425"/>
      <c r="WQ481" s="425"/>
      <c r="WR481" s="425"/>
      <c r="WS481" s="425"/>
      <c r="WT481" s="425"/>
      <c r="WU481" s="425"/>
      <c r="WV481" s="425"/>
      <c r="WW481" s="425"/>
      <c r="WX481" s="425"/>
      <c r="WY481" s="425"/>
      <c r="WZ481" s="425"/>
      <c r="XA481" s="425"/>
      <c r="XB481" s="425"/>
      <c r="XC481" s="425"/>
      <c r="XD481" s="425"/>
      <c r="XE481" s="425"/>
      <c r="XF481" s="425"/>
      <c r="XG481" s="425"/>
      <c r="XH481" s="425"/>
      <c r="XI481" s="425"/>
      <c r="XJ481" s="425"/>
      <c r="XK481" s="425"/>
      <c r="XL481" s="425"/>
      <c r="XM481" s="425"/>
      <c r="XN481" s="425"/>
      <c r="XO481" s="425"/>
      <c r="XP481" s="425"/>
      <c r="XQ481" s="425"/>
      <c r="XR481" s="425"/>
      <c r="XS481" s="425"/>
      <c r="XT481" s="425"/>
      <c r="XU481" s="425"/>
      <c r="XV481" s="425"/>
      <c r="XW481" s="425"/>
      <c r="XX481" s="425"/>
      <c r="XY481" s="425"/>
      <c r="XZ481" s="425"/>
      <c r="YA481" s="425"/>
      <c r="YB481" s="425"/>
      <c r="YC481" s="425"/>
      <c r="YD481" s="425"/>
      <c r="YE481" s="425"/>
      <c r="YF481" s="425"/>
      <c r="YG481" s="425"/>
      <c r="YH481" s="425"/>
      <c r="YI481" s="425"/>
      <c r="YJ481" s="425"/>
      <c r="YK481" s="425"/>
      <c r="YL481" s="425"/>
      <c r="YM481" s="425"/>
      <c r="YN481" s="425"/>
      <c r="YO481" s="425"/>
      <c r="YP481" s="425"/>
      <c r="YQ481" s="425"/>
      <c r="YR481" s="425"/>
      <c r="YS481" s="425"/>
      <c r="YT481" s="425"/>
      <c r="YU481" s="425"/>
      <c r="YV481" s="425"/>
      <c r="YW481" s="425"/>
      <c r="YX481" s="425"/>
      <c r="YY481" s="425"/>
      <c r="YZ481" s="425"/>
      <c r="ZA481" s="425"/>
      <c r="ZB481" s="425"/>
      <c r="ZC481" s="425"/>
      <c r="ZD481" s="425"/>
      <c r="ZE481" s="425"/>
      <c r="ZF481" s="425"/>
      <c r="ZG481" s="425"/>
      <c r="ZH481" s="425"/>
      <c r="ZI481" s="425"/>
      <c r="ZJ481" s="425"/>
      <c r="ZK481" s="425"/>
      <c r="ZL481" s="425"/>
      <c r="ZM481" s="425"/>
      <c r="ZN481" s="425"/>
      <c r="ZO481" s="425"/>
      <c r="ZP481" s="425"/>
      <c r="ZQ481" s="425"/>
      <c r="ZR481" s="425"/>
      <c r="ZS481" s="425"/>
      <c r="ZT481" s="425"/>
      <c r="ZU481" s="425"/>
      <c r="ZV481" s="425"/>
      <c r="ZW481" s="425"/>
      <c r="ZX481" s="425"/>
      <c r="ZY481" s="425"/>
      <c r="ZZ481" s="425"/>
      <c r="AAA481" s="425"/>
      <c r="AAB481" s="425"/>
      <c r="AAC481" s="425"/>
      <c r="AAD481" s="425"/>
      <c r="AAE481" s="425"/>
      <c r="AAF481" s="425"/>
      <c r="AAG481" s="425"/>
      <c r="AAH481" s="425"/>
      <c r="AAI481" s="425"/>
      <c r="AAJ481" s="425"/>
      <c r="AAK481" s="425"/>
      <c r="AAL481" s="425"/>
      <c r="AAM481" s="425"/>
      <c r="AAN481" s="425"/>
      <c r="AAO481" s="425"/>
      <c r="AAP481" s="425"/>
      <c r="AAQ481" s="425"/>
      <c r="AAR481" s="425"/>
      <c r="AAS481" s="425"/>
      <c r="AAT481" s="425"/>
      <c r="AAU481" s="425"/>
      <c r="AAV481" s="425"/>
      <c r="AAW481" s="425"/>
      <c r="AAX481" s="425"/>
      <c r="AAY481" s="425"/>
      <c r="AAZ481" s="425"/>
      <c r="ABA481" s="425"/>
      <c r="ABB481" s="425"/>
      <c r="ABC481" s="425"/>
      <c r="ABD481" s="425"/>
      <c r="ABE481" s="425"/>
      <c r="ABF481" s="425"/>
      <c r="ABG481" s="425"/>
      <c r="ABH481" s="425"/>
      <c r="ABI481" s="425"/>
      <c r="ABJ481" s="425"/>
      <c r="ABK481" s="425"/>
      <c r="ABL481" s="425"/>
      <c r="ABM481" s="425"/>
      <c r="ABN481" s="425"/>
      <c r="ABO481" s="425"/>
      <c r="ABP481" s="425"/>
      <c r="ABQ481" s="425"/>
      <c r="ABR481" s="425"/>
      <c r="ABS481" s="425"/>
      <c r="ABT481" s="425"/>
      <c r="ABU481" s="425"/>
      <c r="ABV481" s="425"/>
      <c r="ABW481" s="425"/>
      <c r="ABX481" s="425"/>
      <c r="ABY481" s="425"/>
      <c r="ABZ481" s="425"/>
      <c r="ACA481" s="425"/>
      <c r="ACB481" s="425"/>
      <c r="ACC481" s="425"/>
      <c r="ACD481" s="425"/>
      <c r="ACE481" s="425"/>
      <c r="ACF481" s="425"/>
      <c r="ACG481" s="425"/>
      <c r="ACH481" s="425"/>
      <c r="ACI481" s="425"/>
      <c r="ACJ481" s="425"/>
      <c r="ACK481" s="425"/>
      <c r="ACL481" s="425"/>
      <c r="ACM481" s="425"/>
      <c r="ACN481" s="425"/>
      <c r="ACO481" s="425"/>
      <c r="ACP481" s="425"/>
      <c r="ACQ481" s="425"/>
      <c r="ACR481" s="425"/>
      <c r="ACS481" s="425"/>
      <c r="ACT481" s="425"/>
      <c r="ACU481" s="425"/>
      <c r="ACV481" s="425"/>
      <c r="ACW481" s="425"/>
      <c r="ACX481" s="425"/>
      <c r="ACY481" s="425"/>
      <c r="ACZ481" s="425"/>
      <c r="ADA481" s="425"/>
      <c r="ADB481" s="425"/>
      <c r="ADC481" s="425"/>
      <c r="ADD481" s="425"/>
      <c r="ADE481" s="425"/>
      <c r="ADF481" s="425"/>
      <c r="ADG481" s="425"/>
      <c r="ADH481" s="425"/>
      <c r="ADI481" s="425"/>
      <c r="ADJ481" s="425"/>
      <c r="ADK481" s="425"/>
      <c r="ADL481" s="425"/>
      <c r="ADM481" s="425"/>
      <c r="ADN481" s="425"/>
      <c r="ADO481" s="425"/>
      <c r="ADP481" s="425"/>
      <c r="ADQ481" s="425"/>
      <c r="ADR481" s="425"/>
      <c r="ADS481" s="425"/>
      <c r="ADT481" s="425"/>
      <c r="ADU481" s="425"/>
      <c r="ADV481" s="425"/>
      <c r="ADW481" s="425"/>
      <c r="ADX481" s="425"/>
      <c r="ADY481" s="425"/>
      <c r="ADZ481" s="425"/>
      <c r="AEA481" s="425"/>
      <c r="AEB481" s="425"/>
      <c r="AEC481" s="425"/>
      <c r="AED481" s="425"/>
      <c r="AEE481" s="425"/>
      <c r="AEF481" s="425"/>
      <c r="AEG481" s="425"/>
      <c r="AEH481" s="425"/>
      <c r="AEI481" s="425"/>
      <c r="AEJ481" s="425"/>
      <c r="AEK481" s="425"/>
      <c r="AEL481" s="425"/>
      <c r="AEM481" s="425"/>
      <c r="AEN481" s="425"/>
      <c r="AEO481" s="425"/>
      <c r="AEP481" s="425"/>
      <c r="AEQ481" s="425"/>
      <c r="AER481" s="425"/>
      <c r="AES481" s="425"/>
      <c r="AET481" s="425"/>
      <c r="AEU481" s="425"/>
      <c r="AEV481" s="425"/>
      <c r="AEW481" s="425"/>
      <c r="AEX481" s="425"/>
      <c r="AEY481" s="425"/>
      <c r="AEZ481" s="425"/>
      <c r="AFA481" s="425"/>
      <c r="AFB481" s="425"/>
      <c r="AFC481" s="425"/>
      <c r="AFD481" s="425"/>
      <c r="AFE481" s="425"/>
      <c r="AFF481" s="425"/>
      <c r="AFG481" s="425"/>
      <c r="AFH481" s="425"/>
      <c r="AFI481" s="425"/>
      <c r="AFJ481" s="425"/>
      <c r="AFK481" s="425"/>
      <c r="AFL481" s="425"/>
      <c r="AFM481" s="425"/>
      <c r="AFN481" s="425"/>
      <c r="AFO481" s="425"/>
      <c r="AFP481" s="425"/>
      <c r="AFQ481" s="425"/>
      <c r="AFR481" s="425"/>
      <c r="AFS481" s="425"/>
      <c r="AFT481" s="425"/>
      <c r="AFU481" s="425"/>
      <c r="AFV481" s="425"/>
      <c r="AFW481" s="425"/>
      <c r="AFX481" s="425"/>
      <c r="AFY481" s="425"/>
      <c r="AFZ481" s="425"/>
      <c r="AGA481" s="425"/>
      <c r="AGB481" s="425"/>
      <c r="AGC481" s="425"/>
      <c r="AGD481" s="425"/>
      <c r="AGE481" s="425"/>
      <c r="AGF481" s="425"/>
      <c r="AGG481" s="425"/>
      <c r="AGH481" s="425"/>
      <c r="AGI481" s="425"/>
      <c r="AGJ481" s="425"/>
      <c r="AGK481" s="425"/>
      <c r="AGL481" s="425"/>
      <c r="AGM481" s="425"/>
      <c r="AGN481" s="425"/>
      <c r="AGO481" s="425"/>
      <c r="AGP481" s="425"/>
      <c r="AGQ481" s="425"/>
      <c r="AGR481" s="425"/>
      <c r="AGS481" s="425"/>
      <c r="AGT481" s="425"/>
      <c r="AGU481" s="425"/>
      <c r="AGV481" s="425"/>
      <c r="AGW481" s="425"/>
      <c r="AGX481" s="425"/>
      <c r="AGY481" s="425"/>
      <c r="AGZ481" s="425"/>
      <c r="AHA481" s="425"/>
      <c r="AHB481" s="425"/>
      <c r="AHC481" s="425"/>
      <c r="AHD481" s="425"/>
      <c r="AHE481" s="425"/>
      <c r="AHF481" s="425"/>
      <c r="AHG481" s="425"/>
      <c r="AHH481" s="425"/>
      <c r="AHI481" s="425"/>
      <c r="AHJ481" s="425"/>
      <c r="AHK481" s="425"/>
      <c r="AHL481" s="425"/>
      <c r="AHM481" s="425"/>
      <c r="AHN481" s="425"/>
      <c r="AHO481" s="425"/>
      <c r="AHP481" s="425"/>
      <c r="AHQ481" s="425"/>
      <c r="AHR481" s="425"/>
      <c r="AHS481" s="425"/>
      <c r="AHT481" s="425"/>
      <c r="AHU481" s="425"/>
      <c r="AHV481" s="425"/>
      <c r="AHW481" s="425"/>
      <c r="AHX481" s="425"/>
      <c r="AHY481" s="425"/>
      <c r="AHZ481" s="425"/>
      <c r="AIA481" s="425"/>
      <c r="AIB481" s="425"/>
      <c r="AIC481" s="425"/>
      <c r="AID481" s="425"/>
      <c r="AIE481" s="425"/>
      <c r="AIF481" s="425"/>
      <c r="AIG481" s="425"/>
      <c r="AIH481" s="425"/>
      <c r="AII481" s="425"/>
      <c r="AIJ481" s="425"/>
      <c r="AIK481" s="425"/>
      <c r="AIL481" s="425"/>
      <c r="AIM481" s="425"/>
      <c r="AIN481" s="425"/>
      <c r="AIO481" s="425"/>
      <c r="AIP481" s="425"/>
      <c r="AIQ481" s="425"/>
      <c r="AIR481" s="425"/>
      <c r="AIS481" s="425"/>
      <c r="AIT481" s="425"/>
      <c r="AIU481" s="425"/>
      <c r="AIV481" s="425"/>
      <c r="AIW481" s="425"/>
      <c r="AIX481" s="425"/>
      <c r="AIY481" s="425"/>
      <c r="AIZ481" s="425"/>
      <c r="AJA481" s="425"/>
      <c r="AJB481" s="425"/>
      <c r="AJC481" s="425"/>
      <c r="AJD481" s="425"/>
      <c r="AJE481" s="425"/>
      <c r="AJF481" s="425"/>
      <c r="AJG481" s="425"/>
      <c r="AJH481" s="425"/>
      <c r="AJI481" s="425"/>
      <c r="AJJ481" s="425"/>
      <c r="AJK481" s="425"/>
      <c r="AJL481" s="425"/>
      <c r="AJM481" s="425"/>
      <c r="AJN481" s="425"/>
      <c r="AJO481" s="425"/>
      <c r="AJP481" s="425"/>
      <c r="AJQ481" s="425"/>
      <c r="AJR481" s="425"/>
      <c r="AJS481" s="425"/>
      <c r="AJT481" s="425"/>
      <c r="AJU481" s="425"/>
      <c r="AJV481" s="425"/>
      <c r="AJW481" s="425"/>
      <c r="AJX481" s="425"/>
      <c r="AJY481" s="425"/>
      <c r="AJZ481" s="425"/>
      <c r="AKA481" s="425"/>
      <c r="AKB481" s="425"/>
      <c r="AKC481" s="425"/>
      <c r="AKD481" s="425"/>
      <c r="AKE481" s="425"/>
      <c r="AKF481" s="425"/>
      <c r="AKG481" s="425"/>
      <c r="AKH481" s="425"/>
      <c r="AKI481" s="425"/>
      <c r="AKJ481" s="425"/>
      <c r="AKK481" s="425"/>
      <c r="AKL481" s="425"/>
      <c r="AKM481" s="425"/>
      <c r="AKN481" s="425"/>
      <c r="AKO481" s="425"/>
      <c r="AKP481" s="425"/>
      <c r="AKQ481" s="425"/>
      <c r="AKR481" s="425"/>
      <c r="AKS481" s="425"/>
      <c r="AKT481" s="425"/>
      <c r="AKU481" s="425"/>
      <c r="AKV481" s="425"/>
      <c r="AKW481" s="425"/>
      <c r="AKX481" s="425"/>
      <c r="AKY481" s="425"/>
      <c r="AKZ481" s="425"/>
      <c r="ALA481" s="425"/>
      <c r="ALB481" s="425"/>
      <c r="ALC481" s="425"/>
      <c r="ALD481" s="425"/>
      <c r="ALE481" s="425"/>
      <c r="ALF481" s="425"/>
      <c r="ALG481" s="425"/>
      <c r="ALH481" s="425"/>
      <c r="ALI481" s="425"/>
      <c r="ALJ481" s="425"/>
      <c r="ALK481" s="425"/>
      <c r="ALL481" s="425"/>
      <c r="ALM481" s="425"/>
      <c r="ALN481" s="425"/>
      <c r="ALO481" s="425"/>
      <c r="ALP481" s="425"/>
      <c r="ALQ481" s="425"/>
      <c r="ALR481" s="425"/>
      <c r="ALS481" s="425"/>
      <c r="ALT481" s="425"/>
      <c r="ALU481" s="425"/>
      <c r="ALV481" s="425"/>
      <c r="ALW481" s="425"/>
      <c r="ALX481" s="425"/>
      <c r="ALY481" s="425"/>
      <c r="ALZ481" s="425"/>
      <c r="AMA481" s="425"/>
      <c r="AMB481" s="425"/>
      <c r="AMC481" s="425"/>
      <c r="AMD481" s="425"/>
      <c r="AME481" s="425"/>
      <c r="AMF481" s="425"/>
      <c r="AMG481" s="425"/>
      <c r="AMH481" s="425"/>
      <c r="AMI481" s="425"/>
      <c r="AMJ481" s="425"/>
      <c r="AMK481" s="425"/>
      <c r="AML481" s="425"/>
      <c r="AMM481" s="425"/>
      <c r="AMN481" s="425"/>
      <c r="AMO481" s="425"/>
      <c r="AMP481" s="425"/>
      <c r="AMQ481" s="425"/>
      <c r="AMR481" s="425"/>
      <c r="AMS481" s="425"/>
      <c r="AMT481" s="425"/>
      <c r="AMU481" s="425"/>
      <c r="AMV481" s="425"/>
      <c r="AMW481" s="425"/>
      <c r="AMX481" s="425"/>
      <c r="AMY481" s="425"/>
      <c r="AMZ481" s="425"/>
      <c r="ANA481" s="425"/>
      <c r="ANB481" s="425"/>
      <c r="ANC481" s="425"/>
      <c r="AND481" s="425"/>
      <c r="ANE481" s="425"/>
      <c r="ANF481" s="425"/>
      <c r="ANG481" s="425"/>
      <c r="ANH481" s="425"/>
      <c r="ANI481" s="425"/>
      <c r="ANJ481" s="425"/>
      <c r="ANK481" s="425"/>
      <c r="ANL481" s="425"/>
      <c r="ANM481" s="425"/>
      <c r="ANN481" s="425"/>
      <c r="ANO481" s="425"/>
      <c r="ANP481" s="425"/>
      <c r="ANQ481" s="425"/>
      <c r="ANR481" s="425"/>
      <c r="ANS481" s="425"/>
      <c r="ANT481" s="425"/>
      <c r="ANU481" s="425"/>
      <c r="ANV481" s="425"/>
      <c r="ANW481" s="425"/>
      <c r="ANX481" s="425"/>
      <c r="ANY481" s="425"/>
      <c r="ANZ481" s="425"/>
      <c r="AOA481" s="425"/>
      <c r="AOB481" s="425"/>
      <c r="AOC481" s="425"/>
      <c r="AOD481" s="425"/>
      <c r="AOE481" s="425"/>
      <c r="AOF481" s="425"/>
      <c r="AOG481" s="425"/>
      <c r="AOH481" s="425"/>
      <c r="AOI481" s="425"/>
      <c r="AOJ481" s="425"/>
      <c r="AOK481" s="425"/>
      <c r="AOL481" s="425"/>
      <c r="AOM481" s="425"/>
      <c r="AON481" s="425"/>
      <c r="AOO481" s="425"/>
      <c r="AOP481" s="425"/>
      <c r="AOQ481" s="425"/>
      <c r="AOR481" s="425"/>
      <c r="AOS481" s="425"/>
      <c r="AOT481" s="425"/>
      <c r="AOU481" s="425"/>
      <c r="AOV481" s="425"/>
      <c r="AOW481" s="425"/>
      <c r="AOX481" s="425"/>
      <c r="AOY481" s="425"/>
      <c r="AOZ481" s="425"/>
      <c r="APA481" s="425"/>
      <c r="APB481" s="425"/>
      <c r="APC481" s="425"/>
      <c r="APD481" s="425"/>
      <c r="APE481" s="425"/>
      <c r="APF481" s="425"/>
      <c r="APG481" s="425"/>
      <c r="APH481" s="425"/>
      <c r="API481" s="425"/>
      <c r="APJ481" s="425"/>
      <c r="APK481" s="425"/>
      <c r="APL481" s="425"/>
      <c r="APM481" s="425"/>
      <c r="APN481" s="425"/>
      <c r="APO481" s="425"/>
      <c r="APP481" s="425"/>
      <c r="APQ481" s="425"/>
      <c r="APR481" s="425"/>
      <c r="APS481" s="425"/>
      <c r="APT481" s="425"/>
      <c r="APU481" s="425"/>
      <c r="APV481" s="425"/>
      <c r="APW481" s="425"/>
      <c r="APX481" s="425"/>
      <c r="APY481" s="425"/>
      <c r="APZ481" s="425"/>
      <c r="AQA481" s="425"/>
      <c r="AQB481" s="425"/>
      <c r="AQC481" s="425"/>
      <c r="AQD481" s="425"/>
      <c r="AQE481" s="425"/>
      <c r="AQF481" s="425"/>
      <c r="AQG481" s="425"/>
      <c r="AQH481" s="425"/>
      <c r="AQI481" s="425"/>
      <c r="AQJ481" s="425"/>
      <c r="AQK481" s="425"/>
      <c r="AQL481" s="425"/>
      <c r="AQM481" s="425"/>
      <c r="AQN481" s="425"/>
      <c r="AQO481" s="425"/>
      <c r="AQP481" s="425"/>
      <c r="AQQ481" s="425"/>
      <c r="AQR481" s="425"/>
      <c r="AQS481" s="425"/>
      <c r="AQT481" s="425"/>
      <c r="AQU481" s="425"/>
      <c r="AQV481" s="425"/>
      <c r="AQW481" s="425"/>
      <c r="AQX481" s="425"/>
      <c r="AQY481" s="425"/>
      <c r="AQZ481" s="425"/>
      <c r="ARA481" s="425"/>
      <c r="ARB481" s="425"/>
      <c r="ARC481" s="425"/>
      <c r="ARD481" s="425"/>
      <c r="ARE481" s="425"/>
      <c r="ARF481" s="425"/>
      <c r="ARG481" s="425"/>
      <c r="ARH481" s="425"/>
      <c r="ARI481" s="425"/>
      <c r="ARJ481" s="425"/>
      <c r="ARK481" s="425"/>
      <c r="ARL481" s="425"/>
      <c r="ARM481" s="425"/>
      <c r="ARN481" s="425"/>
      <c r="ARO481" s="425"/>
      <c r="ARP481" s="425"/>
      <c r="ARQ481" s="425"/>
      <c r="ARR481" s="425"/>
      <c r="ARS481" s="425"/>
      <c r="ART481" s="425"/>
      <c r="ARU481" s="425"/>
      <c r="ARV481" s="425"/>
      <c r="ARW481" s="425"/>
      <c r="ARX481" s="425"/>
      <c r="ARY481" s="425"/>
      <c r="ARZ481" s="425"/>
      <c r="ASA481" s="425"/>
      <c r="ASB481" s="425"/>
      <c r="ASC481" s="425"/>
      <c r="ASD481" s="425"/>
      <c r="ASE481" s="425"/>
      <c r="ASF481" s="425"/>
      <c r="ASG481" s="425"/>
      <c r="ASH481" s="425"/>
      <c r="ASI481" s="425"/>
      <c r="ASJ481" s="425"/>
      <c r="ASK481" s="425"/>
      <c r="ASL481" s="425"/>
      <c r="ASM481" s="425"/>
      <c r="ASN481" s="425"/>
      <c r="ASO481" s="425"/>
      <c r="ASP481" s="425"/>
      <c r="ASQ481" s="425"/>
      <c r="ASR481" s="425"/>
      <c r="ASS481" s="425"/>
      <c r="AST481" s="425"/>
      <c r="ASU481" s="425"/>
      <c r="ASV481" s="425"/>
      <c r="ASW481" s="425"/>
      <c r="ASX481" s="425"/>
      <c r="ASY481" s="425"/>
      <c r="ASZ481" s="425"/>
      <c r="ATA481" s="425"/>
      <c r="ATB481" s="425"/>
      <c r="ATC481" s="425"/>
      <c r="ATD481" s="425"/>
      <c r="ATE481" s="425"/>
      <c r="ATF481" s="425"/>
      <c r="ATG481" s="425"/>
      <c r="ATH481" s="425"/>
      <c r="ATI481" s="425"/>
      <c r="ATJ481" s="425"/>
      <c r="ATK481" s="425"/>
      <c r="ATL481" s="425"/>
      <c r="ATM481" s="425"/>
      <c r="ATN481" s="425"/>
      <c r="ATO481" s="425"/>
      <c r="ATP481" s="425"/>
      <c r="ATQ481" s="425"/>
      <c r="ATR481" s="425"/>
      <c r="ATS481" s="425"/>
      <c r="ATT481" s="425"/>
      <c r="ATU481" s="425"/>
      <c r="ATV481" s="425"/>
      <c r="ATW481" s="425"/>
      <c r="ATX481" s="425"/>
      <c r="ATY481" s="425"/>
      <c r="ATZ481" s="425"/>
      <c r="AUA481" s="425"/>
      <c r="AUB481" s="425"/>
      <c r="AUC481" s="425"/>
      <c r="AUD481" s="425"/>
      <c r="AUE481" s="425"/>
      <c r="AUF481" s="425"/>
      <c r="AUG481" s="425"/>
      <c r="AUH481" s="425"/>
      <c r="AUI481" s="425"/>
      <c r="AUJ481" s="425"/>
      <c r="AUK481" s="425"/>
      <c r="AUL481" s="425"/>
      <c r="AUM481" s="425"/>
      <c r="AUN481" s="425"/>
      <c r="AUO481" s="425"/>
      <c r="AUP481" s="425"/>
      <c r="AUQ481" s="425"/>
      <c r="AUR481" s="425"/>
      <c r="AUS481" s="425"/>
      <c r="AUT481" s="425"/>
      <c r="AUU481" s="425"/>
      <c r="AUV481" s="425"/>
      <c r="AUW481" s="425"/>
      <c r="AUX481" s="425"/>
      <c r="AUY481" s="425"/>
      <c r="AUZ481" s="425"/>
      <c r="AVA481" s="425"/>
      <c r="AVB481" s="425"/>
      <c r="AVC481" s="425"/>
      <c r="AVD481" s="425"/>
      <c r="AVE481" s="425"/>
      <c r="AVF481" s="425"/>
      <c r="AVG481" s="425"/>
      <c r="AVH481" s="425"/>
      <c r="AVI481" s="425"/>
      <c r="AVJ481" s="425"/>
      <c r="AVK481" s="425"/>
      <c r="AVL481" s="425"/>
      <c r="AVM481" s="425"/>
      <c r="AVN481" s="425"/>
      <c r="AVO481" s="425"/>
      <c r="AVP481" s="425"/>
      <c r="AVQ481" s="425"/>
      <c r="AVR481" s="425"/>
      <c r="AVS481" s="425"/>
      <c r="AVT481" s="425"/>
      <c r="AVU481" s="425"/>
      <c r="AVV481" s="425"/>
      <c r="AVW481" s="425"/>
      <c r="AVX481" s="425"/>
      <c r="AVY481" s="425"/>
      <c r="AVZ481" s="425"/>
      <c r="AWA481" s="425"/>
      <c r="AWB481" s="425"/>
      <c r="AWC481" s="425"/>
      <c r="AWD481" s="425"/>
      <c r="AWE481" s="425"/>
      <c r="AWF481" s="425"/>
      <c r="AWG481" s="425"/>
      <c r="AWH481" s="425"/>
      <c r="AWI481" s="425"/>
      <c r="AWJ481" s="425"/>
      <c r="AWK481" s="425"/>
      <c r="AWL481" s="425"/>
      <c r="AWM481" s="425"/>
      <c r="AWN481" s="425"/>
      <c r="AWO481" s="425"/>
      <c r="AWP481" s="425"/>
      <c r="AWQ481" s="425"/>
      <c r="AWR481" s="425"/>
      <c r="AWS481" s="425"/>
      <c r="AWT481" s="425"/>
      <c r="AWU481" s="425"/>
      <c r="AWV481" s="425"/>
      <c r="AWW481" s="425"/>
      <c r="AWX481" s="425"/>
      <c r="AWY481" s="425"/>
      <c r="AWZ481" s="425"/>
      <c r="AXA481" s="425"/>
      <c r="AXB481" s="425"/>
      <c r="AXC481" s="425"/>
      <c r="AXD481" s="425"/>
      <c r="AXE481" s="425"/>
      <c r="AXF481" s="425"/>
      <c r="AXG481" s="425"/>
      <c r="AXH481" s="425"/>
      <c r="AXI481" s="425"/>
      <c r="AXJ481" s="425"/>
      <c r="AXK481" s="425"/>
      <c r="AXL481" s="425"/>
      <c r="AXM481" s="425"/>
      <c r="AXN481" s="425"/>
      <c r="AXO481" s="425"/>
      <c r="AXP481" s="425"/>
      <c r="AXQ481" s="425"/>
      <c r="AXR481" s="425"/>
      <c r="AXS481" s="425"/>
      <c r="AXT481" s="425"/>
      <c r="AXU481" s="425"/>
      <c r="AXV481" s="425"/>
      <c r="AXW481" s="425"/>
      <c r="AXX481" s="425"/>
      <c r="AXY481" s="425"/>
      <c r="AXZ481" s="425"/>
      <c r="AYA481" s="425"/>
      <c r="AYB481" s="425"/>
      <c r="AYC481" s="425"/>
      <c r="AYD481" s="425"/>
      <c r="AYE481" s="425"/>
      <c r="AYF481" s="425"/>
      <c r="AYG481" s="425"/>
      <c r="AYH481" s="425"/>
      <c r="AYI481" s="425"/>
      <c r="AYJ481" s="425"/>
      <c r="AYK481" s="425"/>
      <c r="AYL481" s="425"/>
      <c r="AYM481" s="425"/>
      <c r="AYN481" s="425"/>
      <c r="AYO481" s="425"/>
      <c r="AYP481" s="425"/>
      <c r="AYQ481" s="425"/>
      <c r="AYR481" s="425"/>
      <c r="AYS481" s="425"/>
      <c r="AYT481" s="425"/>
      <c r="AYU481" s="425"/>
      <c r="AYV481" s="425"/>
      <c r="AYW481" s="425"/>
      <c r="AYX481" s="425"/>
      <c r="AYY481" s="425"/>
      <c r="AYZ481" s="425"/>
      <c r="AZA481" s="425"/>
      <c r="AZB481" s="425"/>
      <c r="AZC481" s="425"/>
      <c r="AZD481" s="425"/>
      <c r="AZE481" s="425"/>
      <c r="AZF481" s="425"/>
      <c r="AZG481" s="425"/>
      <c r="AZH481" s="425"/>
      <c r="AZI481" s="425"/>
      <c r="AZJ481" s="425"/>
      <c r="AZK481" s="425"/>
      <c r="AZL481" s="425"/>
      <c r="AZM481" s="425"/>
      <c r="AZN481" s="425"/>
      <c r="AZO481" s="425"/>
      <c r="AZP481" s="425"/>
      <c r="AZQ481" s="425"/>
      <c r="AZR481" s="425"/>
      <c r="AZS481" s="425"/>
      <c r="AZT481" s="425"/>
      <c r="AZU481" s="425"/>
      <c r="AZV481" s="425"/>
      <c r="AZW481" s="425"/>
      <c r="AZX481" s="425"/>
      <c r="AZY481" s="425"/>
      <c r="AZZ481" s="425"/>
      <c r="BAA481" s="425"/>
      <c r="BAB481" s="425"/>
      <c r="BAC481" s="425"/>
      <c r="BAD481" s="425"/>
      <c r="BAE481" s="425"/>
      <c r="BAF481" s="425"/>
      <c r="BAG481" s="425"/>
      <c r="BAH481" s="425"/>
      <c r="BAI481" s="425"/>
      <c r="BAJ481" s="425"/>
      <c r="BAK481" s="425"/>
      <c r="BAL481" s="425"/>
      <c r="BAM481" s="425"/>
      <c r="BAN481" s="425"/>
      <c r="BAO481" s="425"/>
      <c r="BAP481" s="425"/>
      <c r="BAQ481" s="425"/>
      <c r="BAR481" s="425"/>
      <c r="BAS481" s="425"/>
      <c r="BAT481" s="425"/>
      <c r="BAU481" s="425"/>
      <c r="BAV481" s="425"/>
      <c r="BAW481" s="425"/>
      <c r="BAX481" s="425"/>
      <c r="BAY481" s="425"/>
      <c r="BAZ481" s="425"/>
      <c r="BBA481" s="425"/>
      <c r="BBB481" s="425"/>
      <c r="BBC481" s="425"/>
      <c r="BBD481" s="425"/>
      <c r="BBE481" s="425"/>
      <c r="BBF481" s="425"/>
      <c r="BBG481" s="425"/>
      <c r="BBH481" s="425"/>
      <c r="BBI481" s="425"/>
      <c r="BBJ481" s="425"/>
      <c r="BBK481" s="425"/>
      <c r="BBL481" s="425"/>
      <c r="BBM481" s="425"/>
      <c r="BBN481" s="425"/>
      <c r="BBO481" s="425"/>
      <c r="BBP481" s="425"/>
      <c r="BBQ481" s="425"/>
      <c r="BBR481" s="425"/>
      <c r="BBS481" s="425"/>
      <c r="BBT481" s="425"/>
      <c r="BBU481" s="425"/>
      <c r="BBV481" s="425"/>
      <c r="BBW481" s="425"/>
      <c r="BBX481" s="425"/>
      <c r="BBY481" s="425"/>
      <c r="BBZ481" s="425"/>
      <c r="BCA481" s="425"/>
      <c r="BCB481" s="425"/>
      <c r="BCC481" s="425"/>
      <c r="BCD481" s="425"/>
      <c r="BCE481" s="425"/>
      <c r="BCF481" s="425"/>
      <c r="BCG481" s="425"/>
      <c r="BCH481" s="425"/>
      <c r="BCI481" s="425"/>
      <c r="BCJ481" s="425"/>
      <c r="BCK481" s="425"/>
      <c r="BCL481" s="425"/>
      <c r="BCM481" s="425"/>
      <c r="BCN481" s="425"/>
      <c r="BCO481" s="425"/>
      <c r="BCP481" s="425"/>
      <c r="BCQ481" s="425"/>
      <c r="BCR481" s="425"/>
      <c r="BCS481" s="425"/>
      <c r="BCT481" s="425"/>
      <c r="BCU481" s="425"/>
      <c r="BCV481" s="425"/>
      <c r="BCW481" s="425"/>
      <c r="BCX481" s="425"/>
      <c r="BCY481" s="425"/>
      <c r="BCZ481" s="425"/>
      <c r="BDA481" s="425"/>
      <c r="BDB481" s="425"/>
      <c r="BDC481" s="425"/>
      <c r="BDD481" s="425"/>
      <c r="BDE481" s="425"/>
      <c r="BDF481" s="425"/>
      <c r="BDG481" s="425"/>
      <c r="BDH481" s="425"/>
      <c r="BDI481" s="425"/>
      <c r="BDJ481" s="425"/>
      <c r="BDK481" s="425"/>
      <c r="BDL481" s="425"/>
      <c r="BDM481" s="425"/>
      <c r="BDN481" s="425"/>
      <c r="BDO481" s="425"/>
      <c r="BDP481" s="425"/>
      <c r="BDQ481" s="425"/>
      <c r="BDR481" s="425"/>
      <c r="BDS481" s="425"/>
      <c r="BDT481" s="425"/>
      <c r="BDU481" s="425"/>
      <c r="BDV481" s="425"/>
      <c r="BDW481" s="425"/>
      <c r="BDX481" s="425"/>
      <c r="BDY481" s="425"/>
      <c r="BDZ481" s="425"/>
      <c r="BEA481" s="425"/>
      <c r="BEB481" s="425"/>
      <c r="BEC481" s="425"/>
      <c r="BED481" s="425"/>
      <c r="BEE481" s="425"/>
      <c r="BEF481" s="425"/>
      <c r="BEG481" s="425"/>
      <c r="BEH481" s="425"/>
      <c r="BEI481" s="425"/>
      <c r="BEJ481" s="425"/>
      <c r="BEK481" s="425"/>
      <c r="BEL481" s="425"/>
      <c r="BEM481" s="425"/>
      <c r="BEN481" s="425"/>
      <c r="BEO481" s="425"/>
      <c r="BEP481" s="425"/>
      <c r="BEQ481" s="425"/>
      <c r="BER481" s="425"/>
      <c r="BES481" s="425"/>
      <c r="BET481" s="425"/>
      <c r="BEU481" s="425"/>
      <c r="BEV481" s="425"/>
      <c r="BEW481" s="425"/>
      <c r="BEX481" s="425"/>
      <c r="BEY481" s="425"/>
      <c r="BEZ481" s="425"/>
      <c r="BFA481" s="425"/>
      <c r="BFB481" s="425"/>
      <c r="BFC481" s="425"/>
      <c r="BFD481" s="425"/>
      <c r="BFE481" s="425"/>
      <c r="BFF481" s="425"/>
      <c r="BFG481" s="425"/>
      <c r="BFH481" s="425"/>
      <c r="BFI481" s="425"/>
      <c r="BFJ481" s="425"/>
      <c r="BFK481" s="425"/>
      <c r="BFL481" s="425"/>
      <c r="BFM481" s="425"/>
      <c r="BFN481" s="425"/>
      <c r="BFO481" s="425"/>
      <c r="BFP481" s="425"/>
      <c r="BFQ481" s="425"/>
      <c r="BFR481" s="425"/>
      <c r="BFS481" s="425"/>
      <c r="BFT481" s="425"/>
      <c r="BFU481" s="425"/>
      <c r="BFV481" s="425"/>
      <c r="BFW481" s="425"/>
      <c r="BFX481" s="425"/>
      <c r="BFY481" s="425"/>
      <c r="BFZ481" s="425"/>
      <c r="BGA481" s="425"/>
      <c r="BGB481" s="425"/>
      <c r="BGC481" s="425"/>
      <c r="BGD481" s="425"/>
      <c r="BGE481" s="425"/>
      <c r="BGF481" s="425"/>
      <c r="BGG481" s="425"/>
      <c r="BGH481" s="425"/>
      <c r="BGI481" s="425"/>
      <c r="BGJ481" s="425"/>
      <c r="BGK481" s="425"/>
      <c r="BGL481" s="425"/>
      <c r="BGM481" s="425"/>
      <c r="BGN481" s="425"/>
      <c r="BGO481" s="425"/>
      <c r="BGP481" s="425"/>
      <c r="BGQ481" s="425"/>
      <c r="BGR481" s="425"/>
      <c r="BGS481" s="425"/>
      <c r="BGT481" s="425"/>
      <c r="BGU481" s="425"/>
      <c r="BGV481" s="425"/>
      <c r="BGW481" s="425"/>
      <c r="BGX481" s="425"/>
      <c r="BGY481" s="425"/>
      <c r="BGZ481" s="425"/>
      <c r="BHA481" s="425"/>
      <c r="BHB481" s="425"/>
      <c r="BHC481" s="425"/>
      <c r="BHD481" s="425"/>
      <c r="BHE481" s="425"/>
      <c r="BHF481" s="425"/>
      <c r="BHG481" s="425"/>
      <c r="BHH481" s="425"/>
      <c r="BHI481" s="425"/>
      <c r="BHJ481" s="425"/>
      <c r="BHK481" s="425"/>
      <c r="BHL481" s="425"/>
      <c r="BHM481" s="425"/>
      <c r="BHN481" s="425"/>
      <c r="BHO481" s="425"/>
      <c r="BHP481" s="425"/>
      <c r="BHQ481" s="425"/>
      <c r="BHR481" s="425"/>
      <c r="BHS481" s="425"/>
      <c r="BHT481" s="425"/>
      <c r="BHU481" s="425"/>
      <c r="BHV481" s="425"/>
      <c r="BHW481" s="425"/>
      <c r="BHX481" s="425"/>
      <c r="BHY481" s="425"/>
      <c r="BHZ481" s="425"/>
      <c r="BIA481" s="425"/>
      <c r="BIB481" s="425"/>
      <c r="BIC481" s="425"/>
      <c r="BID481" s="425"/>
      <c r="BIE481" s="425"/>
      <c r="BIF481" s="425"/>
      <c r="BIG481" s="425"/>
      <c r="BIH481" s="425"/>
      <c r="BII481" s="425"/>
      <c r="BIJ481" s="425"/>
      <c r="BIK481" s="425"/>
      <c r="BIL481" s="425"/>
      <c r="BIM481" s="425"/>
      <c r="BIN481" s="425"/>
      <c r="BIO481" s="425"/>
      <c r="BIP481" s="425"/>
      <c r="BIQ481" s="425"/>
      <c r="BIR481" s="425"/>
      <c r="BIS481" s="425"/>
      <c r="BIT481" s="425"/>
      <c r="BIU481" s="425"/>
      <c r="BIV481" s="425"/>
      <c r="BIW481" s="425"/>
      <c r="BIX481" s="425"/>
      <c r="BIY481" s="425"/>
      <c r="BIZ481" s="425"/>
      <c r="BJA481" s="425"/>
      <c r="BJB481" s="425"/>
      <c r="BJC481" s="425"/>
      <c r="BJD481" s="425"/>
      <c r="BJE481" s="425"/>
      <c r="BJF481" s="425"/>
      <c r="BJG481" s="425"/>
      <c r="BJH481" s="425"/>
      <c r="BJI481" s="425"/>
      <c r="BJJ481" s="425"/>
      <c r="BJK481" s="425"/>
      <c r="BJL481" s="425"/>
      <c r="BJM481" s="425"/>
      <c r="BJN481" s="425"/>
      <c r="BJO481" s="425"/>
      <c r="BJP481" s="425"/>
      <c r="BJQ481" s="425"/>
      <c r="BJR481" s="425"/>
      <c r="BJS481" s="425"/>
      <c r="BJT481" s="425"/>
      <c r="BJU481" s="425"/>
      <c r="BJV481" s="425"/>
      <c r="BJW481" s="425"/>
      <c r="BJX481" s="425"/>
      <c r="BJY481" s="425"/>
      <c r="BJZ481" s="425"/>
      <c r="BKA481" s="425"/>
      <c r="BKB481" s="425"/>
      <c r="BKC481" s="425"/>
      <c r="BKD481" s="425"/>
      <c r="BKE481" s="425"/>
      <c r="BKF481" s="425"/>
      <c r="BKG481" s="425"/>
      <c r="BKH481" s="425"/>
      <c r="BKI481" s="425"/>
      <c r="BKJ481" s="425"/>
      <c r="BKK481" s="425"/>
      <c r="BKL481" s="425"/>
      <c r="BKM481" s="425"/>
      <c r="BKN481" s="425"/>
      <c r="BKO481" s="425"/>
      <c r="BKP481" s="425"/>
      <c r="BKQ481" s="425"/>
      <c r="BKR481" s="425"/>
      <c r="BKS481" s="425"/>
      <c r="BKT481" s="425"/>
      <c r="BKU481" s="425"/>
      <c r="BKV481" s="425"/>
      <c r="BKW481" s="425"/>
      <c r="BKX481" s="425"/>
      <c r="BKY481" s="425"/>
      <c r="BKZ481" s="425"/>
      <c r="BLA481" s="425"/>
      <c r="BLB481" s="425"/>
      <c r="BLC481" s="425"/>
      <c r="BLD481" s="425"/>
      <c r="BLE481" s="425"/>
      <c r="BLF481" s="425"/>
      <c r="BLG481" s="425"/>
      <c r="BLH481" s="425"/>
      <c r="BLI481" s="425"/>
      <c r="BLJ481" s="425"/>
      <c r="BLK481" s="425"/>
      <c r="BLL481" s="425"/>
      <c r="BLM481" s="425"/>
      <c r="BLN481" s="425"/>
      <c r="BLO481" s="425"/>
      <c r="BLP481" s="425"/>
      <c r="BLQ481" s="425"/>
      <c r="BLR481" s="425"/>
      <c r="BLS481" s="425"/>
      <c r="BLT481" s="425"/>
      <c r="BLU481" s="425"/>
      <c r="BLV481" s="425"/>
      <c r="BLW481" s="425"/>
      <c r="BLX481" s="425"/>
      <c r="BLY481" s="425"/>
      <c r="BLZ481" s="425"/>
      <c r="BMA481" s="425"/>
      <c r="BMB481" s="425"/>
      <c r="BMC481" s="425"/>
      <c r="BMD481" s="425"/>
      <c r="BME481" s="425"/>
      <c r="BMF481" s="425"/>
      <c r="BMG481" s="425"/>
      <c r="BMH481" s="425"/>
      <c r="BMI481" s="425"/>
      <c r="BMJ481" s="425"/>
      <c r="BMK481" s="425"/>
      <c r="BML481" s="425"/>
      <c r="BMM481" s="425"/>
      <c r="BMN481" s="425"/>
      <c r="BMO481" s="425"/>
      <c r="BMP481" s="425"/>
      <c r="BMQ481" s="425"/>
      <c r="BMR481" s="425"/>
      <c r="BMS481" s="425"/>
      <c r="BMT481" s="425"/>
      <c r="BMU481" s="425"/>
      <c r="BMV481" s="425"/>
      <c r="BMW481" s="425"/>
      <c r="BMX481" s="425"/>
      <c r="BMY481" s="425"/>
      <c r="BMZ481" s="425"/>
      <c r="BNA481" s="425"/>
      <c r="BNB481" s="425"/>
      <c r="BNC481" s="425"/>
      <c r="BND481" s="425"/>
      <c r="BNE481" s="425"/>
      <c r="BNF481" s="425"/>
      <c r="BNG481" s="425"/>
      <c r="BNH481" s="425"/>
      <c r="BNI481" s="425"/>
      <c r="BNJ481" s="425"/>
      <c r="BNK481" s="425"/>
      <c r="BNL481" s="425"/>
      <c r="BNM481" s="425"/>
      <c r="BNN481" s="425"/>
      <c r="BNO481" s="425"/>
      <c r="BNP481" s="425"/>
      <c r="BNQ481" s="425"/>
      <c r="BNR481" s="425"/>
      <c r="BNS481" s="425"/>
      <c r="BNT481" s="425"/>
      <c r="BNU481" s="425"/>
      <c r="BNV481" s="425"/>
      <c r="BNW481" s="425"/>
      <c r="BNX481" s="425"/>
      <c r="BNY481" s="425"/>
      <c r="BNZ481" s="425"/>
      <c r="BOA481" s="425"/>
      <c r="BOB481" s="425"/>
      <c r="BOC481" s="425"/>
      <c r="BOD481" s="425"/>
      <c r="BOE481" s="425"/>
      <c r="BOF481" s="425"/>
      <c r="BOG481" s="425"/>
      <c r="BOH481" s="425"/>
      <c r="BOI481" s="425"/>
      <c r="BOJ481" s="425"/>
      <c r="BOK481" s="425"/>
      <c r="BOL481" s="425"/>
      <c r="BOM481" s="425"/>
      <c r="BON481" s="425"/>
      <c r="BOO481" s="425"/>
      <c r="BOP481" s="425"/>
      <c r="BOQ481" s="425"/>
      <c r="BOR481" s="425"/>
      <c r="BOS481" s="425"/>
      <c r="BOT481" s="425"/>
      <c r="BOU481" s="425"/>
      <c r="BOV481" s="425"/>
      <c r="BOW481" s="425"/>
      <c r="BOX481" s="425"/>
      <c r="BOY481" s="425"/>
      <c r="BOZ481" s="425"/>
      <c r="BPA481" s="425"/>
      <c r="BPB481" s="425"/>
      <c r="BPC481" s="425"/>
      <c r="BPD481" s="425"/>
      <c r="BPE481" s="425"/>
      <c r="BPF481" s="425"/>
      <c r="BPG481" s="425"/>
      <c r="BPH481" s="425"/>
      <c r="BPI481" s="425"/>
      <c r="BPJ481" s="425"/>
      <c r="BPK481" s="425"/>
      <c r="BPL481" s="425"/>
      <c r="BPM481" s="425"/>
      <c r="BPN481" s="425"/>
      <c r="BPO481" s="425"/>
      <c r="BPP481" s="425"/>
      <c r="BPQ481" s="425"/>
      <c r="BPR481" s="425"/>
      <c r="BPS481" s="425"/>
      <c r="BPT481" s="425"/>
      <c r="BPU481" s="425"/>
      <c r="BPV481" s="425"/>
      <c r="BPW481" s="425"/>
      <c r="BPX481" s="425"/>
      <c r="BPY481" s="425"/>
      <c r="BPZ481" s="425"/>
      <c r="BQA481" s="425"/>
      <c r="BQB481" s="425"/>
      <c r="BQC481" s="425"/>
      <c r="BQD481" s="425"/>
      <c r="BQE481" s="425"/>
      <c r="BQF481" s="425"/>
      <c r="BQG481" s="425"/>
      <c r="BQH481" s="425"/>
      <c r="BQI481" s="425"/>
      <c r="BQJ481" s="425"/>
      <c r="BQK481" s="425"/>
      <c r="BQL481" s="425"/>
      <c r="BQM481" s="425"/>
      <c r="BQN481" s="425"/>
      <c r="BQO481" s="425"/>
      <c r="BQP481" s="425"/>
      <c r="BQQ481" s="425"/>
      <c r="BQR481" s="425"/>
      <c r="BQS481" s="425"/>
      <c r="BQT481" s="425"/>
      <c r="BQU481" s="425"/>
      <c r="BQV481" s="425"/>
      <c r="BQW481" s="425"/>
      <c r="BQX481" s="425"/>
      <c r="BQY481" s="425"/>
      <c r="BQZ481" s="425"/>
      <c r="BRA481" s="425"/>
      <c r="BRB481" s="425"/>
      <c r="BRC481" s="425"/>
      <c r="BRD481" s="425"/>
      <c r="BRE481" s="425"/>
      <c r="BRF481" s="425"/>
      <c r="BRG481" s="425"/>
      <c r="BRH481" s="425"/>
      <c r="BRI481" s="425"/>
      <c r="BRJ481" s="425"/>
      <c r="BRK481" s="425"/>
      <c r="BRL481" s="425"/>
      <c r="BRM481" s="425"/>
      <c r="BRN481" s="425"/>
      <c r="BRO481" s="425"/>
      <c r="BRP481" s="425"/>
      <c r="BRQ481" s="425"/>
      <c r="BRR481" s="425"/>
      <c r="BRS481" s="425"/>
      <c r="BRT481" s="425"/>
      <c r="BRU481" s="425"/>
      <c r="BRV481" s="425"/>
      <c r="BRW481" s="425"/>
      <c r="BRX481" s="425"/>
      <c r="BRY481" s="425"/>
      <c r="BRZ481" s="425"/>
      <c r="BSA481" s="425"/>
      <c r="BSB481" s="425"/>
      <c r="BSC481" s="425"/>
      <c r="BSD481" s="425"/>
      <c r="BSE481" s="425"/>
      <c r="BSF481" s="425"/>
      <c r="BSG481" s="425"/>
      <c r="BSH481" s="425"/>
      <c r="BSI481" s="425"/>
      <c r="BSJ481" s="425"/>
      <c r="BSK481" s="425"/>
      <c r="BSL481" s="425"/>
      <c r="BSM481" s="425"/>
      <c r="BSN481" s="425"/>
      <c r="BSO481" s="425"/>
      <c r="BSP481" s="425"/>
      <c r="BSQ481" s="425"/>
      <c r="BSR481" s="425"/>
      <c r="BSS481" s="425"/>
      <c r="BST481" s="425"/>
      <c r="BSU481" s="425"/>
      <c r="BSV481" s="425"/>
      <c r="BSW481" s="425"/>
      <c r="BSX481" s="425"/>
      <c r="BSY481" s="425"/>
      <c r="BSZ481" s="425"/>
      <c r="BTA481" s="425"/>
      <c r="BTB481" s="425"/>
      <c r="BTC481" s="425"/>
      <c r="BTD481" s="425"/>
      <c r="BTE481" s="425"/>
      <c r="BTF481" s="425"/>
      <c r="BTG481" s="425"/>
      <c r="BTH481" s="425"/>
      <c r="BTI481" s="425"/>
      <c r="BTJ481" s="425"/>
      <c r="BTK481" s="425"/>
      <c r="BTL481" s="425"/>
      <c r="BTM481" s="425"/>
      <c r="BTN481" s="425"/>
      <c r="BTO481" s="425"/>
      <c r="BTP481" s="425"/>
      <c r="BTQ481" s="425"/>
      <c r="BTR481" s="425"/>
      <c r="BTS481" s="425"/>
      <c r="BTT481" s="425"/>
      <c r="BTU481" s="425"/>
      <c r="BTV481" s="425"/>
      <c r="BTW481" s="425"/>
      <c r="BTX481" s="425"/>
      <c r="BTY481" s="425"/>
      <c r="BTZ481" s="425"/>
      <c r="BUA481" s="425"/>
      <c r="BUB481" s="425"/>
      <c r="BUC481" s="425"/>
      <c r="BUD481" s="425"/>
      <c r="BUE481" s="425"/>
      <c r="BUF481" s="425"/>
      <c r="BUG481" s="425"/>
      <c r="BUH481" s="425"/>
      <c r="BUI481" s="425"/>
      <c r="BUJ481" s="425"/>
      <c r="BUK481" s="425"/>
      <c r="BUL481" s="425"/>
      <c r="BUM481" s="425"/>
      <c r="BUN481" s="425"/>
      <c r="BUO481" s="425"/>
      <c r="BUP481" s="425"/>
      <c r="BUQ481" s="425"/>
      <c r="BUR481" s="425"/>
      <c r="BUS481" s="425"/>
      <c r="BUT481" s="425"/>
      <c r="BUU481" s="425"/>
      <c r="BUV481" s="425"/>
      <c r="BUW481" s="425"/>
      <c r="BUX481" s="425"/>
      <c r="BUY481" s="425"/>
      <c r="BUZ481" s="425"/>
      <c r="BVA481" s="425"/>
      <c r="BVB481" s="425"/>
      <c r="BVC481" s="425"/>
      <c r="BVD481" s="425"/>
      <c r="BVE481" s="425"/>
      <c r="BVF481" s="425"/>
      <c r="BVG481" s="425"/>
      <c r="BVH481" s="425"/>
      <c r="BVI481" s="425"/>
      <c r="BVJ481" s="425"/>
      <c r="BVK481" s="425"/>
      <c r="BVL481" s="425"/>
      <c r="BVM481" s="425"/>
      <c r="BVN481" s="425"/>
      <c r="BVO481" s="425"/>
      <c r="BVP481" s="425"/>
      <c r="BVQ481" s="425"/>
      <c r="BVR481" s="425"/>
      <c r="BVS481" s="425"/>
      <c r="BVT481" s="425"/>
      <c r="BVU481" s="425"/>
      <c r="BVV481" s="425"/>
      <c r="BVW481" s="425"/>
      <c r="BVX481" s="425"/>
      <c r="BVY481" s="425"/>
      <c r="BVZ481" s="425"/>
      <c r="BWA481" s="425"/>
      <c r="BWB481" s="425"/>
      <c r="BWC481" s="425"/>
      <c r="BWD481" s="425"/>
      <c r="BWE481" s="425"/>
      <c r="BWF481" s="425"/>
      <c r="BWG481" s="425"/>
      <c r="BWH481" s="425"/>
      <c r="BWI481" s="425"/>
      <c r="BWJ481" s="425"/>
      <c r="BWK481" s="425"/>
      <c r="BWL481" s="425"/>
      <c r="BWM481" s="425"/>
      <c r="BWN481" s="425"/>
      <c r="BWO481" s="425"/>
      <c r="BWP481" s="425"/>
      <c r="BWQ481" s="425"/>
      <c r="BWR481" s="425"/>
      <c r="BWS481" s="425"/>
      <c r="BWT481" s="425"/>
      <c r="BWU481" s="425"/>
      <c r="BWV481" s="425"/>
      <c r="BWW481" s="425"/>
      <c r="BWX481" s="425"/>
      <c r="BWY481" s="425"/>
      <c r="BWZ481" s="425"/>
      <c r="BXA481" s="425"/>
      <c r="BXB481" s="425"/>
      <c r="BXC481" s="425"/>
      <c r="BXD481" s="425"/>
      <c r="BXE481" s="425"/>
      <c r="BXF481" s="425"/>
      <c r="BXG481" s="425"/>
      <c r="BXH481" s="425"/>
      <c r="BXI481" s="425"/>
      <c r="BXJ481" s="425"/>
      <c r="BXK481" s="425"/>
      <c r="BXL481" s="425"/>
      <c r="BXM481" s="425"/>
      <c r="BXN481" s="425"/>
      <c r="BXO481" s="425"/>
      <c r="BXP481" s="425"/>
      <c r="BXQ481" s="425"/>
      <c r="BXR481" s="425"/>
      <c r="BXS481" s="425"/>
      <c r="BXT481" s="425"/>
      <c r="BXU481" s="425"/>
      <c r="BXV481" s="425"/>
      <c r="BXW481" s="425"/>
      <c r="BXX481" s="425"/>
      <c r="BXY481" s="425"/>
      <c r="BXZ481" s="425"/>
      <c r="BYA481" s="425"/>
      <c r="BYB481" s="425"/>
      <c r="BYC481" s="425"/>
      <c r="BYD481" s="425"/>
      <c r="BYE481" s="425"/>
      <c r="BYF481" s="425"/>
      <c r="BYG481" s="425"/>
      <c r="BYH481" s="425"/>
      <c r="BYI481" s="425"/>
      <c r="BYJ481" s="425"/>
      <c r="BYK481" s="425"/>
      <c r="BYL481" s="425"/>
      <c r="BYM481" s="425"/>
      <c r="BYN481" s="425"/>
      <c r="BYO481" s="425"/>
      <c r="BYP481" s="425"/>
      <c r="BYQ481" s="425"/>
      <c r="BYR481" s="425"/>
      <c r="BYS481" s="425"/>
      <c r="BYT481" s="425"/>
      <c r="BYU481" s="425"/>
      <c r="BYV481" s="425"/>
      <c r="BYW481" s="425"/>
      <c r="BYX481" s="425"/>
      <c r="BYY481" s="425"/>
      <c r="BYZ481" s="425"/>
      <c r="BZA481" s="425"/>
      <c r="BZB481" s="425"/>
      <c r="BZC481" s="425"/>
      <c r="BZD481" s="425"/>
      <c r="BZE481" s="425"/>
      <c r="BZF481" s="425"/>
      <c r="BZG481" s="425"/>
      <c r="BZH481" s="425"/>
      <c r="BZI481" s="425"/>
      <c r="BZJ481" s="425"/>
      <c r="BZK481" s="425"/>
      <c r="BZL481" s="425"/>
      <c r="BZM481" s="425"/>
      <c r="BZN481" s="425"/>
      <c r="BZO481" s="425"/>
      <c r="BZP481" s="425"/>
      <c r="BZQ481" s="425"/>
      <c r="BZR481" s="425"/>
      <c r="BZS481" s="425"/>
      <c r="BZT481" s="425"/>
      <c r="BZU481" s="425"/>
      <c r="BZV481" s="425"/>
      <c r="BZW481" s="425"/>
      <c r="BZX481" s="425"/>
      <c r="BZY481" s="425"/>
      <c r="BZZ481" s="425"/>
      <c r="CAA481" s="425"/>
      <c r="CAB481" s="425"/>
      <c r="CAC481" s="425"/>
      <c r="CAD481" s="425"/>
      <c r="CAE481" s="425"/>
      <c r="CAF481" s="425"/>
      <c r="CAG481" s="425"/>
      <c r="CAH481" s="425"/>
      <c r="CAI481" s="425"/>
      <c r="CAJ481" s="425"/>
      <c r="CAK481" s="425"/>
      <c r="CAL481" s="425"/>
      <c r="CAM481" s="425"/>
      <c r="CAN481" s="425"/>
      <c r="CAO481" s="425"/>
      <c r="CAP481" s="425"/>
      <c r="CAQ481" s="425"/>
      <c r="CAR481" s="425"/>
      <c r="CAS481" s="425"/>
      <c r="CAT481" s="425"/>
      <c r="CAU481" s="425"/>
      <c r="CAV481" s="425"/>
      <c r="CAW481" s="425"/>
      <c r="CAX481" s="425"/>
      <c r="CAY481" s="425"/>
      <c r="CAZ481" s="425"/>
      <c r="CBA481" s="425"/>
      <c r="CBB481" s="425"/>
      <c r="CBC481" s="425"/>
      <c r="CBD481" s="425"/>
      <c r="CBE481" s="425"/>
      <c r="CBF481" s="425"/>
      <c r="CBG481" s="425"/>
      <c r="CBH481" s="425"/>
      <c r="CBI481" s="425"/>
      <c r="CBJ481" s="425"/>
      <c r="CBK481" s="425"/>
      <c r="CBL481" s="425"/>
      <c r="CBM481" s="425"/>
      <c r="CBN481" s="425"/>
      <c r="CBO481" s="425"/>
      <c r="CBP481" s="425"/>
      <c r="CBQ481" s="425"/>
      <c r="CBR481" s="425"/>
      <c r="CBS481" s="425"/>
      <c r="CBT481" s="425"/>
      <c r="CBU481" s="425"/>
      <c r="CBV481" s="425"/>
      <c r="CBW481" s="425"/>
      <c r="CBX481" s="425"/>
      <c r="CBY481" s="425"/>
      <c r="CBZ481" s="425"/>
      <c r="CCA481" s="425"/>
      <c r="CCB481" s="425"/>
      <c r="CCC481" s="425"/>
      <c r="CCD481" s="425"/>
      <c r="CCE481" s="425"/>
      <c r="CCF481" s="425"/>
      <c r="CCG481" s="425"/>
      <c r="CCH481" s="425"/>
      <c r="CCI481" s="425"/>
      <c r="CCJ481" s="425"/>
      <c r="CCK481" s="425"/>
      <c r="CCL481" s="425"/>
      <c r="CCM481" s="425"/>
      <c r="CCN481" s="425"/>
      <c r="CCO481" s="425"/>
      <c r="CCP481" s="425"/>
      <c r="CCQ481" s="425"/>
      <c r="CCR481" s="425"/>
      <c r="CCS481" s="425"/>
      <c r="CCT481" s="425"/>
      <c r="CCU481" s="425"/>
      <c r="CCV481" s="425"/>
      <c r="CCW481" s="425"/>
      <c r="CCX481" s="425"/>
      <c r="CCY481" s="425"/>
      <c r="CCZ481" s="425"/>
      <c r="CDA481" s="425"/>
      <c r="CDB481" s="425"/>
      <c r="CDC481" s="425"/>
      <c r="CDD481" s="425"/>
      <c r="CDE481" s="425"/>
      <c r="CDF481" s="425"/>
      <c r="CDG481" s="425"/>
      <c r="CDH481" s="425"/>
      <c r="CDI481" s="425"/>
      <c r="CDJ481" s="425"/>
      <c r="CDK481" s="425"/>
      <c r="CDL481" s="425"/>
      <c r="CDM481" s="425"/>
      <c r="CDN481" s="425"/>
      <c r="CDO481" s="425"/>
      <c r="CDP481" s="425"/>
      <c r="CDQ481" s="425"/>
      <c r="CDR481" s="425"/>
      <c r="CDS481" s="425"/>
      <c r="CDT481" s="425"/>
      <c r="CDU481" s="425"/>
      <c r="CDV481" s="425"/>
      <c r="CDW481" s="425"/>
      <c r="CDX481" s="425"/>
      <c r="CDY481" s="425"/>
      <c r="CDZ481" s="425"/>
      <c r="CEA481" s="425"/>
      <c r="CEB481" s="425"/>
      <c r="CEC481" s="425"/>
      <c r="CED481" s="425"/>
      <c r="CEE481" s="425"/>
      <c r="CEF481" s="425"/>
      <c r="CEG481" s="425"/>
      <c r="CEH481" s="425"/>
      <c r="CEI481" s="425"/>
      <c r="CEJ481" s="425"/>
      <c r="CEK481" s="425"/>
      <c r="CEL481" s="425"/>
      <c r="CEM481" s="425"/>
      <c r="CEN481" s="425"/>
      <c r="CEO481" s="425"/>
      <c r="CEP481" s="425"/>
      <c r="CEQ481" s="425"/>
      <c r="CER481" s="425"/>
      <c r="CES481" s="425"/>
      <c r="CET481" s="425"/>
      <c r="CEU481" s="425"/>
      <c r="CEV481" s="425"/>
      <c r="CEW481" s="425"/>
      <c r="CEX481" s="425"/>
      <c r="CEY481" s="425"/>
      <c r="CEZ481" s="425"/>
      <c r="CFA481" s="425"/>
      <c r="CFB481" s="425"/>
      <c r="CFC481" s="425"/>
      <c r="CFD481" s="425"/>
      <c r="CFE481" s="425"/>
      <c r="CFF481" s="425"/>
      <c r="CFG481" s="425"/>
      <c r="CFH481" s="425"/>
      <c r="CFI481" s="425"/>
      <c r="CFJ481" s="425"/>
      <c r="CFK481" s="425"/>
      <c r="CFL481" s="425"/>
      <c r="CFM481" s="425"/>
      <c r="CFN481" s="425"/>
      <c r="CFO481" s="425"/>
      <c r="CFP481" s="425"/>
      <c r="CFQ481" s="425"/>
      <c r="CFR481" s="425"/>
      <c r="CFS481" s="425"/>
      <c r="CFT481" s="425"/>
      <c r="CFU481" s="425"/>
      <c r="CFV481" s="425"/>
      <c r="CFW481" s="425"/>
      <c r="CFX481" s="425"/>
      <c r="CFY481" s="425"/>
      <c r="CFZ481" s="425"/>
      <c r="CGA481" s="425"/>
      <c r="CGB481" s="425"/>
      <c r="CGC481" s="425"/>
      <c r="CGD481" s="425"/>
      <c r="CGE481" s="425"/>
      <c r="CGF481" s="425"/>
      <c r="CGG481" s="425"/>
      <c r="CGH481" s="425"/>
      <c r="CGI481" s="425"/>
      <c r="CGJ481" s="425"/>
      <c r="CGK481" s="425"/>
      <c r="CGL481" s="425"/>
      <c r="CGM481" s="425"/>
      <c r="CGN481" s="425"/>
      <c r="CGO481" s="425"/>
      <c r="CGP481" s="425"/>
      <c r="CGQ481" s="425"/>
      <c r="CGR481" s="425"/>
      <c r="CGS481" s="425"/>
      <c r="CGT481" s="425"/>
      <c r="CGU481" s="425"/>
      <c r="CGV481" s="425"/>
      <c r="CGW481" s="425"/>
      <c r="CGX481" s="425"/>
      <c r="CGY481" s="425"/>
      <c r="CGZ481" s="425"/>
      <c r="CHA481" s="425"/>
      <c r="CHB481" s="425"/>
      <c r="CHC481" s="425"/>
      <c r="CHD481" s="425"/>
      <c r="CHE481" s="425"/>
      <c r="CHF481" s="425"/>
      <c r="CHG481" s="425"/>
      <c r="CHH481" s="425"/>
      <c r="CHI481" s="425"/>
      <c r="CHJ481" s="425"/>
      <c r="CHK481" s="425"/>
      <c r="CHL481" s="425"/>
      <c r="CHM481" s="425"/>
      <c r="CHN481" s="425"/>
      <c r="CHO481" s="425"/>
      <c r="CHP481" s="425"/>
      <c r="CHQ481" s="425"/>
      <c r="CHR481" s="425"/>
      <c r="CHS481" s="425"/>
      <c r="CHT481" s="425"/>
      <c r="CHU481" s="425"/>
      <c r="CHV481" s="425"/>
      <c r="CHW481" s="425"/>
      <c r="CHX481" s="425"/>
      <c r="CHY481" s="425"/>
      <c r="CHZ481" s="425"/>
      <c r="CIA481" s="425"/>
      <c r="CIB481" s="425"/>
      <c r="CIC481" s="425"/>
      <c r="CID481" s="425"/>
      <c r="CIE481" s="425"/>
      <c r="CIF481" s="425"/>
      <c r="CIG481" s="425"/>
      <c r="CIH481" s="425"/>
      <c r="CII481" s="425"/>
      <c r="CIJ481" s="425"/>
      <c r="CIK481" s="425"/>
      <c r="CIL481" s="425"/>
      <c r="CIM481" s="425"/>
      <c r="CIN481" s="425"/>
      <c r="CIO481" s="425"/>
      <c r="CIP481" s="425"/>
      <c r="CIQ481" s="425"/>
      <c r="CIR481" s="425"/>
      <c r="CIS481" s="425"/>
      <c r="CIT481" s="425"/>
      <c r="CIU481" s="425"/>
      <c r="CIV481" s="425"/>
      <c r="CIW481" s="425"/>
      <c r="CIX481" s="425"/>
      <c r="CIY481" s="425"/>
      <c r="CIZ481" s="425"/>
      <c r="CJA481" s="425"/>
      <c r="CJB481" s="425"/>
      <c r="CJC481" s="425"/>
      <c r="CJD481" s="425"/>
      <c r="CJE481" s="425"/>
      <c r="CJF481" s="425"/>
      <c r="CJG481" s="425"/>
      <c r="CJH481" s="425"/>
      <c r="CJI481" s="425"/>
      <c r="CJJ481" s="425"/>
      <c r="CJK481" s="425"/>
      <c r="CJL481" s="425"/>
      <c r="CJM481" s="425"/>
      <c r="CJN481" s="425"/>
      <c r="CJO481" s="425"/>
      <c r="CJP481" s="425"/>
      <c r="CJQ481" s="425"/>
      <c r="CJR481" s="425"/>
      <c r="CJS481" s="425"/>
      <c r="CJT481" s="425"/>
      <c r="CJU481" s="425"/>
      <c r="CJV481" s="425"/>
      <c r="CJW481" s="425"/>
      <c r="CJX481" s="425"/>
      <c r="CJY481" s="425"/>
      <c r="CJZ481" s="425"/>
      <c r="CKA481" s="425"/>
      <c r="CKB481" s="425"/>
      <c r="CKC481" s="425"/>
      <c r="CKD481" s="425"/>
      <c r="CKE481" s="425"/>
      <c r="CKF481" s="425"/>
      <c r="CKG481" s="425"/>
      <c r="CKH481" s="425"/>
      <c r="CKI481" s="425"/>
      <c r="CKJ481" s="425"/>
      <c r="CKK481" s="425"/>
      <c r="CKL481" s="425"/>
      <c r="CKM481" s="425"/>
      <c r="CKN481" s="425"/>
      <c r="CKO481" s="425"/>
      <c r="CKP481" s="425"/>
      <c r="CKQ481" s="425"/>
      <c r="CKR481" s="425"/>
      <c r="CKS481" s="425"/>
      <c r="CKT481" s="425"/>
      <c r="CKU481" s="425"/>
      <c r="CKV481" s="425"/>
      <c r="CKW481" s="425"/>
      <c r="CKX481" s="425"/>
      <c r="CKY481" s="425"/>
      <c r="CKZ481" s="425"/>
      <c r="CLA481" s="425"/>
      <c r="CLB481" s="425"/>
      <c r="CLC481" s="425"/>
      <c r="CLD481" s="425"/>
      <c r="CLE481" s="425"/>
      <c r="CLF481" s="425"/>
      <c r="CLG481" s="425"/>
      <c r="CLH481" s="425"/>
      <c r="CLI481" s="425"/>
      <c r="CLJ481" s="425"/>
      <c r="CLK481" s="425"/>
      <c r="CLL481" s="425"/>
      <c r="CLM481" s="425"/>
      <c r="CLN481" s="425"/>
      <c r="CLO481" s="425"/>
      <c r="CLP481" s="425"/>
      <c r="CLQ481" s="425"/>
      <c r="CLR481" s="425"/>
      <c r="CLS481" s="425"/>
      <c r="CLT481" s="425"/>
      <c r="CLU481" s="425"/>
      <c r="CLV481" s="425"/>
      <c r="CLW481" s="425"/>
      <c r="CLX481" s="425"/>
      <c r="CLY481" s="425"/>
      <c r="CLZ481" s="425"/>
      <c r="CMA481" s="425"/>
      <c r="CMB481" s="425"/>
      <c r="CMC481" s="425"/>
      <c r="CMD481" s="425"/>
      <c r="CME481" s="425"/>
      <c r="CMF481" s="425"/>
      <c r="CMG481" s="425"/>
      <c r="CMH481" s="425"/>
      <c r="CMI481" s="425"/>
      <c r="CMJ481" s="425"/>
      <c r="CMK481" s="425"/>
      <c r="CML481" s="425"/>
      <c r="CMM481" s="425"/>
      <c r="CMN481" s="425"/>
      <c r="CMO481" s="425"/>
      <c r="CMP481" s="425"/>
      <c r="CMQ481" s="425"/>
      <c r="CMR481" s="425"/>
      <c r="CMS481" s="425"/>
      <c r="CMT481" s="425"/>
      <c r="CMU481" s="425"/>
      <c r="CMV481" s="425"/>
      <c r="CMW481" s="425"/>
      <c r="CMX481" s="425"/>
      <c r="CMY481" s="425"/>
      <c r="CMZ481" s="425"/>
      <c r="CNA481" s="425"/>
      <c r="CNB481" s="425"/>
      <c r="CNC481" s="425"/>
      <c r="CND481" s="425"/>
      <c r="CNE481" s="425"/>
      <c r="CNF481" s="425"/>
      <c r="CNG481" s="425"/>
      <c r="CNH481" s="425"/>
      <c r="CNI481" s="425"/>
      <c r="CNJ481" s="425"/>
      <c r="CNK481" s="425"/>
      <c r="CNL481" s="425"/>
      <c r="CNM481" s="425"/>
      <c r="CNN481" s="425"/>
      <c r="CNO481" s="425"/>
      <c r="CNP481" s="425"/>
      <c r="CNQ481" s="425"/>
      <c r="CNR481" s="425"/>
      <c r="CNS481" s="425"/>
      <c r="CNT481" s="425"/>
      <c r="CNU481" s="425"/>
      <c r="CNV481" s="425"/>
      <c r="CNW481" s="425"/>
      <c r="CNX481" s="425"/>
      <c r="CNY481" s="425"/>
      <c r="CNZ481" s="425"/>
      <c r="COA481" s="425"/>
      <c r="COB481" s="425"/>
      <c r="COC481" s="425"/>
      <c r="COD481" s="425"/>
      <c r="COE481" s="425"/>
      <c r="COF481" s="425"/>
      <c r="COG481" s="425"/>
      <c r="COH481" s="425"/>
      <c r="COI481" s="425"/>
      <c r="COJ481" s="425"/>
      <c r="COK481" s="425"/>
      <c r="COL481" s="425"/>
      <c r="COM481" s="425"/>
      <c r="CON481" s="425"/>
      <c r="COO481" s="425"/>
      <c r="COP481" s="425"/>
      <c r="COQ481" s="425"/>
      <c r="COR481" s="425"/>
      <c r="COS481" s="425"/>
      <c r="COT481" s="425"/>
      <c r="COU481" s="425"/>
      <c r="COV481" s="425"/>
      <c r="COW481" s="425"/>
      <c r="COX481" s="425"/>
      <c r="COY481" s="425"/>
      <c r="COZ481" s="425"/>
      <c r="CPA481" s="425"/>
      <c r="CPB481" s="425"/>
      <c r="CPC481" s="425"/>
      <c r="CPD481" s="425"/>
      <c r="CPE481" s="425"/>
      <c r="CPF481" s="425"/>
      <c r="CPG481" s="425"/>
      <c r="CPH481" s="425"/>
      <c r="CPI481" s="425"/>
      <c r="CPJ481" s="425"/>
      <c r="CPK481" s="425"/>
      <c r="CPL481" s="425"/>
      <c r="CPM481" s="425"/>
      <c r="CPN481" s="425"/>
      <c r="CPO481" s="425"/>
      <c r="CPP481" s="425"/>
      <c r="CPQ481" s="425"/>
      <c r="CPR481" s="425"/>
      <c r="CPS481" s="425"/>
      <c r="CPT481" s="425"/>
      <c r="CPU481" s="425"/>
      <c r="CPV481" s="425"/>
      <c r="CPW481" s="425"/>
      <c r="CPX481" s="425"/>
      <c r="CPY481" s="425"/>
      <c r="CPZ481" s="425"/>
      <c r="CQA481" s="425"/>
      <c r="CQB481" s="425"/>
      <c r="CQC481" s="425"/>
      <c r="CQD481" s="425"/>
      <c r="CQE481" s="425"/>
      <c r="CQF481" s="425"/>
      <c r="CQG481" s="425"/>
      <c r="CQH481" s="425"/>
      <c r="CQI481" s="425"/>
      <c r="CQJ481" s="425"/>
      <c r="CQK481" s="425"/>
      <c r="CQL481" s="425"/>
      <c r="CQM481" s="425"/>
      <c r="CQN481" s="425"/>
      <c r="CQO481" s="425"/>
      <c r="CQP481" s="425"/>
      <c r="CQQ481" s="425"/>
      <c r="CQR481" s="425"/>
      <c r="CQS481" s="425"/>
      <c r="CQT481" s="425"/>
      <c r="CQU481" s="425"/>
      <c r="CQV481" s="425"/>
      <c r="CQW481" s="425"/>
      <c r="CQX481" s="425"/>
      <c r="CQY481" s="425"/>
      <c r="CQZ481" s="425"/>
      <c r="CRA481" s="425"/>
      <c r="CRB481" s="425"/>
      <c r="CRC481" s="425"/>
      <c r="CRD481" s="425"/>
      <c r="CRE481" s="425"/>
      <c r="CRF481" s="425"/>
      <c r="CRG481" s="425"/>
      <c r="CRH481" s="425"/>
      <c r="CRI481" s="425"/>
      <c r="CRJ481" s="425"/>
      <c r="CRK481" s="425"/>
      <c r="CRL481" s="425"/>
      <c r="CRM481" s="425"/>
      <c r="CRN481" s="425"/>
      <c r="CRO481" s="425"/>
      <c r="CRP481" s="425"/>
      <c r="CRQ481" s="425"/>
      <c r="CRR481" s="425"/>
      <c r="CRS481" s="425"/>
      <c r="CRT481" s="425"/>
      <c r="CRU481" s="425"/>
      <c r="CRV481" s="425"/>
      <c r="CRW481" s="425"/>
      <c r="CRX481" s="425"/>
      <c r="CRY481" s="425"/>
      <c r="CRZ481" s="425"/>
      <c r="CSA481" s="425"/>
      <c r="CSB481" s="425"/>
      <c r="CSC481" s="425"/>
      <c r="CSD481" s="425"/>
      <c r="CSE481" s="425"/>
      <c r="CSF481" s="425"/>
      <c r="CSG481" s="425"/>
      <c r="CSH481" s="425"/>
      <c r="CSI481" s="425"/>
      <c r="CSJ481" s="425"/>
      <c r="CSK481" s="425"/>
      <c r="CSL481" s="425"/>
      <c r="CSM481" s="425"/>
      <c r="CSN481" s="425"/>
      <c r="CSO481" s="425"/>
      <c r="CSP481" s="425"/>
      <c r="CSQ481" s="425"/>
      <c r="CSR481" s="425"/>
      <c r="CSS481" s="425"/>
      <c r="CST481" s="425"/>
      <c r="CSU481" s="425"/>
      <c r="CSV481" s="425"/>
      <c r="CSW481" s="425"/>
      <c r="CSX481" s="425"/>
      <c r="CSY481" s="425"/>
      <c r="CSZ481" s="425"/>
      <c r="CTA481" s="425"/>
      <c r="CTB481" s="425"/>
      <c r="CTC481" s="425"/>
      <c r="CTD481" s="425"/>
      <c r="CTE481" s="425"/>
      <c r="CTF481" s="425"/>
      <c r="CTG481" s="425"/>
      <c r="CTH481" s="425"/>
      <c r="CTI481" s="425"/>
      <c r="CTJ481" s="425"/>
      <c r="CTK481" s="425"/>
      <c r="CTL481" s="425"/>
      <c r="CTM481" s="425"/>
      <c r="CTN481" s="425"/>
      <c r="CTO481" s="425"/>
      <c r="CTP481" s="425"/>
      <c r="CTQ481" s="425"/>
      <c r="CTR481" s="425"/>
      <c r="CTS481" s="425"/>
      <c r="CTT481" s="425"/>
      <c r="CTU481" s="425"/>
      <c r="CTV481" s="425"/>
      <c r="CTW481" s="425"/>
      <c r="CTX481" s="425"/>
      <c r="CTY481" s="425"/>
      <c r="CTZ481" s="425"/>
      <c r="CUA481" s="425"/>
      <c r="CUB481" s="425"/>
      <c r="CUC481" s="425"/>
      <c r="CUD481" s="425"/>
      <c r="CUE481" s="425"/>
      <c r="CUF481" s="425"/>
      <c r="CUG481" s="425"/>
      <c r="CUH481" s="425"/>
      <c r="CUI481" s="425"/>
      <c r="CUJ481" s="425"/>
      <c r="CUK481" s="425"/>
      <c r="CUL481" s="425"/>
      <c r="CUM481" s="425"/>
      <c r="CUN481" s="425"/>
      <c r="CUO481" s="425"/>
      <c r="CUP481" s="425"/>
      <c r="CUQ481" s="425"/>
      <c r="CUR481" s="425"/>
      <c r="CUS481" s="425"/>
      <c r="CUT481" s="425"/>
      <c r="CUU481" s="425"/>
      <c r="CUV481" s="425"/>
      <c r="CUW481" s="425"/>
      <c r="CUX481" s="425"/>
      <c r="CUY481" s="425"/>
      <c r="CUZ481" s="425"/>
      <c r="CVA481" s="425"/>
      <c r="CVB481" s="425"/>
      <c r="CVC481" s="425"/>
      <c r="CVD481" s="425"/>
      <c r="CVE481" s="425"/>
      <c r="CVF481" s="425"/>
      <c r="CVG481" s="425"/>
      <c r="CVH481" s="425"/>
      <c r="CVI481" s="425"/>
      <c r="CVJ481" s="425"/>
      <c r="CVK481" s="425"/>
      <c r="CVL481" s="425"/>
      <c r="CVM481" s="425"/>
      <c r="CVN481" s="425"/>
      <c r="CVO481" s="425"/>
      <c r="CVP481" s="425"/>
      <c r="CVQ481" s="425"/>
      <c r="CVR481" s="425"/>
      <c r="CVS481" s="425"/>
      <c r="CVT481" s="425"/>
      <c r="CVU481" s="425"/>
      <c r="CVV481" s="425"/>
      <c r="CVW481" s="425"/>
      <c r="CVX481" s="425"/>
      <c r="CVY481" s="425"/>
      <c r="CVZ481" s="425"/>
      <c r="CWA481" s="425"/>
      <c r="CWB481" s="425"/>
      <c r="CWC481" s="425"/>
      <c r="CWD481" s="425"/>
      <c r="CWE481" s="425"/>
      <c r="CWF481" s="425"/>
      <c r="CWG481" s="425"/>
      <c r="CWH481" s="425"/>
      <c r="CWI481" s="425"/>
      <c r="CWJ481" s="425"/>
      <c r="CWK481" s="425"/>
      <c r="CWL481" s="425"/>
      <c r="CWM481" s="425"/>
      <c r="CWN481" s="425"/>
      <c r="CWO481" s="425"/>
      <c r="CWP481" s="425"/>
      <c r="CWQ481" s="425"/>
      <c r="CWR481" s="425"/>
      <c r="CWS481" s="425"/>
      <c r="CWT481" s="425"/>
      <c r="CWU481" s="425"/>
      <c r="CWV481" s="425"/>
      <c r="CWW481" s="425"/>
      <c r="CWX481" s="425"/>
      <c r="CWY481" s="425"/>
      <c r="CWZ481" s="425"/>
      <c r="CXA481" s="425"/>
      <c r="CXB481" s="425"/>
      <c r="CXC481" s="425"/>
      <c r="CXD481" s="425"/>
      <c r="CXE481" s="425"/>
      <c r="CXF481" s="425"/>
      <c r="CXG481" s="425"/>
      <c r="CXH481" s="425"/>
      <c r="CXI481" s="425"/>
      <c r="CXJ481" s="425"/>
      <c r="CXK481" s="425"/>
      <c r="CXL481" s="425"/>
      <c r="CXM481" s="425"/>
      <c r="CXN481" s="425"/>
      <c r="CXO481" s="425"/>
      <c r="CXP481" s="425"/>
      <c r="CXQ481" s="425"/>
      <c r="CXR481" s="425"/>
      <c r="CXS481" s="425"/>
      <c r="CXT481" s="425"/>
      <c r="CXU481" s="425"/>
      <c r="CXV481" s="425"/>
      <c r="CXW481" s="425"/>
      <c r="CXX481" s="425"/>
      <c r="CXY481" s="425"/>
      <c r="CXZ481" s="425"/>
      <c r="CYA481" s="425"/>
      <c r="CYB481" s="425"/>
      <c r="CYC481" s="425"/>
      <c r="CYD481" s="425"/>
      <c r="CYE481" s="425"/>
      <c r="CYF481" s="425"/>
      <c r="CYG481" s="425"/>
      <c r="CYH481" s="425"/>
      <c r="CYI481" s="425"/>
      <c r="CYJ481" s="425"/>
      <c r="CYK481" s="425"/>
      <c r="CYL481" s="425"/>
      <c r="CYM481" s="425"/>
      <c r="CYN481" s="425"/>
      <c r="CYO481" s="425"/>
      <c r="CYP481" s="425"/>
      <c r="CYQ481" s="425"/>
      <c r="CYR481" s="425"/>
      <c r="CYS481" s="425"/>
      <c r="CYT481" s="425"/>
      <c r="CYU481" s="425"/>
      <c r="CYV481" s="425"/>
      <c r="CYW481" s="425"/>
      <c r="CYX481" s="425"/>
      <c r="CYY481" s="425"/>
      <c r="CYZ481" s="425"/>
      <c r="CZA481" s="425"/>
      <c r="CZB481" s="425"/>
      <c r="CZC481" s="425"/>
      <c r="CZD481" s="425"/>
      <c r="CZE481" s="425"/>
      <c r="CZF481" s="425"/>
      <c r="CZG481" s="425"/>
      <c r="CZH481" s="425"/>
      <c r="CZI481" s="425"/>
      <c r="CZJ481" s="425"/>
      <c r="CZK481" s="425"/>
      <c r="CZL481" s="425"/>
      <c r="CZM481" s="425"/>
      <c r="CZN481" s="425"/>
      <c r="CZO481" s="425"/>
      <c r="CZP481" s="425"/>
      <c r="CZQ481" s="425"/>
      <c r="CZR481" s="425"/>
      <c r="CZS481" s="425"/>
      <c r="CZT481" s="425"/>
      <c r="CZU481" s="425"/>
      <c r="CZV481" s="425"/>
      <c r="CZW481" s="425"/>
      <c r="CZX481" s="425"/>
      <c r="CZY481" s="425"/>
      <c r="CZZ481" s="425"/>
      <c r="DAA481" s="425"/>
      <c r="DAB481" s="425"/>
      <c r="DAC481" s="425"/>
      <c r="DAD481" s="425"/>
      <c r="DAE481" s="425"/>
      <c r="DAF481" s="425"/>
      <c r="DAG481" s="425"/>
      <c r="DAH481" s="425"/>
      <c r="DAI481" s="425"/>
      <c r="DAJ481" s="425"/>
      <c r="DAK481" s="425"/>
      <c r="DAL481" s="425"/>
      <c r="DAM481" s="425"/>
      <c r="DAN481" s="425"/>
      <c r="DAO481" s="425"/>
      <c r="DAP481" s="425"/>
      <c r="DAQ481" s="425"/>
      <c r="DAR481" s="425"/>
      <c r="DAS481" s="425"/>
      <c r="DAT481" s="425"/>
      <c r="DAU481" s="425"/>
      <c r="DAV481" s="425"/>
      <c r="DAW481" s="425"/>
      <c r="DAX481" s="425"/>
      <c r="DAY481" s="425"/>
      <c r="DAZ481" s="425"/>
      <c r="DBA481" s="425"/>
      <c r="DBB481" s="425"/>
      <c r="DBC481" s="425"/>
      <c r="DBD481" s="425"/>
      <c r="DBE481" s="425"/>
      <c r="DBF481" s="425"/>
      <c r="DBG481" s="425"/>
      <c r="DBH481" s="425"/>
      <c r="DBI481" s="425"/>
      <c r="DBJ481" s="425"/>
      <c r="DBK481" s="425"/>
      <c r="DBL481" s="425"/>
      <c r="DBM481" s="425"/>
      <c r="DBN481" s="425"/>
      <c r="DBO481" s="425"/>
      <c r="DBP481" s="425"/>
      <c r="DBQ481" s="425"/>
      <c r="DBR481" s="425"/>
      <c r="DBS481" s="425"/>
      <c r="DBT481" s="425"/>
      <c r="DBU481" s="425"/>
      <c r="DBV481" s="425"/>
      <c r="DBW481" s="425"/>
      <c r="DBX481" s="425"/>
      <c r="DBY481" s="425"/>
      <c r="DBZ481" s="425"/>
      <c r="DCA481" s="425"/>
      <c r="DCB481" s="425"/>
      <c r="DCC481" s="425"/>
      <c r="DCD481" s="425"/>
      <c r="DCE481" s="425"/>
      <c r="DCF481" s="425"/>
      <c r="DCG481" s="425"/>
      <c r="DCH481" s="425"/>
      <c r="DCI481" s="425"/>
      <c r="DCJ481" s="425"/>
      <c r="DCK481" s="425"/>
      <c r="DCL481" s="425"/>
      <c r="DCM481" s="425"/>
      <c r="DCN481" s="425"/>
      <c r="DCO481" s="425"/>
      <c r="DCP481" s="425"/>
      <c r="DCQ481" s="425"/>
      <c r="DCR481" s="425"/>
      <c r="DCS481" s="425"/>
      <c r="DCT481" s="425"/>
      <c r="DCU481" s="425"/>
      <c r="DCV481" s="425"/>
      <c r="DCW481" s="425"/>
      <c r="DCX481" s="425"/>
      <c r="DCY481" s="425"/>
      <c r="DCZ481" s="425"/>
      <c r="DDA481" s="425"/>
      <c r="DDB481" s="425"/>
      <c r="DDC481" s="425"/>
      <c r="DDD481" s="425"/>
      <c r="DDE481" s="425"/>
      <c r="DDF481" s="425"/>
      <c r="DDG481" s="425"/>
      <c r="DDH481" s="425"/>
      <c r="DDI481" s="425"/>
      <c r="DDJ481" s="425"/>
      <c r="DDK481" s="425"/>
      <c r="DDL481" s="425"/>
      <c r="DDM481" s="425"/>
      <c r="DDN481" s="425"/>
      <c r="DDO481" s="425"/>
      <c r="DDP481" s="425"/>
      <c r="DDQ481" s="425"/>
      <c r="DDR481" s="425"/>
      <c r="DDS481" s="425"/>
      <c r="DDT481" s="425"/>
      <c r="DDU481" s="425"/>
      <c r="DDV481" s="425"/>
      <c r="DDW481" s="425"/>
      <c r="DDX481" s="425"/>
      <c r="DDY481" s="425"/>
      <c r="DDZ481" s="425"/>
      <c r="DEA481" s="425"/>
      <c r="DEB481" s="425"/>
      <c r="DEC481" s="425"/>
      <c r="DED481" s="425"/>
      <c r="DEE481" s="425"/>
      <c r="DEF481" s="425"/>
      <c r="DEG481" s="425"/>
      <c r="DEH481" s="425"/>
      <c r="DEI481" s="425"/>
      <c r="DEJ481" s="425"/>
      <c r="DEK481" s="425"/>
      <c r="DEL481" s="425"/>
      <c r="DEM481" s="425"/>
      <c r="DEN481" s="425"/>
      <c r="DEO481" s="425"/>
      <c r="DEP481" s="425"/>
      <c r="DEQ481" s="425"/>
      <c r="DER481" s="425"/>
      <c r="DES481" s="425"/>
      <c r="DET481" s="425"/>
      <c r="DEU481" s="425"/>
      <c r="DEV481" s="425"/>
      <c r="DEW481" s="425"/>
      <c r="DEX481" s="425"/>
      <c r="DEY481" s="425"/>
      <c r="DEZ481" s="425"/>
      <c r="DFA481" s="425"/>
      <c r="DFB481" s="425"/>
      <c r="DFC481" s="425"/>
      <c r="DFD481" s="425"/>
      <c r="DFE481" s="425"/>
      <c r="DFF481" s="425"/>
      <c r="DFG481" s="425"/>
      <c r="DFH481" s="425"/>
      <c r="DFI481" s="425"/>
      <c r="DFJ481" s="425"/>
      <c r="DFK481" s="425"/>
      <c r="DFL481" s="425"/>
      <c r="DFM481" s="425"/>
      <c r="DFN481" s="425"/>
      <c r="DFO481" s="425"/>
      <c r="DFP481" s="425"/>
      <c r="DFQ481" s="425"/>
      <c r="DFR481" s="425"/>
      <c r="DFS481" s="425"/>
      <c r="DFT481" s="425"/>
      <c r="DFU481" s="425"/>
      <c r="DFV481" s="425"/>
      <c r="DFW481" s="425"/>
      <c r="DFX481" s="425"/>
      <c r="DFY481" s="425"/>
      <c r="DFZ481" s="425"/>
      <c r="DGA481" s="425"/>
      <c r="DGB481" s="425"/>
      <c r="DGC481" s="425"/>
      <c r="DGD481" s="425"/>
      <c r="DGE481" s="425"/>
      <c r="DGF481" s="425"/>
      <c r="DGG481" s="425"/>
      <c r="DGH481" s="425"/>
      <c r="DGI481" s="425"/>
      <c r="DGJ481" s="425"/>
      <c r="DGK481" s="425"/>
      <c r="DGL481" s="425"/>
      <c r="DGM481" s="425"/>
      <c r="DGN481" s="425"/>
      <c r="DGO481" s="425"/>
      <c r="DGP481" s="425"/>
      <c r="DGQ481" s="425"/>
      <c r="DGR481" s="425"/>
      <c r="DGS481" s="425"/>
      <c r="DGT481" s="425"/>
      <c r="DGU481" s="425"/>
      <c r="DGV481" s="425"/>
      <c r="DGW481" s="425"/>
      <c r="DGX481" s="425"/>
      <c r="DGY481" s="425"/>
      <c r="DGZ481" s="425"/>
      <c r="DHA481" s="425"/>
      <c r="DHB481" s="425"/>
      <c r="DHC481" s="425"/>
      <c r="DHD481" s="425"/>
      <c r="DHE481" s="425"/>
      <c r="DHF481" s="425"/>
      <c r="DHG481" s="425"/>
      <c r="DHH481" s="425"/>
      <c r="DHI481" s="425"/>
      <c r="DHJ481" s="425"/>
      <c r="DHK481" s="425"/>
      <c r="DHL481" s="425"/>
      <c r="DHM481" s="425"/>
      <c r="DHN481" s="425"/>
      <c r="DHO481" s="425"/>
      <c r="DHP481" s="425"/>
      <c r="DHQ481" s="425"/>
      <c r="DHR481" s="425"/>
      <c r="DHS481" s="425"/>
      <c r="DHT481" s="425"/>
      <c r="DHU481" s="425"/>
      <c r="DHV481" s="425"/>
      <c r="DHW481" s="425"/>
      <c r="DHX481" s="425"/>
      <c r="DHY481" s="425"/>
      <c r="DHZ481" s="425"/>
      <c r="DIA481" s="425"/>
      <c r="DIB481" s="425"/>
      <c r="DIC481" s="425"/>
      <c r="DID481" s="425"/>
      <c r="DIE481" s="425"/>
      <c r="DIF481" s="425"/>
      <c r="DIG481" s="425"/>
      <c r="DIH481" s="425"/>
      <c r="DII481" s="425"/>
      <c r="DIJ481" s="425"/>
      <c r="DIK481" s="425"/>
      <c r="DIL481" s="425"/>
      <c r="DIM481" s="425"/>
      <c r="DIN481" s="425"/>
      <c r="DIO481" s="425"/>
      <c r="DIP481" s="425"/>
      <c r="DIQ481" s="425"/>
      <c r="DIR481" s="425"/>
      <c r="DIS481" s="425"/>
      <c r="DIT481" s="425"/>
      <c r="DIU481" s="425"/>
      <c r="DIV481" s="425"/>
      <c r="DIW481" s="425"/>
      <c r="DIX481" s="425"/>
      <c r="DIY481" s="425"/>
      <c r="DIZ481" s="425"/>
      <c r="DJA481" s="425"/>
      <c r="DJB481" s="425"/>
      <c r="DJC481" s="425"/>
      <c r="DJD481" s="425"/>
      <c r="DJE481" s="425"/>
      <c r="DJF481" s="425"/>
      <c r="DJG481" s="425"/>
      <c r="DJH481" s="425"/>
      <c r="DJI481" s="425"/>
      <c r="DJJ481" s="425"/>
      <c r="DJK481" s="425"/>
      <c r="DJL481" s="425"/>
      <c r="DJM481" s="425"/>
      <c r="DJN481" s="425"/>
      <c r="DJO481" s="425"/>
      <c r="DJP481" s="425"/>
      <c r="DJQ481" s="425"/>
      <c r="DJR481" s="425"/>
      <c r="DJS481" s="425"/>
      <c r="DJT481" s="425"/>
      <c r="DJU481" s="425"/>
      <c r="DJV481" s="425"/>
      <c r="DJW481" s="425"/>
      <c r="DJX481" s="425"/>
      <c r="DJY481" s="425"/>
      <c r="DJZ481" s="425"/>
      <c r="DKA481" s="425"/>
      <c r="DKB481" s="425"/>
      <c r="DKC481" s="425"/>
      <c r="DKD481" s="425"/>
      <c r="DKE481" s="425"/>
      <c r="DKF481" s="425"/>
      <c r="DKG481" s="425"/>
      <c r="DKH481" s="425"/>
      <c r="DKI481" s="425"/>
      <c r="DKJ481" s="425"/>
      <c r="DKK481" s="425"/>
      <c r="DKL481" s="425"/>
      <c r="DKM481" s="425"/>
      <c r="DKN481" s="425"/>
      <c r="DKO481" s="425"/>
      <c r="DKP481" s="425"/>
      <c r="DKQ481" s="425"/>
      <c r="DKR481" s="425"/>
      <c r="DKS481" s="425"/>
      <c r="DKT481" s="425"/>
      <c r="DKU481" s="425"/>
      <c r="DKV481" s="425"/>
      <c r="DKW481" s="425"/>
      <c r="DKX481" s="425"/>
      <c r="DKY481" s="425"/>
      <c r="DKZ481" s="425"/>
      <c r="DLA481" s="425"/>
      <c r="DLB481" s="425"/>
      <c r="DLC481" s="425"/>
      <c r="DLD481" s="425"/>
      <c r="DLE481" s="425"/>
      <c r="DLF481" s="425"/>
      <c r="DLG481" s="425"/>
      <c r="DLH481" s="425"/>
      <c r="DLI481" s="425"/>
      <c r="DLJ481" s="425"/>
      <c r="DLK481" s="425"/>
      <c r="DLL481" s="425"/>
      <c r="DLM481" s="425"/>
      <c r="DLN481" s="425"/>
      <c r="DLO481" s="425"/>
      <c r="DLP481" s="425"/>
      <c r="DLQ481" s="425"/>
      <c r="DLR481" s="425"/>
      <c r="DLS481" s="425"/>
      <c r="DLT481" s="425"/>
      <c r="DLU481" s="425"/>
      <c r="DLV481" s="425"/>
      <c r="DLW481" s="425"/>
      <c r="DLX481" s="425"/>
      <c r="DLY481" s="425"/>
      <c r="DLZ481" s="425"/>
      <c r="DMA481" s="425"/>
      <c r="DMB481" s="425"/>
      <c r="DMC481" s="425"/>
      <c r="DMD481" s="425"/>
      <c r="DME481" s="425"/>
      <c r="DMF481" s="425"/>
      <c r="DMG481" s="425"/>
      <c r="DMH481" s="425"/>
      <c r="DMI481" s="425"/>
      <c r="DMJ481" s="425"/>
      <c r="DMK481" s="425"/>
      <c r="DML481" s="425"/>
      <c r="DMM481" s="425"/>
      <c r="DMN481" s="425"/>
      <c r="DMO481" s="425"/>
      <c r="DMP481" s="425"/>
      <c r="DMQ481" s="425"/>
      <c r="DMR481" s="425"/>
      <c r="DMS481" s="425"/>
      <c r="DMT481" s="425"/>
      <c r="DMU481" s="425"/>
      <c r="DMV481" s="425"/>
      <c r="DMW481" s="425"/>
      <c r="DMX481" s="425"/>
      <c r="DMY481" s="425"/>
      <c r="DMZ481" s="425"/>
      <c r="DNA481" s="425"/>
      <c r="DNB481" s="425"/>
      <c r="DNC481" s="425"/>
      <c r="DND481" s="425"/>
      <c r="DNE481" s="425"/>
      <c r="DNF481" s="425"/>
      <c r="DNG481" s="425"/>
      <c r="DNH481" s="425"/>
      <c r="DNI481" s="425"/>
      <c r="DNJ481" s="425"/>
      <c r="DNK481" s="425"/>
      <c r="DNL481" s="425"/>
      <c r="DNM481" s="425"/>
      <c r="DNN481" s="425"/>
      <c r="DNO481" s="425"/>
      <c r="DNP481" s="425"/>
      <c r="DNQ481" s="425"/>
      <c r="DNR481" s="425"/>
      <c r="DNS481" s="425"/>
      <c r="DNT481" s="425"/>
      <c r="DNU481" s="425"/>
      <c r="DNV481" s="425"/>
      <c r="DNW481" s="425"/>
      <c r="DNX481" s="425"/>
      <c r="DNY481" s="425"/>
      <c r="DNZ481" s="425"/>
      <c r="DOA481" s="425"/>
      <c r="DOB481" s="425"/>
      <c r="DOC481" s="425"/>
      <c r="DOD481" s="425"/>
      <c r="DOE481" s="425"/>
      <c r="DOF481" s="425"/>
      <c r="DOG481" s="425"/>
      <c r="DOH481" s="425"/>
      <c r="DOI481" s="425"/>
      <c r="DOJ481" s="425"/>
      <c r="DOK481" s="425"/>
      <c r="DOL481" s="425"/>
      <c r="DOM481" s="425"/>
      <c r="DON481" s="425"/>
      <c r="DOO481" s="425"/>
      <c r="DOP481" s="425"/>
      <c r="DOQ481" s="425"/>
      <c r="DOR481" s="425"/>
      <c r="DOS481" s="425"/>
      <c r="DOT481" s="425"/>
      <c r="DOU481" s="425"/>
      <c r="DOV481" s="425"/>
      <c r="DOW481" s="425"/>
      <c r="DOX481" s="425"/>
      <c r="DOY481" s="425"/>
      <c r="DOZ481" s="425"/>
      <c r="DPA481" s="425"/>
      <c r="DPB481" s="425"/>
      <c r="DPC481" s="425"/>
      <c r="DPD481" s="425"/>
      <c r="DPE481" s="425"/>
      <c r="DPF481" s="425"/>
      <c r="DPG481" s="425"/>
      <c r="DPH481" s="425"/>
      <c r="DPI481" s="425"/>
      <c r="DPJ481" s="425"/>
      <c r="DPK481" s="425"/>
      <c r="DPL481" s="425"/>
      <c r="DPM481" s="425"/>
      <c r="DPN481" s="425"/>
      <c r="DPO481" s="425"/>
      <c r="DPP481" s="425"/>
      <c r="DPQ481" s="425"/>
      <c r="DPR481" s="425"/>
      <c r="DPS481" s="425"/>
      <c r="DPT481" s="425"/>
      <c r="DPU481" s="425"/>
      <c r="DPV481" s="425"/>
      <c r="DPW481" s="425"/>
      <c r="DPX481" s="425"/>
      <c r="DPY481" s="425"/>
      <c r="DPZ481" s="425"/>
      <c r="DQA481" s="425"/>
      <c r="DQB481" s="425"/>
      <c r="DQC481" s="425"/>
      <c r="DQD481" s="425"/>
      <c r="DQE481" s="425"/>
      <c r="DQF481" s="425"/>
      <c r="DQG481" s="425"/>
      <c r="DQH481" s="425"/>
      <c r="DQI481" s="425"/>
      <c r="DQJ481" s="425"/>
      <c r="DQK481" s="425"/>
      <c r="DQL481" s="425"/>
      <c r="DQM481" s="425"/>
      <c r="DQN481" s="425"/>
      <c r="DQO481" s="425"/>
      <c r="DQP481" s="425"/>
      <c r="DQQ481" s="425"/>
      <c r="DQR481" s="425"/>
      <c r="DQS481" s="425"/>
      <c r="DQT481" s="425"/>
      <c r="DQU481" s="425"/>
      <c r="DQV481" s="425"/>
      <c r="DQW481" s="425"/>
      <c r="DQX481" s="425"/>
      <c r="DQY481" s="425"/>
      <c r="DQZ481" s="425"/>
      <c r="DRA481" s="425"/>
      <c r="DRB481" s="425"/>
      <c r="DRC481" s="425"/>
      <c r="DRD481" s="425"/>
      <c r="DRE481" s="425"/>
      <c r="DRF481" s="425"/>
      <c r="DRG481" s="425"/>
      <c r="DRH481" s="425"/>
      <c r="DRI481" s="425"/>
      <c r="DRJ481" s="425"/>
      <c r="DRK481" s="425"/>
      <c r="DRL481" s="425"/>
      <c r="DRM481" s="425"/>
      <c r="DRN481" s="425"/>
      <c r="DRO481" s="425"/>
      <c r="DRP481" s="425"/>
      <c r="DRQ481" s="425"/>
      <c r="DRR481" s="425"/>
      <c r="DRS481" s="425"/>
      <c r="DRT481" s="425"/>
      <c r="DRU481" s="425"/>
      <c r="DRV481" s="425"/>
      <c r="DRW481" s="425"/>
      <c r="DRX481" s="425"/>
      <c r="DRY481" s="425"/>
      <c r="DRZ481" s="425"/>
      <c r="DSA481" s="425"/>
      <c r="DSB481" s="425"/>
      <c r="DSC481" s="425"/>
      <c r="DSD481" s="425"/>
      <c r="DSE481" s="425"/>
      <c r="DSF481" s="425"/>
      <c r="DSG481" s="425"/>
      <c r="DSH481" s="425"/>
      <c r="DSI481" s="425"/>
      <c r="DSJ481" s="425"/>
      <c r="DSK481" s="425"/>
      <c r="DSL481" s="425"/>
      <c r="DSM481" s="425"/>
      <c r="DSN481" s="425"/>
      <c r="DSO481" s="425"/>
      <c r="DSP481" s="425"/>
      <c r="DSQ481" s="425"/>
      <c r="DSR481" s="425"/>
      <c r="DSS481" s="425"/>
      <c r="DST481" s="425"/>
      <c r="DSU481" s="425"/>
      <c r="DSV481" s="425"/>
      <c r="DSW481" s="425"/>
      <c r="DSX481" s="425"/>
      <c r="DSY481" s="425"/>
      <c r="DSZ481" s="425"/>
      <c r="DTA481" s="425"/>
      <c r="DTB481" s="425"/>
      <c r="DTC481" s="425"/>
      <c r="DTD481" s="425"/>
      <c r="DTE481" s="425"/>
      <c r="DTF481" s="425"/>
      <c r="DTG481" s="425"/>
      <c r="DTH481" s="425"/>
      <c r="DTI481" s="425"/>
      <c r="DTJ481" s="425"/>
      <c r="DTK481" s="425"/>
      <c r="DTL481" s="425"/>
      <c r="DTM481" s="425"/>
      <c r="DTN481" s="425"/>
      <c r="DTO481" s="425"/>
      <c r="DTP481" s="425"/>
      <c r="DTQ481" s="425"/>
      <c r="DTR481" s="425"/>
      <c r="DTS481" s="425"/>
      <c r="DTT481" s="425"/>
      <c r="DTU481" s="425"/>
      <c r="DTV481" s="425"/>
      <c r="DTW481" s="425"/>
      <c r="DTX481" s="425"/>
      <c r="DTY481" s="425"/>
      <c r="DTZ481" s="425"/>
      <c r="DUA481" s="425"/>
      <c r="DUB481" s="425"/>
      <c r="DUC481" s="425"/>
      <c r="DUD481" s="425"/>
      <c r="DUE481" s="425"/>
      <c r="DUF481" s="425"/>
      <c r="DUG481" s="425"/>
      <c r="DUH481" s="425"/>
      <c r="DUI481" s="425"/>
      <c r="DUJ481" s="425"/>
      <c r="DUK481" s="425"/>
      <c r="DUL481" s="425"/>
      <c r="DUM481" s="425"/>
      <c r="DUN481" s="425"/>
      <c r="DUO481" s="425"/>
      <c r="DUP481" s="425"/>
      <c r="DUQ481" s="425"/>
      <c r="DUR481" s="425"/>
      <c r="DUS481" s="425"/>
      <c r="DUT481" s="425"/>
      <c r="DUU481" s="425"/>
      <c r="DUV481" s="425"/>
      <c r="DUW481" s="425"/>
      <c r="DUX481" s="425"/>
      <c r="DUY481" s="425"/>
      <c r="DUZ481" s="425"/>
      <c r="DVA481" s="425"/>
      <c r="DVB481" s="425"/>
      <c r="DVC481" s="425"/>
      <c r="DVD481" s="425"/>
      <c r="DVE481" s="425"/>
      <c r="DVF481" s="425"/>
      <c r="DVG481" s="425"/>
      <c r="DVH481" s="425"/>
      <c r="DVI481" s="425"/>
      <c r="DVJ481" s="425"/>
      <c r="DVK481" s="425"/>
      <c r="DVL481" s="425"/>
      <c r="DVM481" s="425"/>
      <c r="DVN481" s="425"/>
      <c r="DVO481" s="425"/>
      <c r="DVP481" s="425"/>
      <c r="DVQ481" s="425"/>
      <c r="DVR481" s="425"/>
      <c r="DVS481" s="425"/>
      <c r="DVT481" s="425"/>
      <c r="DVU481" s="425"/>
      <c r="DVV481" s="425"/>
      <c r="DVW481" s="425"/>
      <c r="DVX481" s="425"/>
      <c r="DVY481" s="425"/>
      <c r="DVZ481" s="425"/>
      <c r="DWA481" s="425"/>
      <c r="DWB481" s="425"/>
      <c r="DWC481" s="425"/>
      <c r="DWD481" s="425"/>
      <c r="DWE481" s="425"/>
      <c r="DWF481" s="425"/>
      <c r="DWG481" s="425"/>
      <c r="DWH481" s="425"/>
      <c r="DWI481" s="425"/>
      <c r="DWJ481" s="425"/>
      <c r="DWK481" s="425"/>
      <c r="DWL481" s="425"/>
      <c r="DWM481" s="425"/>
      <c r="DWN481" s="425"/>
      <c r="DWO481" s="425"/>
      <c r="DWP481" s="425"/>
      <c r="DWQ481" s="425"/>
      <c r="DWR481" s="425"/>
      <c r="DWS481" s="425"/>
      <c r="DWT481" s="425"/>
      <c r="DWU481" s="425"/>
      <c r="DWV481" s="425"/>
      <c r="DWW481" s="425"/>
      <c r="DWX481" s="425"/>
      <c r="DWY481" s="425"/>
      <c r="DWZ481" s="425"/>
      <c r="DXA481" s="425"/>
      <c r="DXB481" s="425"/>
      <c r="DXC481" s="425"/>
      <c r="DXD481" s="425"/>
      <c r="DXE481" s="425"/>
      <c r="DXF481" s="425"/>
      <c r="DXG481" s="425"/>
      <c r="DXH481" s="425"/>
      <c r="DXI481" s="425"/>
      <c r="DXJ481" s="425"/>
      <c r="DXK481" s="425"/>
      <c r="DXL481" s="425"/>
      <c r="DXM481" s="425"/>
      <c r="DXN481" s="425"/>
      <c r="DXO481" s="425"/>
      <c r="DXP481" s="425"/>
      <c r="DXQ481" s="425"/>
      <c r="DXR481" s="425"/>
      <c r="DXS481" s="425"/>
      <c r="DXT481" s="425"/>
      <c r="DXU481" s="425"/>
      <c r="DXV481" s="425"/>
      <c r="DXW481" s="425"/>
      <c r="DXX481" s="425"/>
      <c r="DXY481" s="425"/>
      <c r="DXZ481" s="425"/>
      <c r="DYA481" s="425"/>
      <c r="DYB481" s="425"/>
      <c r="DYC481" s="425"/>
      <c r="DYD481" s="425"/>
      <c r="DYE481" s="425"/>
      <c r="DYF481" s="425"/>
      <c r="DYG481" s="425"/>
      <c r="DYH481" s="425"/>
      <c r="DYI481" s="425"/>
      <c r="DYJ481" s="425"/>
      <c r="DYK481" s="425"/>
      <c r="DYL481" s="425"/>
      <c r="DYM481" s="425"/>
      <c r="DYN481" s="425"/>
      <c r="DYO481" s="425"/>
      <c r="DYP481" s="425"/>
      <c r="DYQ481" s="425"/>
      <c r="DYR481" s="425"/>
      <c r="DYS481" s="425"/>
      <c r="DYT481" s="425"/>
      <c r="DYU481" s="425"/>
      <c r="DYV481" s="425"/>
      <c r="DYW481" s="425"/>
      <c r="DYX481" s="425"/>
      <c r="DYY481" s="425"/>
      <c r="DYZ481" s="425"/>
      <c r="DZA481" s="425"/>
      <c r="DZB481" s="425"/>
      <c r="DZC481" s="425"/>
      <c r="DZD481" s="425"/>
      <c r="DZE481" s="425"/>
      <c r="DZF481" s="425"/>
      <c r="DZG481" s="425"/>
      <c r="DZH481" s="425"/>
      <c r="DZI481" s="425"/>
      <c r="DZJ481" s="425"/>
      <c r="DZK481" s="425"/>
      <c r="DZL481" s="425"/>
      <c r="DZM481" s="425"/>
      <c r="DZN481" s="425"/>
      <c r="DZO481" s="425"/>
      <c r="DZP481" s="425"/>
      <c r="DZQ481" s="425"/>
      <c r="DZR481" s="425"/>
      <c r="DZS481" s="425"/>
      <c r="DZT481" s="425"/>
      <c r="DZU481" s="425"/>
      <c r="DZV481" s="425"/>
      <c r="DZW481" s="425"/>
      <c r="DZX481" s="425"/>
      <c r="DZY481" s="425"/>
      <c r="DZZ481" s="425"/>
      <c r="EAA481" s="425"/>
      <c r="EAB481" s="425"/>
      <c r="EAC481" s="425"/>
      <c r="EAD481" s="425"/>
      <c r="EAE481" s="425"/>
      <c r="EAF481" s="425"/>
      <c r="EAG481" s="425"/>
      <c r="EAH481" s="425"/>
      <c r="EAI481" s="425"/>
      <c r="EAJ481" s="425"/>
      <c r="EAK481" s="425"/>
      <c r="EAL481" s="425"/>
      <c r="EAM481" s="425"/>
      <c r="EAN481" s="425"/>
      <c r="EAO481" s="425"/>
      <c r="EAP481" s="425"/>
      <c r="EAQ481" s="425"/>
      <c r="EAR481" s="425"/>
      <c r="EAS481" s="425"/>
      <c r="EAT481" s="425"/>
      <c r="EAU481" s="425"/>
      <c r="EAV481" s="425"/>
      <c r="EAW481" s="425"/>
      <c r="EAX481" s="425"/>
      <c r="EAY481" s="425"/>
      <c r="EAZ481" s="425"/>
      <c r="EBA481" s="425"/>
      <c r="EBB481" s="425"/>
      <c r="EBC481" s="425"/>
      <c r="EBD481" s="425"/>
      <c r="EBE481" s="425"/>
      <c r="EBF481" s="425"/>
      <c r="EBG481" s="425"/>
      <c r="EBH481" s="425"/>
      <c r="EBI481" s="425"/>
      <c r="EBJ481" s="425"/>
      <c r="EBK481" s="425"/>
      <c r="EBL481" s="425"/>
      <c r="EBM481" s="425"/>
      <c r="EBN481" s="425"/>
      <c r="EBO481" s="425"/>
      <c r="EBP481" s="425"/>
      <c r="EBQ481" s="425"/>
      <c r="EBR481" s="425"/>
      <c r="EBS481" s="425"/>
      <c r="EBT481" s="425"/>
      <c r="EBU481" s="425"/>
      <c r="EBV481" s="425"/>
      <c r="EBW481" s="425"/>
      <c r="EBX481" s="425"/>
      <c r="EBY481" s="425"/>
      <c r="EBZ481" s="425"/>
      <c r="ECA481" s="425"/>
      <c r="ECB481" s="425"/>
      <c r="ECC481" s="425"/>
      <c r="ECD481" s="425"/>
      <c r="ECE481" s="425"/>
      <c r="ECF481" s="425"/>
      <c r="ECG481" s="425"/>
      <c r="ECH481" s="425"/>
      <c r="ECI481" s="425"/>
      <c r="ECJ481" s="425"/>
      <c r="ECK481" s="425"/>
      <c r="ECL481" s="425"/>
      <c r="ECM481" s="425"/>
      <c r="ECN481" s="425"/>
      <c r="ECO481" s="425"/>
      <c r="ECP481" s="425"/>
      <c r="ECQ481" s="425"/>
      <c r="ECR481" s="425"/>
      <c r="ECS481" s="425"/>
      <c r="ECT481" s="425"/>
      <c r="ECU481" s="425"/>
      <c r="ECV481" s="425"/>
      <c r="ECW481" s="425"/>
      <c r="ECX481" s="425"/>
      <c r="ECY481" s="425"/>
      <c r="ECZ481" s="425"/>
      <c r="EDA481" s="425"/>
      <c r="EDB481" s="425"/>
      <c r="EDC481" s="425"/>
      <c r="EDD481" s="425"/>
      <c r="EDE481" s="425"/>
      <c r="EDF481" s="425"/>
      <c r="EDG481" s="425"/>
      <c r="EDH481" s="425"/>
      <c r="EDI481" s="425"/>
      <c r="EDJ481" s="425"/>
      <c r="EDK481" s="425"/>
      <c r="EDL481" s="425"/>
      <c r="EDM481" s="425"/>
      <c r="EDN481" s="425"/>
      <c r="EDO481" s="425"/>
      <c r="EDP481" s="425"/>
      <c r="EDQ481" s="425"/>
      <c r="EDR481" s="425"/>
      <c r="EDS481" s="425"/>
      <c r="EDT481" s="425"/>
      <c r="EDU481" s="425"/>
      <c r="EDV481" s="425"/>
      <c r="EDW481" s="425"/>
      <c r="EDX481" s="425"/>
      <c r="EDY481" s="425"/>
      <c r="EDZ481" s="425"/>
      <c r="EEA481" s="425"/>
      <c r="EEB481" s="425"/>
      <c r="EEC481" s="425"/>
      <c r="EED481" s="425"/>
      <c r="EEE481" s="425"/>
      <c r="EEF481" s="425"/>
      <c r="EEG481" s="425"/>
      <c r="EEH481" s="425"/>
      <c r="EEI481" s="425"/>
      <c r="EEJ481" s="425"/>
      <c r="EEK481" s="425"/>
      <c r="EEL481" s="425"/>
      <c r="EEM481" s="425"/>
      <c r="EEN481" s="425"/>
      <c r="EEO481" s="425"/>
      <c r="EEP481" s="425"/>
      <c r="EEQ481" s="425"/>
      <c r="EER481" s="425"/>
      <c r="EES481" s="425"/>
      <c r="EET481" s="425"/>
      <c r="EEU481" s="425"/>
      <c r="EEV481" s="425"/>
      <c r="EEW481" s="425"/>
      <c r="EEX481" s="425"/>
      <c r="EEY481" s="425"/>
      <c r="EEZ481" s="425"/>
      <c r="EFA481" s="425"/>
      <c r="EFB481" s="425"/>
      <c r="EFC481" s="425"/>
      <c r="EFD481" s="425"/>
      <c r="EFE481" s="425"/>
      <c r="EFF481" s="425"/>
      <c r="EFG481" s="425"/>
      <c r="EFH481" s="425"/>
      <c r="EFI481" s="425"/>
      <c r="EFJ481" s="425"/>
      <c r="EFK481" s="425"/>
      <c r="EFL481" s="425"/>
      <c r="EFM481" s="425"/>
      <c r="EFN481" s="425"/>
      <c r="EFO481" s="425"/>
      <c r="EFP481" s="425"/>
      <c r="EFQ481" s="425"/>
      <c r="EFR481" s="425"/>
      <c r="EFS481" s="425"/>
      <c r="EFT481" s="425"/>
      <c r="EFU481" s="425"/>
      <c r="EFV481" s="425"/>
      <c r="EFW481" s="425"/>
      <c r="EFX481" s="425"/>
      <c r="EFY481" s="425"/>
      <c r="EFZ481" s="425"/>
      <c r="EGA481" s="425"/>
      <c r="EGB481" s="425"/>
      <c r="EGC481" s="425"/>
      <c r="EGD481" s="425"/>
      <c r="EGE481" s="425"/>
      <c r="EGF481" s="425"/>
      <c r="EGG481" s="425"/>
      <c r="EGH481" s="425"/>
      <c r="EGI481" s="425"/>
      <c r="EGJ481" s="425"/>
      <c r="EGK481" s="425"/>
      <c r="EGL481" s="425"/>
      <c r="EGM481" s="425"/>
      <c r="EGN481" s="425"/>
      <c r="EGO481" s="425"/>
      <c r="EGP481" s="425"/>
      <c r="EGQ481" s="425"/>
      <c r="EGR481" s="425"/>
      <c r="EGS481" s="425"/>
      <c r="EGT481" s="425"/>
      <c r="EGU481" s="425"/>
      <c r="EGV481" s="425"/>
      <c r="EGW481" s="425"/>
      <c r="EGX481" s="425"/>
      <c r="EGY481" s="425"/>
      <c r="EGZ481" s="425"/>
      <c r="EHA481" s="425"/>
      <c r="EHB481" s="425"/>
      <c r="EHC481" s="425"/>
      <c r="EHD481" s="425"/>
      <c r="EHE481" s="425"/>
      <c r="EHF481" s="425"/>
      <c r="EHG481" s="425"/>
      <c r="EHH481" s="425"/>
      <c r="EHI481" s="425"/>
      <c r="EHJ481" s="425"/>
      <c r="EHK481" s="425"/>
      <c r="EHL481" s="425"/>
      <c r="EHM481" s="425"/>
      <c r="EHN481" s="425"/>
      <c r="EHO481" s="425"/>
      <c r="EHP481" s="425"/>
      <c r="EHQ481" s="425"/>
      <c r="EHR481" s="425"/>
      <c r="EHS481" s="425"/>
      <c r="EHT481" s="425"/>
      <c r="EHU481" s="425"/>
      <c r="EHV481" s="425"/>
      <c r="EHW481" s="425"/>
      <c r="EHX481" s="425"/>
      <c r="EHY481" s="425"/>
      <c r="EHZ481" s="425"/>
      <c r="EIA481" s="425"/>
      <c r="EIB481" s="425"/>
      <c r="EIC481" s="425"/>
      <c r="EID481" s="425"/>
      <c r="EIE481" s="425"/>
      <c r="EIF481" s="425"/>
      <c r="EIG481" s="425"/>
      <c r="EIH481" s="425"/>
      <c r="EII481" s="425"/>
      <c r="EIJ481" s="425"/>
      <c r="EIK481" s="425"/>
      <c r="EIL481" s="425"/>
      <c r="EIM481" s="425"/>
      <c r="EIN481" s="425"/>
      <c r="EIO481" s="425"/>
      <c r="EIP481" s="425"/>
      <c r="EIQ481" s="425"/>
      <c r="EIR481" s="425"/>
      <c r="EIS481" s="425"/>
      <c r="EIT481" s="425"/>
      <c r="EIU481" s="425"/>
      <c r="EIV481" s="425"/>
      <c r="EIW481" s="425"/>
      <c r="EIX481" s="425"/>
      <c r="EIY481" s="425"/>
      <c r="EIZ481" s="425"/>
      <c r="EJA481" s="425"/>
      <c r="EJB481" s="425"/>
      <c r="EJC481" s="425"/>
      <c r="EJD481" s="425"/>
      <c r="EJE481" s="425"/>
      <c r="EJF481" s="425"/>
      <c r="EJG481" s="425"/>
      <c r="EJH481" s="425"/>
      <c r="EJI481" s="425"/>
      <c r="EJJ481" s="425"/>
      <c r="EJK481" s="425"/>
      <c r="EJL481" s="425"/>
      <c r="EJM481" s="425"/>
      <c r="EJN481" s="425"/>
      <c r="EJO481" s="425"/>
      <c r="EJP481" s="425"/>
      <c r="EJQ481" s="425"/>
      <c r="EJR481" s="425"/>
      <c r="EJS481" s="425"/>
      <c r="EJT481" s="425"/>
      <c r="EJU481" s="425"/>
      <c r="EJV481" s="425"/>
      <c r="EJW481" s="425"/>
      <c r="EJX481" s="425"/>
      <c r="EJY481" s="425"/>
      <c r="EJZ481" s="425"/>
      <c r="EKA481" s="425"/>
      <c r="EKB481" s="425"/>
      <c r="EKC481" s="425"/>
      <c r="EKD481" s="425"/>
      <c r="EKE481" s="425"/>
      <c r="EKF481" s="425"/>
      <c r="EKG481" s="425"/>
      <c r="EKH481" s="425"/>
      <c r="EKI481" s="425"/>
      <c r="EKJ481" s="425"/>
      <c r="EKK481" s="425"/>
      <c r="EKL481" s="425"/>
      <c r="EKM481" s="425"/>
      <c r="EKN481" s="425"/>
      <c r="EKO481" s="425"/>
      <c r="EKP481" s="425"/>
      <c r="EKQ481" s="425"/>
      <c r="EKR481" s="425"/>
      <c r="EKS481" s="425"/>
      <c r="EKT481" s="425"/>
      <c r="EKU481" s="425"/>
      <c r="EKV481" s="425"/>
      <c r="EKW481" s="425"/>
      <c r="EKX481" s="425"/>
      <c r="EKY481" s="425"/>
      <c r="EKZ481" s="425"/>
      <c r="ELA481" s="425"/>
      <c r="ELB481" s="425"/>
      <c r="ELC481" s="425"/>
      <c r="ELD481" s="425"/>
      <c r="ELE481" s="425"/>
      <c r="ELF481" s="425"/>
      <c r="ELG481" s="425"/>
      <c r="ELH481" s="425"/>
      <c r="ELI481" s="425"/>
      <c r="ELJ481" s="425"/>
      <c r="ELK481" s="425"/>
      <c r="ELL481" s="425"/>
      <c r="ELM481" s="425"/>
      <c r="ELN481" s="425"/>
      <c r="ELO481" s="425"/>
      <c r="ELP481" s="425"/>
      <c r="ELQ481" s="425"/>
      <c r="ELR481" s="425"/>
      <c r="ELS481" s="425"/>
      <c r="ELT481" s="425"/>
      <c r="ELU481" s="425"/>
      <c r="ELV481" s="425"/>
      <c r="ELW481" s="425"/>
      <c r="ELX481" s="425"/>
      <c r="ELY481" s="425"/>
      <c r="ELZ481" s="425"/>
      <c r="EMA481" s="425"/>
      <c r="EMB481" s="425"/>
      <c r="EMC481" s="425"/>
      <c r="EMD481" s="425"/>
      <c r="EME481" s="425"/>
      <c r="EMF481" s="425"/>
      <c r="EMG481" s="425"/>
      <c r="EMH481" s="425"/>
      <c r="EMI481" s="425"/>
      <c r="EMJ481" s="425"/>
      <c r="EMK481" s="425"/>
      <c r="EML481" s="425"/>
      <c r="EMM481" s="425"/>
      <c r="EMN481" s="425"/>
      <c r="EMO481" s="425"/>
      <c r="EMP481" s="425"/>
      <c r="EMQ481" s="425"/>
      <c r="EMR481" s="425"/>
      <c r="EMS481" s="425"/>
      <c r="EMT481" s="425"/>
      <c r="EMU481" s="425"/>
      <c r="EMV481" s="425"/>
      <c r="EMW481" s="425"/>
      <c r="EMX481" s="425"/>
      <c r="EMY481" s="425"/>
      <c r="EMZ481" s="425"/>
      <c r="ENA481" s="425"/>
      <c r="ENB481" s="425"/>
      <c r="ENC481" s="425"/>
      <c r="END481" s="425"/>
      <c r="ENE481" s="425"/>
      <c r="ENF481" s="425"/>
      <c r="ENG481" s="425"/>
      <c r="ENH481" s="425"/>
      <c r="ENI481" s="425"/>
      <c r="ENJ481" s="425"/>
      <c r="ENK481" s="425"/>
      <c r="ENL481" s="425"/>
      <c r="ENM481" s="425"/>
      <c r="ENN481" s="425"/>
      <c r="ENO481" s="425"/>
      <c r="ENP481" s="425"/>
      <c r="ENQ481" s="425"/>
      <c r="ENR481" s="425"/>
      <c r="ENS481" s="425"/>
      <c r="ENT481" s="425"/>
      <c r="ENU481" s="425"/>
      <c r="ENV481" s="425"/>
      <c r="ENW481" s="425"/>
      <c r="ENX481" s="425"/>
      <c r="ENY481" s="425"/>
      <c r="ENZ481" s="425"/>
      <c r="EOA481" s="425"/>
      <c r="EOB481" s="425"/>
      <c r="EOC481" s="425"/>
      <c r="EOD481" s="425"/>
      <c r="EOE481" s="425"/>
      <c r="EOF481" s="425"/>
      <c r="EOG481" s="425"/>
      <c r="EOH481" s="425"/>
      <c r="EOI481" s="425"/>
      <c r="EOJ481" s="425"/>
      <c r="EOK481" s="425"/>
      <c r="EOL481" s="425"/>
      <c r="EOM481" s="425"/>
      <c r="EON481" s="425"/>
      <c r="EOO481" s="425"/>
      <c r="EOP481" s="425"/>
      <c r="EOQ481" s="425"/>
      <c r="EOR481" s="425"/>
      <c r="EOS481" s="425"/>
      <c r="EOT481" s="425"/>
      <c r="EOU481" s="425"/>
      <c r="EOV481" s="425"/>
      <c r="EOW481" s="425"/>
      <c r="EOX481" s="425"/>
      <c r="EOY481" s="425"/>
      <c r="EOZ481" s="425"/>
      <c r="EPA481" s="425"/>
      <c r="EPB481" s="425"/>
      <c r="EPC481" s="425"/>
      <c r="EPD481" s="425"/>
      <c r="EPE481" s="425"/>
      <c r="EPF481" s="425"/>
      <c r="EPG481" s="425"/>
      <c r="EPH481" s="425"/>
      <c r="EPI481" s="425"/>
      <c r="EPJ481" s="425"/>
      <c r="EPK481" s="425"/>
      <c r="EPL481" s="425"/>
      <c r="EPM481" s="425"/>
      <c r="EPN481" s="425"/>
      <c r="EPO481" s="425"/>
      <c r="EPP481" s="425"/>
      <c r="EPQ481" s="425"/>
      <c r="EPR481" s="425"/>
      <c r="EPS481" s="425"/>
      <c r="EPT481" s="425"/>
      <c r="EPU481" s="425"/>
      <c r="EPV481" s="425"/>
      <c r="EPW481" s="425"/>
      <c r="EPX481" s="425"/>
      <c r="EPY481" s="425"/>
      <c r="EPZ481" s="425"/>
      <c r="EQA481" s="425"/>
      <c r="EQB481" s="425"/>
      <c r="EQC481" s="425"/>
      <c r="EQD481" s="425"/>
      <c r="EQE481" s="425"/>
      <c r="EQF481" s="425"/>
      <c r="EQG481" s="425"/>
      <c r="EQH481" s="425"/>
      <c r="EQI481" s="425"/>
      <c r="EQJ481" s="425"/>
      <c r="EQK481" s="425"/>
      <c r="EQL481" s="425"/>
      <c r="EQM481" s="425"/>
      <c r="EQN481" s="425"/>
      <c r="EQO481" s="425"/>
      <c r="EQP481" s="425"/>
      <c r="EQQ481" s="425"/>
      <c r="EQR481" s="425"/>
      <c r="EQS481" s="425"/>
      <c r="EQT481" s="425"/>
      <c r="EQU481" s="425"/>
      <c r="EQV481" s="425"/>
      <c r="EQW481" s="425"/>
      <c r="EQX481" s="425"/>
      <c r="EQY481" s="425"/>
      <c r="EQZ481" s="425"/>
      <c r="ERA481" s="425"/>
      <c r="ERB481" s="425"/>
      <c r="ERC481" s="425"/>
      <c r="ERD481" s="425"/>
      <c r="ERE481" s="425"/>
      <c r="ERF481" s="425"/>
      <c r="ERG481" s="425"/>
      <c r="ERH481" s="425"/>
      <c r="ERI481" s="425"/>
      <c r="ERJ481" s="425"/>
      <c r="ERK481" s="425"/>
      <c r="ERL481" s="425"/>
      <c r="ERM481" s="425"/>
      <c r="ERN481" s="425"/>
      <c r="ERO481" s="425"/>
      <c r="ERP481" s="425"/>
      <c r="ERQ481" s="425"/>
      <c r="ERR481" s="425"/>
      <c r="ERS481" s="425"/>
      <c r="ERT481" s="425"/>
      <c r="ERU481" s="425"/>
      <c r="ERV481" s="425"/>
      <c r="ERW481" s="425"/>
      <c r="ERX481" s="425"/>
      <c r="ERY481" s="425"/>
      <c r="ERZ481" s="425"/>
      <c r="ESA481" s="425"/>
      <c r="ESB481" s="425"/>
      <c r="ESC481" s="425"/>
      <c r="ESD481" s="425"/>
      <c r="ESE481" s="425"/>
      <c r="ESF481" s="425"/>
      <c r="ESG481" s="425"/>
      <c r="ESH481" s="425"/>
      <c r="ESI481" s="425"/>
      <c r="ESJ481" s="425"/>
      <c r="ESK481" s="425"/>
      <c r="ESL481" s="425"/>
      <c r="ESM481" s="425"/>
      <c r="ESN481" s="425"/>
      <c r="ESO481" s="425"/>
      <c r="ESP481" s="425"/>
      <c r="ESQ481" s="425"/>
      <c r="ESR481" s="425"/>
      <c r="ESS481" s="425"/>
      <c r="EST481" s="425"/>
      <c r="ESU481" s="425"/>
      <c r="ESV481" s="425"/>
      <c r="ESW481" s="425"/>
      <c r="ESX481" s="425"/>
      <c r="ESY481" s="425"/>
      <c r="ESZ481" s="425"/>
      <c r="ETA481" s="425"/>
      <c r="ETB481" s="425"/>
      <c r="ETC481" s="425"/>
      <c r="ETD481" s="425"/>
      <c r="ETE481" s="425"/>
      <c r="ETF481" s="425"/>
      <c r="ETG481" s="425"/>
      <c r="ETH481" s="425"/>
      <c r="ETI481" s="425"/>
      <c r="ETJ481" s="425"/>
      <c r="ETK481" s="425"/>
      <c r="ETL481" s="425"/>
      <c r="ETM481" s="425"/>
      <c r="ETN481" s="425"/>
      <c r="ETO481" s="425"/>
      <c r="ETP481" s="425"/>
      <c r="ETQ481" s="425"/>
      <c r="ETR481" s="425"/>
      <c r="ETS481" s="425"/>
      <c r="ETT481" s="425"/>
      <c r="ETU481" s="425"/>
      <c r="ETV481" s="425"/>
      <c r="ETW481" s="425"/>
      <c r="ETX481" s="425"/>
      <c r="ETY481" s="425"/>
      <c r="ETZ481" s="425"/>
      <c r="EUA481" s="425"/>
      <c r="EUB481" s="425"/>
      <c r="EUC481" s="425"/>
      <c r="EUD481" s="425"/>
      <c r="EUE481" s="425"/>
      <c r="EUF481" s="425"/>
      <c r="EUG481" s="425"/>
      <c r="EUH481" s="425"/>
      <c r="EUI481" s="425"/>
      <c r="EUJ481" s="425"/>
      <c r="EUK481" s="425"/>
      <c r="EUL481" s="425"/>
      <c r="EUM481" s="425"/>
      <c r="EUN481" s="425"/>
      <c r="EUO481" s="425"/>
      <c r="EUP481" s="425"/>
      <c r="EUQ481" s="425"/>
      <c r="EUR481" s="425"/>
      <c r="EUS481" s="425"/>
      <c r="EUT481" s="425"/>
      <c r="EUU481" s="425"/>
      <c r="EUV481" s="425"/>
      <c r="EUW481" s="425"/>
      <c r="EUX481" s="425"/>
      <c r="EUY481" s="425"/>
      <c r="EUZ481" s="425"/>
      <c r="EVA481" s="425"/>
      <c r="EVB481" s="425"/>
      <c r="EVC481" s="425"/>
      <c r="EVD481" s="425"/>
      <c r="EVE481" s="425"/>
      <c r="EVF481" s="425"/>
      <c r="EVG481" s="425"/>
      <c r="EVH481" s="425"/>
      <c r="EVI481" s="425"/>
      <c r="EVJ481" s="425"/>
      <c r="EVK481" s="425"/>
      <c r="EVL481" s="425"/>
      <c r="EVM481" s="425"/>
      <c r="EVN481" s="425"/>
      <c r="EVO481" s="425"/>
      <c r="EVP481" s="425"/>
      <c r="EVQ481" s="425"/>
      <c r="EVR481" s="425"/>
      <c r="EVS481" s="425"/>
      <c r="EVT481" s="425"/>
      <c r="EVU481" s="425"/>
      <c r="EVV481" s="425"/>
      <c r="EVW481" s="425"/>
      <c r="EVX481" s="425"/>
      <c r="EVY481" s="425"/>
      <c r="EVZ481" s="425"/>
      <c r="EWA481" s="425"/>
      <c r="EWB481" s="425"/>
      <c r="EWC481" s="425"/>
      <c r="EWD481" s="425"/>
      <c r="EWE481" s="425"/>
      <c r="EWF481" s="425"/>
      <c r="EWG481" s="425"/>
      <c r="EWH481" s="425"/>
      <c r="EWI481" s="425"/>
      <c r="EWJ481" s="425"/>
      <c r="EWK481" s="425"/>
      <c r="EWL481" s="425"/>
      <c r="EWM481" s="425"/>
      <c r="EWN481" s="425"/>
      <c r="EWO481" s="425"/>
      <c r="EWP481" s="425"/>
      <c r="EWQ481" s="425"/>
      <c r="EWR481" s="425"/>
      <c r="EWS481" s="425"/>
      <c r="EWT481" s="425"/>
      <c r="EWU481" s="425"/>
      <c r="EWV481" s="425"/>
      <c r="EWW481" s="425"/>
      <c r="EWX481" s="425"/>
      <c r="EWY481" s="425"/>
      <c r="EWZ481" s="425"/>
      <c r="EXA481" s="425"/>
      <c r="EXB481" s="425"/>
      <c r="EXC481" s="425"/>
      <c r="EXD481" s="425"/>
      <c r="EXE481" s="425"/>
      <c r="EXF481" s="425"/>
      <c r="EXG481" s="425"/>
      <c r="EXH481" s="425"/>
      <c r="EXI481" s="425"/>
      <c r="EXJ481" s="425"/>
      <c r="EXK481" s="425"/>
      <c r="EXL481" s="425"/>
      <c r="EXM481" s="425"/>
      <c r="EXN481" s="425"/>
      <c r="EXO481" s="425"/>
      <c r="EXP481" s="425"/>
      <c r="EXQ481" s="425"/>
      <c r="EXR481" s="425"/>
      <c r="EXS481" s="425"/>
      <c r="EXT481" s="425"/>
      <c r="EXU481" s="425"/>
      <c r="EXV481" s="425"/>
      <c r="EXW481" s="425"/>
      <c r="EXX481" s="425"/>
      <c r="EXY481" s="425"/>
      <c r="EXZ481" s="425"/>
      <c r="EYA481" s="425"/>
      <c r="EYB481" s="425"/>
      <c r="EYC481" s="425"/>
      <c r="EYD481" s="425"/>
      <c r="EYE481" s="425"/>
      <c r="EYF481" s="425"/>
      <c r="EYG481" s="425"/>
      <c r="EYH481" s="425"/>
      <c r="EYI481" s="425"/>
      <c r="EYJ481" s="425"/>
      <c r="EYK481" s="425"/>
      <c r="EYL481" s="425"/>
      <c r="EYM481" s="425"/>
      <c r="EYN481" s="425"/>
      <c r="EYO481" s="425"/>
      <c r="EYP481" s="425"/>
      <c r="EYQ481" s="425"/>
      <c r="EYR481" s="425"/>
      <c r="EYS481" s="425"/>
      <c r="EYT481" s="425"/>
      <c r="EYU481" s="425"/>
      <c r="EYV481" s="425"/>
      <c r="EYW481" s="425"/>
      <c r="EYX481" s="425"/>
      <c r="EYY481" s="425"/>
      <c r="EYZ481" s="425"/>
      <c r="EZA481" s="425"/>
      <c r="EZB481" s="425"/>
      <c r="EZC481" s="425"/>
      <c r="EZD481" s="425"/>
      <c r="EZE481" s="425"/>
      <c r="EZF481" s="425"/>
      <c r="EZG481" s="425"/>
      <c r="EZH481" s="425"/>
      <c r="EZI481" s="425"/>
      <c r="EZJ481" s="425"/>
      <c r="EZK481" s="425"/>
      <c r="EZL481" s="425"/>
      <c r="EZM481" s="425"/>
      <c r="EZN481" s="425"/>
      <c r="EZO481" s="425"/>
      <c r="EZP481" s="425"/>
      <c r="EZQ481" s="425"/>
      <c r="EZR481" s="425"/>
      <c r="EZS481" s="425"/>
      <c r="EZT481" s="425"/>
      <c r="EZU481" s="425"/>
      <c r="EZV481" s="425"/>
      <c r="EZW481" s="425"/>
      <c r="EZX481" s="425"/>
      <c r="EZY481" s="425"/>
      <c r="EZZ481" s="425"/>
      <c r="FAA481" s="425"/>
      <c r="FAB481" s="425"/>
      <c r="FAC481" s="425"/>
      <c r="FAD481" s="425"/>
      <c r="FAE481" s="425"/>
      <c r="FAF481" s="425"/>
      <c r="FAG481" s="425"/>
      <c r="FAH481" s="425"/>
      <c r="FAI481" s="425"/>
      <c r="FAJ481" s="425"/>
      <c r="FAK481" s="425"/>
      <c r="FAL481" s="425"/>
      <c r="FAM481" s="425"/>
      <c r="FAN481" s="425"/>
      <c r="FAO481" s="425"/>
      <c r="FAP481" s="425"/>
      <c r="FAQ481" s="425"/>
      <c r="FAR481" s="425"/>
      <c r="FAS481" s="425"/>
      <c r="FAT481" s="425"/>
      <c r="FAU481" s="425"/>
      <c r="FAV481" s="425"/>
      <c r="FAW481" s="425"/>
      <c r="FAX481" s="425"/>
      <c r="FAY481" s="425"/>
      <c r="FAZ481" s="425"/>
      <c r="FBA481" s="425"/>
      <c r="FBB481" s="425"/>
      <c r="FBC481" s="425"/>
      <c r="FBD481" s="425"/>
      <c r="FBE481" s="425"/>
      <c r="FBF481" s="425"/>
      <c r="FBG481" s="425"/>
      <c r="FBH481" s="425"/>
      <c r="FBI481" s="425"/>
      <c r="FBJ481" s="425"/>
      <c r="FBK481" s="425"/>
      <c r="FBL481" s="425"/>
      <c r="FBM481" s="425"/>
      <c r="FBN481" s="425"/>
      <c r="FBO481" s="425"/>
      <c r="FBP481" s="425"/>
      <c r="FBQ481" s="425"/>
      <c r="FBR481" s="425"/>
      <c r="FBS481" s="425"/>
      <c r="FBT481" s="425"/>
      <c r="FBU481" s="425"/>
      <c r="FBV481" s="425"/>
      <c r="FBW481" s="425"/>
      <c r="FBX481" s="425"/>
      <c r="FBY481" s="425"/>
      <c r="FBZ481" s="425"/>
      <c r="FCA481" s="425"/>
      <c r="FCB481" s="425"/>
      <c r="FCC481" s="425"/>
      <c r="FCD481" s="425"/>
      <c r="FCE481" s="425"/>
      <c r="FCF481" s="425"/>
      <c r="FCG481" s="425"/>
      <c r="FCH481" s="425"/>
      <c r="FCI481" s="425"/>
      <c r="FCJ481" s="425"/>
      <c r="FCK481" s="425"/>
      <c r="FCL481" s="425"/>
      <c r="FCM481" s="425"/>
      <c r="FCN481" s="425"/>
      <c r="FCO481" s="425"/>
      <c r="FCP481" s="425"/>
      <c r="FCQ481" s="425"/>
      <c r="FCR481" s="425"/>
      <c r="FCS481" s="425"/>
      <c r="FCT481" s="425"/>
      <c r="FCU481" s="425"/>
      <c r="FCV481" s="425"/>
      <c r="FCW481" s="425"/>
      <c r="FCX481" s="425"/>
      <c r="FCY481" s="425"/>
      <c r="FCZ481" s="425"/>
      <c r="FDA481" s="425"/>
      <c r="FDB481" s="425"/>
      <c r="FDC481" s="425"/>
      <c r="FDD481" s="425"/>
      <c r="FDE481" s="425"/>
      <c r="FDF481" s="425"/>
      <c r="FDG481" s="425"/>
      <c r="FDH481" s="425"/>
      <c r="FDI481" s="425"/>
      <c r="FDJ481" s="425"/>
      <c r="FDK481" s="425"/>
      <c r="FDL481" s="425"/>
      <c r="FDM481" s="425"/>
      <c r="FDN481" s="425"/>
      <c r="FDO481" s="425"/>
      <c r="FDP481" s="425"/>
      <c r="FDQ481" s="425"/>
      <c r="FDR481" s="425"/>
      <c r="FDS481" s="425"/>
      <c r="FDT481" s="425"/>
      <c r="FDU481" s="425"/>
      <c r="FDV481" s="425"/>
      <c r="FDW481" s="425"/>
      <c r="FDX481" s="425"/>
      <c r="FDY481" s="425"/>
      <c r="FDZ481" s="425"/>
      <c r="FEA481" s="425"/>
      <c r="FEB481" s="425"/>
      <c r="FEC481" s="425"/>
      <c r="FED481" s="425"/>
      <c r="FEE481" s="425"/>
      <c r="FEF481" s="425"/>
      <c r="FEG481" s="425"/>
      <c r="FEH481" s="425"/>
      <c r="FEI481" s="425"/>
      <c r="FEJ481" s="425"/>
      <c r="FEK481" s="425"/>
      <c r="FEL481" s="425"/>
      <c r="FEM481" s="425"/>
      <c r="FEN481" s="425"/>
      <c r="FEO481" s="425"/>
      <c r="FEP481" s="425"/>
      <c r="FEQ481" s="425"/>
      <c r="FER481" s="425"/>
      <c r="FES481" s="425"/>
      <c r="FET481" s="425"/>
      <c r="FEU481" s="425"/>
      <c r="FEV481" s="425"/>
      <c r="FEW481" s="425"/>
      <c r="FEX481" s="425"/>
      <c r="FEY481" s="425"/>
      <c r="FEZ481" s="425"/>
      <c r="FFA481" s="425"/>
      <c r="FFB481" s="425"/>
      <c r="FFC481" s="425"/>
      <c r="FFD481" s="425"/>
      <c r="FFE481" s="425"/>
      <c r="FFF481" s="425"/>
      <c r="FFG481" s="425"/>
      <c r="FFH481" s="425"/>
      <c r="FFI481" s="425"/>
      <c r="FFJ481" s="425"/>
      <c r="FFK481" s="425"/>
      <c r="FFL481" s="425"/>
      <c r="FFM481" s="425"/>
      <c r="FFN481" s="425"/>
      <c r="FFO481" s="425"/>
      <c r="FFP481" s="425"/>
      <c r="FFQ481" s="425"/>
      <c r="FFR481" s="425"/>
      <c r="FFS481" s="425"/>
      <c r="FFT481" s="425"/>
      <c r="FFU481" s="425"/>
      <c r="FFV481" s="425"/>
      <c r="FFW481" s="425"/>
      <c r="FFX481" s="425"/>
      <c r="FFY481" s="425"/>
      <c r="FFZ481" s="425"/>
      <c r="FGA481" s="425"/>
      <c r="FGB481" s="425"/>
      <c r="FGC481" s="425"/>
      <c r="FGD481" s="425"/>
      <c r="FGE481" s="425"/>
      <c r="FGF481" s="425"/>
      <c r="FGG481" s="425"/>
      <c r="FGH481" s="425"/>
      <c r="FGI481" s="425"/>
      <c r="FGJ481" s="425"/>
      <c r="FGK481" s="425"/>
      <c r="FGL481" s="425"/>
      <c r="FGM481" s="425"/>
      <c r="FGN481" s="425"/>
      <c r="FGO481" s="425"/>
      <c r="FGP481" s="425"/>
      <c r="FGQ481" s="425"/>
      <c r="FGR481" s="425"/>
      <c r="FGS481" s="425"/>
      <c r="FGT481" s="425"/>
      <c r="FGU481" s="425"/>
      <c r="FGV481" s="425"/>
      <c r="FGW481" s="425"/>
      <c r="FGX481" s="425"/>
      <c r="FGY481" s="425"/>
      <c r="FGZ481" s="425"/>
      <c r="FHA481" s="425"/>
      <c r="FHB481" s="425"/>
      <c r="FHC481" s="425"/>
      <c r="FHD481" s="425"/>
      <c r="FHE481" s="425"/>
      <c r="FHF481" s="425"/>
      <c r="FHG481" s="425"/>
      <c r="FHH481" s="425"/>
      <c r="FHI481" s="425"/>
      <c r="FHJ481" s="425"/>
      <c r="FHK481" s="425"/>
      <c r="FHL481" s="425"/>
      <c r="FHM481" s="425"/>
      <c r="FHN481" s="425"/>
      <c r="FHO481" s="425"/>
      <c r="FHP481" s="425"/>
      <c r="FHQ481" s="425"/>
      <c r="FHR481" s="425"/>
      <c r="FHS481" s="425"/>
      <c r="FHT481" s="425"/>
      <c r="FHU481" s="425"/>
      <c r="FHV481" s="425"/>
      <c r="FHW481" s="425"/>
      <c r="FHX481" s="425"/>
      <c r="FHY481" s="425"/>
      <c r="FHZ481" s="425"/>
      <c r="FIA481" s="425"/>
      <c r="FIB481" s="425"/>
      <c r="FIC481" s="425"/>
      <c r="FID481" s="425"/>
      <c r="FIE481" s="425"/>
      <c r="FIF481" s="425"/>
      <c r="FIG481" s="425"/>
      <c r="FIH481" s="425"/>
      <c r="FII481" s="425"/>
      <c r="FIJ481" s="425"/>
      <c r="FIK481" s="425"/>
      <c r="FIL481" s="425"/>
      <c r="FIM481" s="425"/>
      <c r="FIN481" s="425"/>
      <c r="FIO481" s="425"/>
      <c r="FIP481" s="425"/>
      <c r="FIQ481" s="425"/>
      <c r="FIR481" s="425"/>
      <c r="FIS481" s="425"/>
      <c r="FIT481" s="425"/>
      <c r="FIU481" s="425"/>
      <c r="FIV481" s="425"/>
      <c r="FIW481" s="425"/>
      <c r="FIX481" s="425"/>
      <c r="FIY481" s="425"/>
      <c r="FIZ481" s="425"/>
      <c r="FJA481" s="425"/>
      <c r="FJB481" s="425"/>
      <c r="FJC481" s="425"/>
      <c r="FJD481" s="425"/>
      <c r="FJE481" s="425"/>
      <c r="FJF481" s="425"/>
      <c r="FJG481" s="425"/>
      <c r="FJH481" s="425"/>
      <c r="FJI481" s="425"/>
      <c r="FJJ481" s="425"/>
      <c r="FJK481" s="425"/>
      <c r="FJL481" s="425"/>
      <c r="FJM481" s="425"/>
      <c r="FJN481" s="425"/>
      <c r="FJO481" s="425"/>
      <c r="FJP481" s="425"/>
      <c r="FJQ481" s="425"/>
      <c r="FJR481" s="425"/>
      <c r="FJS481" s="425"/>
      <c r="FJT481" s="425"/>
      <c r="FJU481" s="425"/>
      <c r="FJV481" s="425"/>
      <c r="FJW481" s="425"/>
      <c r="FJX481" s="425"/>
      <c r="FJY481" s="425"/>
      <c r="FJZ481" s="425"/>
      <c r="FKA481" s="425"/>
      <c r="FKB481" s="425"/>
      <c r="FKC481" s="425"/>
      <c r="FKD481" s="425"/>
      <c r="FKE481" s="425"/>
      <c r="FKF481" s="425"/>
      <c r="FKG481" s="425"/>
      <c r="FKH481" s="425"/>
      <c r="FKI481" s="425"/>
      <c r="FKJ481" s="425"/>
      <c r="FKK481" s="425"/>
      <c r="FKL481" s="425"/>
      <c r="FKM481" s="425"/>
      <c r="FKN481" s="425"/>
      <c r="FKO481" s="425"/>
      <c r="FKP481" s="425"/>
      <c r="FKQ481" s="425"/>
      <c r="FKR481" s="425"/>
      <c r="FKS481" s="425"/>
      <c r="FKT481" s="425"/>
      <c r="FKU481" s="425"/>
      <c r="FKV481" s="425"/>
      <c r="FKW481" s="425"/>
      <c r="FKX481" s="425"/>
      <c r="FKY481" s="425"/>
      <c r="FKZ481" s="425"/>
      <c r="FLA481" s="425"/>
      <c r="FLB481" s="425"/>
      <c r="FLC481" s="425"/>
      <c r="FLD481" s="425"/>
      <c r="FLE481" s="425"/>
      <c r="FLF481" s="425"/>
      <c r="FLG481" s="425"/>
      <c r="FLH481" s="425"/>
      <c r="FLI481" s="425"/>
      <c r="FLJ481" s="425"/>
      <c r="FLK481" s="425"/>
      <c r="FLL481" s="425"/>
      <c r="FLM481" s="425"/>
      <c r="FLN481" s="425"/>
      <c r="FLO481" s="425"/>
      <c r="FLP481" s="425"/>
      <c r="FLQ481" s="425"/>
      <c r="FLR481" s="425"/>
      <c r="FLS481" s="425"/>
      <c r="FLT481" s="425"/>
      <c r="FLU481" s="425"/>
      <c r="FLV481" s="425"/>
      <c r="FLW481" s="425"/>
      <c r="FLX481" s="425"/>
      <c r="FLY481" s="425"/>
      <c r="FLZ481" s="425"/>
      <c r="FMA481" s="425"/>
      <c r="FMB481" s="425"/>
      <c r="FMC481" s="425"/>
      <c r="FMD481" s="425"/>
      <c r="FME481" s="425"/>
      <c r="FMF481" s="425"/>
      <c r="FMG481" s="425"/>
      <c r="FMH481" s="425"/>
      <c r="FMI481" s="425"/>
      <c r="FMJ481" s="425"/>
      <c r="FMK481" s="425"/>
      <c r="FML481" s="425"/>
      <c r="FMM481" s="425"/>
      <c r="FMN481" s="425"/>
      <c r="FMO481" s="425"/>
      <c r="FMP481" s="425"/>
      <c r="FMQ481" s="425"/>
      <c r="FMR481" s="425"/>
      <c r="FMS481" s="425"/>
      <c r="FMT481" s="425"/>
      <c r="FMU481" s="425"/>
      <c r="FMV481" s="425"/>
      <c r="FMW481" s="425"/>
      <c r="FMX481" s="425"/>
      <c r="FMY481" s="425"/>
      <c r="FMZ481" s="425"/>
      <c r="FNA481" s="425"/>
      <c r="FNB481" s="425"/>
      <c r="FNC481" s="425"/>
      <c r="FND481" s="425"/>
      <c r="FNE481" s="425"/>
      <c r="FNF481" s="425"/>
      <c r="FNG481" s="425"/>
      <c r="FNH481" s="425"/>
      <c r="FNI481" s="425"/>
      <c r="FNJ481" s="425"/>
      <c r="FNK481" s="425"/>
      <c r="FNL481" s="425"/>
      <c r="FNM481" s="425"/>
      <c r="FNN481" s="425"/>
      <c r="FNO481" s="425"/>
      <c r="FNP481" s="425"/>
      <c r="FNQ481" s="425"/>
      <c r="FNR481" s="425"/>
      <c r="FNS481" s="425"/>
      <c r="FNT481" s="425"/>
      <c r="FNU481" s="425"/>
      <c r="FNV481" s="425"/>
      <c r="FNW481" s="425"/>
      <c r="FNX481" s="425"/>
      <c r="FNY481" s="425"/>
      <c r="FNZ481" s="425"/>
      <c r="FOA481" s="425"/>
      <c r="FOB481" s="425"/>
      <c r="FOC481" s="425"/>
      <c r="FOD481" s="425"/>
      <c r="FOE481" s="425"/>
      <c r="FOF481" s="425"/>
      <c r="FOG481" s="425"/>
      <c r="FOH481" s="425"/>
      <c r="FOI481" s="425"/>
      <c r="FOJ481" s="425"/>
      <c r="FOK481" s="425"/>
      <c r="FOL481" s="425"/>
      <c r="FOM481" s="425"/>
      <c r="FON481" s="425"/>
      <c r="FOO481" s="425"/>
      <c r="FOP481" s="425"/>
      <c r="FOQ481" s="425"/>
      <c r="FOR481" s="425"/>
      <c r="FOS481" s="425"/>
      <c r="FOT481" s="425"/>
      <c r="FOU481" s="425"/>
      <c r="FOV481" s="425"/>
      <c r="FOW481" s="425"/>
      <c r="FOX481" s="425"/>
      <c r="FOY481" s="425"/>
      <c r="FOZ481" s="425"/>
      <c r="FPA481" s="425"/>
      <c r="FPB481" s="425"/>
      <c r="FPC481" s="425"/>
      <c r="FPD481" s="425"/>
      <c r="FPE481" s="425"/>
      <c r="FPF481" s="425"/>
      <c r="FPG481" s="425"/>
      <c r="FPH481" s="425"/>
      <c r="FPI481" s="425"/>
      <c r="FPJ481" s="425"/>
      <c r="FPK481" s="425"/>
      <c r="FPL481" s="425"/>
      <c r="FPM481" s="425"/>
      <c r="FPN481" s="425"/>
      <c r="FPO481" s="425"/>
      <c r="FPP481" s="425"/>
      <c r="FPQ481" s="425"/>
      <c r="FPR481" s="425"/>
      <c r="FPS481" s="425"/>
      <c r="FPT481" s="425"/>
      <c r="FPU481" s="425"/>
      <c r="FPV481" s="425"/>
      <c r="FPW481" s="425"/>
      <c r="FPX481" s="425"/>
      <c r="FPY481" s="425"/>
      <c r="FPZ481" s="425"/>
      <c r="FQA481" s="425"/>
      <c r="FQB481" s="425"/>
      <c r="FQC481" s="425"/>
      <c r="FQD481" s="425"/>
      <c r="FQE481" s="425"/>
      <c r="FQF481" s="425"/>
      <c r="FQG481" s="425"/>
      <c r="FQH481" s="425"/>
      <c r="FQI481" s="425"/>
      <c r="FQJ481" s="425"/>
      <c r="FQK481" s="425"/>
      <c r="FQL481" s="425"/>
      <c r="FQM481" s="425"/>
      <c r="FQN481" s="425"/>
      <c r="FQO481" s="425"/>
      <c r="FQP481" s="425"/>
      <c r="FQQ481" s="425"/>
      <c r="FQR481" s="425"/>
      <c r="FQS481" s="425"/>
      <c r="FQT481" s="425"/>
      <c r="FQU481" s="425"/>
      <c r="FQV481" s="425"/>
      <c r="FQW481" s="425"/>
      <c r="FQX481" s="425"/>
      <c r="FQY481" s="425"/>
      <c r="FQZ481" s="425"/>
      <c r="FRA481" s="425"/>
      <c r="FRB481" s="425"/>
      <c r="FRC481" s="425"/>
      <c r="FRD481" s="425"/>
      <c r="FRE481" s="425"/>
      <c r="FRF481" s="425"/>
      <c r="FRG481" s="425"/>
      <c r="FRH481" s="425"/>
      <c r="FRI481" s="425"/>
      <c r="FRJ481" s="425"/>
      <c r="FRK481" s="425"/>
      <c r="FRL481" s="425"/>
      <c r="FRM481" s="425"/>
      <c r="FRN481" s="425"/>
      <c r="FRO481" s="425"/>
      <c r="FRP481" s="425"/>
      <c r="FRQ481" s="425"/>
      <c r="FRR481" s="425"/>
      <c r="FRS481" s="425"/>
      <c r="FRT481" s="425"/>
      <c r="FRU481" s="425"/>
      <c r="FRV481" s="425"/>
      <c r="FRW481" s="425"/>
      <c r="FRX481" s="425"/>
      <c r="FRY481" s="425"/>
      <c r="FRZ481" s="425"/>
      <c r="FSA481" s="425"/>
      <c r="FSB481" s="425"/>
      <c r="FSC481" s="425"/>
      <c r="FSD481" s="425"/>
      <c r="FSE481" s="425"/>
      <c r="FSF481" s="425"/>
      <c r="FSG481" s="425"/>
      <c r="FSH481" s="425"/>
      <c r="FSI481" s="425"/>
      <c r="FSJ481" s="425"/>
      <c r="FSK481" s="425"/>
      <c r="FSL481" s="425"/>
      <c r="FSM481" s="425"/>
      <c r="FSN481" s="425"/>
      <c r="FSO481" s="425"/>
      <c r="FSP481" s="425"/>
      <c r="FSQ481" s="425"/>
      <c r="FSR481" s="425"/>
      <c r="FSS481" s="425"/>
      <c r="FST481" s="425"/>
      <c r="FSU481" s="425"/>
      <c r="FSV481" s="425"/>
      <c r="FSW481" s="425"/>
      <c r="FSX481" s="425"/>
      <c r="FSY481" s="425"/>
      <c r="FSZ481" s="425"/>
      <c r="FTA481" s="425"/>
      <c r="FTB481" s="425"/>
      <c r="FTC481" s="425"/>
      <c r="FTD481" s="425"/>
      <c r="FTE481" s="425"/>
      <c r="FTF481" s="425"/>
      <c r="FTG481" s="425"/>
      <c r="FTH481" s="425"/>
      <c r="FTI481" s="425"/>
      <c r="FTJ481" s="425"/>
      <c r="FTK481" s="425"/>
      <c r="FTL481" s="425"/>
      <c r="FTM481" s="425"/>
      <c r="FTN481" s="425"/>
      <c r="FTO481" s="425"/>
      <c r="FTP481" s="425"/>
      <c r="FTQ481" s="425"/>
      <c r="FTR481" s="425"/>
      <c r="FTS481" s="425"/>
      <c r="FTT481" s="425"/>
      <c r="FTU481" s="425"/>
      <c r="FTV481" s="425"/>
      <c r="FTW481" s="425"/>
      <c r="FTX481" s="425"/>
      <c r="FTY481" s="425"/>
      <c r="FTZ481" s="425"/>
      <c r="FUA481" s="425"/>
      <c r="FUB481" s="425"/>
      <c r="FUC481" s="425"/>
      <c r="FUD481" s="425"/>
      <c r="FUE481" s="425"/>
      <c r="FUF481" s="425"/>
      <c r="FUG481" s="425"/>
      <c r="FUH481" s="425"/>
      <c r="FUI481" s="425"/>
      <c r="FUJ481" s="425"/>
      <c r="FUK481" s="425"/>
      <c r="FUL481" s="425"/>
      <c r="FUM481" s="425"/>
      <c r="FUN481" s="425"/>
      <c r="FUO481" s="425"/>
      <c r="FUP481" s="425"/>
      <c r="FUQ481" s="425"/>
      <c r="FUR481" s="425"/>
      <c r="FUS481" s="425"/>
      <c r="FUT481" s="425"/>
      <c r="FUU481" s="425"/>
      <c r="FUV481" s="425"/>
      <c r="FUW481" s="425"/>
      <c r="FUX481" s="425"/>
      <c r="FUY481" s="425"/>
      <c r="FUZ481" s="425"/>
      <c r="FVA481" s="425"/>
      <c r="FVB481" s="425"/>
      <c r="FVC481" s="425"/>
      <c r="FVD481" s="425"/>
      <c r="FVE481" s="425"/>
      <c r="FVF481" s="425"/>
      <c r="FVG481" s="425"/>
      <c r="FVH481" s="425"/>
      <c r="FVI481" s="425"/>
      <c r="FVJ481" s="425"/>
      <c r="FVK481" s="425"/>
      <c r="FVL481" s="425"/>
      <c r="FVM481" s="425"/>
      <c r="FVN481" s="425"/>
      <c r="FVO481" s="425"/>
      <c r="FVP481" s="425"/>
      <c r="FVQ481" s="425"/>
      <c r="FVR481" s="425"/>
      <c r="FVS481" s="425"/>
      <c r="FVT481" s="425"/>
      <c r="FVU481" s="425"/>
      <c r="FVV481" s="425"/>
      <c r="FVW481" s="425"/>
      <c r="FVX481" s="425"/>
      <c r="FVY481" s="425"/>
      <c r="FVZ481" s="425"/>
      <c r="FWA481" s="425"/>
      <c r="FWB481" s="425"/>
      <c r="FWC481" s="425"/>
      <c r="FWD481" s="425"/>
      <c r="FWE481" s="425"/>
      <c r="FWF481" s="425"/>
      <c r="FWG481" s="425"/>
      <c r="FWH481" s="425"/>
      <c r="FWI481" s="425"/>
      <c r="FWJ481" s="425"/>
      <c r="FWK481" s="425"/>
      <c r="FWL481" s="425"/>
      <c r="FWM481" s="425"/>
      <c r="FWN481" s="425"/>
      <c r="FWO481" s="425"/>
      <c r="FWP481" s="425"/>
      <c r="FWQ481" s="425"/>
      <c r="FWR481" s="425"/>
      <c r="FWS481" s="425"/>
      <c r="FWT481" s="425"/>
      <c r="FWU481" s="425"/>
      <c r="FWV481" s="425"/>
      <c r="FWW481" s="425"/>
      <c r="FWX481" s="425"/>
      <c r="FWY481" s="425"/>
      <c r="FWZ481" s="425"/>
      <c r="FXA481" s="425"/>
      <c r="FXB481" s="425"/>
      <c r="FXC481" s="425"/>
      <c r="FXD481" s="425"/>
      <c r="FXE481" s="425"/>
      <c r="FXF481" s="425"/>
      <c r="FXG481" s="425"/>
      <c r="FXH481" s="425"/>
      <c r="FXI481" s="425"/>
      <c r="FXJ481" s="425"/>
      <c r="FXK481" s="425"/>
      <c r="FXL481" s="425"/>
      <c r="FXM481" s="425"/>
      <c r="FXN481" s="425"/>
      <c r="FXO481" s="425"/>
      <c r="FXP481" s="425"/>
      <c r="FXQ481" s="425"/>
      <c r="FXR481" s="425"/>
      <c r="FXS481" s="425"/>
      <c r="FXT481" s="425"/>
      <c r="FXU481" s="425"/>
      <c r="FXV481" s="425"/>
      <c r="FXW481" s="425"/>
      <c r="FXX481" s="425"/>
      <c r="FXY481" s="425"/>
      <c r="FXZ481" s="425"/>
      <c r="FYA481" s="425"/>
      <c r="FYB481" s="425"/>
      <c r="FYC481" s="425"/>
      <c r="FYD481" s="425"/>
      <c r="FYE481" s="425"/>
      <c r="FYF481" s="425"/>
      <c r="FYG481" s="425"/>
      <c r="FYH481" s="425"/>
      <c r="FYI481" s="425"/>
      <c r="FYJ481" s="425"/>
      <c r="FYK481" s="425"/>
      <c r="FYL481" s="425"/>
      <c r="FYM481" s="425"/>
      <c r="FYN481" s="425"/>
      <c r="FYO481" s="425"/>
      <c r="FYP481" s="425"/>
      <c r="FYQ481" s="425"/>
      <c r="FYR481" s="425"/>
      <c r="FYS481" s="425"/>
      <c r="FYT481" s="425"/>
      <c r="FYU481" s="425"/>
      <c r="FYV481" s="425"/>
      <c r="FYW481" s="425"/>
      <c r="FYX481" s="425"/>
      <c r="FYY481" s="425"/>
      <c r="FYZ481" s="425"/>
      <c r="FZA481" s="425"/>
      <c r="FZB481" s="425"/>
      <c r="FZC481" s="425"/>
      <c r="FZD481" s="425"/>
      <c r="FZE481" s="425"/>
      <c r="FZF481" s="425"/>
      <c r="FZG481" s="425"/>
      <c r="FZH481" s="425"/>
      <c r="FZI481" s="425"/>
      <c r="FZJ481" s="425"/>
      <c r="FZK481" s="425"/>
      <c r="FZL481" s="425"/>
      <c r="FZM481" s="425"/>
      <c r="FZN481" s="425"/>
      <c r="FZO481" s="425"/>
      <c r="FZP481" s="425"/>
      <c r="FZQ481" s="425"/>
      <c r="FZR481" s="425"/>
      <c r="FZS481" s="425"/>
      <c r="FZT481" s="425"/>
      <c r="FZU481" s="425"/>
      <c r="FZV481" s="425"/>
      <c r="FZW481" s="425"/>
      <c r="FZX481" s="425"/>
      <c r="FZY481" s="425"/>
      <c r="FZZ481" s="425"/>
      <c r="GAA481" s="425"/>
      <c r="GAB481" s="425"/>
      <c r="GAC481" s="425"/>
      <c r="GAD481" s="425"/>
      <c r="GAE481" s="425"/>
      <c r="GAF481" s="425"/>
      <c r="GAG481" s="425"/>
      <c r="GAH481" s="425"/>
      <c r="GAI481" s="425"/>
      <c r="GAJ481" s="425"/>
      <c r="GAK481" s="425"/>
      <c r="GAL481" s="425"/>
      <c r="GAM481" s="425"/>
      <c r="GAN481" s="425"/>
      <c r="GAO481" s="425"/>
      <c r="GAP481" s="425"/>
      <c r="GAQ481" s="425"/>
      <c r="GAR481" s="425"/>
      <c r="GAS481" s="425"/>
      <c r="GAT481" s="425"/>
      <c r="GAU481" s="425"/>
      <c r="GAV481" s="425"/>
      <c r="GAW481" s="425"/>
      <c r="GAX481" s="425"/>
      <c r="GAY481" s="425"/>
      <c r="GAZ481" s="425"/>
      <c r="GBA481" s="425"/>
      <c r="GBB481" s="425"/>
      <c r="GBC481" s="425"/>
      <c r="GBD481" s="425"/>
      <c r="GBE481" s="425"/>
      <c r="GBF481" s="425"/>
      <c r="GBG481" s="425"/>
      <c r="GBH481" s="425"/>
      <c r="GBI481" s="425"/>
      <c r="GBJ481" s="425"/>
      <c r="GBK481" s="425"/>
      <c r="GBL481" s="425"/>
      <c r="GBM481" s="425"/>
      <c r="GBN481" s="425"/>
      <c r="GBO481" s="425"/>
      <c r="GBP481" s="425"/>
      <c r="GBQ481" s="425"/>
      <c r="GBR481" s="425"/>
      <c r="GBS481" s="425"/>
      <c r="GBT481" s="425"/>
      <c r="GBU481" s="425"/>
      <c r="GBV481" s="425"/>
      <c r="GBW481" s="425"/>
      <c r="GBX481" s="425"/>
      <c r="GBY481" s="425"/>
      <c r="GBZ481" s="425"/>
      <c r="GCA481" s="425"/>
      <c r="GCB481" s="425"/>
      <c r="GCC481" s="425"/>
      <c r="GCD481" s="425"/>
      <c r="GCE481" s="425"/>
      <c r="GCF481" s="425"/>
      <c r="GCG481" s="425"/>
      <c r="GCH481" s="425"/>
      <c r="GCI481" s="425"/>
      <c r="GCJ481" s="425"/>
      <c r="GCK481" s="425"/>
      <c r="GCL481" s="425"/>
      <c r="GCM481" s="425"/>
      <c r="GCN481" s="425"/>
      <c r="GCO481" s="425"/>
      <c r="GCP481" s="425"/>
      <c r="GCQ481" s="425"/>
      <c r="GCR481" s="425"/>
      <c r="GCS481" s="425"/>
      <c r="GCT481" s="425"/>
      <c r="GCU481" s="425"/>
      <c r="GCV481" s="425"/>
      <c r="GCW481" s="425"/>
      <c r="GCX481" s="425"/>
      <c r="GCY481" s="425"/>
      <c r="GCZ481" s="425"/>
      <c r="GDA481" s="425"/>
      <c r="GDB481" s="425"/>
      <c r="GDC481" s="425"/>
      <c r="GDD481" s="425"/>
      <c r="GDE481" s="425"/>
      <c r="GDF481" s="425"/>
      <c r="GDG481" s="425"/>
      <c r="GDH481" s="425"/>
      <c r="GDI481" s="425"/>
      <c r="GDJ481" s="425"/>
      <c r="GDK481" s="425"/>
      <c r="GDL481" s="425"/>
      <c r="GDM481" s="425"/>
      <c r="GDN481" s="425"/>
      <c r="GDO481" s="425"/>
      <c r="GDP481" s="425"/>
      <c r="GDQ481" s="425"/>
      <c r="GDR481" s="425"/>
      <c r="GDS481" s="425"/>
      <c r="GDT481" s="425"/>
      <c r="GDU481" s="425"/>
      <c r="GDV481" s="425"/>
      <c r="GDW481" s="425"/>
      <c r="GDX481" s="425"/>
      <c r="GDY481" s="425"/>
      <c r="GDZ481" s="425"/>
      <c r="GEA481" s="425"/>
      <c r="GEB481" s="425"/>
      <c r="GEC481" s="425"/>
      <c r="GED481" s="425"/>
      <c r="GEE481" s="425"/>
      <c r="GEF481" s="425"/>
      <c r="GEG481" s="425"/>
      <c r="GEH481" s="425"/>
      <c r="GEI481" s="425"/>
      <c r="GEJ481" s="425"/>
      <c r="GEK481" s="425"/>
      <c r="GEL481" s="425"/>
      <c r="GEM481" s="425"/>
      <c r="GEN481" s="425"/>
      <c r="GEO481" s="425"/>
      <c r="GEP481" s="425"/>
      <c r="GEQ481" s="425"/>
      <c r="GER481" s="425"/>
      <c r="GES481" s="425"/>
      <c r="GET481" s="425"/>
      <c r="GEU481" s="425"/>
      <c r="GEV481" s="425"/>
      <c r="GEW481" s="425"/>
      <c r="GEX481" s="425"/>
      <c r="GEY481" s="425"/>
      <c r="GEZ481" s="425"/>
      <c r="GFA481" s="425"/>
      <c r="GFB481" s="425"/>
      <c r="GFC481" s="425"/>
      <c r="GFD481" s="425"/>
      <c r="GFE481" s="425"/>
      <c r="GFF481" s="425"/>
      <c r="GFG481" s="425"/>
      <c r="GFH481" s="425"/>
      <c r="GFI481" s="425"/>
      <c r="GFJ481" s="425"/>
      <c r="GFK481" s="425"/>
      <c r="GFL481" s="425"/>
      <c r="GFM481" s="425"/>
      <c r="GFN481" s="425"/>
      <c r="GFO481" s="425"/>
      <c r="GFP481" s="425"/>
      <c r="GFQ481" s="425"/>
      <c r="GFR481" s="425"/>
      <c r="GFS481" s="425"/>
      <c r="GFT481" s="425"/>
      <c r="GFU481" s="425"/>
      <c r="GFV481" s="425"/>
      <c r="GFW481" s="425"/>
      <c r="GFX481" s="425"/>
      <c r="GFY481" s="425"/>
      <c r="GFZ481" s="425"/>
      <c r="GGA481" s="425"/>
      <c r="GGB481" s="425"/>
      <c r="GGC481" s="425"/>
      <c r="GGD481" s="425"/>
      <c r="GGE481" s="425"/>
      <c r="GGF481" s="425"/>
      <c r="GGG481" s="425"/>
      <c r="GGH481" s="425"/>
      <c r="GGI481" s="425"/>
      <c r="GGJ481" s="425"/>
      <c r="GGK481" s="425"/>
      <c r="GGL481" s="425"/>
      <c r="GGM481" s="425"/>
      <c r="GGN481" s="425"/>
      <c r="GGO481" s="425"/>
      <c r="GGP481" s="425"/>
      <c r="GGQ481" s="425"/>
      <c r="GGR481" s="425"/>
      <c r="GGS481" s="425"/>
      <c r="GGT481" s="425"/>
      <c r="GGU481" s="425"/>
      <c r="GGV481" s="425"/>
      <c r="GGW481" s="425"/>
      <c r="GGX481" s="425"/>
      <c r="GGY481" s="425"/>
      <c r="GGZ481" s="425"/>
      <c r="GHA481" s="425"/>
      <c r="GHB481" s="425"/>
      <c r="GHC481" s="425"/>
      <c r="GHD481" s="425"/>
      <c r="GHE481" s="425"/>
      <c r="GHF481" s="425"/>
      <c r="GHG481" s="425"/>
      <c r="GHH481" s="425"/>
      <c r="GHI481" s="425"/>
      <c r="GHJ481" s="425"/>
      <c r="GHK481" s="425"/>
      <c r="GHL481" s="425"/>
      <c r="GHM481" s="425"/>
      <c r="GHN481" s="425"/>
      <c r="GHO481" s="425"/>
      <c r="GHP481" s="425"/>
      <c r="GHQ481" s="425"/>
      <c r="GHR481" s="425"/>
      <c r="GHS481" s="425"/>
      <c r="GHT481" s="425"/>
      <c r="GHU481" s="425"/>
      <c r="GHV481" s="425"/>
      <c r="GHW481" s="425"/>
      <c r="GHX481" s="425"/>
      <c r="GHY481" s="425"/>
      <c r="GHZ481" s="425"/>
      <c r="GIA481" s="425"/>
      <c r="GIB481" s="425"/>
      <c r="GIC481" s="425"/>
      <c r="GID481" s="425"/>
      <c r="GIE481" s="425"/>
      <c r="GIF481" s="425"/>
      <c r="GIG481" s="425"/>
      <c r="GIH481" s="425"/>
      <c r="GII481" s="425"/>
      <c r="GIJ481" s="425"/>
      <c r="GIK481" s="425"/>
      <c r="GIL481" s="425"/>
      <c r="GIM481" s="425"/>
      <c r="GIN481" s="425"/>
      <c r="GIO481" s="425"/>
      <c r="GIP481" s="425"/>
      <c r="GIQ481" s="425"/>
      <c r="GIR481" s="425"/>
      <c r="GIS481" s="425"/>
      <c r="GIT481" s="425"/>
      <c r="GIU481" s="425"/>
      <c r="GIV481" s="425"/>
      <c r="GIW481" s="425"/>
      <c r="GIX481" s="425"/>
      <c r="GIY481" s="425"/>
      <c r="GIZ481" s="425"/>
      <c r="GJA481" s="425"/>
      <c r="GJB481" s="425"/>
      <c r="GJC481" s="425"/>
      <c r="GJD481" s="425"/>
      <c r="GJE481" s="425"/>
      <c r="GJF481" s="425"/>
      <c r="GJG481" s="425"/>
      <c r="GJH481" s="425"/>
      <c r="GJI481" s="425"/>
      <c r="GJJ481" s="425"/>
      <c r="GJK481" s="425"/>
      <c r="GJL481" s="425"/>
      <c r="GJM481" s="425"/>
      <c r="GJN481" s="425"/>
      <c r="GJO481" s="425"/>
      <c r="GJP481" s="425"/>
      <c r="GJQ481" s="425"/>
      <c r="GJR481" s="425"/>
      <c r="GJS481" s="425"/>
      <c r="GJT481" s="425"/>
      <c r="GJU481" s="425"/>
      <c r="GJV481" s="425"/>
      <c r="GJW481" s="425"/>
      <c r="GJX481" s="425"/>
      <c r="GJY481" s="425"/>
      <c r="GJZ481" s="425"/>
      <c r="GKA481" s="425"/>
      <c r="GKB481" s="425"/>
      <c r="GKC481" s="425"/>
      <c r="GKD481" s="425"/>
      <c r="GKE481" s="425"/>
      <c r="GKF481" s="425"/>
      <c r="GKG481" s="425"/>
      <c r="GKH481" s="425"/>
      <c r="GKI481" s="425"/>
      <c r="GKJ481" s="425"/>
      <c r="GKK481" s="425"/>
      <c r="GKL481" s="425"/>
      <c r="GKM481" s="425"/>
      <c r="GKN481" s="425"/>
      <c r="GKO481" s="425"/>
      <c r="GKP481" s="425"/>
      <c r="GKQ481" s="425"/>
      <c r="GKR481" s="425"/>
      <c r="GKS481" s="425"/>
      <c r="GKT481" s="425"/>
      <c r="GKU481" s="425"/>
      <c r="GKV481" s="425"/>
      <c r="GKW481" s="425"/>
      <c r="GKX481" s="425"/>
      <c r="GKY481" s="425"/>
      <c r="GKZ481" s="425"/>
      <c r="GLA481" s="425"/>
      <c r="GLB481" s="425"/>
      <c r="GLC481" s="425"/>
      <c r="GLD481" s="425"/>
      <c r="GLE481" s="425"/>
      <c r="GLF481" s="425"/>
      <c r="GLG481" s="425"/>
      <c r="GLH481" s="425"/>
      <c r="GLI481" s="425"/>
      <c r="GLJ481" s="425"/>
      <c r="GLK481" s="425"/>
      <c r="GLL481" s="425"/>
      <c r="GLM481" s="425"/>
      <c r="GLN481" s="425"/>
      <c r="GLO481" s="425"/>
      <c r="GLP481" s="425"/>
      <c r="GLQ481" s="425"/>
      <c r="GLR481" s="425"/>
      <c r="GLS481" s="425"/>
      <c r="GLT481" s="425"/>
      <c r="GLU481" s="425"/>
      <c r="GLV481" s="425"/>
      <c r="GLW481" s="425"/>
      <c r="GLX481" s="425"/>
      <c r="GLY481" s="425"/>
      <c r="GLZ481" s="425"/>
      <c r="GMA481" s="425"/>
      <c r="GMB481" s="425"/>
      <c r="GMC481" s="425"/>
      <c r="GMD481" s="425"/>
      <c r="GME481" s="425"/>
      <c r="GMF481" s="425"/>
      <c r="GMG481" s="425"/>
      <c r="GMH481" s="425"/>
      <c r="GMI481" s="425"/>
      <c r="GMJ481" s="425"/>
      <c r="GMK481" s="425"/>
      <c r="GML481" s="425"/>
      <c r="GMM481" s="425"/>
      <c r="GMN481" s="425"/>
      <c r="GMO481" s="425"/>
      <c r="GMP481" s="425"/>
      <c r="GMQ481" s="425"/>
      <c r="GMR481" s="425"/>
      <c r="GMS481" s="425"/>
      <c r="GMT481" s="425"/>
      <c r="GMU481" s="425"/>
      <c r="GMV481" s="425"/>
      <c r="GMW481" s="425"/>
      <c r="GMX481" s="425"/>
      <c r="GMY481" s="425"/>
      <c r="GMZ481" s="425"/>
      <c r="GNA481" s="425"/>
      <c r="GNB481" s="425"/>
      <c r="GNC481" s="425"/>
      <c r="GND481" s="425"/>
      <c r="GNE481" s="425"/>
      <c r="GNF481" s="425"/>
      <c r="GNG481" s="425"/>
      <c r="GNH481" s="425"/>
      <c r="GNI481" s="425"/>
      <c r="GNJ481" s="425"/>
      <c r="GNK481" s="425"/>
      <c r="GNL481" s="425"/>
      <c r="GNM481" s="425"/>
      <c r="GNN481" s="425"/>
      <c r="GNO481" s="425"/>
      <c r="GNP481" s="425"/>
      <c r="GNQ481" s="425"/>
      <c r="GNR481" s="425"/>
      <c r="GNS481" s="425"/>
      <c r="GNT481" s="425"/>
      <c r="GNU481" s="425"/>
      <c r="GNV481" s="425"/>
      <c r="GNW481" s="425"/>
      <c r="GNX481" s="425"/>
      <c r="GNY481" s="425"/>
      <c r="GNZ481" s="425"/>
      <c r="GOA481" s="425"/>
      <c r="GOB481" s="425"/>
      <c r="GOC481" s="425"/>
      <c r="GOD481" s="425"/>
      <c r="GOE481" s="425"/>
      <c r="GOF481" s="425"/>
      <c r="GOG481" s="425"/>
      <c r="GOH481" s="425"/>
      <c r="GOI481" s="425"/>
      <c r="GOJ481" s="425"/>
      <c r="GOK481" s="425"/>
      <c r="GOL481" s="425"/>
      <c r="GOM481" s="425"/>
      <c r="GON481" s="425"/>
      <c r="GOO481" s="425"/>
      <c r="GOP481" s="425"/>
      <c r="GOQ481" s="425"/>
      <c r="GOR481" s="425"/>
      <c r="GOS481" s="425"/>
      <c r="GOT481" s="425"/>
      <c r="GOU481" s="425"/>
      <c r="GOV481" s="425"/>
      <c r="GOW481" s="425"/>
      <c r="GOX481" s="425"/>
      <c r="GOY481" s="425"/>
      <c r="GOZ481" s="425"/>
      <c r="GPA481" s="425"/>
      <c r="GPB481" s="425"/>
      <c r="GPC481" s="425"/>
      <c r="GPD481" s="425"/>
      <c r="GPE481" s="425"/>
      <c r="GPF481" s="425"/>
      <c r="GPG481" s="425"/>
      <c r="GPH481" s="425"/>
      <c r="GPI481" s="425"/>
      <c r="GPJ481" s="425"/>
      <c r="GPK481" s="425"/>
      <c r="GPL481" s="425"/>
      <c r="GPM481" s="425"/>
      <c r="GPN481" s="425"/>
      <c r="GPO481" s="425"/>
      <c r="GPP481" s="425"/>
      <c r="GPQ481" s="425"/>
      <c r="GPR481" s="425"/>
      <c r="GPS481" s="425"/>
      <c r="GPT481" s="425"/>
      <c r="GPU481" s="425"/>
      <c r="GPV481" s="425"/>
      <c r="GPW481" s="425"/>
      <c r="GPX481" s="425"/>
      <c r="GPY481" s="425"/>
      <c r="GPZ481" s="425"/>
      <c r="GQA481" s="425"/>
      <c r="GQB481" s="425"/>
      <c r="GQC481" s="425"/>
      <c r="GQD481" s="425"/>
      <c r="GQE481" s="425"/>
      <c r="GQF481" s="425"/>
      <c r="GQG481" s="425"/>
      <c r="GQH481" s="425"/>
      <c r="GQI481" s="425"/>
      <c r="GQJ481" s="425"/>
      <c r="GQK481" s="425"/>
      <c r="GQL481" s="425"/>
      <c r="GQM481" s="425"/>
      <c r="GQN481" s="425"/>
      <c r="GQO481" s="425"/>
      <c r="GQP481" s="425"/>
      <c r="GQQ481" s="425"/>
      <c r="GQR481" s="425"/>
      <c r="GQS481" s="425"/>
      <c r="GQT481" s="425"/>
      <c r="GQU481" s="425"/>
      <c r="GQV481" s="425"/>
      <c r="GQW481" s="425"/>
      <c r="GQX481" s="425"/>
      <c r="GQY481" s="425"/>
      <c r="GQZ481" s="425"/>
      <c r="GRA481" s="425"/>
      <c r="GRB481" s="425"/>
      <c r="GRC481" s="425"/>
      <c r="GRD481" s="425"/>
      <c r="GRE481" s="425"/>
      <c r="GRF481" s="425"/>
      <c r="GRG481" s="425"/>
      <c r="GRH481" s="425"/>
      <c r="GRI481" s="425"/>
      <c r="GRJ481" s="425"/>
      <c r="GRK481" s="425"/>
      <c r="GRL481" s="425"/>
      <c r="GRM481" s="425"/>
      <c r="GRN481" s="425"/>
      <c r="GRO481" s="425"/>
      <c r="GRP481" s="425"/>
      <c r="GRQ481" s="425"/>
      <c r="GRR481" s="425"/>
      <c r="GRS481" s="425"/>
      <c r="GRT481" s="425"/>
      <c r="GRU481" s="425"/>
      <c r="GRV481" s="425"/>
      <c r="GRW481" s="425"/>
      <c r="GRX481" s="425"/>
      <c r="GRY481" s="425"/>
      <c r="GRZ481" s="425"/>
      <c r="GSA481" s="425"/>
      <c r="GSB481" s="425"/>
      <c r="GSC481" s="425"/>
      <c r="GSD481" s="425"/>
      <c r="GSE481" s="425"/>
      <c r="GSF481" s="425"/>
      <c r="GSG481" s="425"/>
      <c r="GSH481" s="425"/>
      <c r="GSI481" s="425"/>
      <c r="GSJ481" s="425"/>
      <c r="GSK481" s="425"/>
      <c r="GSL481" s="425"/>
      <c r="GSM481" s="425"/>
      <c r="GSN481" s="425"/>
      <c r="GSO481" s="425"/>
      <c r="GSP481" s="425"/>
      <c r="GSQ481" s="425"/>
      <c r="GSR481" s="425"/>
      <c r="GSS481" s="425"/>
      <c r="GST481" s="425"/>
      <c r="GSU481" s="425"/>
      <c r="GSV481" s="425"/>
      <c r="GSW481" s="425"/>
      <c r="GSX481" s="425"/>
      <c r="GSY481" s="425"/>
      <c r="GSZ481" s="425"/>
      <c r="GTA481" s="425"/>
      <c r="GTB481" s="425"/>
      <c r="GTC481" s="425"/>
      <c r="GTD481" s="425"/>
      <c r="GTE481" s="425"/>
      <c r="GTF481" s="425"/>
      <c r="GTG481" s="425"/>
      <c r="GTH481" s="425"/>
      <c r="GTI481" s="425"/>
      <c r="GTJ481" s="425"/>
      <c r="GTK481" s="425"/>
      <c r="GTL481" s="425"/>
      <c r="GTM481" s="425"/>
      <c r="GTN481" s="425"/>
      <c r="GTO481" s="425"/>
      <c r="GTP481" s="425"/>
      <c r="GTQ481" s="425"/>
      <c r="GTR481" s="425"/>
      <c r="GTS481" s="425"/>
      <c r="GTT481" s="425"/>
      <c r="GTU481" s="425"/>
      <c r="GTV481" s="425"/>
      <c r="GTW481" s="425"/>
      <c r="GTX481" s="425"/>
      <c r="GTY481" s="425"/>
      <c r="GTZ481" s="425"/>
      <c r="GUA481" s="425"/>
      <c r="GUB481" s="425"/>
      <c r="GUC481" s="425"/>
      <c r="GUD481" s="425"/>
      <c r="GUE481" s="425"/>
      <c r="GUF481" s="425"/>
      <c r="GUG481" s="425"/>
      <c r="GUH481" s="425"/>
      <c r="GUI481" s="425"/>
      <c r="GUJ481" s="425"/>
      <c r="GUK481" s="425"/>
      <c r="GUL481" s="425"/>
      <c r="GUM481" s="425"/>
      <c r="GUN481" s="425"/>
      <c r="GUO481" s="425"/>
      <c r="GUP481" s="425"/>
      <c r="GUQ481" s="425"/>
      <c r="GUR481" s="425"/>
      <c r="GUS481" s="425"/>
      <c r="GUT481" s="425"/>
      <c r="GUU481" s="425"/>
      <c r="GUV481" s="425"/>
      <c r="GUW481" s="425"/>
      <c r="GUX481" s="425"/>
      <c r="GUY481" s="425"/>
      <c r="GUZ481" s="425"/>
      <c r="GVA481" s="425"/>
      <c r="GVB481" s="425"/>
      <c r="GVC481" s="425"/>
      <c r="GVD481" s="425"/>
      <c r="GVE481" s="425"/>
      <c r="GVF481" s="425"/>
      <c r="GVG481" s="425"/>
      <c r="GVH481" s="425"/>
      <c r="GVI481" s="425"/>
      <c r="GVJ481" s="425"/>
      <c r="GVK481" s="425"/>
      <c r="GVL481" s="425"/>
      <c r="GVM481" s="425"/>
      <c r="GVN481" s="425"/>
      <c r="GVO481" s="425"/>
      <c r="GVP481" s="425"/>
      <c r="GVQ481" s="425"/>
      <c r="GVR481" s="425"/>
      <c r="GVS481" s="425"/>
      <c r="GVT481" s="425"/>
      <c r="GVU481" s="425"/>
      <c r="GVV481" s="425"/>
      <c r="GVW481" s="425"/>
      <c r="GVX481" s="425"/>
      <c r="GVY481" s="425"/>
      <c r="GVZ481" s="425"/>
      <c r="GWA481" s="425"/>
      <c r="GWB481" s="425"/>
      <c r="GWC481" s="425"/>
      <c r="GWD481" s="425"/>
      <c r="GWE481" s="425"/>
      <c r="GWF481" s="425"/>
      <c r="GWG481" s="425"/>
      <c r="GWH481" s="425"/>
      <c r="GWI481" s="425"/>
      <c r="GWJ481" s="425"/>
      <c r="GWK481" s="425"/>
      <c r="GWL481" s="425"/>
      <c r="GWM481" s="425"/>
      <c r="GWN481" s="425"/>
      <c r="GWO481" s="425"/>
      <c r="GWP481" s="425"/>
      <c r="GWQ481" s="425"/>
      <c r="GWR481" s="425"/>
      <c r="GWS481" s="425"/>
      <c r="GWT481" s="425"/>
      <c r="GWU481" s="425"/>
      <c r="GWV481" s="425"/>
      <c r="GWW481" s="425"/>
      <c r="GWX481" s="425"/>
      <c r="GWY481" s="425"/>
      <c r="GWZ481" s="425"/>
      <c r="GXA481" s="425"/>
      <c r="GXB481" s="425"/>
      <c r="GXC481" s="425"/>
      <c r="GXD481" s="425"/>
      <c r="GXE481" s="425"/>
      <c r="GXF481" s="425"/>
      <c r="GXG481" s="425"/>
      <c r="GXH481" s="425"/>
      <c r="GXI481" s="425"/>
      <c r="GXJ481" s="425"/>
      <c r="GXK481" s="425"/>
      <c r="GXL481" s="425"/>
      <c r="GXM481" s="425"/>
      <c r="GXN481" s="425"/>
      <c r="GXO481" s="425"/>
      <c r="GXP481" s="425"/>
      <c r="GXQ481" s="425"/>
      <c r="GXR481" s="425"/>
      <c r="GXS481" s="425"/>
      <c r="GXT481" s="425"/>
      <c r="GXU481" s="425"/>
      <c r="GXV481" s="425"/>
      <c r="GXW481" s="425"/>
      <c r="GXX481" s="425"/>
      <c r="GXY481" s="425"/>
      <c r="GXZ481" s="425"/>
      <c r="GYA481" s="425"/>
      <c r="GYB481" s="425"/>
      <c r="GYC481" s="425"/>
      <c r="GYD481" s="425"/>
      <c r="GYE481" s="425"/>
      <c r="GYF481" s="425"/>
      <c r="GYG481" s="425"/>
      <c r="GYH481" s="425"/>
      <c r="GYI481" s="425"/>
      <c r="GYJ481" s="425"/>
      <c r="GYK481" s="425"/>
      <c r="GYL481" s="425"/>
      <c r="GYM481" s="425"/>
      <c r="GYN481" s="425"/>
      <c r="GYO481" s="425"/>
      <c r="GYP481" s="425"/>
      <c r="GYQ481" s="425"/>
      <c r="GYR481" s="425"/>
      <c r="GYS481" s="425"/>
      <c r="GYT481" s="425"/>
      <c r="GYU481" s="425"/>
      <c r="GYV481" s="425"/>
      <c r="GYW481" s="425"/>
      <c r="GYX481" s="425"/>
      <c r="GYY481" s="425"/>
      <c r="GYZ481" s="425"/>
      <c r="GZA481" s="425"/>
      <c r="GZB481" s="425"/>
      <c r="GZC481" s="425"/>
      <c r="GZD481" s="425"/>
      <c r="GZE481" s="425"/>
      <c r="GZF481" s="425"/>
      <c r="GZG481" s="425"/>
      <c r="GZH481" s="425"/>
      <c r="GZI481" s="425"/>
      <c r="GZJ481" s="425"/>
      <c r="GZK481" s="425"/>
      <c r="GZL481" s="425"/>
      <c r="GZM481" s="425"/>
      <c r="GZN481" s="425"/>
      <c r="GZO481" s="425"/>
      <c r="GZP481" s="425"/>
      <c r="GZQ481" s="425"/>
      <c r="GZR481" s="425"/>
      <c r="GZS481" s="425"/>
      <c r="GZT481" s="425"/>
      <c r="GZU481" s="425"/>
      <c r="GZV481" s="425"/>
      <c r="GZW481" s="425"/>
      <c r="GZX481" s="425"/>
      <c r="GZY481" s="425"/>
      <c r="GZZ481" s="425"/>
      <c r="HAA481" s="425"/>
      <c r="HAB481" s="425"/>
      <c r="HAC481" s="425"/>
      <c r="HAD481" s="425"/>
      <c r="HAE481" s="425"/>
      <c r="HAF481" s="425"/>
      <c r="HAG481" s="425"/>
      <c r="HAH481" s="425"/>
      <c r="HAI481" s="425"/>
      <c r="HAJ481" s="425"/>
      <c r="HAK481" s="425"/>
      <c r="HAL481" s="425"/>
      <c r="HAM481" s="425"/>
      <c r="HAN481" s="425"/>
      <c r="HAO481" s="425"/>
      <c r="HAP481" s="425"/>
      <c r="HAQ481" s="425"/>
      <c r="HAR481" s="425"/>
      <c r="HAS481" s="425"/>
      <c r="HAT481" s="425"/>
      <c r="HAU481" s="425"/>
      <c r="HAV481" s="425"/>
      <c r="HAW481" s="425"/>
      <c r="HAX481" s="425"/>
      <c r="HAY481" s="425"/>
      <c r="HAZ481" s="425"/>
      <c r="HBA481" s="425"/>
      <c r="HBB481" s="425"/>
      <c r="HBC481" s="425"/>
      <c r="HBD481" s="425"/>
      <c r="HBE481" s="425"/>
      <c r="HBF481" s="425"/>
      <c r="HBG481" s="425"/>
      <c r="HBH481" s="425"/>
      <c r="HBI481" s="425"/>
      <c r="HBJ481" s="425"/>
      <c r="HBK481" s="425"/>
      <c r="HBL481" s="425"/>
      <c r="HBM481" s="425"/>
      <c r="HBN481" s="425"/>
      <c r="HBO481" s="425"/>
      <c r="HBP481" s="425"/>
      <c r="HBQ481" s="425"/>
      <c r="HBR481" s="425"/>
      <c r="HBS481" s="425"/>
      <c r="HBT481" s="425"/>
      <c r="HBU481" s="425"/>
      <c r="HBV481" s="425"/>
      <c r="HBW481" s="425"/>
      <c r="HBX481" s="425"/>
      <c r="HBY481" s="425"/>
      <c r="HBZ481" s="425"/>
      <c r="HCA481" s="425"/>
      <c r="HCB481" s="425"/>
      <c r="HCC481" s="425"/>
      <c r="HCD481" s="425"/>
      <c r="HCE481" s="425"/>
      <c r="HCF481" s="425"/>
      <c r="HCG481" s="425"/>
      <c r="HCH481" s="425"/>
      <c r="HCI481" s="425"/>
      <c r="HCJ481" s="425"/>
      <c r="HCK481" s="425"/>
      <c r="HCL481" s="425"/>
      <c r="HCM481" s="425"/>
      <c r="HCN481" s="425"/>
      <c r="HCO481" s="425"/>
      <c r="HCP481" s="425"/>
      <c r="HCQ481" s="425"/>
      <c r="HCR481" s="425"/>
      <c r="HCS481" s="425"/>
      <c r="HCT481" s="425"/>
      <c r="HCU481" s="425"/>
      <c r="HCV481" s="425"/>
      <c r="HCW481" s="425"/>
      <c r="HCX481" s="425"/>
      <c r="HCY481" s="425"/>
      <c r="HCZ481" s="425"/>
      <c r="HDA481" s="425"/>
      <c r="HDB481" s="425"/>
      <c r="HDC481" s="425"/>
      <c r="HDD481" s="425"/>
      <c r="HDE481" s="425"/>
      <c r="HDF481" s="425"/>
      <c r="HDG481" s="425"/>
      <c r="HDH481" s="425"/>
      <c r="HDI481" s="425"/>
      <c r="HDJ481" s="425"/>
      <c r="HDK481" s="425"/>
      <c r="HDL481" s="425"/>
      <c r="HDM481" s="425"/>
      <c r="HDN481" s="425"/>
      <c r="HDO481" s="425"/>
      <c r="HDP481" s="425"/>
      <c r="HDQ481" s="425"/>
      <c r="HDR481" s="425"/>
      <c r="HDS481" s="425"/>
      <c r="HDT481" s="425"/>
      <c r="HDU481" s="425"/>
      <c r="HDV481" s="425"/>
      <c r="HDW481" s="425"/>
      <c r="HDX481" s="425"/>
      <c r="HDY481" s="425"/>
      <c r="HDZ481" s="425"/>
      <c r="HEA481" s="425"/>
      <c r="HEB481" s="425"/>
      <c r="HEC481" s="425"/>
      <c r="HED481" s="425"/>
      <c r="HEE481" s="425"/>
      <c r="HEF481" s="425"/>
      <c r="HEG481" s="425"/>
      <c r="HEH481" s="425"/>
      <c r="HEI481" s="425"/>
      <c r="HEJ481" s="425"/>
      <c r="HEK481" s="425"/>
      <c r="HEL481" s="425"/>
      <c r="HEM481" s="425"/>
      <c r="HEN481" s="425"/>
      <c r="HEO481" s="425"/>
      <c r="HEP481" s="425"/>
      <c r="HEQ481" s="425"/>
      <c r="HER481" s="425"/>
      <c r="HES481" s="425"/>
      <c r="HET481" s="425"/>
      <c r="HEU481" s="425"/>
      <c r="HEV481" s="425"/>
      <c r="HEW481" s="425"/>
      <c r="HEX481" s="425"/>
      <c r="HEY481" s="425"/>
      <c r="HEZ481" s="425"/>
      <c r="HFA481" s="425"/>
      <c r="HFB481" s="425"/>
      <c r="HFC481" s="425"/>
      <c r="HFD481" s="425"/>
      <c r="HFE481" s="425"/>
      <c r="HFF481" s="425"/>
      <c r="HFG481" s="425"/>
      <c r="HFH481" s="425"/>
      <c r="HFI481" s="425"/>
      <c r="HFJ481" s="425"/>
      <c r="HFK481" s="425"/>
      <c r="HFL481" s="425"/>
      <c r="HFM481" s="425"/>
      <c r="HFN481" s="425"/>
      <c r="HFO481" s="425"/>
      <c r="HFP481" s="425"/>
      <c r="HFQ481" s="425"/>
      <c r="HFR481" s="425"/>
      <c r="HFS481" s="425"/>
      <c r="HFT481" s="425"/>
      <c r="HFU481" s="425"/>
      <c r="HFV481" s="425"/>
      <c r="HFW481" s="425"/>
      <c r="HFX481" s="425"/>
      <c r="HFY481" s="425"/>
      <c r="HFZ481" s="425"/>
      <c r="HGA481" s="425"/>
      <c r="HGB481" s="425"/>
      <c r="HGC481" s="425"/>
      <c r="HGD481" s="425"/>
      <c r="HGE481" s="425"/>
      <c r="HGF481" s="425"/>
      <c r="HGG481" s="425"/>
      <c r="HGH481" s="425"/>
      <c r="HGI481" s="425"/>
      <c r="HGJ481" s="425"/>
      <c r="HGK481" s="425"/>
      <c r="HGL481" s="425"/>
      <c r="HGM481" s="425"/>
      <c r="HGN481" s="425"/>
      <c r="HGO481" s="425"/>
      <c r="HGP481" s="425"/>
      <c r="HGQ481" s="425"/>
      <c r="HGR481" s="425"/>
      <c r="HGS481" s="425"/>
      <c r="HGT481" s="425"/>
      <c r="HGU481" s="425"/>
      <c r="HGV481" s="425"/>
      <c r="HGW481" s="425"/>
      <c r="HGX481" s="425"/>
      <c r="HGY481" s="425"/>
      <c r="HGZ481" s="425"/>
      <c r="HHA481" s="425"/>
      <c r="HHB481" s="425"/>
      <c r="HHC481" s="425"/>
      <c r="HHD481" s="425"/>
      <c r="HHE481" s="425"/>
      <c r="HHF481" s="425"/>
      <c r="HHG481" s="425"/>
      <c r="HHH481" s="425"/>
      <c r="HHI481" s="425"/>
      <c r="HHJ481" s="425"/>
      <c r="HHK481" s="425"/>
      <c r="HHL481" s="425"/>
      <c r="HHM481" s="425"/>
      <c r="HHN481" s="425"/>
      <c r="HHO481" s="425"/>
      <c r="HHP481" s="425"/>
      <c r="HHQ481" s="425"/>
      <c r="HHR481" s="425"/>
      <c r="HHS481" s="425"/>
      <c r="HHT481" s="425"/>
      <c r="HHU481" s="425"/>
      <c r="HHV481" s="425"/>
      <c r="HHW481" s="425"/>
      <c r="HHX481" s="425"/>
      <c r="HHY481" s="425"/>
      <c r="HHZ481" s="425"/>
      <c r="HIA481" s="425"/>
      <c r="HIB481" s="425"/>
      <c r="HIC481" s="425"/>
      <c r="HID481" s="425"/>
      <c r="HIE481" s="425"/>
      <c r="HIF481" s="425"/>
      <c r="HIG481" s="425"/>
      <c r="HIH481" s="425"/>
      <c r="HII481" s="425"/>
      <c r="HIJ481" s="425"/>
      <c r="HIK481" s="425"/>
      <c r="HIL481" s="425"/>
      <c r="HIM481" s="425"/>
      <c r="HIN481" s="425"/>
      <c r="HIO481" s="425"/>
      <c r="HIP481" s="425"/>
      <c r="HIQ481" s="425"/>
      <c r="HIR481" s="425"/>
      <c r="HIS481" s="425"/>
      <c r="HIT481" s="425"/>
      <c r="HIU481" s="425"/>
      <c r="HIV481" s="425"/>
      <c r="HIW481" s="425"/>
      <c r="HIX481" s="425"/>
      <c r="HIY481" s="425"/>
      <c r="HIZ481" s="425"/>
      <c r="HJA481" s="425"/>
      <c r="HJB481" s="425"/>
      <c r="HJC481" s="425"/>
      <c r="HJD481" s="425"/>
      <c r="HJE481" s="425"/>
      <c r="HJF481" s="425"/>
      <c r="HJG481" s="425"/>
      <c r="HJH481" s="425"/>
      <c r="HJI481" s="425"/>
      <c r="HJJ481" s="425"/>
      <c r="HJK481" s="425"/>
      <c r="HJL481" s="425"/>
      <c r="HJM481" s="425"/>
      <c r="HJN481" s="425"/>
      <c r="HJO481" s="425"/>
      <c r="HJP481" s="425"/>
      <c r="HJQ481" s="425"/>
      <c r="HJR481" s="425"/>
      <c r="HJS481" s="425"/>
      <c r="HJT481" s="425"/>
      <c r="HJU481" s="425"/>
      <c r="HJV481" s="425"/>
      <c r="HJW481" s="425"/>
      <c r="HJX481" s="425"/>
      <c r="HJY481" s="425"/>
      <c r="HJZ481" s="425"/>
      <c r="HKA481" s="425"/>
      <c r="HKB481" s="425"/>
      <c r="HKC481" s="425"/>
      <c r="HKD481" s="425"/>
      <c r="HKE481" s="425"/>
      <c r="HKF481" s="425"/>
      <c r="HKG481" s="425"/>
      <c r="HKH481" s="425"/>
      <c r="HKI481" s="425"/>
      <c r="HKJ481" s="425"/>
      <c r="HKK481" s="425"/>
      <c r="HKL481" s="425"/>
      <c r="HKM481" s="425"/>
      <c r="HKN481" s="425"/>
      <c r="HKO481" s="425"/>
      <c r="HKP481" s="425"/>
      <c r="HKQ481" s="425"/>
      <c r="HKR481" s="425"/>
      <c r="HKS481" s="425"/>
      <c r="HKT481" s="425"/>
      <c r="HKU481" s="425"/>
      <c r="HKV481" s="425"/>
      <c r="HKW481" s="425"/>
      <c r="HKX481" s="425"/>
      <c r="HKY481" s="425"/>
      <c r="HKZ481" s="425"/>
      <c r="HLA481" s="425"/>
      <c r="HLB481" s="425"/>
      <c r="HLC481" s="425"/>
      <c r="HLD481" s="425"/>
      <c r="HLE481" s="425"/>
      <c r="HLF481" s="425"/>
      <c r="HLG481" s="425"/>
      <c r="HLH481" s="425"/>
      <c r="HLI481" s="425"/>
      <c r="HLJ481" s="425"/>
      <c r="HLK481" s="425"/>
      <c r="HLL481" s="425"/>
      <c r="HLM481" s="425"/>
      <c r="HLN481" s="425"/>
      <c r="HLO481" s="425"/>
      <c r="HLP481" s="425"/>
      <c r="HLQ481" s="425"/>
      <c r="HLR481" s="425"/>
      <c r="HLS481" s="425"/>
      <c r="HLT481" s="425"/>
      <c r="HLU481" s="425"/>
      <c r="HLV481" s="425"/>
      <c r="HLW481" s="425"/>
      <c r="HLX481" s="425"/>
      <c r="HLY481" s="425"/>
      <c r="HLZ481" s="425"/>
      <c r="HMA481" s="425"/>
      <c r="HMB481" s="425"/>
      <c r="HMC481" s="425"/>
      <c r="HMD481" s="425"/>
      <c r="HME481" s="425"/>
      <c r="HMF481" s="425"/>
      <c r="HMG481" s="425"/>
      <c r="HMH481" s="425"/>
      <c r="HMI481" s="425"/>
      <c r="HMJ481" s="425"/>
      <c r="HMK481" s="425"/>
      <c r="HML481" s="425"/>
      <c r="HMM481" s="425"/>
      <c r="HMN481" s="425"/>
      <c r="HMO481" s="425"/>
      <c r="HMP481" s="425"/>
      <c r="HMQ481" s="425"/>
      <c r="HMR481" s="425"/>
      <c r="HMS481" s="425"/>
      <c r="HMT481" s="425"/>
      <c r="HMU481" s="425"/>
      <c r="HMV481" s="425"/>
      <c r="HMW481" s="425"/>
      <c r="HMX481" s="425"/>
      <c r="HMY481" s="425"/>
      <c r="HMZ481" s="425"/>
      <c r="HNA481" s="425"/>
      <c r="HNB481" s="425"/>
      <c r="HNC481" s="425"/>
      <c r="HND481" s="425"/>
      <c r="HNE481" s="425"/>
      <c r="HNF481" s="425"/>
      <c r="HNG481" s="425"/>
      <c r="HNH481" s="425"/>
      <c r="HNI481" s="425"/>
      <c r="HNJ481" s="425"/>
      <c r="HNK481" s="425"/>
      <c r="HNL481" s="425"/>
      <c r="HNM481" s="425"/>
      <c r="HNN481" s="425"/>
      <c r="HNO481" s="425"/>
      <c r="HNP481" s="425"/>
      <c r="HNQ481" s="425"/>
      <c r="HNR481" s="425"/>
      <c r="HNS481" s="425"/>
      <c r="HNT481" s="425"/>
      <c r="HNU481" s="425"/>
      <c r="HNV481" s="425"/>
      <c r="HNW481" s="425"/>
      <c r="HNX481" s="425"/>
      <c r="HNY481" s="425"/>
      <c r="HNZ481" s="425"/>
      <c r="HOA481" s="425"/>
      <c r="HOB481" s="425"/>
      <c r="HOC481" s="425"/>
      <c r="HOD481" s="425"/>
      <c r="HOE481" s="425"/>
      <c r="HOF481" s="425"/>
      <c r="HOG481" s="425"/>
      <c r="HOH481" s="425"/>
      <c r="HOI481" s="425"/>
      <c r="HOJ481" s="425"/>
      <c r="HOK481" s="425"/>
      <c r="HOL481" s="425"/>
      <c r="HOM481" s="425"/>
      <c r="HON481" s="425"/>
      <c r="HOO481" s="425"/>
      <c r="HOP481" s="425"/>
      <c r="HOQ481" s="425"/>
      <c r="HOR481" s="425"/>
      <c r="HOS481" s="425"/>
      <c r="HOT481" s="425"/>
      <c r="HOU481" s="425"/>
      <c r="HOV481" s="425"/>
      <c r="HOW481" s="425"/>
      <c r="HOX481" s="425"/>
      <c r="HOY481" s="425"/>
      <c r="HOZ481" s="425"/>
      <c r="HPA481" s="425"/>
      <c r="HPB481" s="425"/>
      <c r="HPC481" s="425"/>
      <c r="HPD481" s="425"/>
      <c r="HPE481" s="425"/>
      <c r="HPF481" s="425"/>
      <c r="HPG481" s="425"/>
      <c r="HPH481" s="425"/>
      <c r="HPI481" s="425"/>
      <c r="HPJ481" s="425"/>
      <c r="HPK481" s="425"/>
      <c r="HPL481" s="425"/>
      <c r="HPM481" s="425"/>
      <c r="HPN481" s="425"/>
      <c r="HPO481" s="425"/>
      <c r="HPP481" s="425"/>
      <c r="HPQ481" s="425"/>
      <c r="HPR481" s="425"/>
      <c r="HPS481" s="425"/>
      <c r="HPT481" s="425"/>
      <c r="HPU481" s="425"/>
      <c r="HPV481" s="425"/>
      <c r="HPW481" s="425"/>
      <c r="HPX481" s="425"/>
      <c r="HPY481" s="425"/>
      <c r="HPZ481" s="425"/>
      <c r="HQA481" s="425"/>
      <c r="HQB481" s="425"/>
      <c r="HQC481" s="425"/>
      <c r="HQD481" s="425"/>
      <c r="HQE481" s="425"/>
      <c r="HQF481" s="425"/>
      <c r="HQG481" s="425"/>
      <c r="HQH481" s="425"/>
      <c r="HQI481" s="425"/>
      <c r="HQJ481" s="425"/>
      <c r="HQK481" s="425"/>
      <c r="HQL481" s="425"/>
      <c r="HQM481" s="425"/>
      <c r="HQN481" s="425"/>
      <c r="HQO481" s="425"/>
      <c r="HQP481" s="425"/>
      <c r="HQQ481" s="425"/>
      <c r="HQR481" s="425"/>
      <c r="HQS481" s="425"/>
      <c r="HQT481" s="425"/>
      <c r="HQU481" s="425"/>
      <c r="HQV481" s="425"/>
      <c r="HQW481" s="425"/>
      <c r="HQX481" s="425"/>
      <c r="HQY481" s="425"/>
      <c r="HQZ481" s="425"/>
      <c r="HRA481" s="425"/>
      <c r="HRB481" s="425"/>
      <c r="HRC481" s="425"/>
      <c r="HRD481" s="425"/>
      <c r="HRE481" s="425"/>
      <c r="HRF481" s="425"/>
      <c r="HRG481" s="425"/>
      <c r="HRH481" s="425"/>
      <c r="HRI481" s="425"/>
      <c r="HRJ481" s="425"/>
      <c r="HRK481" s="425"/>
      <c r="HRL481" s="425"/>
      <c r="HRM481" s="425"/>
      <c r="HRN481" s="425"/>
      <c r="HRO481" s="425"/>
      <c r="HRP481" s="425"/>
      <c r="HRQ481" s="425"/>
      <c r="HRR481" s="425"/>
      <c r="HRS481" s="425"/>
      <c r="HRT481" s="425"/>
      <c r="HRU481" s="425"/>
      <c r="HRV481" s="425"/>
      <c r="HRW481" s="425"/>
      <c r="HRX481" s="425"/>
      <c r="HRY481" s="425"/>
      <c r="HRZ481" s="425"/>
      <c r="HSA481" s="425"/>
      <c r="HSB481" s="425"/>
      <c r="HSC481" s="425"/>
      <c r="HSD481" s="425"/>
      <c r="HSE481" s="425"/>
      <c r="HSF481" s="425"/>
      <c r="HSG481" s="425"/>
      <c r="HSH481" s="425"/>
      <c r="HSI481" s="425"/>
      <c r="HSJ481" s="425"/>
      <c r="HSK481" s="425"/>
      <c r="HSL481" s="425"/>
      <c r="HSM481" s="425"/>
      <c r="HSN481" s="425"/>
      <c r="HSO481" s="425"/>
      <c r="HSP481" s="425"/>
      <c r="HSQ481" s="425"/>
      <c r="HSR481" s="425"/>
      <c r="HSS481" s="425"/>
      <c r="HST481" s="425"/>
      <c r="HSU481" s="425"/>
      <c r="HSV481" s="425"/>
      <c r="HSW481" s="425"/>
      <c r="HSX481" s="425"/>
      <c r="HSY481" s="425"/>
      <c r="HSZ481" s="425"/>
      <c r="HTA481" s="425"/>
      <c r="HTB481" s="425"/>
      <c r="HTC481" s="425"/>
      <c r="HTD481" s="425"/>
      <c r="HTE481" s="425"/>
      <c r="HTF481" s="425"/>
      <c r="HTG481" s="425"/>
      <c r="HTH481" s="425"/>
      <c r="HTI481" s="425"/>
      <c r="HTJ481" s="425"/>
      <c r="HTK481" s="425"/>
      <c r="HTL481" s="425"/>
      <c r="HTM481" s="425"/>
      <c r="HTN481" s="425"/>
      <c r="HTO481" s="425"/>
      <c r="HTP481" s="425"/>
      <c r="HTQ481" s="425"/>
      <c r="HTR481" s="425"/>
      <c r="HTS481" s="425"/>
      <c r="HTT481" s="425"/>
      <c r="HTU481" s="425"/>
      <c r="HTV481" s="425"/>
      <c r="HTW481" s="425"/>
      <c r="HTX481" s="425"/>
      <c r="HTY481" s="425"/>
      <c r="HTZ481" s="425"/>
      <c r="HUA481" s="425"/>
      <c r="HUB481" s="425"/>
      <c r="HUC481" s="425"/>
      <c r="HUD481" s="425"/>
      <c r="HUE481" s="425"/>
      <c r="HUF481" s="425"/>
      <c r="HUG481" s="425"/>
      <c r="HUH481" s="425"/>
      <c r="HUI481" s="425"/>
      <c r="HUJ481" s="425"/>
      <c r="HUK481" s="425"/>
      <c r="HUL481" s="425"/>
      <c r="HUM481" s="425"/>
      <c r="HUN481" s="425"/>
      <c r="HUO481" s="425"/>
      <c r="HUP481" s="425"/>
      <c r="HUQ481" s="425"/>
      <c r="HUR481" s="425"/>
      <c r="HUS481" s="425"/>
      <c r="HUT481" s="425"/>
      <c r="HUU481" s="425"/>
      <c r="HUV481" s="425"/>
      <c r="HUW481" s="425"/>
      <c r="HUX481" s="425"/>
      <c r="HUY481" s="425"/>
      <c r="HUZ481" s="425"/>
      <c r="HVA481" s="425"/>
      <c r="HVB481" s="425"/>
      <c r="HVC481" s="425"/>
      <c r="HVD481" s="425"/>
      <c r="HVE481" s="425"/>
      <c r="HVF481" s="425"/>
      <c r="HVG481" s="425"/>
      <c r="HVH481" s="425"/>
      <c r="HVI481" s="425"/>
      <c r="HVJ481" s="425"/>
      <c r="HVK481" s="425"/>
      <c r="HVL481" s="425"/>
      <c r="HVM481" s="425"/>
      <c r="HVN481" s="425"/>
      <c r="HVO481" s="425"/>
      <c r="HVP481" s="425"/>
      <c r="HVQ481" s="425"/>
      <c r="HVR481" s="425"/>
      <c r="HVS481" s="425"/>
      <c r="HVT481" s="425"/>
      <c r="HVU481" s="425"/>
      <c r="HVV481" s="425"/>
      <c r="HVW481" s="425"/>
      <c r="HVX481" s="425"/>
      <c r="HVY481" s="425"/>
      <c r="HVZ481" s="425"/>
      <c r="HWA481" s="425"/>
      <c r="HWB481" s="425"/>
      <c r="HWC481" s="425"/>
      <c r="HWD481" s="425"/>
      <c r="HWE481" s="425"/>
      <c r="HWF481" s="425"/>
      <c r="HWG481" s="425"/>
      <c r="HWH481" s="425"/>
      <c r="HWI481" s="425"/>
      <c r="HWJ481" s="425"/>
      <c r="HWK481" s="425"/>
      <c r="HWL481" s="425"/>
      <c r="HWM481" s="425"/>
      <c r="HWN481" s="425"/>
      <c r="HWO481" s="425"/>
      <c r="HWP481" s="425"/>
      <c r="HWQ481" s="425"/>
      <c r="HWR481" s="425"/>
      <c r="HWS481" s="425"/>
      <c r="HWT481" s="425"/>
      <c r="HWU481" s="425"/>
      <c r="HWV481" s="425"/>
      <c r="HWW481" s="425"/>
      <c r="HWX481" s="425"/>
      <c r="HWY481" s="425"/>
      <c r="HWZ481" s="425"/>
      <c r="HXA481" s="425"/>
      <c r="HXB481" s="425"/>
      <c r="HXC481" s="425"/>
      <c r="HXD481" s="425"/>
      <c r="HXE481" s="425"/>
      <c r="HXF481" s="425"/>
      <c r="HXG481" s="425"/>
      <c r="HXH481" s="425"/>
      <c r="HXI481" s="425"/>
      <c r="HXJ481" s="425"/>
      <c r="HXK481" s="425"/>
      <c r="HXL481" s="425"/>
      <c r="HXM481" s="425"/>
      <c r="HXN481" s="425"/>
      <c r="HXO481" s="425"/>
      <c r="HXP481" s="425"/>
      <c r="HXQ481" s="425"/>
      <c r="HXR481" s="425"/>
      <c r="HXS481" s="425"/>
      <c r="HXT481" s="425"/>
      <c r="HXU481" s="425"/>
      <c r="HXV481" s="425"/>
      <c r="HXW481" s="425"/>
      <c r="HXX481" s="425"/>
      <c r="HXY481" s="425"/>
      <c r="HXZ481" s="425"/>
      <c r="HYA481" s="425"/>
      <c r="HYB481" s="425"/>
      <c r="HYC481" s="425"/>
      <c r="HYD481" s="425"/>
      <c r="HYE481" s="425"/>
      <c r="HYF481" s="425"/>
      <c r="HYG481" s="425"/>
      <c r="HYH481" s="425"/>
      <c r="HYI481" s="425"/>
      <c r="HYJ481" s="425"/>
      <c r="HYK481" s="425"/>
      <c r="HYL481" s="425"/>
      <c r="HYM481" s="425"/>
      <c r="HYN481" s="425"/>
      <c r="HYO481" s="425"/>
      <c r="HYP481" s="425"/>
      <c r="HYQ481" s="425"/>
      <c r="HYR481" s="425"/>
      <c r="HYS481" s="425"/>
      <c r="HYT481" s="425"/>
      <c r="HYU481" s="425"/>
      <c r="HYV481" s="425"/>
      <c r="HYW481" s="425"/>
      <c r="HYX481" s="425"/>
      <c r="HYY481" s="425"/>
      <c r="HYZ481" s="425"/>
      <c r="HZA481" s="425"/>
      <c r="HZB481" s="425"/>
      <c r="HZC481" s="425"/>
      <c r="HZD481" s="425"/>
      <c r="HZE481" s="425"/>
      <c r="HZF481" s="425"/>
      <c r="HZG481" s="425"/>
      <c r="HZH481" s="425"/>
      <c r="HZI481" s="425"/>
      <c r="HZJ481" s="425"/>
      <c r="HZK481" s="425"/>
      <c r="HZL481" s="425"/>
      <c r="HZM481" s="425"/>
      <c r="HZN481" s="425"/>
      <c r="HZO481" s="425"/>
      <c r="HZP481" s="425"/>
      <c r="HZQ481" s="425"/>
      <c r="HZR481" s="425"/>
      <c r="HZS481" s="425"/>
      <c r="HZT481" s="425"/>
      <c r="HZU481" s="425"/>
      <c r="HZV481" s="425"/>
      <c r="HZW481" s="425"/>
      <c r="HZX481" s="425"/>
      <c r="HZY481" s="425"/>
      <c r="HZZ481" s="425"/>
      <c r="IAA481" s="425"/>
      <c r="IAB481" s="425"/>
      <c r="IAC481" s="425"/>
      <c r="IAD481" s="425"/>
      <c r="IAE481" s="425"/>
      <c r="IAF481" s="425"/>
      <c r="IAG481" s="425"/>
      <c r="IAH481" s="425"/>
      <c r="IAI481" s="425"/>
      <c r="IAJ481" s="425"/>
      <c r="IAK481" s="425"/>
      <c r="IAL481" s="425"/>
      <c r="IAM481" s="425"/>
      <c r="IAN481" s="425"/>
      <c r="IAO481" s="425"/>
      <c r="IAP481" s="425"/>
      <c r="IAQ481" s="425"/>
      <c r="IAR481" s="425"/>
      <c r="IAS481" s="425"/>
      <c r="IAT481" s="425"/>
      <c r="IAU481" s="425"/>
      <c r="IAV481" s="425"/>
      <c r="IAW481" s="425"/>
      <c r="IAX481" s="425"/>
      <c r="IAY481" s="425"/>
      <c r="IAZ481" s="425"/>
      <c r="IBA481" s="425"/>
      <c r="IBB481" s="425"/>
      <c r="IBC481" s="425"/>
      <c r="IBD481" s="425"/>
      <c r="IBE481" s="425"/>
      <c r="IBF481" s="425"/>
      <c r="IBG481" s="425"/>
      <c r="IBH481" s="425"/>
      <c r="IBI481" s="425"/>
      <c r="IBJ481" s="425"/>
      <c r="IBK481" s="425"/>
      <c r="IBL481" s="425"/>
      <c r="IBM481" s="425"/>
      <c r="IBN481" s="425"/>
      <c r="IBO481" s="425"/>
      <c r="IBP481" s="425"/>
      <c r="IBQ481" s="425"/>
      <c r="IBR481" s="425"/>
      <c r="IBS481" s="425"/>
      <c r="IBT481" s="425"/>
      <c r="IBU481" s="425"/>
      <c r="IBV481" s="425"/>
      <c r="IBW481" s="425"/>
      <c r="IBX481" s="425"/>
      <c r="IBY481" s="425"/>
      <c r="IBZ481" s="425"/>
      <c r="ICA481" s="425"/>
      <c r="ICB481" s="425"/>
      <c r="ICC481" s="425"/>
      <c r="ICD481" s="425"/>
      <c r="ICE481" s="425"/>
      <c r="ICF481" s="425"/>
      <c r="ICG481" s="425"/>
      <c r="ICH481" s="425"/>
      <c r="ICI481" s="425"/>
      <c r="ICJ481" s="425"/>
      <c r="ICK481" s="425"/>
      <c r="ICL481" s="425"/>
      <c r="ICM481" s="425"/>
      <c r="ICN481" s="425"/>
      <c r="ICO481" s="425"/>
      <c r="ICP481" s="425"/>
      <c r="ICQ481" s="425"/>
      <c r="ICR481" s="425"/>
      <c r="ICS481" s="425"/>
      <c r="ICT481" s="425"/>
      <c r="ICU481" s="425"/>
      <c r="ICV481" s="425"/>
      <c r="ICW481" s="425"/>
      <c r="ICX481" s="425"/>
      <c r="ICY481" s="425"/>
      <c r="ICZ481" s="425"/>
      <c r="IDA481" s="425"/>
      <c r="IDB481" s="425"/>
      <c r="IDC481" s="425"/>
      <c r="IDD481" s="425"/>
      <c r="IDE481" s="425"/>
      <c r="IDF481" s="425"/>
      <c r="IDG481" s="425"/>
      <c r="IDH481" s="425"/>
      <c r="IDI481" s="425"/>
      <c r="IDJ481" s="425"/>
      <c r="IDK481" s="425"/>
      <c r="IDL481" s="425"/>
      <c r="IDM481" s="425"/>
      <c r="IDN481" s="425"/>
      <c r="IDO481" s="425"/>
      <c r="IDP481" s="425"/>
      <c r="IDQ481" s="425"/>
      <c r="IDR481" s="425"/>
      <c r="IDS481" s="425"/>
      <c r="IDT481" s="425"/>
      <c r="IDU481" s="425"/>
      <c r="IDV481" s="425"/>
      <c r="IDW481" s="425"/>
      <c r="IDX481" s="425"/>
      <c r="IDY481" s="425"/>
      <c r="IDZ481" s="425"/>
      <c r="IEA481" s="425"/>
      <c r="IEB481" s="425"/>
      <c r="IEC481" s="425"/>
      <c r="IED481" s="425"/>
      <c r="IEE481" s="425"/>
      <c r="IEF481" s="425"/>
      <c r="IEG481" s="425"/>
      <c r="IEH481" s="425"/>
      <c r="IEI481" s="425"/>
      <c r="IEJ481" s="425"/>
      <c r="IEK481" s="425"/>
      <c r="IEL481" s="425"/>
      <c r="IEM481" s="425"/>
      <c r="IEN481" s="425"/>
      <c r="IEO481" s="425"/>
      <c r="IEP481" s="425"/>
      <c r="IEQ481" s="425"/>
      <c r="IER481" s="425"/>
      <c r="IES481" s="425"/>
      <c r="IET481" s="425"/>
      <c r="IEU481" s="425"/>
      <c r="IEV481" s="425"/>
      <c r="IEW481" s="425"/>
      <c r="IEX481" s="425"/>
      <c r="IEY481" s="425"/>
      <c r="IEZ481" s="425"/>
      <c r="IFA481" s="425"/>
      <c r="IFB481" s="425"/>
      <c r="IFC481" s="425"/>
      <c r="IFD481" s="425"/>
      <c r="IFE481" s="425"/>
      <c r="IFF481" s="425"/>
      <c r="IFG481" s="425"/>
      <c r="IFH481" s="425"/>
      <c r="IFI481" s="425"/>
      <c r="IFJ481" s="425"/>
      <c r="IFK481" s="425"/>
      <c r="IFL481" s="425"/>
      <c r="IFM481" s="425"/>
      <c r="IFN481" s="425"/>
      <c r="IFO481" s="425"/>
      <c r="IFP481" s="425"/>
      <c r="IFQ481" s="425"/>
      <c r="IFR481" s="425"/>
      <c r="IFS481" s="425"/>
      <c r="IFT481" s="425"/>
      <c r="IFU481" s="425"/>
      <c r="IFV481" s="425"/>
      <c r="IFW481" s="425"/>
      <c r="IFX481" s="425"/>
      <c r="IFY481" s="425"/>
      <c r="IFZ481" s="425"/>
      <c r="IGA481" s="425"/>
      <c r="IGB481" s="425"/>
      <c r="IGC481" s="425"/>
      <c r="IGD481" s="425"/>
      <c r="IGE481" s="425"/>
      <c r="IGF481" s="425"/>
      <c r="IGG481" s="425"/>
      <c r="IGH481" s="425"/>
      <c r="IGI481" s="425"/>
      <c r="IGJ481" s="425"/>
      <c r="IGK481" s="425"/>
      <c r="IGL481" s="425"/>
      <c r="IGM481" s="425"/>
      <c r="IGN481" s="425"/>
      <c r="IGO481" s="425"/>
      <c r="IGP481" s="425"/>
      <c r="IGQ481" s="425"/>
      <c r="IGR481" s="425"/>
      <c r="IGS481" s="425"/>
      <c r="IGT481" s="425"/>
      <c r="IGU481" s="425"/>
      <c r="IGV481" s="425"/>
      <c r="IGW481" s="425"/>
      <c r="IGX481" s="425"/>
      <c r="IGY481" s="425"/>
      <c r="IGZ481" s="425"/>
      <c r="IHA481" s="425"/>
      <c r="IHB481" s="425"/>
      <c r="IHC481" s="425"/>
      <c r="IHD481" s="425"/>
      <c r="IHE481" s="425"/>
      <c r="IHF481" s="425"/>
      <c r="IHG481" s="425"/>
      <c r="IHH481" s="425"/>
      <c r="IHI481" s="425"/>
      <c r="IHJ481" s="425"/>
      <c r="IHK481" s="425"/>
      <c r="IHL481" s="425"/>
      <c r="IHM481" s="425"/>
      <c r="IHN481" s="425"/>
      <c r="IHO481" s="425"/>
      <c r="IHP481" s="425"/>
      <c r="IHQ481" s="425"/>
      <c r="IHR481" s="425"/>
      <c r="IHS481" s="425"/>
      <c r="IHT481" s="425"/>
      <c r="IHU481" s="425"/>
      <c r="IHV481" s="425"/>
      <c r="IHW481" s="425"/>
      <c r="IHX481" s="425"/>
      <c r="IHY481" s="425"/>
      <c r="IHZ481" s="425"/>
      <c r="IIA481" s="425"/>
      <c r="IIB481" s="425"/>
      <c r="IIC481" s="425"/>
      <c r="IID481" s="425"/>
      <c r="IIE481" s="425"/>
      <c r="IIF481" s="425"/>
      <c r="IIG481" s="425"/>
      <c r="IIH481" s="425"/>
      <c r="III481" s="425"/>
      <c r="IIJ481" s="425"/>
      <c r="IIK481" s="425"/>
      <c r="IIL481" s="425"/>
      <c r="IIM481" s="425"/>
      <c r="IIN481" s="425"/>
      <c r="IIO481" s="425"/>
      <c r="IIP481" s="425"/>
      <c r="IIQ481" s="425"/>
      <c r="IIR481" s="425"/>
      <c r="IIS481" s="425"/>
      <c r="IIT481" s="425"/>
      <c r="IIU481" s="425"/>
      <c r="IIV481" s="425"/>
      <c r="IIW481" s="425"/>
      <c r="IIX481" s="425"/>
      <c r="IIY481" s="425"/>
      <c r="IIZ481" s="425"/>
      <c r="IJA481" s="425"/>
      <c r="IJB481" s="425"/>
      <c r="IJC481" s="425"/>
      <c r="IJD481" s="425"/>
      <c r="IJE481" s="425"/>
      <c r="IJF481" s="425"/>
      <c r="IJG481" s="425"/>
      <c r="IJH481" s="425"/>
      <c r="IJI481" s="425"/>
      <c r="IJJ481" s="425"/>
      <c r="IJK481" s="425"/>
      <c r="IJL481" s="425"/>
      <c r="IJM481" s="425"/>
      <c r="IJN481" s="425"/>
      <c r="IJO481" s="425"/>
      <c r="IJP481" s="425"/>
      <c r="IJQ481" s="425"/>
      <c r="IJR481" s="425"/>
      <c r="IJS481" s="425"/>
      <c r="IJT481" s="425"/>
      <c r="IJU481" s="425"/>
      <c r="IJV481" s="425"/>
      <c r="IJW481" s="425"/>
      <c r="IJX481" s="425"/>
      <c r="IJY481" s="425"/>
      <c r="IJZ481" s="425"/>
      <c r="IKA481" s="425"/>
      <c r="IKB481" s="425"/>
      <c r="IKC481" s="425"/>
      <c r="IKD481" s="425"/>
      <c r="IKE481" s="425"/>
      <c r="IKF481" s="425"/>
      <c r="IKG481" s="425"/>
      <c r="IKH481" s="425"/>
      <c r="IKI481" s="425"/>
      <c r="IKJ481" s="425"/>
      <c r="IKK481" s="425"/>
      <c r="IKL481" s="425"/>
      <c r="IKM481" s="425"/>
      <c r="IKN481" s="425"/>
      <c r="IKO481" s="425"/>
      <c r="IKP481" s="425"/>
      <c r="IKQ481" s="425"/>
      <c r="IKR481" s="425"/>
      <c r="IKS481" s="425"/>
      <c r="IKT481" s="425"/>
      <c r="IKU481" s="425"/>
      <c r="IKV481" s="425"/>
      <c r="IKW481" s="425"/>
      <c r="IKX481" s="425"/>
      <c r="IKY481" s="425"/>
      <c r="IKZ481" s="425"/>
      <c r="ILA481" s="425"/>
      <c r="ILB481" s="425"/>
      <c r="ILC481" s="425"/>
      <c r="ILD481" s="425"/>
      <c r="ILE481" s="425"/>
      <c r="ILF481" s="425"/>
      <c r="ILG481" s="425"/>
      <c r="ILH481" s="425"/>
      <c r="ILI481" s="425"/>
      <c r="ILJ481" s="425"/>
      <c r="ILK481" s="425"/>
      <c r="ILL481" s="425"/>
      <c r="ILM481" s="425"/>
      <c r="ILN481" s="425"/>
      <c r="ILO481" s="425"/>
      <c r="ILP481" s="425"/>
      <c r="ILQ481" s="425"/>
      <c r="ILR481" s="425"/>
      <c r="ILS481" s="425"/>
      <c r="ILT481" s="425"/>
      <c r="ILU481" s="425"/>
      <c r="ILV481" s="425"/>
      <c r="ILW481" s="425"/>
      <c r="ILX481" s="425"/>
      <c r="ILY481" s="425"/>
      <c r="ILZ481" s="425"/>
      <c r="IMA481" s="425"/>
      <c r="IMB481" s="425"/>
      <c r="IMC481" s="425"/>
      <c r="IMD481" s="425"/>
      <c r="IME481" s="425"/>
      <c r="IMF481" s="425"/>
      <c r="IMG481" s="425"/>
      <c r="IMH481" s="425"/>
      <c r="IMI481" s="425"/>
      <c r="IMJ481" s="425"/>
      <c r="IMK481" s="425"/>
      <c r="IML481" s="425"/>
      <c r="IMM481" s="425"/>
      <c r="IMN481" s="425"/>
      <c r="IMO481" s="425"/>
      <c r="IMP481" s="425"/>
      <c r="IMQ481" s="425"/>
      <c r="IMR481" s="425"/>
      <c r="IMS481" s="425"/>
      <c r="IMT481" s="425"/>
      <c r="IMU481" s="425"/>
      <c r="IMV481" s="425"/>
      <c r="IMW481" s="425"/>
      <c r="IMX481" s="425"/>
      <c r="IMY481" s="425"/>
      <c r="IMZ481" s="425"/>
      <c r="INA481" s="425"/>
      <c r="INB481" s="425"/>
      <c r="INC481" s="425"/>
      <c r="IND481" s="425"/>
      <c r="INE481" s="425"/>
      <c r="INF481" s="425"/>
      <c r="ING481" s="425"/>
      <c r="INH481" s="425"/>
      <c r="INI481" s="425"/>
      <c r="INJ481" s="425"/>
      <c r="INK481" s="425"/>
      <c r="INL481" s="425"/>
      <c r="INM481" s="425"/>
      <c r="INN481" s="425"/>
      <c r="INO481" s="425"/>
      <c r="INP481" s="425"/>
      <c r="INQ481" s="425"/>
      <c r="INR481" s="425"/>
      <c r="INS481" s="425"/>
      <c r="INT481" s="425"/>
      <c r="INU481" s="425"/>
      <c r="INV481" s="425"/>
      <c r="INW481" s="425"/>
      <c r="INX481" s="425"/>
      <c r="INY481" s="425"/>
      <c r="INZ481" s="425"/>
      <c r="IOA481" s="425"/>
      <c r="IOB481" s="425"/>
      <c r="IOC481" s="425"/>
      <c r="IOD481" s="425"/>
      <c r="IOE481" s="425"/>
      <c r="IOF481" s="425"/>
      <c r="IOG481" s="425"/>
      <c r="IOH481" s="425"/>
      <c r="IOI481" s="425"/>
      <c r="IOJ481" s="425"/>
      <c r="IOK481" s="425"/>
      <c r="IOL481" s="425"/>
      <c r="IOM481" s="425"/>
      <c r="ION481" s="425"/>
      <c r="IOO481" s="425"/>
      <c r="IOP481" s="425"/>
      <c r="IOQ481" s="425"/>
      <c r="IOR481" s="425"/>
      <c r="IOS481" s="425"/>
      <c r="IOT481" s="425"/>
      <c r="IOU481" s="425"/>
      <c r="IOV481" s="425"/>
      <c r="IOW481" s="425"/>
      <c r="IOX481" s="425"/>
      <c r="IOY481" s="425"/>
      <c r="IOZ481" s="425"/>
      <c r="IPA481" s="425"/>
      <c r="IPB481" s="425"/>
      <c r="IPC481" s="425"/>
      <c r="IPD481" s="425"/>
      <c r="IPE481" s="425"/>
      <c r="IPF481" s="425"/>
      <c r="IPG481" s="425"/>
      <c r="IPH481" s="425"/>
      <c r="IPI481" s="425"/>
      <c r="IPJ481" s="425"/>
      <c r="IPK481" s="425"/>
      <c r="IPL481" s="425"/>
      <c r="IPM481" s="425"/>
      <c r="IPN481" s="425"/>
      <c r="IPO481" s="425"/>
      <c r="IPP481" s="425"/>
      <c r="IPQ481" s="425"/>
      <c r="IPR481" s="425"/>
      <c r="IPS481" s="425"/>
      <c r="IPT481" s="425"/>
      <c r="IPU481" s="425"/>
      <c r="IPV481" s="425"/>
      <c r="IPW481" s="425"/>
      <c r="IPX481" s="425"/>
      <c r="IPY481" s="425"/>
      <c r="IPZ481" s="425"/>
      <c r="IQA481" s="425"/>
      <c r="IQB481" s="425"/>
      <c r="IQC481" s="425"/>
      <c r="IQD481" s="425"/>
      <c r="IQE481" s="425"/>
      <c r="IQF481" s="425"/>
      <c r="IQG481" s="425"/>
      <c r="IQH481" s="425"/>
      <c r="IQI481" s="425"/>
      <c r="IQJ481" s="425"/>
      <c r="IQK481" s="425"/>
      <c r="IQL481" s="425"/>
      <c r="IQM481" s="425"/>
      <c r="IQN481" s="425"/>
      <c r="IQO481" s="425"/>
      <c r="IQP481" s="425"/>
      <c r="IQQ481" s="425"/>
      <c r="IQR481" s="425"/>
      <c r="IQS481" s="425"/>
      <c r="IQT481" s="425"/>
      <c r="IQU481" s="425"/>
      <c r="IQV481" s="425"/>
      <c r="IQW481" s="425"/>
      <c r="IQX481" s="425"/>
      <c r="IQY481" s="425"/>
      <c r="IQZ481" s="425"/>
      <c r="IRA481" s="425"/>
      <c r="IRB481" s="425"/>
      <c r="IRC481" s="425"/>
      <c r="IRD481" s="425"/>
      <c r="IRE481" s="425"/>
      <c r="IRF481" s="425"/>
      <c r="IRG481" s="425"/>
      <c r="IRH481" s="425"/>
      <c r="IRI481" s="425"/>
      <c r="IRJ481" s="425"/>
      <c r="IRK481" s="425"/>
      <c r="IRL481" s="425"/>
      <c r="IRM481" s="425"/>
      <c r="IRN481" s="425"/>
      <c r="IRO481" s="425"/>
      <c r="IRP481" s="425"/>
      <c r="IRQ481" s="425"/>
      <c r="IRR481" s="425"/>
      <c r="IRS481" s="425"/>
      <c r="IRT481" s="425"/>
      <c r="IRU481" s="425"/>
      <c r="IRV481" s="425"/>
      <c r="IRW481" s="425"/>
      <c r="IRX481" s="425"/>
      <c r="IRY481" s="425"/>
      <c r="IRZ481" s="425"/>
      <c r="ISA481" s="425"/>
      <c r="ISB481" s="425"/>
      <c r="ISC481" s="425"/>
      <c r="ISD481" s="425"/>
      <c r="ISE481" s="425"/>
      <c r="ISF481" s="425"/>
      <c r="ISG481" s="425"/>
      <c r="ISH481" s="425"/>
      <c r="ISI481" s="425"/>
      <c r="ISJ481" s="425"/>
      <c r="ISK481" s="425"/>
      <c r="ISL481" s="425"/>
      <c r="ISM481" s="425"/>
      <c r="ISN481" s="425"/>
      <c r="ISO481" s="425"/>
      <c r="ISP481" s="425"/>
      <c r="ISQ481" s="425"/>
      <c r="ISR481" s="425"/>
      <c r="ISS481" s="425"/>
      <c r="IST481" s="425"/>
      <c r="ISU481" s="425"/>
      <c r="ISV481" s="425"/>
      <c r="ISW481" s="425"/>
      <c r="ISX481" s="425"/>
      <c r="ISY481" s="425"/>
      <c r="ISZ481" s="425"/>
      <c r="ITA481" s="425"/>
      <c r="ITB481" s="425"/>
      <c r="ITC481" s="425"/>
      <c r="ITD481" s="425"/>
      <c r="ITE481" s="425"/>
      <c r="ITF481" s="425"/>
      <c r="ITG481" s="425"/>
      <c r="ITH481" s="425"/>
      <c r="ITI481" s="425"/>
      <c r="ITJ481" s="425"/>
      <c r="ITK481" s="425"/>
      <c r="ITL481" s="425"/>
      <c r="ITM481" s="425"/>
      <c r="ITN481" s="425"/>
      <c r="ITO481" s="425"/>
      <c r="ITP481" s="425"/>
      <c r="ITQ481" s="425"/>
      <c r="ITR481" s="425"/>
      <c r="ITS481" s="425"/>
      <c r="ITT481" s="425"/>
      <c r="ITU481" s="425"/>
      <c r="ITV481" s="425"/>
      <c r="ITW481" s="425"/>
      <c r="ITX481" s="425"/>
      <c r="ITY481" s="425"/>
      <c r="ITZ481" s="425"/>
      <c r="IUA481" s="425"/>
      <c r="IUB481" s="425"/>
      <c r="IUC481" s="425"/>
      <c r="IUD481" s="425"/>
      <c r="IUE481" s="425"/>
      <c r="IUF481" s="425"/>
      <c r="IUG481" s="425"/>
      <c r="IUH481" s="425"/>
      <c r="IUI481" s="425"/>
      <c r="IUJ481" s="425"/>
      <c r="IUK481" s="425"/>
      <c r="IUL481" s="425"/>
      <c r="IUM481" s="425"/>
      <c r="IUN481" s="425"/>
      <c r="IUO481" s="425"/>
      <c r="IUP481" s="425"/>
      <c r="IUQ481" s="425"/>
      <c r="IUR481" s="425"/>
      <c r="IUS481" s="425"/>
      <c r="IUT481" s="425"/>
      <c r="IUU481" s="425"/>
      <c r="IUV481" s="425"/>
      <c r="IUW481" s="425"/>
      <c r="IUX481" s="425"/>
      <c r="IUY481" s="425"/>
      <c r="IUZ481" s="425"/>
      <c r="IVA481" s="425"/>
      <c r="IVB481" s="425"/>
      <c r="IVC481" s="425"/>
      <c r="IVD481" s="425"/>
      <c r="IVE481" s="425"/>
      <c r="IVF481" s="425"/>
      <c r="IVG481" s="425"/>
      <c r="IVH481" s="425"/>
      <c r="IVI481" s="425"/>
      <c r="IVJ481" s="425"/>
      <c r="IVK481" s="425"/>
      <c r="IVL481" s="425"/>
      <c r="IVM481" s="425"/>
      <c r="IVN481" s="425"/>
      <c r="IVO481" s="425"/>
      <c r="IVP481" s="425"/>
      <c r="IVQ481" s="425"/>
      <c r="IVR481" s="425"/>
      <c r="IVS481" s="425"/>
      <c r="IVT481" s="425"/>
      <c r="IVU481" s="425"/>
      <c r="IVV481" s="425"/>
      <c r="IVW481" s="425"/>
      <c r="IVX481" s="425"/>
      <c r="IVY481" s="425"/>
      <c r="IVZ481" s="425"/>
      <c r="IWA481" s="425"/>
      <c r="IWB481" s="425"/>
      <c r="IWC481" s="425"/>
      <c r="IWD481" s="425"/>
      <c r="IWE481" s="425"/>
      <c r="IWF481" s="425"/>
      <c r="IWG481" s="425"/>
      <c r="IWH481" s="425"/>
      <c r="IWI481" s="425"/>
      <c r="IWJ481" s="425"/>
      <c r="IWK481" s="425"/>
      <c r="IWL481" s="425"/>
      <c r="IWM481" s="425"/>
      <c r="IWN481" s="425"/>
      <c r="IWO481" s="425"/>
      <c r="IWP481" s="425"/>
      <c r="IWQ481" s="425"/>
      <c r="IWR481" s="425"/>
      <c r="IWS481" s="425"/>
      <c r="IWT481" s="425"/>
      <c r="IWU481" s="425"/>
      <c r="IWV481" s="425"/>
      <c r="IWW481" s="425"/>
      <c r="IWX481" s="425"/>
      <c r="IWY481" s="425"/>
      <c r="IWZ481" s="425"/>
      <c r="IXA481" s="425"/>
      <c r="IXB481" s="425"/>
      <c r="IXC481" s="425"/>
      <c r="IXD481" s="425"/>
      <c r="IXE481" s="425"/>
      <c r="IXF481" s="425"/>
      <c r="IXG481" s="425"/>
      <c r="IXH481" s="425"/>
      <c r="IXI481" s="425"/>
      <c r="IXJ481" s="425"/>
      <c r="IXK481" s="425"/>
      <c r="IXL481" s="425"/>
      <c r="IXM481" s="425"/>
      <c r="IXN481" s="425"/>
      <c r="IXO481" s="425"/>
      <c r="IXP481" s="425"/>
      <c r="IXQ481" s="425"/>
      <c r="IXR481" s="425"/>
      <c r="IXS481" s="425"/>
      <c r="IXT481" s="425"/>
      <c r="IXU481" s="425"/>
      <c r="IXV481" s="425"/>
      <c r="IXW481" s="425"/>
      <c r="IXX481" s="425"/>
      <c r="IXY481" s="425"/>
      <c r="IXZ481" s="425"/>
      <c r="IYA481" s="425"/>
      <c r="IYB481" s="425"/>
      <c r="IYC481" s="425"/>
      <c r="IYD481" s="425"/>
      <c r="IYE481" s="425"/>
      <c r="IYF481" s="425"/>
      <c r="IYG481" s="425"/>
      <c r="IYH481" s="425"/>
      <c r="IYI481" s="425"/>
      <c r="IYJ481" s="425"/>
      <c r="IYK481" s="425"/>
      <c r="IYL481" s="425"/>
      <c r="IYM481" s="425"/>
      <c r="IYN481" s="425"/>
      <c r="IYO481" s="425"/>
      <c r="IYP481" s="425"/>
      <c r="IYQ481" s="425"/>
      <c r="IYR481" s="425"/>
      <c r="IYS481" s="425"/>
      <c r="IYT481" s="425"/>
      <c r="IYU481" s="425"/>
      <c r="IYV481" s="425"/>
      <c r="IYW481" s="425"/>
      <c r="IYX481" s="425"/>
      <c r="IYY481" s="425"/>
      <c r="IYZ481" s="425"/>
      <c r="IZA481" s="425"/>
      <c r="IZB481" s="425"/>
      <c r="IZC481" s="425"/>
      <c r="IZD481" s="425"/>
      <c r="IZE481" s="425"/>
      <c r="IZF481" s="425"/>
      <c r="IZG481" s="425"/>
      <c r="IZH481" s="425"/>
      <c r="IZI481" s="425"/>
      <c r="IZJ481" s="425"/>
      <c r="IZK481" s="425"/>
      <c r="IZL481" s="425"/>
      <c r="IZM481" s="425"/>
      <c r="IZN481" s="425"/>
      <c r="IZO481" s="425"/>
      <c r="IZP481" s="425"/>
      <c r="IZQ481" s="425"/>
      <c r="IZR481" s="425"/>
      <c r="IZS481" s="425"/>
      <c r="IZT481" s="425"/>
      <c r="IZU481" s="425"/>
      <c r="IZV481" s="425"/>
      <c r="IZW481" s="425"/>
      <c r="IZX481" s="425"/>
      <c r="IZY481" s="425"/>
      <c r="IZZ481" s="425"/>
      <c r="JAA481" s="425"/>
      <c r="JAB481" s="425"/>
      <c r="JAC481" s="425"/>
      <c r="JAD481" s="425"/>
      <c r="JAE481" s="425"/>
      <c r="JAF481" s="425"/>
      <c r="JAG481" s="425"/>
      <c r="JAH481" s="425"/>
      <c r="JAI481" s="425"/>
      <c r="JAJ481" s="425"/>
      <c r="JAK481" s="425"/>
      <c r="JAL481" s="425"/>
      <c r="JAM481" s="425"/>
      <c r="JAN481" s="425"/>
      <c r="JAO481" s="425"/>
      <c r="JAP481" s="425"/>
      <c r="JAQ481" s="425"/>
      <c r="JAR481" s="425"/>
      <c r="JAS481" s="425"/>
      <c r="JAT481" s="425"/>
      <c r="JAU481" s="425"/>
      <c r="JAV481" s="425"/>
      <c r="JAW481" s="425"/>
      <c r="JAX481" s="425"/>
      <c r="JAY481" s="425"/>
      <c r="JAZ481" s="425"/>
      <c r="JBA481" s="425"/>
      <c r="JBB481" s="425"/>
      <c r="JBC481" s="425"/>
      <c r="JBD481" s="425"/>
      <c r="JBE481" s="425"/>
      <c r="JBF481" s="425"/>
      <c r="JBG481" s="425"/>
      <c r="JBH481" s="425"/>
      <c r="JBI481" s="425"/>
      <c r="JBJ481" s="425"/>
      <c r="JBK481" s="425"/>
      <c r="JBL481" s="425"/>
      <c r="JBM481" s="425"/>
      <c r="JBN481" s="425"/>
      <c r="JBO481" s="425"/>
      <c r="JBP481" s="425"/>
      <c r="JBQ481" s="425"/>
      <c r="JBR481" s="425"/>
      <c r="JBS481" s="425"/>
      <c r="JBT481" s="425"/>
      <c r="JBU481" s="425"/>
      <c r="JBV481" s="425"/>
      <c r="JBW481" s="425"/>
      <c r="JBX481" s="425"/>
      <c r="JBY481" s="425"/>
      <c r="JBZ481" s="425"/>
      <c r="JCA481" s="425"/>
      <c r="JCB481" s="425"/>
      <c r="JCC481" s="425"/>
      <c r="JCD481" s="425"/>
      <c r="JCE481" s="425"/>
      <c r="JCF481" s="425"/>
      <c r="JCG481" s="425"/>
      <c r="JCH481" s="425"/>
      <c r="JCI481" s="425"/>
      <c r="JCJ481" s="425"/>
      <c r="JCK481" s="425"/>
      <c r="JCL481" s="425"/>
      <c r="JCM481" s="425"/>
      <c r="JCN481" s="425"/>
      <c r="JCO481" s="425"/>
      <c r="JCP481" s="425"/>
      <c r="JCQ481" s="425"/>
      <c r="JCR481" s="425"/>
      <c r="JCS481" s="425"/>
      <c r="JCT481" s="425"/>
      <c r="JCU481" s="425"/>
      <c r="JCV481" s="425"/>
      <c r="JCW481" s="425"/>
      <c r="JCX481" s="425"/>
      <c r="JCY481" s="425"/>
      <c r="JCZ481" s="425"/>
      <c r="JDA481" s="425"/>
      <c r="JDB481" s="425"/>
      <c r="JDC481" s="425"/>
      <c r="JDD481" s="425"/>
      <c r="JDE481" s="425"/>
      <c r="JDF481" s="425"/>
      <c r="JDG481" s="425"/>
      <c r="JDH481" s="425"/>
      <c r="JDI481" s="425"/>
      <c r="JDJ481" s="425"/>
      <c r="JDK481" s="425"/>
      <c r="JDL481" s="425"/>
      <c r="JDM481" s="425"/>
      <c r="JDN481" s="425"/>
      <c r="JDO481" s="425"/>
      <c r="JDP481" s="425"/>
      <c r="JDQ481" s="425"/>
      <c r="JDR481" s="425"/>
      <c r="JDS481" s="425"/>
      <c r="JDT481" s="425"/>
      <c r="JDU481" s="425"/>
      <c r="JDV481" s="425"/>
      <c r="JDW481" s="425"/>
      <c r="JDX481" s="425"/>
      <c r="JDY481" s="425"/>
      <c r="JDZ481" s="425"/>
      <c r="JEA481" s="425"/>
      <c r="JEB481" s="425"/>
      <c r="JEC481" s="425"/>
      <c r="JED481" s="425"/>
      <c r="JEE481" s="425"/>
      <c r="JEF481" s="425"/>
      <c r="JEG481" s="425"/>
      <c r="JEH481" s="425"/>
      <c r="JEI481" s="425"/>
      <c r="JEJ481" s="425"/>
      <c r="JEK481" s="425"/>
      <c r="JEL481" s="425"/>
      <c r="JEM481" s="425"/>
      <c r="JEN481" s="425"/>
      <c r="JEO481" s="425"/>
      <c r="JEP481" s="425"/>
      <c r="JEQ481" s="425"/>
      <c r="JER481" s="425"/>
      <c r="JES481" s="425"/>
      <c r="JET481" s="425"/>
      <c r="JEU481" s="425"/>
      <c r="JEV481" s="425"/>
      <c r="JEW481" s="425"/>
      <c r="JEX481" s="425"/>
      <c r="JEY481" s="425"/>
      <c r="JEZ481" s="425"/>
      <c r="JFA481" s="425"/>
      <c r="JFB481" s="425"/>
      <c r="JFC481" s="425"/>
      <c r="JFD481" s="425"/>
      <c r="JFE481" s="425"/>
      <c r="JFF481" s="425"/>
      <c r="JFG481" s="425"/>
      <c r="JFH481" s="425"/>
      <c r="JFI481" s="425"/>
      <c r="JFJ481" s="425"/>
      <c r="JFK481" s="425"/>
      <c r="JFL481" s="425"/>
      <c r="JFM481" s="425"/>
      <c r="JFN481" s="425"/>
      <c r="JFO481" s="425"/>
      <c r="JFP481" s="425"/>
      <c r="JFQ481" s="425"/>
      <c r="JFR481" s="425"/>
      <c r="JFS481" s="425"/>
      <c r="JFT481" s="425"/>
      <c r="JFU481" s="425"/>
      <c r="JFV481" s="425"/>
      <c r="JFW481" s="425"/>
      <c r="JFX481" s="425"/>
      <c r="JFY481" s="425"/>
      <c r="JFZ481" s="425"/>
      <c r="JGA481" s="425"/>
      <c r="JGB481" s="425"/>
      <c r="JGC481" s="425"/>
      <c r="JGD481" s="425"/>
      <c r="JGE481" s="425"/>
      <c r="JGF481" s="425"/>
      <c r="JGG481" s="425"/>
      <c r="JGH481" s="425"/>
      <c r="JGI481" s="425"/>
      <c r="JGJ481" s="425"/>
      <c r="JGK481" s="425"/>
      <c r="JGL481" s="425"/>
      <c r="JGM481" s="425"/>
      <c r="JGN481" s="425"/>
      <c r="JGO481" s="425"/>
      <c r="JGP481" s="425"/>
      <c r="JGQ481" s="425"/>
      <c r="JGR481" s="425"/>
      <c r="JGS481" s="425"/>
      <c r="JGT481" s="425"/>
      <c r="JGU481" s="425"/>
      <c r="JGV481" s="425"/>
      <c r="JGW481" s="425"/>
      <c r="JGX481" s="425"/>
      <c r="JGY481" s="425"/>
      <c r="JGZ481" s="425"/>
      <c r="JHA481" s="425"/>
      <c r="JHB481" s="425"/>
      <c r="JHC481" s="425"/>
      <c r="JHD481" s="425"/>
      <c r="JHE481" s="425"/>
      <c r="JHF481" s="425"/>
      <c r="JHG481" s="425"/>
      <c r="JHH481" s="425"/>
      <c r="JHI481" s="425"/>
      <c r="JHJ481" s="425"/>
      <c r="JHK481" s="425"/>
      <c r="JHL481" s="425"/>
      <c r="JHM481" s="425"/>
      <c r="JHN481" s="425"/>
      <c r="JHO481" s="425"/>
      <c r="JHP481" s="425"/>
      <c r="JHQ481" s="425"/>
      <c r="JHR481" s="425"/>
      <c r="JHS481" s="425"/>
      <c r="JHT481" s="425"/>
      <c r="JHU481" s="425"/>
      <c r="JHV481" s="425"/>
      <c r="JHW481" s="425"/>
      <c r="JHX481" s="425"/>
      <c r="JHY481" s="425"/>
      <c r="JHZ481" s="425"/>
      <c r="JIA481" s="425"/>
      <c r="JIB481" s="425"/>
      <c r="JIC481" s="425"/>
      <c r="JID481" s="425"/>
      <c r="JIE481" s="425"/>
      <c r="JIF481" s="425"/>
      <c r="JIG481" s="425"/>
      <c r="JIH481" s="425"/>
      <c r="JII481" s="425"/>
      <c r="JIJ481" s="425"/>
      <c r="JIK481" s="425"/>
      <c r="JIL481" s="425"/>
      <c r="JIM481" s="425"/>
      <c r="JIN481" s="425"/>
      <c r="JIO481" s="425"/>
      <c r="JIP481" s="425"/>
      <c r="JIQ481" s="425"/>
      <c r="JIR481" s="425"/>
      <c r="JIS481" s="425"/>
      <c r="JIT481" s="425"/>
      <c r="JIU481" s="425"/>
      <c r="JIV481" s="425"/>
      <c r="JIW481" s="425"/>
      <c r="JIX481" s="425"/>
      <c r="JIY481" s="425"/>
      <c r="JIZ481" s="425"/>
      <c r="JJA481" s="425"/>
      <c r="JJB481" s="425"/>
      <c r="JJC481" s="425"/>
      <c r="JJD481" s="425"/>
      <c r="JJE481" s="425"/>
      <c r="JJF481" s="425"/>
      <c r="JJG481" s="425"/>
      <c r="JJH481" s="425"/>
      <c r="JJI481" s="425"/>
      <c r="JJJ481" s="425"/>
      <c r="JJK481" s="425"/>
      <c r="JJL481" s="425"/>
      <c r="JJM481" s="425"/>
      <c r="JJN481" s="425"/>
      <c r="JJO481" s="425"/>
      <c r="JJP481" s="425"/>
      <c r="JJQ481" s="425"/>
      <c r="JJR481" s="425"/>
      <c r="JJS481" s="425"/>
      <c r="JJT481" s="425"/>
      <c r="JJU481" s="425"/>
      <c r="JJV481" s="425"/>
      <c r="JJW481" s="425"/>
      <c r="JJX481" s="425"/>
      <c r="JJY481" s="425"/>
      <c r="JJZ481" s="425"/>
      <c r="JKA481" s="425"/>
      <c r="JKB481" s="425"/>
      <c r="JKC481" s="425"/>
      <c r="JKD481" s="425"/>
      <c r="JKE481" s="425"/>
      <c r="JKF481" s="425"/>
      <c r="JKG481" s="425"/>
      <c r="JKH481" s="425"/>
      <c r="JKI481" s="425"/>
      <c r="JKJ481" s="425"/>
      <c r="JKK481" s="425"/>
      <c r="JKL481" s="425"/>
      <c r="JKM481" s="425"/>
      <c r="JKN481" s="425"/>
      <c r="JKO481" s="425"/>
      <c r="JKP481" s="425"/>
      <c r="JKQ481" s="425"/>
      <c r="JKR481" s="425"/>
      <c r="JKS481" s="425"/>
      <c r="JKT481" s="425"/>
      <c r="JKU481" s="425"/>
      <c r="JKV481" s="425"/>
      <c r="JKW481" s="425"/>
      <c r="JKX481" s="425"/>
      <c r="JKY481" s="425"/>
      <c r="JKZ481" s="425"/>
      <c r="JLA481" s="425"/>
      <c r="JLB481" s="425"/>
      <c r="JLC481" s="425"/>
      <c r="JLD481" s="425"/>
      <c r="JLE481" s="425"/>
      <c r="JLF481" s="425"/>
      <c r="JLG481" s="425"/>
      <c r="JLH481" s="425"/>
      <c r="JLI481" s="425"/>
      <c r="JLJ481" s="425"/>
      <c r="JLK481" s="425"/>
      <c r="JLL481" s="425"/>
      <c r="JLM481" s="425"/>
      <c r="JLN481" s="425"/>
      <c r="JLO481" s="425"/>
      <c r="JLP481" s="425"/>
      <c r="JLQ481" s="425"/>
      <c r="JLR481" s="425"/>
      <c r="JLS481" s="425"/>
      <c r="JLT481" s="425"/>
      <c r="JLU481" s="425"/>
      <c r="JLV481" s="425"/>
      <c r="JLW481" s="425"/>
      <c r="JLX481" s="425"/>
      <c r="JLY481" s="425"/>
      <c r="JLZ481" s="425"/>
      <c r="JMA481" s="425"/>
      <c r="JMB481" s="425"/>
      <c r="JMC481" s="425"/>
      <c r="JMD481" s="425"/>
      <c r="JME481" s="425"/>
      <c r="JMF481" s="425"/>
      <c r="JMG481" s="425"/>
      <c r="JMH481" s="425"/>
      <c r="JMI481" s="425"/>
      <c r="JMJ481" s="425"/>
      <c r="JMK481" s="425"/>
      <c r="JML481" s="425"/>
      <c r="JMM481" s="425"/>
      <c r="JMN481" s="425"/>
      <c r="JMO481" s="425"/>
      <c r="JMP481" s="425"/>
      <c r="JMQ481" s="425"/>
      <c r="JMR481" s="425"/>
      <c r="JMS481" s="425"/>
      <c r="JMT481" s="425"/>
      <c r="JMU481" s="425"/>
      <c r="JMV481" s="425"/>
      <c r="JMW481" s="425"/>
      <c r="JMX481" s="425"/>
      <c r="JMY481" s="425"/>
      <c r="JMZ481" s="425"/>
      <c r="JNA481" s="425"/>
      <c r="JNB481" s="425"/>
      <c r="JNC481" s="425"/>
      <c r="JND481" s="425"/>
      <c r="JNE481" s="425"/>
      <c r="JNF481" s="425"/>
      <c r="JNG481" s="425"/>
      <c r="JNH481" s="425"/>
      <c r="JNI481" s="425"/>
      <c r="JNJ481" s="425"/>
      <c r="JNK481" s="425"/>
      <c r="JNL481" s="425"/>
      <c r="JNM481" s="425"/>
      <c r="JNN481" s="425"/>
      <c r="JNO481" s="425"/>
      <c r="JNP481" s="425"/>
      <c r="JNQ481" s="425"/>
      <c r="JNR481" s="425"/>
      <c r="JNS481" s="425"/>
      <c r="JNT481" s="425"/>
      <c r="JNU481" s="425"/>
      <c r="JNV481" s="425"/>
      <c r="JNW481" s="425"/>
      <c r="JNX481" s="425"/>
      <c r="JNY481" s="425"/>
      <c r="JNZ481" s="425"/>
      <c r="JOA481" s="425"/>
      <c r="JOB481" s="425"/>
      <c r="JOC481" s="425"/>
      <c r="JOD481" s="425"/>
      <c r="JOE481" s="425"/>
      <c r="JOF481" s="425"/>
      <c r="JOG481" s="425"/>
      <c r="JOH481" s="425"/>
      <c r="JOI481" s="425"/>
      <c r="JOJ481" s="425"/>
      <c r="JOK481" s="425"/>
      <c r="JOL481" s="425"/>
      <c r="JOM481" s="425"/>
      <c r="JON481" s="425"/>
      <c r="JOO481" s="425"/>
      <c r="JOP481" s="425"/>
      <c r="JOQ481" s="425"/>
      <c r="JOR481" s="425"/>
      <c r="JOS481" s="425"/>
      <c r="JOT481" s="425"/>
      <c r="JOU481" s="425"/>
      <c r="JOV481" s="425"/>
      <c r="JOW481" s="425"/>
      <c r="JOX481" s="425"/>
      <c r="JOY481" s="425"/>
      <c r="JOZ481" s="425"/>
      <c r="JPA481" s="425"/>
      <c r="JPB481" s="425"/>
      <c r="JPC481" s="425"/>
      <c r="JPD481" s="425"/>
      <c r="JPE481" s="425"/>
      <c r="JPF481" s="425"/>
      <c r="JPG481" s="425"/>
      <c r="JPH481" s="425"/>
      <c r="JPI481" s="425"/>
      <c r="JPJ481" s="425"/>
      <c r="JPK481" s="425"/>
      <c r="JPL481" s="425"/>
      <c r="JPM481" s="425"/>
      <c r="JPN481" s="425"/>
      <c r="JPO481" s="425"/>
      <c r="JPP481" s="425"/>
      <c r="JPQ481" s="425"/>
      <c r="JPR481" s="425"/>
      <c r="JPS481" s="425"/>
      <c r="JPT481" s="425"/>
      <c r="JPU481" s="425"/>
      <c r="JPV481" s="425"/>
      <c r="JPW481" s="425"/>
      <c r="JPX481" s="425"/>
      <c r="JPY481" s="425"/>
      <c r="JPZ481" s="425"/>
      <c r="JQA481" s="425"/>
      <c r="JQB481" s="425"/>
      <c r="JQC481" s="425"/>
      <c r="JQD481" s="425"/>
      <c r="JQE481" s="425"/>
      <c r="JQF481" s="425"/>
      <c r="JQG481" s="425"/>
      <c r="JQH481" s="425"/>
      <c r="JQI481" s="425"/>
      <c r="JQJ481" s="425"/>
      <c r="JQK481" s="425"/>
      <c r="JQL481" s="425"/>
      <c r="JQM481" s="425"/>
      <c r="JQN481" s="425"/>
      <c r="JQO481" s="425"/>
      <c r="JQP481" s="425"/>
      <c r="JQQ481" s="425"/>
      <c r="JQR481" s="425"/>
      <c r="JQS481" s="425"/>
      <c r="JQT481" s="425"/>
      <c r="JQU481" s="425"/>
      <c r="JQV481" s="425"/>
      <c r="JQW481" s="425"/>
      <c r="JQX481" s="425"/>
      <c r="JQY481" s="425"/>
      <c r="JQZ481" s="425"/>
      <c r="JRA481" s="425"/>
      <c r="JRB481" s="425"/>
      <c r="JRC481" s="425"/>
      <c r="JRD481" s="425"/>
      <c r="JRE481" s="425"/>
      <c r="JRF481" s="425"/>
      <c r="JRG481" s="425"/>
      <c r="JRH481" s="425"/>
      <c r="JRI481" s="425"/>
      <c r="JRJ481" s="425"/>
      <c r="JRK481" s="425"/>
      <c r="JRL481" s="425"/>
      <c r="JRM481" s="425"/>
      <c r="JRN481" s="425"/>
      <c r="JRO481" s="425"/>
      <c r="JRP481" s="425"/>
      <c r="JRQ481" s="425"/>
      <c r="JRR481" s="425"/>
      <c r="JRS481" s="425"/>
      <c r="JRT481" s="425"/>
      <c r="JRU481" s="425"/>
      <c r="JRV481" s="425"/>
      <c r="JRW481" s="425"/>
      <c r="JRX481" s="425"/>
      <c r="JRY481" s="425"/>
      <c r="JRZ481" s="425"/>
      <c r="JSA481" s="425"/>
      <c r="JSB481" s="425"/>
      <c r="JSC481" s="425"/>
      <c r="JSD481" s="425"/>
      <c r="JSE481" s="425"/>
      <c r="JSF481" s="425"/>
      <c r="JSG481" s="425"/>
      <c r="JSH481" s="425"/>
      <c r="JSI481" s="425"/>
      <c r="JSJ481" s="425"/>
      <c r="JSK481" s="425"/>
      <c r="JSL481" s="425"/>
      <c r="JSM481" s="425"/>
      <c r="JSN481" s="425"/>
      <c r="JSO481" s="425"/>
      <c r="JSP481" s="425"/>
      <c r="JSQ481" s="425"/>
      <c r="JSR481" s="425"/>
      <c r="JSS481" s="425"/>
      <c r="JST481" s="425"/>
      <c r="JSU481" s="425"/>
      <c r="JSV481" s="425"/>
      <c r="JSW481" s="425"/>
      <c r="JSX481" s="425"/>
      <c r="JSY481" s="425"/>
      <c r="JSZ481" s="425"/>
      <c r="JTA481" s="425"/>
      <c r="JTB481" s="425"/>
      <c r="JTC481" s="425"/>
      <c r="JTD481" s="425"/>
      <c r="JTE481" s="425"/>
      <c r="JTF481" s="425"/>
      <c r="JTG481" s="425"/>
      <c r="JTH481" s="425"/>
      <c r="JTI481" s="425"/>
      <c r="JTJ481" s="425"/>
      <c r="JTK481" s="425"/>
      <c r="JTL481" s="425"/>
      <c r="JTM481" s="425"/>
      <c r="JTN481" s="425"/>
      <c r="JTO481" s="425"/>
      <c r="JTP481" s="425"/>
      <c r="JTQ481" s="425"/>
      <c r="JTR481" s="425"/>
      <c r="JTS481" s="425"/>
      <c r="JTT481" s="425"/>
      <c r="JTU481" s="425"/>
      <c r="JTV481" s="425"/>
      <c r="JTW481" s="425"/>
      <c r="JTX481" s="425"/>
      <c r="JTY481" s="425"/>
      <c r="JTZ481" s="425"/>
      <c r="JUA481" s="425"/>
      <c r="JUB481" s="425"/>
      <c r="JUC481" s="425"/>
      <c r="JUD481" s="425"/>
      <c r="JUE481" s="425"/>
      <c r="JUF481" s="425"/>
      <c r="JUG481" s="425"/>
      <c r="JUH481" s="425"/>
      <c r="JUI481" s="425"/>
      <c r="JUJ481" s="425"/>
      <c r="JUK481" s="425"/>
      <c r="JUL481" s="425"/>
      <c r="JUM481" s="425"/>
      <c r="JUN481" s="425"/>
      <c r="JUO481" s="425"/>
      <c r="JUP481" s="425"/>
      <c r="JUQ481" s="425"/>
      <c r="JUR481" s="425"/>
      <c r="JUS481" s="425"/>
      <c r="JUT481" s="425"/>
      <c r="JUU481" s="425"/>
      <c r="JUV481" s="425"/>
      <c r="JUW481" s="425"/>
      <c r="JUX481" s="425"/>
      <c r="JUY481" s="425"/>
      <c r="JUZ481" s="425"/>
      <c r="JVA481" s="425"/>
      <c r="JVB481" s="425"/>
      <c r="JVC481" s="425"/>
      <c r="JVD481" s="425"/>
      <c r="JVE481" s="425"/>
      <c r="JVF481" s="425"/>
      <c r="JVG481" s="425"/>
      <c r="JVH481" s="425"/>
      <c r="JVI481" s="425"/>
      <c r="JVJ481" s="425"/>
      <c r="JVK481" s="425"/>
      <c r="JVL481" s="425"/>
      <c r="JVM481" s="425"/>
      <c r="JVN481" s="425"/>
      <c r="JVO481" s="425"/>
      <c r="JVP481" s="425"/>
      <c r="JVQ481" s="425"/>
      <c r="JVR481" s="425"/>
      <c r="JVS481" s="425"/>
      <c r="JVT481" s="425"/>
      <c r="JVU481" s="425"/>
      <c r="JVV481" s="425"/>
      <c r="JVW481" s="425"/>
      <c r="JVX481" s="425"/>
      <c r="JVY481" s="425"/>
      <c r="JVZ481" s="425"/>
      <c r="JWA481" s="425"/>
      <c r="JWB481" s="425"/>
      <c r="JWC481" s="425"/>
      <c r="JWD481" s="425"/>
      <c r="JWE481" s="425"/>
      <c r="JWF481" s="425"/>
      <c r="JWG481" s="425"/>
      <c r="JWH481" s="425"/>
      <c r="JWI481" s="425"/>
      <c r="JWJ481" s="425"/>
      <c r="JWK481" s="425"/>
      <c r="JWL481" s="425"/>
      <c r="JWM481" s="425"/>
      <c r="JWN481" s="425"/>
      <c r="JWO481" s="425"/>
      <c r="JWP481" s="425"/>
      <c r="JWQ481" s="425"/>
      <c r="JWR481" s="425"/>
      <c r="JWS481" s="425"/>
      <c r="JWT481" s="425"/>
      <c r="JWU481" s="425"/>
      <c r="JWV481" s="425"/>
      <c r="JWW481" s="425"/>
      <c r="JWX481" s="425"/>
      <c r="JWY481" s="425"/>
      <c r="JWZ481" s="425"/>
      <c r="JXA481" s="425"/>
      <c r="JXB481" s="425"/>
      <c r="JXC481" s="425"/>
      <c r="JXD481" s="425"/>
      <c r="JXE481" s="425"/>
      <c r="JXF481" s="425"/>
      <c r="JXG481" s="425"/>
      <c r="JXH481" s="425"/>
      <c r="JXI481" s="425"/>
      <c r="JXJ481" s="425"/>
      <c r="JXK481" s="425"/>
      <c r="JXL481" s="425"/>
      <c r="JXM481" s="425"/>
      <c r="JXN481" s="425"/>
      <c r="JXO481" s="425"/>
      <c r="JXP481" s="425"/>
      <c r="JXQ481" s="425"/>
      <c r="JXR481" s="425"/>
      <c r="JXS481" s="425"/>
      <c r="JXT481" s="425"/>
      <c r="JXU481" s="425"/>
      <c r="JXV481" s="425"/>
      <c r="JXW481" s="425"/>
      <c r="JXX481" s="425"/>
      <c r="JXY481" s="425"/>
      <c r="JXZ481" s="425"/>
      <c r="JYA481" s="425"/>
      <c r="JYB481" s="425"/>
      <c r="JYC481" s="425"/>
      <c r="JYD481" s="425"/>
      <c r="JYE481" s="425"/>
      <c r="JYF481" s="425"/>
      <c r="JYG481" s="425"/>
      <c r="JYH481" s="425"/>
      <c r="JYI481" s="425"/>
      <c r="JYJ481" s="425"/>
      <c r="JYK481" s="425"/>
      <c r="JYL481" s="425"/>
      <c r="JYM481" s="425"/>
      <c r="JYN481" s="425"/>
      <c r="JYO481" s="425"/>
      <c r="JYP481" s="425"/>
      <c r="JYQ481" s="425"/>
      <c r="JYR481" s="425"/>
      <c r="JYS481" s="425"/>
      <c r="JYT481" s="425"/>
      <c r="JYU481" s="425"/>
      <c r="JYV481" s="425"/>
      <c r="JYW481" s="425"/>
      <c r="JYX481" s="425"/>
      <c r="JYY481" s="425"/>
      <c r="JYZ481" s="425"/>
      <c r="JZA481" s="425"/>
      <c r="JZB481" s="425"/>
      <c r="JZC481" s="425"/>
      <c r="JZD481" s="425"/>
      <c r="JZE481" s="425"/>
      <c r="JZF481" s="425"/>
      <c r="JZG481" s="425"/>
      <c r="JZH481" s="425"/>
      <c r="JZI481" s="425"/>
      <c r="JZJ481" s="425"/>
      <c r="JZK481" s="425"/>
      <c r="JZL481" s="425"/>
      <c r="JZM481" s="425"/>
      <c r="JZN481" s="425"/>
      <c r="JZO481" s="425"/>
      <c r="JZP481" s="425"/>
      <c r="JZQ481" s="425"/>
      <c r="JZR481" s="425"/>
      <c r="JZS481" s="425"/>
      <c r="JZT481" s="425"/>
      <c r="JZU481" s="425"/>
      <c r="JZV481" s="425"/>
      <c r="JZW481" s="425"/>
      <c r="JZX481" s="425"/>
      <c r="JZY481" s="425"/>
      <c r="JZZ481" s="425"/>
      <c r="KAA481" s="425"/>
      <c r="KAB481" s="425"/>
      <c r="KAC481" s="425"/>
      <c r="KAD481" s="425"/>
      <c r="KAE481" s="425"/>
      <c r="KAF481" s="425"/>
      <c r="KAG481" s="425"/>
      <c r="KAH481" s="425"/>
      <c r="KAI481" s="425"/>
      <c r="KAJ481" s="425"/>
      <c r="KAK481" s="425"/>
      <c r="KAL481" s="425"/>
      <c r="KAM481" s="425"/>
      <c r="KAN481" s="425"/>
      <c r="KAO481" s="425"/>
      <c r="KAP481" s="425"/>
      <c r="KAQ481" s="425"/>
      <c r="KAR481" s="425"/>
      <c r="KAS481" s="425"/>
      <c r="KAT481" s="425"/>
      <c r="KAU481" s="425"/>
      <c r="KAV481" s="425"/>
      <c r="KAW481" s="425"/>
      <c r="KAX481" s="425"/>
      <c r="KAY481" s="425"/>
      <c r="KAZ481" s="425"/>
      <c r="KBA481" s="425"/>
      <c r="KBB481" s="425"/>
      <c r="KBC481" s="425"/>
      <c r="KBD481" s="425"/>
      <c r="KBE481" s="425"/>
      <c r="KBF481" s="425"/>
      <c r="KBG481" s="425"/>
      <c r="KBH481" s="425"/>
      <c r="KBI481" s="425"/>
      <c r="KBJ481" s="425"/>
      <c r="KBK481" s="425"/>
      <c r="KBL481" s="425"/>
      <c r="KBM481" s="425"/>
      <c r="KBN481" s="425"/>
      <c r="KBO481" s="425"/>
      <c r="KBP481" s="425"/>
      <c r="KBQ481" s="425"/>
      <c r="KBR481" s="425"/>
      <c r="KBS481" s="425"/>
      <c r="KBT481" s="425"/>
      <c r="KBU481" s="425"/>
      <c r="KBV481" s="425"/>
      <c r="KBW481" s="425"/>
      <c r="KBX481" s="425"/>
      <c r="KBY481" s="425"/>
      <c r="KBZ481" s="425"/>
      <c r="KCA481" s="425"/>
      <c r="KCB481" s="425"/>
      <c r="KCC481" s="425"/>
      <c r="KCD481" s="425"/>
      <c r="KCE481" s="425"/>
      <c r="KCF481" s="425"/>
      <c r="KCG481" s="425"/>
      <c r="KCH481" s="425"/>
      <c r="KCI481" s="425"/>
      <c r="KCJ481" s="425"/>
      <c r="KCK481" s="425"/>
      <c r="KCL481" s="425"/>
      <c r="KCM481" s="425"/>
      <c r="KCN481" s="425"/>
      <c r="KCO481" s="425"/>
      <c r="KCP481" s="425"/>
      <c r="KCQ481" s="425"/>
      <c r="KCR481" s="425"/>
      <c r="KCS481" s="425"/>
      <c r="KCT481" s="425"/>
      <c r="KCU481" s="425"/>
      <c r="KCV481" s="425"/>
      <c r="KCW481" s="425"/>
      <c r="KCX481" s="425"/>
      <c r="KCY481" s="425"/>
      <c r="KCZ481" s="425"/>
      <c r="KDA481" s="425"/>
      <c r="KDB481" s="425"/>
      <c r="KDC481" s="425"/>
      <c r="KDD481" s="425"/>
      <c r="KDE481" s="425"/>
      <c r="KDF481" s="425"/>
      <c r="KDG481" s="425"/>
      <c r="KDH481" s="425"/>
      <c r="KDI481" s="425"/>
      <c r="KDJ481" s="425"/>
      <c r="KDK481" s="425"/>
      <c r="KDL481" s="425"/>
      <c r="KDM481" s="425"/>
      <c r="KDN481" s="425"/>
      <c r="KDO481" s="425"/>
      <c r="KDP481" s="425"/>
      <c r="KDQ481" s="425"/>
      <c r="KDR481" s="425"/>
      <c r="KDS481" s="425"/>
      <c r="KDT481" s="425"/>
      <c r="KDU481" s="425"/>
      <c r="KDV481" s="425"/>
      <c r="KDW481" s="425"/>
      <c r="KDX481" s="425"/>
      <c r="KDY481" s="425"/>
      <c r="KDZ481" s="425"/>
      <c r="KEA481" s="425"/>
      <c r="KEB481" s="425"/>
      <c r="KEC481" s="425"/>
      <c r="KED481" s="425"/>
      <c r="KEE481" s="425"/>
      <c r="KEF481" s="425"/>
      <c r="KEG481" s="425"/>
      <c r="KEH481" s="425"/>
      <c r="KEI481" s="425"/>
      <c r="KEJ481" s="425"/>
      <c r="KEK481" s="425"/>
      <c r="KEL481" s="425"/>
      <c r="KEM481" s="425"/>
      <c r="KEN481" s="425"/>
      <c r="KEO481" s="425"/>
      <c r="KEP481" s="425"/>
      <c r="KEQ481" s="425"/>
      <c r="KER481" s="425"/>
      <c r="KES481" s="425"/>
      <c r="KET481" s="425"/>
      <c r="KEU481" s="425"/>
      <c r="KEV481" s="425"/>
      <c r="KEW481" s="425"/>
      <c r="KEX481" s="425"/>
      <c r="KEY481" s="425"/>
      <c r="KEZ481" s="425"/>
      <c r="KFA481" s="425"/>
      <c r="KFB481" s="425"/>
      <c r="KFC481" s="425"/>
      <c r="KFD481" s="425"/>
      <c r="KFE481" s="425"/>
      <c r="KFF481" s="425"/>
      <c r="KFG481" s="425"/>
      <c r="KFH481" s="425"/>
      <c r="KFI481" s="425"/>
      <c r="KFJ481" s="425"/>
      <c r="KFK481" s="425"/>
      <c r="KFL481" s="425"/>
      <c r="KFM481" s="425"/>
      <c r="KFN481" s="425"/>
      <c r="KFO481" s="425"/>
      <c r="KFP481" s="425"/>
      <c r="KFQ481" s="425"/>
      <c r="KFR481" s="425"/>
      <c r="KFS481" s="425"/>
      <c r="KFT481" s="425"/>
      <c r="KFU481" s="425"/>
      <c r="KFV481" s="425"/>
      <c r="KFW481" s="425"/>
      <c r="KFX481" s="425"/>
      <c r="KFY481" s="425"/>
      <c r="KFZ481" s="425"/>
      <c r="KGA481" s="425"/>
      <c r="KGB481" s="425"/>
      <c r="KGC481" s="425"/>
      <c r="KGD481" s="425"/>
      <c r="KGE481" s="425"/>
      <c r="KGF481" s="425"/>
      <c r="KGG481" s="425"/>
      <c r="KGH481" s="425"/>
      <c r="KGI481" s="425"/>
      <c r="KGJ481" s="425"/>
      <c r="KGK481" s="425"/>
      <c r="KGL481" s="425"/>
      <c r="KGM481" s="425"/>
      <c r="KGN481" s="425"/>
      <c r="KGO481" s="425"/>
      <c r="KGP481" s="425"/>
      <c r="KGQ481" s="425"/>
      <c r="KGR481" s="425"/>
      <c r="KGS481" s="425"/>
      <c r="KGT481" s="425"/>
      <c r="KGU481" s="425"/>
      <c r="KGV481" s="425"/>
      <c r="KGW481" s="425"/>
      <c r="KGX481" s="425"/>
      <c r="KGY481" s="425"/>
      <c r="KGZ481" s="425"/>
      <c r="KHA481" s="425"/>
      <c r="KHB481" s="425"/>
      <c r="KHC481" s="425"/>
      <c r="KHD481" s="425"/>
      <c r="KHE481" s="425"/>
      <c r="KHF481" s="425"/>
      <c r="KHG481" s="425"/>
      <c r="KHH481" s="425"/>
      <c r="KHI481" s="425"/>
      <c r="KHJ481" s="425"/>
      <c r="KHK481" s="425"/>
      <c r="KHL481" s="425"/>
      <c r="KHM481" s="425"/>
      <c r="KHN481" s="425"/>
      <c r="KHO481" s="425"/>
      <c r="KHP481" s="425"/>
      <c r="KHQ481" s="425"/>
      <c r="KHR481" s="425"/>
      <c r="KHS481" s="425"/>
      <c r="KHT481" s="425"/>
      <c r="KHU481" s="425"/>
      <c r="KHV481" s="425"/>
      <c r="KHW481" s="425"/>
      <c r="KHX481" s="425"/>
      <c r="KHY481" s="425"/>
      <c r="KHZ481" s="425"/>
      <c r="KIA481" s="425"/>
      <c r="KIB481" s="425"/>
      <c r="KIC481" s="425"/>
      <c r="KID481" s="425"/>
      <c r="KIE481" s="425"/>
      <c r="KIF481" s="425"/>
      <c r="KIG481" s="425"/>
      <c r="KIH481" s="425"/>
      <c r="KII481" s="425"/>
      <c r="KIJ481" s="425"/>
      <c r="KIK481" s="425"/>
      <c r="KIL481" s="425"/>
      <c r="KIM481" s="425"/>
      <c r="KIN481" s="425"/>
      <c r="KIO481" s="425"/>
      <c r="KIP481" s="425"/>
      <c r="KIQ481" s="425"/>
      <c r="KIR481" s="425"/>
      <c r="KIS481" s="425"/>
      <c r="KIT481" s="425"/>
      <c r="KIU481" s="425"/>
      <c r="KIV481" s="425"/>
      <c r="KIW481" s="425"/>
      <c r="KIX481" s="425"/>
      <c r="KIY481" s="425"/>
      <c r="KIZ481" s="425"/>
      <c r="KJA481" s="425"/>
      <c r="KJB481" s="425"/>
      <c r="KJC481" s="425"/>
      <c r="KJD481" s="425"/>
      <c r="KJE481" s="425"/>
      <c r="KJF481" s="425"/>
      <c r="KJG481" s="425"/>
      <c r="KJH481" s="425"/>
      <c r="KJI481" s="425"/>
      <c r="KJJ481" s="425"/>
      <c r="KJK481" s="425"/>
      <c r="KJL481" s="425"/>
      <c r="KJM481" s="425"/>
      <c r="KJN481" s="425"/>
      <c r="KJO481" s="425"/>
      <c r="KJP481" s="425"/>
      <c r="KJQ481" s="425"/>
      <c r="KJR481" s="425"/>
      <c r="KJS481" s="425"/>
      <c r="KJT481" s="425"/>
      <c r="KJU481" s="425"/>
      <c r="KJV481" s="425"/>
      <c r="KJW481" s="425"/>
      <c r="KJX481" s="425"/>
      <c r="KJY481" s="425"/>
      <c r="KJZ481" s="425"/>
      <c r="KKA481" s="425"/>
      <c r="KKB481" s="425"/>
      <c r="KKC481" s="425"/>
      <c r="KKD481" s="425"/>
      <c r="KKE481" s="425"/>
      <c r="KKF481" s="425"/>
      <c r="KKG481" s="425"/>
      <c r="KKH481" s="425"/>
      <c r="KKI481" s="425"/>
      <c r="KKJ481" s="425"/>
      <c r="KKK481" s="425"/>
      <c r="KKL481" s="425"/>
      <c r="KKM481" s="425"/>
      <c r="KKN481" s="425"/>
      <c r="KKO481" s="425"/>
      <c r="KKP481" s="425"/>
      <c r="KKQ481" s="425"/>
      <c r="KKR481" s="425"/>
      <c r="KKS481" s="425"/>
      <c r="KKT481" s="425"/>
      <c r="KKU481" s="425"/>
      <c r="KKV481" s="425"/>
      <c r="KKW481" s="425"/>
      <c r="KKX481" s="425"/>
      <c r="KKY481" s="425"/>
      <c r="KKZ481" s="425"/>
      <c r="KLA481" s="425"/>
      <c r="KLB481" s="425"/>
      <c r="KLC481" s="425"/>
      <c r="KLD481" s="425"/>
      <c r="KLE481" s="425"/>
      <c r="KLF481" s="425"/>
      <c r="KLG481" s="425"/>
      <c r="KLH481" s="425"/>
      <c r="KLI481" s="425"/>
      <c r="KLJ481" s="425"/>
      <c r="KLK481" s="425"/>
      <c r="KLL481" s="425"/>
      <c r="KLM481" s="425"/>
      <c r="KLN481" s="425"/>
      <c r="KLO481" s="425"/>
      <c r="KLP481" s="425"/>
      <c r="KLQ481" s="425"/>
      <c r="KLR481" s="425"/>
      <c r="KLS481" s="425"/>
      <c r="KLT481" s="425"/>
      <c r="KLU481" s="425"/>
      <c r="KLV481" s="425"/>
      <c r="KLW481" s="425"/>
      <c r="KLX481" s="425"/>
      <c r="KLY481" s="425"/>
      <c r="KLZ481" s="425"/>
      <c r="KMA481" s="425"/>
      <c r="KMB481" s="425"/>
      <c r="KMC481" s="425"/>
      <c r="KMD481" s="425"/>
      <c r="KME481" s="425"/>
      <c r="KMF481" s="425"/>
      <c r="KMG481" s="425"/>
      <c r="KMH481" s="425"/>
      <c r="KMI481" s="425"/>
      <c r="KMJ481" s="425"/>
      <c r="KMK481" s="425"/>
      <c r="KML481" s="425"/>
      <c r="KMM481" s="425"/>
      <c r="KMN481" s="425"/>
      <c r="KMO481" s="425"/>
      <c r="KMP481" s="425"/>
      <c r="KMQ481" s="425"/>
      <c r="KMR481" s="425"/>
      <c r="KMS481" s="425"/>
      <c r="KMT481" s="425"/>
      <c r="KMU481" s="425"/>
      <c r="KMV481" s="425"/>
      <c r="KMW481" s="425"/>
      <c r="KMX481" s="425"/>
      <c r="KMY481" s="425"/>
      <c r="KMZ481" s="425"/>
      <c r="KNA481" s="425"/>
      <c r="KNB481" s="425"/>
      <c r="KNC481" s="425"/>
      <c r="KND481" s="425"/>
      <c r="KNE481" s="425"/>
      <c r="KNF481" s="425"/>
      <c r="KNG481" s="425"/>
      <c r="KNH481" s="425"/>
      <c r="KNI481" s="425"/>
      <c r="KNJ481" s="425"/>
      <c r="KNK481" s="425"/>
      <c r="KNL481" s="425"/>
      <c r="KNM481" s="425"/>
      <c r="KNN481" s="425"/>
      <c r="KNO481" s="425"/>
      <c r="KNP481" s="425"/>
      <c r="KNQ481" s="425"/>
      <c r="KNR481" s="425"/>
      <c r="KNS481" s="425"/>
      <c r="KNT481" s="425"/>
      <c r="KNU481" s="425"/>
      <c r="KNV481" s="425"/>
      <c r="KNW481" s="425"/>
      <c r="KNX481" s="425"/>
      <c r="KNY481" s="425"/>
      <c r="KNZ481" s="425"/>
      <c r="KOA481" s="425"/>
      <c r="KOB481" s="425"/>
      <c r="KOC481" s="425"/>
      <c r="KOD481" s="425"/>
      <c r="KOE481" s="425"/>
      <c r="KOF481" s="425"/>
      <c r="KOG481" s="425"/>
      <c r="KOH481" s="425"/>
      <c r="KOI481" s="425"/>
      <c r="KOJ481" s="425"/>
      <c r="KOK481" s="425"/>
      <c r="KOL481" s="425"/>
      <c r="KOM481" s="425"/>
      <c r="KON481" s="425"/>
      <c r="KOO481" s="425"/>
      <c r="KOP481" s="425"/>
      <c r="KOQ481" s="425"/>
      <c r="KOR481" s="425"/>
      <c r="KOS481" s="425"/>
      <c r="KOT481" s="425"/>
      <c r="KOU481" s="425"/>
      <c r="KOV481" s="425"/>
      <c r="KOW481" s="425"/>
      <c r="KOX481" s="425"/>
      <c r="KOY481" s="425"/>
      <c r="KOZ481" s="425"/>
      <c r="KPA481" s="425"/>
      <c r="KPB481" s="425"/>
      <c r="KPC481" s="425"/>
      <c r="KPD481" s="425"/>
      <c r="KPE481" s="425"/>
      <c r="KPF481" s="425"/>
      <c r="KPG481" s="425"/>
      <c r="KPH481" s="425"/>
      <c r="KPI481" s="425"/>
      <c r="KPJ481" s="425"/>
      <c r="KPK481" s="425"/>
      <c r="KPL481" s="425"/>
      <c r="KPM481" s="425"/>
      <c r="KPN481" s="425"/>
      <c r="KPO481" s="425"/>
      <c r="KPP481" s="425"/>
      <c r="KPQ481" s="425"/>
      <c r="KPR481" s="425"/>
      <c r="KPS481" s="425"/>
      <c r="KPT481" s="425"/>
      <c r="KPU481" s="425"/>
      <c r="KPV481" s="425"/>
      <c r="KPW481" s="425"/>
      <c r="KPX481" s="425"/>
      <c r="KPY481" s="425"/>
      <c r="KPZ481" s="425"/>
      <c r="KQA481" s="425"/>
      <c r="KQB481" s="425"/>
      <c r="KQC481" s="425"/>
      <c r="KQD481" s="425"/>
      <c r="KQE481" s="425"/>
      <c r="KQF481" s="425"/>
      <c r="KQG481" s="425"/>
      <c r="KQH481" s="425"/>
      <c r="KQI481" s="425"/>
      <c r="KQJ481" s="425"/>
      <c r="KQK481" s="425"/>
      <c r="KQL481" s="425"/>
      <c r="KQM481" s="425"/>
      <c r="KQN481" s="425"/>
      <c r="KQO481" s="425"/>
      <c r="KQP481" s="425"/>
      <c r="KQQ481" s="425"/>
      <c r="KQR481" s="425"/>
      <c r="KQS481" s="425"/>
      <c r="KQT481" s="425"/>
      <c r="KQU481" s="425"/>
      <c r="KQV481" s="425"/>
      <c r="KQW481" s="425"/>
      <c r="KQX481" s="425"/>
      <c r="KQY481" s="425"/>
      <c r="KQZ481" s="425"/>
      <c r="KRA481" s="425"/>
      <c r="KRB481" s="425"/>
      <c r="KRC481" s="425"/>
      <c r="KRD481" s="425"/>
      <c r="KRE481" s="425"/>
      <c r="KRF481" s="425"/>
      <c r="KRG481" s="425"/>
      <c r="KRH481" s="425"/>
      <c r="KRI481" s="425"/>
      <c r="KRJ481" s="425"/>
      <c r="KRK481" s="425"/>
      <c r="KRL481" s="425"/>
      <c r="KRM481" s="425"/>
      <c r="KRN481" s="425"/>
      <c r="KRO481" s="425"/>
      <c r="KRP481" s="425"/>
      <c r="KRQ481" s="425"/>
      <c r="KRR481" s="425"/>
      <c r="KRS481" s="425"/>
      <c r="KRT481" s="425"/>
      <c r="KRU481" s="425"/>
      <c r="KRV481" s="425"/>
      <c r="KRW481" s="425"/>
      <c r="KRX481" s="425"/>
      <c r="KRY481" s="425"/>
      <c r="KRZ481" s="425"/>
      <c r="KSA481" s="425"/>
      <c r="KSB481" s="425"/>
      <c r="KSC481" s="425"/>
      <c r="KSD481" s="425"/>
      <c r="KSE481" s="425"/>
      <c r="KSF481" s="425"/>
      <c r="KSG481" s="425"/>
      <c r="KSH481" s="425"/>
      <c r="KSI481" s="425"/>
      <c r="KSJ481" s="425"/>
      <c r="KSK481" s="425"/>
      <c r="KSL481" s="425"/>
      <c r="KSM481" s="425"/>
      <c r="KSN481" s="425"/>
      <c r="KSO481" s="425"/>
      <c r="KSP481" s="425"/>
      <c r="KSQ481" s="425"/>
      <c r="KSR481" s="425"/>
      <c r="KSS481" s="425"/>
      <c r="KST481" s="425"/>
      <c r="KSU481" s="425"/>
      <c r="KSV481" s="425"/>
      <c r="KSW481" s="425"/>
      <c r="KSX481" s="425"/>
      <c r="KSY481" s="425"/>
      <c r="KSZ481" s="425"/>
      <c r="KTA481" s="425"/>
      <c r="KTB481" s="425"/>
      <c r="KTC481" s="425"/>
      <c r="KTD481" s="425"/>
      <c r="KTE481" s="425"/>
      <c r="KTF481" s="425"/>
      <c r="KTG481" s="425"/>
      <c r="KTH481" s="425"/>
      <c r="KTI481" s="425"/>
      <c r="KTJ481" s="425"/>
      <c r="KTK481" s="425"/>
      <c r="KTL481" s="425"/>
      <c r="KTM481" s="425"/>
      <c r="KTN481" s="425"/>
      <c r="KTO481" s="425"/>
      <c r="KTP481" s="425"/>
      <c r="KTQ481" s="425"/>
      <c r="KTR481" s="425"/>
      <c r="KTS481" s="425"/>
      <c r="KTT481" s="425"/>
      <c r="KTU481" s="425"/>
      <c r="KTV481" s="425"/>
      <c r="KTW481" s="425"/>
      <c r="KTX481" s="425"/>
      <c r="KTY481" s="425"/>
      <c r="KTZ481" s="425"/>
      <c r="KUA481" s="425"/>
      <c r="KUB481" s="425"/>
      <c r="KUC481" s="425"/>
      <c r="KUD481" s="425"/>
      <c r="KUE481" s="425"/>
      <c r="KUF481" s="425"/>
      <c r="KUG481" s="425"/>
      <c r="KUH481" s="425"/>
      <c r="KUI481" s="425"/>
      <c r="KUJ481" s="425"/>
      <c r="KUK481" s="425"/>
      <c r="KUL481" s="425"/>
      <c r="KUM481" s="425"/>
      <c r="KUN481" s="425"/>
      <c r="KUO481" s="425"/>
      <c r="KUP481" s="425"/>
      <c r="KUQ481" s="425"/>
      <c r="KUR481" s="425"/>
      <c r="KUS481" s="425"/>
      <c r="KUT481" s="425"/>
      <c r="KUU481" s="425"/>
      <c r="KUV481" s="425"/>
      <c r="KUW481" s="425"/>
      <c r="KUX481" s="425"/>
      <c r="KUY481" s="425"/>
      <c r="KUZ481" s="425"/>
      <c r="KVA481" s="425"/>
      <c r="KVB481" s="425"/>
      <c r="KVC481" s="425"/>
      <c r="KVD481" s="425"/>
      <c r="KVE481" s="425"/>
      <c r="KVF481" s="425"/>
      <c r="KVG481" s="425"/>
      <c r="KVH481" s="425"/>
      <c r="KVI481" s="425"/>
      <c r="KVJ481" s="425"/>
      <c r="KVK481" s="425"/>
      <c r="KVL481" s="425"/>
      <c r="KVM481" s="425"/>
      <c r="KVN481" s="425"/>
      <c r="KVO481" s="425"/>
      <c r="KVP481" s="425"/>
      <c r="KVQ481" s="425"/>
      <c r="KVR481" s="425"/>
      <c r="KVS481" s="425"/>
      <c r="KVT481" s="425"/>
      <c r="KVU481" s="425"/>
      <c r="KVV481" s="425"/>
      <c r="KVW481" s="425"/>
      <c r="KVX481" s="425"/>
      <c r="KVY481" s="425"/>
      <c r="KVZ481" s="425"/>
      <c r="KWA481" s="425"/>
      <c r="KWB481" s="425"/>
      <c r="KWC481" s="425"/>
      <c r="KWD481" s="425"/>
      <c r="KWE481" s="425"/>
      <c r="KWF481" s="425"/>
      <c r="KWG481" s="425"/>
      <c r="KWH481" s="425"/>
      <c r="KWI481" s="425"/>
      <c r="KWJ481" s="425"/>
      <c r="KWK481" s="425"/>
      <c r="KWL481" s="425"/>
      <c r="KWM481" s="425"/>
      <c r="KWN481" s="425"/>
      <c r="KWO481" s="425"/>
      <c r="KWP481" s="425"/>
      <c r="KWQ481" s="425"/>
      <c r="KWR481" s="425"/>
      <c r="KWS481" s="425"/>
      <c r="KWT481" s="425"/>
      <c r="KWU481" s="425"/>
      <c r="KWV481" s="425"/>
      <c r="KWW481" s="425"/>
      <c r="KWX481" s="425"/>
      <c r="KWY481" s="425"/>
      <c r="KWZ481" s="425"/>
      <c r="KXA481" s="425"/>
      <c r="KXB481" s="425"/>
      <c r="KXC481" s="425"/>
      <c r="KXD481" s="425"/>
      <c r="KXE481" s="425"/>
      <c r="KXF481" s="425"/>
      <c r="KXG481" s="425"/>
      <c r="KXH481" s="425"/>
      <c r="KXI481" s="425"/>
      <c r="KXJ481" s="425"/>
      <c r="KXK481" s="425"/>
      <c r="KXL481" s="425"/>
      <c r="KXM481" s="425"/>
      <c r="KXN481" s="425"/>
      <c r="KXO481" s="425"/>
      <c r="KXP481" s="425"/>
      <c r="KXQ481" s="425"/>
      <c r="KXR481" s="425"/>
      <c r="KXS481" s="425"/>
      <c r="KXT481" s="425"/>
      <c r="KXU481" s="425"/>
      <c r="KXV481" s="425"/>
      <c r="KXW481" s="425"/>
      <c r="KXX481" s="425"/>
      <c r="KXY481" s="425"/>
      <c r="KXZ481" s="425"/>
      <c r="KYA481" s="425"/>
      <c r="KYB481" s="425"/>
      <c r="KYC481" s="425"/>
      <c r="KYD481" s="425"/>
      <c r="KYE481" s="425"/>
      <c r="KYF481" s="425"/>
      <c r="KYG481" s="425"/>
      <c r="KYH481" s="425"/>
      <c r="KYI481" s="425"/>
      <c r="KYJ481" s="425"/>
      <c r="KYK481" s="425"/>
      <c r="KYL481" s="425"/>
      <c r="KYM481" s="425"/>
      <c r="KYN481" s="425"/>
      <c r="KYO481" s="425"/>
      <c r="KYP481" s="425"/>
      <c r="KYQ481" s="425"/>
      <c r="KYR481" s="425"/>
      <c r="KYS481" s="425"/>
      <c r="KYT481" s="425"/>
      <c r="KYU481" s="425"/>
      <c r="KYV481" s="425"/>
      <c r="KYW481" s="425"/>
      <c r="KYX481" s="425"/>
      <c r="KYY481" s="425"/>
      <c r="KYZ481" s="425"/>
      <c r="KZA481" s="425"/>
      <c r="KZB481" s="425"/>
      <c r="KZC481" s="425"/>
      <c r="KZD481" s="425"/>
      <c r="KZE481" s="425"/>
      <c r="KZF481" s="425"/>
      <c r="KZG481" s="425"/>
      <c r="KZH481" s="425"/>
      <c r="KZI481" s="425"/>
      <c r="KZJ481" s="425"/>
      <c r="KZK481" s="425"/>
      <c r="KZL481" s="425"/>
      <c r="KZM481" s="425"/>
      <c r="KZN481" s="425"/>
      <c r="KZO481" s="425"/>
      <c r="KZP481" s="425"/>
      <c r="KZQ481" s="425"/>
      <c r="KZR481" s="425"/>
      <c r="KZS481" s="425"/>
      <c r="KZT481" s="425"/>
      <c r="KZU481" s="425"/>
      <c r="KZV481" s="425"/>
      <c r="KZW481" s="425"/>
      <c r="KZX481" s="425"/>
      <c r="KZY481" s="425"/>
      <c r="KZZ481" s="425"/>
      <c r="LAA481" s="425"/>
      <c r="LAB481" s="425"/>
      <c r="LAC481" s="425"/>
      <c r="LAD481" s="425"/>
      <c r="LAE481" s="425"/>
      <c r="LAF481" s="425"/>
      <c r="LAG481" s="425"/>
      <c r="LAH481" s="425"/>
      <c r="LAI481" s="425"/>
      <c r="LAJ481" s="425"/>
      <c r="LAK481" s="425"/>
      <c r="LAL481" s="425"/>
      <c r="LAM481" s="425"/>
      <c r="LAN481" s="425"/>
      <c r="LAO481" s="425"/>
      <c r="LAP481" s="425"/>
      <c r="LAQ481" s="425"/>
      <c r="LAR481" s="425"/>
      <c r="LAS481" s="425"/>
      <c r="LAT481" s="425"/>
      <c r="LAU481" s="425"/>
      <c r="LAV481" s="425"/>
      <c r="LAW481" s="425"/>
      <c r="LAX481" s="425"/>
      <c r="LAY481" s="425"/>
      <c r="LAZ481" s="425"/>
      <c r="LBA481" s="425"/>
      <c r="LBB481" s="425"/>
      <c r="LBC481" s="425"/>
      <c r="LBD481" s="425"/>
      <c r="LBE481" s="425"/>
      <c r="LBF481" s="425"/>
      <c r="LBG481" s="425"/>
      <c r="LBH481" s="425"/>
      <c r="LBI481" s="425"/>
      <c r="LBJ481" s="425"/>
      <c r="LBK481" s="425"/>
      <c r="LBL481" s="425"/>
      <c r="LBM481" s="425"/>
      <c r="LBN481" s="425"/>
      <c r="LBO481" s="425"/>
      <c r="LBP481" s="425"/>
      <c r="LBQ481" s="425"/>
      <c r="LBR481" s="425"/>
      <c r="LBS481" s="425"/>
      <c r="LBT481" s="425"/>
      <c r="LBU481" s="425"/>
      <c r="LBV481" s="425"/>
      <c r="LBW481" s="425"/>
      <c r="LBX481" s="425"/>
      <c r="LBY481" s="425"/>
      <c r="LBZ481" s="425"/>
      <c r="LCA481" s="425"/>
      <c r="LCB481" s="425"/>
      <c r="LCC481" s="425"/>
      <c r="LCD481" s="425"/>
      <c r="LCE481" s="425"/>
      <c r="LCF481" s="425"/>
      <c r="LCG481" s="425"/>
      <c r="LCH481" s="425"/>
      <c r="LCI481" s="425"/>
      <c r="LCJ481" s="425"/>
      <c r="LCK481" s="425"/>
      <c r="LCL481" s="425"/>
      <c r="LCM481" s="425"/>
      <c r="LCN481" s="425"/>
      <c r="LCO481" s="425"/>
      <c r="LCP481" s="425"/>
      <c r="LCQ481" s="425"/>
      <c r="LCR481" s="425"/>
      <c r="LCS481" s="425"/>
      <c r="LCT481" s="425"/>
      <c r="LCU481" s="425"/>
      <c r="LCV481" s="425"/>
      <c r="LCW481" s="425"/>
      <c r="LCX481" s="425"/>
      <c r="LCY481" s="425"/>
      <c r="LCZ481" s="425"/>
      <c r="LDA481" s="425"/>
      <c r="LDB481" s="425"/>
      <c r="LDC481" s="425"/>
      <c r="LDD481" s="425"/>
      <c r="LDE481" s="425"/>
      <c r="LDF481" s="425"/>
      <c r="LDG481" s="425"/>
      <c r="LDH481" s="425"/>
      <c r="LDI481" s="425"/>
      <c r="LDJ481" s="425"/>
      <c r="LDK481" s="425"/>
      <c r="LDL481" s="425"/>
      <c r="LDM481" s="425"/>
      <c r="LDN481" s="425"/>
      <c r="LDO481" s="425"/>
      <c r="LDP481" s="425"/>
      <c r="LDQ481" s="425"/>
      <c r="LDR481" s="425"/>
      <c r="LDS481" s="425"/>
      <c r="LDT481" s="425"/>
      <c r="LDU481" s="425"/>
      <c r="LDV481" s="425"/>
      <c r="LDW481" s="425"/>
      <c r="LDX481" s="425"/>
      <c r="LDY481" s="425"/>
      <c r="LDZ481" s="425"/>
      <c r="LEA481" s="425"/>
      <c r="LEB481" s="425"/>
      <c r="LEC481" s="425"/>
      <c r="LED481" s="425"/>
      <c r="LEE481" s="425"/>
      <c r="LEF481" s="425"/>
      <c r="LEG481" s="425"/>
      <c r="LEH481" s="425"/>
      <c r="LEI481" s="425"/>
      <c r="LEJ481" s="425"/>
      <c r="LEK481" s="425"/>
      <c r="LEL481" s="425"/>
      <c r="LEM481" s="425"/>
      <c r="LEN481" s="425"/>
      <c r="LEO481" s="425"/>
      <c r="LEP481" s="425"/>
      <c r="LEQ481" s="425"/>
      <c r="LER481" s="425"/>
      <c r="LES481" s="425"/>
      <c r="LET481" s="425"/>
      <c r="LEU481" s="425"/>
      <c r="LEV481" s="425"/>
      <c r="LEW481" s="425"/>
      <c r="LEX481" s="425"/>
      <c r="LEY481" s="425"/>
      <c r="LEZ481" s="425"/>
      <c r="LFA481" s="425"/>
      <c r="LFB481" s="425"/>
      <c r="LFC481" s="425"/>
      <c r="LFD481" s="425"/>
      <c r="LFE481" s="425"/>
      <c r="LFF481" s="425"/>
      <c r="LFG481" s="425"/>
      <c r="LFH481" s="425"/>
      <c r="LFI481" s="425"/>
      <c r="LFJ481" s="425"/>
      <c r="LFK481" s="425"/>
      <c r="LFL481" s="425"/>
      <c r="LFM481" s="425"/>
      <c r="LFN481" s="425"/>
      <c r="LFO481" s="425"/>
      <c r="LFP481" s="425"/>
      <c r="LFQ481" s="425"/>
      <c r="LFR481" s="425"/>
      <c r="LFS481" s="425"/>
      <c r="LFT481" s="425"/>
      <c r="LFU481" s="425"/>
      <c r="LFV481" s="425"/>
      <c r="LFW481" s="425"/>
      <c r="LFX481" s="425"/>
      <c r="LFY481" s="425"/>
      <c r="LFZ481" s="425"/>
      <c r="LGA481" s="425"/>
      <c r="LGB481" s="425"/>
      <c r="LGC481" s="425"/>
      <c r="LGD481" s="425"/>
      <c r="LGE481" s="425"/>
      <c r="LGF481" s="425"/>
      <c r="LGG481" s="425"/>
      <c r="LGH481" s="425"/>
      <c r="LGI481" s="425"/>
      <c r="LGJ481" s="425"/>
      <c r="LGK481" s="425"/>
      <c r="LGL481" s="425"/>
      <c r="LGM481" s="425"/>
      <c r="LGN481" s="425"/>
      <c r="LGO481" s="425"/>
      <c r="LGP481" s="425"/>
      <c r="LGQ481" s="425"/>
      <c r="LGR481" s="425"/>
      <c r="LGS481" s="425"/>
      <c r="LGT481" s="425"/>
      <c r="LGU481" s="425"/>
      <c r="LGV481" s="425"/>
      <c r="LGW481" s="425"/>
      <c r="LGX481" s="425"/>
      <c r="LGY481" s="425"/>
      <c r="LGZ481" s="425"/>
      <c r="LHA481" s="425"/>
      <c r="LHB481" s="425"/>
      <c r="LHC481" s="425"/>
      <c r="LHD481" s="425"/>
      <c r="LHE481" s="425"/>
      <c r="LHF481" s="425"/>
      <c r="LHG481" s="425"/>
      <c r="LHH481" s="425"/>
      <c r="LHI481" s="425"/>
      <c r="LHJ481" s="425"/>
      <c r="LHK481" s="425"/>
      <c r="LHL481" s="425"/>
      <c r="LHM481" s="425"/>
      <c r="LHN481" s="425"/>
      <c r="LHO481" s="425"/>
      <c r="LHP481" s="425"/>
      <c r="LHQ481" s="425"/>
      <c r="LHR481" s="425"/>
      <c r="LHS481" s="425"/>
      <c r="LHT481" s="425"/>
      <c r="LHU481" s="425"/>
      <c r="LHV481" s="425"/>
      <c r="LHW481" s="425"/>
      <c r="LHX481" s="425"/>
      <c r="LHY481" s="425"/>
      <c r="LHZ481" s="425"/>
      <c r="LIA481" s="425"/>
      <c r="LIB481" s="425"/>
      <c r="LIC481" s="425"/>
      <c r="LID481" s="425"/>
      <c r="LIE481" s="425"/>
      <c r="LIF481" s="425"/>
      <c r="LIG481" s="425"/>
      <c r="LIH481" s="425"/>
      <c r="LII481" s="425"/>
      <c r="LIJ481" s="425"/>
      <c r="LIK481" s="425"/>
      <c r="LIL481" s="425"/>
      <c r="LIM481" s="425"/>
      <c r="LIN481" s="425"/>
      <c r="LIO481" s="425"/>
      <c r="LIP481" s="425"/>
      <c r="LIQ481" s="425"/>
      <c r="LIR481" s="425"/>
      <c r="LIS481" s="425"/>
      <c r="LIT481" s="425"/>
      <c r="LIU481" s="425"/>
      <c r="LIV481" s="425"/>
      <c r="LIW481" s="425"/>
      <c r="LIX481" s="425"/>
      <c r="LIY481" s="425"/>
      <c r="LIZ481" s="425"/>
      <c r="LJA481" s="425"/>
      <c r="LJB481" s="425"/>
      <c r="LJC481" s="425"/>
      <c r="LJD481" s="425"/>
      <c r="LJE481" s="425"/>
      <c r="LJF481" s="425"/>
      <c r="LJG481" s="425"/>
      <c r="LJH481" s="425"/>
      <c r="LJI481" s="425"/>
      <c r="LJJ481" s="425"/>
      <c r="LJK481" s="425"/>
      <c r="LJL481" s="425"/>
      <c r="LJM481" s="425"/>
      <c r="LJN481" s="425"/>
      <c r="LJO481" s="425"/>
      <c r="LJP481" s="425"/>
      <c r="LJQ481" s="425"/>
      <c r="LJR481" s="425"/>
      <c r="LJS481" s="425"/>
      <c r="LJT481" s="425"/>
      <c r="LJU481" s="425"/>
      <c r="LJV481" s="425"/>
      <c r="LJW481" s="425"/>
      <c r="LJX481" s="425"/>
      <c r="LJY481" s="425"/>
      <c r="LJZ481" s="425"/>
      <c r="LKA481" s="425"/>
      <c r="LKB481" s="425"/>
      <c r="LKC481" s="425"/>
      <c r="LKD481" s="425"/>
      <c r="LKE481" s="425"/>
      <c r="LKF481" s="425"/>
      <c r="LKG481" s="425"/>
      <c r="LKH481" s="425"/>
      <c r="LKI481" s="425"/>
      <c r="LKJ481" s="425"/>
      <c r="LKK481" s="425"/>
      <c r="LKL481" s="425"/>
      <c r="LKM481" s="425"/>
      <c r="LKN481" s="425"/>
      <c r="LKO481" s="425"/>
      <c r="LKP481" s="425"/>
      <c r="LKQ481" s="425"/>
      <c r="LKR481" s="425"/>
      <c r="LKS481" s="425"/>
      <c r="LKT481" s="425"/>
      <c r="LKU481" s="425"/>
      <c r="LKV481" s="425"/>
      <c r="LKW481" s="425"/>
      <c r="LKX481" s="425"/>
      <c r="LKY481" s="425"/>
      <c r="LKZ481" s="425"/>
      <c r="LLA481" s="425"/>
      <c r="LLB481" s="425"/>
      <c r="LLC481" s="425"/>
      <c r="LLD481" s="425"/>
      <c r="LLE481" s="425"/>
      <c r="LLF481" s="425"/>
      <c r="LLG481" s="425"/>
      <c r="LLH481" s="425"/>
      <c r="LLI481" s="425"/>
      <c r="LLJ481" s="425"/>
      <c r="LLK481" s="425"/>
      <c r="LLL481" s="425"/>
      <c r="LLM481" s="425"/>
      <c r="LLN481" s="425"/>
      <c r="LLO481" s="425"/>
      <c r="LLP481" s="425"/>
      <c r="LLQ481" s="425"/>
      <c r="LLR481" s="425"/>
      <c r="LLS481" s="425"/>
      <c r="LLT481" s="425"/>
      <c r="LLU481" s="425"/>
      <c r="LLV481" s="425"/>
      <c r="LLW481" s="425"/>
      <c r="LLX481" s="425"/>
      <c r="LLY481" s="425"/>
      <c r="LLZ481" s="425"/>
      <c r="LMA481" s="425"/>
      <c r="LMB481" s="425"/>
      <c r="LMC481" s="425"/>
      <c r="LMD481" s="425"/>
      <c r="LME481" s="425"/>
      <c r="LMF481" s="425"/>
      <c r="LMG481" s="425"/>
      <c r="LMH481" s="425"/>
      <c r="LMI481" s="425"/>
      <c r="LMJ481" s="425"/>
      <c r="LMK481" s="425"/>
      <c r="LML481" s="425"/>
      <c r="LMM481" s="425"/>
      <c r="LMN481" s="425"/>
      <c r="LMO481" s="425"/>
      <c r="LMP481" s="425"/>
      <c r="LMQ481" s="425"/>
      <c r="LMR481" s="425"/>
      <c r="LMS481" s="425"/>
      <c r="LMT481" s="425"/>
      <c r="LMU481" s="425"/>
      <c r="LMV481" s="425"/>
      <c r="LMW481" s="425"/>
      <c r="LMX481" s="425"/>
      <c r="LMY481" s="425"/>
      <c r="LMZ481" s="425"/>
      <c r="LNA481" s="425"/>
      <c r="LNB481" s="425"/>
      <c r="LNC481" s="425"/>
      <c r="LND481" s="425"/>
      <c r="LNE481" s="425"/>
      <c r="LNF481" s="425"/>
      <c r="LNG481" s="425"/>
      <c r="LNH481" s="425"/>
      <c r="LNI481" s="425"/>
      <c r="LNJ481" s="425"/>
      <c r="LNK481" s="425"/>
      <c r="LNL481" s="425"/>
      <c r="LNM481" s="425"/>
      <c r="LNN481" s="425"/>
      <c r="LNO481" s="425"/>
      <c r="LNP481" s="425"/>
      <c r="LNQ481" s="425"/>
      <c r="LNR481" s="425"/>
      <c r="LNS481" s="425"/>
      <c r="LNT481" s="425"/>
      <c r="LNU481" s="425"/>
      <c r="LNV481" s="425"/>
      <c r="LNW481" s="425"/>
      <c r="LNX481" s="425"/>
      <c r="LNY481" s="425"/>
      <c r="LNZ481" s="425"/>
      <c r="LOA481" s="425"/>
      <c r="LOB481" s="425"/>
      <c r="LOC481" s="425"/>
      <c r="LOD481" s="425"/>
      <c r="LOE481" s="425"/>
      <c r="LOF481" s="425"/>
      <c r="LOG481" s="425"/>
      <c r="LOH481" s="425"/>
      <c r="LOI481" s="425"/>
      <c r="LOJ481" s="425"/>
      <c r="LOK481" s="425"/>
      <c r="LOL481" s="425"/>
      <c r="LOM481" s="425"/>
      <c r="LON481" s="425"/>
      <c r="LOO481" s="425"/>
      <c r="LOP481" s="425"/>
      <c r="LOQ481" s="425"/>
      <c r="LOR481" s="425"/>
      <c r="LOS481" s="425"/>
      <c r="LOT481" s="425"/>
      <c r="LOU481" s="425"/>
      <c r="LOV481" s="425"/>
      <c r="LOW481" s="425"/>
      <c r="LOX481" s="425"/>
      <c r="LOY481" s="425"/>
      <c r="LOZ481" s="425"/>
      <c r="LPA481" s="425"/>
      <c r="LPB481" s="425"/>
      <c r="LPC481" s="425"/>
      <c r="LPD481" s="425"/>
      <c r="LPE481" s="425"/>
      <c r="LPF481" s="425"/>
      <c r="LPG481" s="425"/>
      <c r="LPH481" s="425"/>
      <c r="LPI481" s="425"/>
      <c r="LPJ481" s="425"/>
      <c r="LPK481" s="425"/>
      <c r="LPL481" s="425"/>
      <c r="LPM481" s="425"/>
      <c r="LPN481" s="425"/>
      <c r="LPO481" s="425"/>
      <c r="LPP481" s="425"/>
      <c r="LPQ481" s="425"/>
      <c r="LPR481" s="425"/>
      <c r="LPS481" s="425"/>
      <c r="LPT481" s="425"/>
      <c r="LPU481" s="425"/>
      <c r="LPV481" s="425"/>
      <c r="LPW481" s="425"/>
      <c r="LPX481" s="425"/>
      <c r="LPY481" s="425"/>
      <c r="LPZ481" s="425"/>
      <c r="LQA481" s="425"/>
      <c r="LQB481" s="425"/>
      <c r="LQC481" s="425"/>
      <c r="LQD481" s="425"/>
      <c r="LQE481" s="425"/>
      <c r="LQF481" s="425"/>
      <c r="LQG481" s="425"/>
      <c r="LQH481" s="425"/>
      <c r="LQI481" s="425"/>
      <c r="LQJ481" s="425"/>
      <c r="LQK481" s="425"/>
      <c r="LQL481" s="425"/>
      <c r="LQM481" s="425"/>
      <c r="LQN481" s="425"/>
      <c r="LQO481" s="425"/>
      <c r="LQP481" s="425"/>
      <c r="LQQ481" s="425"/>
      <c r="LQR481" s="425"/>
      <c r="LQS481" s="425"/>
      <c r="LQT481" s="425"/>
      <c r="LQU481" s="425"/>
      <c r="LQV481" s="425"/>
      <c r="LQW481" s="425"/>
      <c r="LQX481" s="425"/>
      <c r="LQY481" s="425"/>
      <c r="LQZ481" s="425"/>
      <c r="LRA481" s="425"/>
      <c r="LRB481" s="425"/>
      <c r="LRC481" s="425"/>
      <c r="LRD481" s="425"/>
      <c r="LRE481" s="425"/>
      <c r="LRF481" s="425"/>
      <c r="LRG481" s="425"/>
      <c r="LRH481" s="425"/>
      <c r="LRI481" s="425"/>
      <c r="LRJ481" s="425"/>
      <c r="LRK481" s="425"/>
      <c r="LRL481" s="425"/>
      <c r="LRM481" s="425"/>
      <c r="LRN481" s="425"/>
      <c r="LRO481" s="425"/>
      <c r="LRP481" s="425"/>
      <c r="LRQ481" s="425"/>
      <c r="LRR481" s="425"/>
      <c r="LRS481" s="425"/>
      <c r="LRT481" s="425"/>
      <c r="LRU481" s="425"/>
      <c r="LRV481" s="425"/>
      <c r="LRW481" s="425"/>
      <c r="LRX481" s="425"/>
      <c r="LRY481" s="425"/>
      <c r="LRZ481" s="425"/>
      <c r="LSA481" s="425"/>
      <c r="LSB481" s="425"/>
      <c r="LSC481" s="425"/>
      <c r="LSD481" s="425"/>
      <c r="LSE481" s="425"/>
      <c r="LSF481" s="425"/>
      <c r="LSG481" s="425"/>
      <c r="LSH481" s="425"/>
      <c r="LSI481" s="425"/>
      <c r="LSJ481" s="425"/>
      <c r="LSK481" s="425"/>
      <c r="LSL481" s="425"/>
      <c r="LSM481" s="425"/>
      <c r="LSN481" s="425"/>
      <c r="LSO481" s="425"/>
      <c r="LSP481" s="425"/>
      <c r="LSQ481" s="425"/>
      <c r="LSR481" s="425"/>
      <c r="LSS481" s="425"/>
      <c r="LST481" s="425"/>
      <c r="LSU481" s="425"/>
      <c r="LSV481" s="425"/>
      <c r="LSW481" s="425"/>
      <c r="LSX481" s="425"/>
      <c r="LSY481" s="425"/>
      <c r="LSZ481" s="425"/>
      <c r="LTA481" s="425"/>
      <c r="LTB481" s="425"/>
      <c r="LTC481" s="425"/>
      <c r="LTD481" s="425"/>
      <c r="LTE481" s="425"/>
      <c r="LTF481" s="425"/>
      <c r="LTG481" s="425"/>
      <c r="LTH481" s="425"/>
      <c r="LTI481" s="425"/>
      <c r="LTJ481" s="425"/>
      <c r="LTK481" s="425"/>
      <c r="LTL481" s="425"/>
      <c r="LTM481" s="425"/>
      <c r="LTN481" s="425"/>
      <c r="LTO481" s="425"/>
      <c r="LTP481" s="425"/>
      <c r="LTQ481" s="425"/>
      <c r="LTR481" s="425"/>
      <c r="LTS481" s="425"/>
      <c r="LTT481" s="425"/>
      <c r="LTU481" s="425"/>
      <c r="LTV481" s="425"/>
      <c r="LTW481" s="425"/>
      <c r="LTX481" s="425"/>
      <c r="LTY481" s="425"/>
      <c r="LTZ481" s="425"/>
      <c r="LUA481" s="425"/>
      <c r="LUB481" s="425"/>
      <c r="LUC481" s="425"/>
      <c r="LUD481" s="425"/>
      <c r="LUE481" s="425"/>
      <c r="LUF481" s="425"/>
      <c r="LUG481" s="425"/>
      <c r="LUH481" s="425"/>
      <c r="LUI481" s="425"/>
      <c r="LUJ481" s="425"/>
      <c r="LUK481" s="425"/>
      <c r="LUL481" s="425"/>
      <c r="LUM481" s="425"/>
      <c r="LUN481" s="425"/>
      <c r="LUO481" s="425"/>
      <c r="LUP481" s="425"/>
      <c r="LUQ481" s="425"/>
      <c r="LUR481" s="425"/>
      <c r="LUS481" s="425"/>
      <c r="LUT481" s="425"/>
      <c r="LUU481" s="425"/>
      <c r="LUV481" s="425"/>
      <c r="LUW481" s="425"/>
      <c r="LUX481" s="425"/>
      <c r="LUY481" s="425"/>
      <c r="LUZ481" s="425"/>
      <c r="LVA481" s="425"/>
      <c r="LVB481" s="425"/>
      <c r="LVC481" s="425"/>
      <c r="LVD481" s="425"/>
      <c r="LVE481" s="425"/>
      <c r="LVF481" s="425"/>
      <c r="LVG481" s="425"/>
      <c r="LVH481" s="425"/>
      <c r="LVI481" s="425"/>
      <c r="LVJ481" s="425"/>
      <c r="LVK481" s="425"/>
      <c r="LVL481" s="425"/>
      <c r="LVM481" s="425"/>
      <c r="LVN481" s="425"/>
      <c r="LVO481" s="425"/>
      <c r="LVP481" s="425"/>
      <c r="LVQ481" s="425"/>
      <c r="LVR481" s="425"/>
      <c r="LVS481" s="425"/>
      <c r="LVT481" s="425"/>
      <c r="LVU481" s="425"/>
      <c r="LVV481" s="425"/>
      <c r="LVW481" s="425"/>
      <c r="LVX481" s="425"/>
      <c r="LVY481" s="425"/>
      <c r="LVZ481" s="425"/>
      <c r="LWA481" s="425"/>
      <c r="LWB481" s="425"/>
      <c r="LWC481" s="425"/>
      <c r="LWD481" s="425"/>
      <c r="LWE481" s="425"/>
      <c r="LWF481" s="425"/>
      <c r="LWG481" s="425"/>
      <c r="LWH481" s="425"/>
      <c r="LWI481" s="425"/>
      <c r="LWJ481" s="425"/>
      <c r="LWK481" s="425"/>
      <c r="LWL481" s="425"/>
      <c r="LWM481" s="425"/>
      <c r="LWN481" s="425"/>
      <c r="LWO481" s="425"/>
      <c r="LWP481" s="425"/>
      <c r="LWQ481" s="425"/>
      <c r="LWR481" s="425"/>
      <c r="LWS481" s="425"/>
      <c r="LWT481" s="425"/>
      <c r="LWU481" s="425"/>
      <c r="LWV481" s="425"/>
      <c r="LWW481" s="425"/>
      <c r="LWX481" s="425"/>
      <c r="LWY481" s="425"/>
      <c r="LWZ481" s="425"/>
      <c r="LXA481" s="425"/>
      <c r="LXB481" s="425"/>
      <c r="LXC481" s="425"/>
      <c r="LXD481" s="425"/>
      <c r="LXE481" s="425"/>
      <c r="LXF481" s="425"/>
      <c r="LXG481" s="425"/>
      <c r="LXH481" s="425"/>
      <c r="LXI481" s="425"/>
      <c r="LXJ481" s="425"/>
      <c r="LXK481" s="425"/>
      <c r="LXL481" s="425"/>
      <c r="LXM481" s="425"/>
      <c r="LXN481" s="425"/>
      <c r="LXO481" s="425"/>
      <c r="LXP481" s="425"/>
      <c r="LXQ481" s="425"/>
      <c r="LXR481" s="425"/>
      <c r="LXS481" s="425"/>
      <c r="LXT481" s="425"/>
      <c r="LXU481" s="425"/>
      <c r="LXV481" s="425"/>
      <c r="LXW481" s="425"/>
      <c r="LXX481" s="425"/>
      <c r="LXY481" s="425"/>
      <c r="LXZ481" s="425"/>
      <c r="LYA481" s="425"/>
      <c r="LYB481" s="425"/>
      <c r="LYC481" s="425"/>
      <c r="LYD481" s="425"/>
      <c r="LYE481" s="425"/>
      <c r="LYF481" s="425"/>
      <c r="LYG481" s="425"/>
      <c r="LYH481" s="425"/>
      <c r="LYI481" s="425"/>
      <c r="LYJ481" s="425"/>
      <c r="LYK481" s="425"/>
      <c r="LYL481" s="425"/>
      <c r="LYM481" s="425"/>
      <c r="LYN481" s="425"/>
      <c r="LYO481" s="425"/>
      <c r="LYP481" s="425"/>
      <c r="LYQ481" s="425"/>
      <c r="LYR481" s="425"/>
      <c r="LYS481" s="425"/>
      <c r="LYT481" s="425"/>
      <c r="LYU481" s="425"/>
      <c r="LYV481" s="425"/>
      <c r="LYW481" s="425"/>
      <c r="LYX481" s="425"/>
      <c r="LYY481" s="425"/>
      <c r="LYZ481" s="425"/>
      <c r="LZA481" s="425"/>
      <c r="LZB481" s="425"/>
      <c r="LZC481" s="425"/>
      <c r="LZD481" s="425"/>
      <c r="LZE481" s="425"/>
      <c r="LZF481" s="425"/>
      <c r="LZG481" s="425"/>
      <c r="LZH481" s="425"/>
      <c r="LZI481" s="425"/>
      <c r="LZJ481" s="425"/>
      <c r="LZK481" s="425"/>
      <c r="LZL481" s="425"/>
      <c r="LZM481" s="425"/>
      <c r="LZN481" s="425"/>
      <c r="LZO481" s="425"/>
      <c r="LZP481" s="425"/>
      <c r="LZQ481" s="425"/>
      <c r="LZR481" s="425"/>
      <c r="LZS481" s="425"/>
      <c r="LZT481" s="425"/>
      <c r="LZU481" s="425"/>
      <c r="LZV481" s="425"/>
      <c r="LZW481" s="425"/>
      <c r="LZX481" s="425"/>
      <c r="LZY481" s="425"/>
      <c r="LZZ481" s="425"/>
      <c r="MAA481" s="425"/>
      <c r="MAB481" s="425"/>
      <c r="MAC481" s="425"/>
      <c r="MAD481" s="425"/>
      <c r="MAE481" s="425"/>
      <c r="MAF481" s="425"/>
      <c r="MAG481" s="425"/>
      <c r="MAH481" s="425"/>
      <c r="MAI481" s="425"/>
      <c r="MAJ481" s="425"/>
      <c r="MAK481" s="425"/>
      <c r="MAL481" s="425"/>
      <c r="MAM481" s="425"/>
      <c r="MAN481" s="425"/>
      <c r="MAO481" s="425"/>
      <c r="MAP481" s="425"/>
      <c r="MAQ481" s="425"/>
      <c r="MAR481" s="425"/>
      <c r="MAS481" s="425"/>
      <c r="MAT481" s="425"/>
      <c r="MAU481" s="425"/>
      <c r="MAV481" s="425"/>
      <c r="MAW481" s="425"/>
      <c r="MAX481" s="425"/>
      <c r="MAY481" s="425"/>
      <c r="MAZ481" s="425"/>
      <c r="MBA481" s="425"/>
      <c r="MBB481" s="425"/>
      <c r="MBC481" s="425"/>
      <c r="MBD481" s="425"/>
      <c r="MBE481" s="425"/>
      <c r="MBF481" s="425"/>
      <c r="MBG481" s="425"/>
      <c r="MBH481" s="425"/>
      <c r="MBI481" s="425"/>
      <c r="MBJ481" s="425"/>
      <c r="MBK481" s="425"/>
      <c r="MBL481" s="425"/>
      <c r="MBM481" s="425"/>
      <c r="MBN481" s="425"/>
      <c r="MBO481" s="425"/>
      <c r="MBP481" s="425"/>
      <c r="MBQ481" s="425"/>
      <c r="MBR481" s="425"/>
      <c r="MBS481" s="425"/>
      <c r="MBT481" s="425"/>
      <c r="MBU481" s="425"/>
      <c r="MBV481" s="425"/>
      <c r="MBW481" s="425"/>
      <c r="MBX481" s="425"/>
      <c r="MBY481" s="425"/>
      <c r="MBZ481" s="425"/>
      <c r="MCA481" s="425"/>
      <c r="MCB481" s="425"/>
      <c r="MCC481" s="425"/>
      <c r="MCD481" s="425"/>
      <c r="MCE481" s="425"/>
      <c r="MCF481" s="425"/>
      <c r="MCG481" s="425"/>
      <c r="MCH481" s="425"/>
      <c r="MCI481" s="425"/>
      <c r="MCJ481" s="425"/>
      <c r="MCK481" s="425"/>
      <c r="MCL481" s="425"/>
      <c r="MCM481" s="425"/>
      <c r="MCN481" s="425"/>
      <c r="MCO481" s="425"/>
      <c r="MCP481" s="425"/>
      <c r="MCQ481" s="425"/>
      <c r="MCR481" s="425"/>
      <c r="MCS481" s="425"/>
      <c r="MCT481" s="425"/>
      <c r="MCU481" s="425"/>
      <c r="MCV481" s="425"/>
      <c r="MCW481" s="425"/>
      <c r="MCX481" s="425"/>
      <c r="MCY481" s="425"/>
      <c r="MCZ481" s="425"/>
      <c r="MDA481" s="425"/>
      <c r="MDB481" s="425"/>
      <c r="MDC481" s="425"/>
      <c r="MDD481" s="425"/>
      <c r="MDE481" s="425"/>
      <c r="MDF481" s="425"/>
      <c r="MDG481" s="425"/>
      <c r="MDH481" s="425"/>
      <c r="MDI481" s="425"/>
      <c r="MDJ481" s="425"/>
      <c r="MDK481" s="425"/>
      <c r="MDL481" s="425"/>
      <c r="MDM481" s="425"/>
      <c r="MDN481" s="425"/>
      <c r="MDO481" s="425"/>
      <c r="MDP481" s="425"/>
      <c r="MDQ481" s="425"/>
      <c r="MDR481" s="425"/>
      <c r="MDS481" s="425"/>
      <c r="MDT481" s="425"/>
      <c r="MDU481" s="425"/>
      <c r="MDV481" s="425"/>
      <c r="MDW481" s="425"/>
      <c r="MDX481" s="425"/>
      <c r="MDY481" s="425"/>
      <c r="MDZ481" s="425"/>
      <c r="MEA481" s="425"/>
      <c r="MEB481" s="425"/>
      <c r="MEC481" s="425"/>
      <c r="MED481" s="425"/>
      <c r="MEE481" s="425"/>
      <c r="MEF481" s="425"/>
      <c r="MEG481" s="425"/>
      <c r="MEH481" s="425"/>
      <c r="MEI481" s="425"/>
      <c r="MEJ481" s="425"/>
      <c r="MEK481" s="425"/>
      <c r="MEL481" s="425"/>
      <c r="MEM481" s="425"/>
      <c r="MEN481" s="425"/>
      <c r="MEO481" s="425"/>
      <c r="MEP481" s="425"/>
      <c r="MEQ481" s="425"/>
      <c r="MER481" s="425"/>
      <c r="MES481" s="425"/>
      <c r="MET481" s="425"/>
      <c r="MEU481" s="425"/>
      <c r="MEV481" s="425"/>
      <c r="MEW481" s="425"/>
      <c r="MEX481" s="425"/>
      <c r="MEY481" s="425"/>
      <c r="MEZ481" s="425"/>
      <c r="MFA481" s="425"/>
      <c r="MFB481" s="425"/>
      <c r="MFC481" s="425"/>
      <c r="MFD481" s="425"/>
      <c r="MFE481" s="425"/>
      <c r="MFF481" s="425"/>
      <c r="MFG481" s="425"/>
      <c r="MFH481" s="425"/>
      <c r="MFI481" s="425"/>
      <c r="MFJ481" s="425"/>
      <c r="MFK481" s="425"/>
      <c r="MFL481" s="425"/>
      <c r="MFM481" s="425"/>
      <c r="MFN481" s="425"/>
      <c r="MFO481" s="425"/>
      <c r="MFP481" s="425"/>
      <c r="MFQ481" s="425"/>
      <c r="MFR481" s="425"/>
      <c r="MFS481" s="425"/>
      <c r="MFT481" s="425"/>
      <c r="MFU481" s="425"/>
      <c r="MFV481" s="425"/>
      <c r="MFW481" s="425"/>
      <c r="MFX481" s="425"/>
      <c r="MFY481" s="425"/>
      <c r="MFZ481" s="425"/>
      <c r="MGA481" s="425"/>
      <c r="MGB481" s="425"/>
      <c r="MGC481" s="425"/>
      <c r="MGD481" s="425"/>
      <c r="MGE481" s="425"/>
      <c r="MGF481" s="425"/>
      <c r="MGG481" s="425"/>
      <c r="MGH481" s="425"/>
      <c r="MGI481" s="425"/>
      <c r="MGJ481" s="425"/>
      <c r="MGK481" s="425"/>
      <c r="MGL481" s="425"/>
      <c r="MGM481" s="425"/>
      <c r="MGN481" s="425"/>
      <c r="MGO481" s="425"/>
      <c r="MGP481" s="425"/>
      <c r="MGQ481" s="425"/>
      <c r="MGR481" s="425"/>
      <c r="MGS481" s="425"/>
      <c r="MGT481" s="425"/>
      <c r="MGU481" s="425"/>
      <c r="MGV481" s="425"/>
      <c r="MGW481" s="425"/>
      <c r="MGX481" s="425"/>
      <c r="MGY481" s="425"/>
      <c r="MGZ481" s="425"/>
      <c r="MHA481" s="425"/>
      <c r="MHB481" s="425"/>
      <c r="MHC481" s="425"/>
      <c r="MHD481" s="425"/>
      <c r="MHE481" s="425"/>
      <c r="MHF481" s="425"/>
      <c r="MHG481" s="425"/>
      <c r="MHH481" s="425"/>
      <c r="MHI481" s="425"/>
      <c r="MHJ481" s="425"/>
      <c r="MHK481" s="425"/>
      <c r="MHL481" s="425"/>
      <c r="MHM481" s="425"/>
      <c r="MHN481" s="425"/>
      <c r="MHO481" s="425"/>
      <c r="MHP481" s="425"/>
      <c r="MHQ481" s="425"/>
      <c r="MHR481" s="425"/>
      <c r="MHS481" s="425"/>
      <c r="MHT481" s="425"/>
      <c r="MHU481" s="425"/>
      <c r="MHV481" s="425"/>
      <c r="MHW481" s="425"/>
      <c r="MHX481" s="425"/>
      <c r="MHY481" s="425"/>
      <c r="MHZ481" s="425"/>
      <c r="MIA481" s="425"/>
      <c r="MIB481" s="425"/>
      <c r="MIC481" s="425"/>
      <c r="MID481" s="425"/>
      <c r="MIE481" s="425"/>
      <c r="MIF481" s="425"/>
      <c r="MIG481" s="425"/>
      <c r="MIH481" s="425"/>
      <c r="MII481" s="425"/>
      <c r="MIJ481" s="425"/>
      <c r="MIK481" s="425"/>
      <c r="MIL481" s="425"/>
      <c r="MIM481" s="425"/>
      <c r="MIN481" s="425"/>
      <c r="MIO481" s="425"/>
      <c r="MIP481" s="425"/>
      <c r="MIQ481" s="425"/>
      <c r="MIR481" s="425"/>
      <c r="MIS481" s="425"/>
      <c r="MIT481" s="425"/>
      <c r="MIU481" s="425"/>
      <c r="MIV481" s="425"/>
      <c r="MIW481" s="425"/>
      <c r="MIX481" s="425"/>
      <c r="MIY481" s="425"/>
      <c r="MIZ481" s="425"/>
      <c r="MJA481" s="425"/>
      <c r="MJB481" s="425"/>
      <c r="MJC481" s="425"/>
      <c r="MJD481" s="425"/>
      <c r="MJE481" s="425"/>
      <c r="MJF481" s="425"/>
      <c r="MJG481" s="425"/>
      <c r="MJH481" s="425"/>
      <c r="MJI481" s="425"/>
      <c r="MJJ481" s="425"/>
      <c r="MJK481" s="425"/>
      <c r="MJL481" s="425"/>
      <c r="MJM481" s="425"/>
      <c r="MJN481" s="425"/>
      <c r="MJO481" s="425"/>
      <c r="MJP481" s="425"/>
      <c r="MJQ481" s="425"/>
      <c r="MJR481" s="425"/>
      <c r="MJS481" s="425"/>
      <c r="MJT481" s="425"/>
      <c r="MJU481" s="425"/>
      <c r="MJV481" s="425"/>
      <c r="MJW481" s="425"/>
      <c r="MJX481" s="425"/>
      <c r="MJY481" s="425"/>
      <c r="MJZ481" s="425"/>
      <c r="MKA481" s="425"/>
      <c r="MKB481" s="425"/>
      <c r="MKC481" s="425"/>
      <c r="MKD481" s="425"/>
      <c r="MKE481" s="425"/>
      <c r="MKF481" s="425"/>
      <c r="MKG481" s="425"/>
      <c r="MKH481" s="425"/>
      <c r="MKI481" s="425"/>
      <c r="MKJ481" s="425"/>
      <c r="MKK481" s="425"/>
      <c r="MKL481" s="425"/>
      <c r="MKM481" s="425"/>
      <c r="MKN481" s="425"/>
      <c r="MKO481" s="425"/>
      <c r="MKP481" s="425"/>
      <c r="MKQ481" s="425"/>
      <c r="MKR481" s="425"/>
      <c r="MKS481" s="425"/>
      <c r="MKT481" s="425"/>
      <c r="MKU481" s="425"/>
      <c r="MKV481" s="425"/>
      <c r="MKW481" s="425"/>
      <c r="MKX481" s="425"/>
      <c r="MKY481" s="425"/>
      <c r="MKZ481" s="425"/>
      <c r="MLA481" s="425"/>
      <c r="MLB481" s="425"/>
      <c r="MLC481" s="425"/>
      <c r="MLD481" s="425"/>
      <c r="MLE481" s="425"/>
      <c r="MLF481" s="425"/>
      <c r="MLG481" s="425"/>
      <c r="MLH481" s="425"/>
      <c r="MLI481" s="425"/>
      <c r="MLJ481" s="425"/>
      <c r="MLK481" s="425"/>
      <c r="MLL481" s="425"/>
      <c r="MLM481" s="425"/>
      <c r="MLN481" s="425"/>
      <c r="MLO481" s="425"/>
      <c r="MLP481" s="425"/>
      <c r="MLQ481" s="425"/>
      <c r="MLR481" s="425"/>
      <c r="MLS481" s="425"/>
      <c r="MLT481" s="425"/>
      <c r="MLU481" s="425"/>
      <c r="MLV481" s="425"/>
      <c r="MLW481" s="425"/>
      <c r="MLX481" s="425"/>
      <c r="MLY481" s="425"/>
      <c r="MLZ481" s="425"/>
      <c r="MMA481" s="425"/>
      <c r="MMB481" s="425"/>
      <c r="MMC481" s="425"/>
      <c r="MMD481" s="425"/>
      <c r="MME481" s="425"/>
      <c r="MMF481" s="425"/>
      <c r="MMG481" s="425"/>
      <c r="MMH481" s="425"/>
      <c r="MMI481" s="425"/>
      <c r="MMJ481" s="425"/>
      <c r="MMK481" s="425"/>
      <c r="MML481" s="425"/>
      <c r="MMM481" s="425"/>
      <c r="MMN481" s="425"/>
      <c r="MMO481" s="425"/>
      <c r="MMP481" s="425"/>
      <c r="MMQ481" s="425"/>
      <c r="MMR481" s="425"/>
      <c r="MMS481" s="425"/>
      <c r="MMT481" s="425"/>
      <c r="MMU481" s="425"/>
      <c r="MMV481" s="425"/>
      <c r="MMW481" s="425"/>
      <c r="MMX481" s="425"/>
      <c r="MMY481" s="425"/>
      <c r="MMZ481" s="425"/>
      <c r="MNA481" s="425"/>
      <c r="MNB481" s="425"/>
      <c r="MNC481" s="425"/>
      <c r="MND481" s="425"/>
      <c r="MNE481" s="425"/>
      <c r="MNF481" s="425"/>
      <c r="MNG481" s="425"/>
      <c r="MNH481" s="425"/>
      <c r="MNI481" s="425"/>
      <c r="MNJ481" s="425"/>
      <c r="MNK481" s="425"/>
      <c r="MNL481" s="425"/>
      <c r="MNM481" s="425"/>
      <c r="MNN481" s="425"/>
      <c r="MNO481" s="425"/>
      <c r="MNP481" s="425"/>
      <c r="MNQ481" s="425"/>
      <c r="MNR481" s="425"/>
      <c r="MNS481" s="425"/>
      <c r="MNT481" s="425"/>
      <c r="MNU481" s="425"/>
      <c r="MNV481" s="425"/>
      <c r="MNW481" s="425"/>
      <c r="MNX481" s="425"/>
      <c r="MNY481" s="425"/>
      <c r="MNZ481" s="425"/>
      <c r="MOA481" s="425"/>
      <c r="MOB481" s="425"/>
      <c r="MOC481" s="425"/>
      <c r="MOD481" s="425"/>
      <c r="MOE481" s="425"/>
      <c r="MOF481" s="425"/>
      <c r="MOG481" s="425"/>
      <c r="MOH481" s="425"/>
      <c r="MOI481" s="425"/>
      <c r="MOJ481" s="425"/>
      <c r="MOK481" s="425"/>
      <c r="MOL481" s="425"/>
      <c r="MOM481" s="425"/>
      <c r="MON481" s="425"/>
      <c r="MOO481" s="425"/>
      <c r="MOP481" s="425"/>
      <c r="MOQ481" s="425"/>
      <c r="MOR481" s="425"/>
      <c r="MOS481" s="425"/>
      <c r="MOT481" s="425"/>
      <c r="MOU481" s="425"/>
      <c r="MOV481" s="425"/>
      <c r="MOW481" s="425"/>
      <c r="MOX481" s="425"/>
      <c r="MOY481" s="425"/>
      <c r="MOZ481" s="425"/>
      <c r="MPA481" s="425"/>
      <c r="MPB481" s="425"/>
      <c r="MPC481" s="425"/>
      <c r="MPD481" s="425"/>
      <c r="MPE481" s="425"/>
      <c r="MPF481" s="425"/>
      <c r="MPG481" s="425"/>
      <c r="MPH481" s="425"/>
      <c r="MPI481" s="425"/>
      <c r="MPJ481" s="425"/>
      <c r="MPK481" s="425"/>
      <c r="MPL481" s="425"/>
      <c r="MPM481" s="425"/>
      <c r="MPN481" s="425"/>
      <c r="MPO481" s="425"/>
      <c r="MPP481" s="425"/>
      <c r="MPQ481" s="425"/>
      <c r="MPR481" s="425"/>
      <c r="MPS481" s="425"/>
      <c r="MPT481" s="425"/>
      <c r="MPU481" s="425"/>
      <c r="MPV481" s="425"/>
      <c r="MPW481" s="425"/>
      <c r="MPX481" s="425"/>
      <c r="MPY481" s="425"/>
      <c r="MPZ481" s="425"/>
      <c r="MQA481" s="425"/>
      <c r="MQB481" s="425"/>
      <c r="MQC481" s="425"/>
      <c r="MQD481" s="425"/>
      <c r="MQE481" s="425"/>
      <c r="MQF481" s="425"/>
      <c r="MQG481" s="425"/>
      <c r="MQH481" s="425"/>
      <c r="MQI481" s="425"/>
      <c r="MQJ481" s="425"/>
      <c r="MQK481" s="425"/>
      <c r="MQL481" s="425"/>
      <c r="MQM481" s="425"/>
      <c r="MQN481" s="425"/>
      <c r="MQO481" s="425"/>
      <c r="MQP481" s="425"/>
      <c r="MQQ481" s="425"/>
      <c r="MQR481" s="425"/>
      <c r="MQS481" s="425"/>
      <c r="MQT481" s="425"/>
      <c r="MQU481" s="425"/>
      <c r="MQV481" s="425"/>
      <c r="MQW481" s="425"/>
      <c r="MQX481" s="425"/>
      <c r="MQY481" s="425"/>
      <c r="MQZ481" s="425"/>
      <c r="MRA481" s="425"/>
      <c r="MRB481" s="425"/>
      <c r="MRC481" s="425"/>
      <c r="MRD481" s="425"/>
      <c r="MRE481" s="425"/>
      <c r="MRF481" s="425"/>
      <c r="MRG481" s="425"/>
      <c r="MRH481" s="425"/>
      <c r="MRI481" s="425"/>
      <c r="MRJ481" s="425"/>
      <c r="MRK481" s="425"/>
      <c r="MRL481" s="425"/>
      <c r="MRM481" s="425"/>
      <c r="MRN481" s="425"/>
      <c r="MRO481" s="425"/>
      <c r="MRP481" s="425"/>
      <c r="MRQ481" s="425"/>
      <c r="MRR481" s="425"/>
      <c r="MRS481" s="425"/>
      <c r="MRT481" s="425"/>
      <c r="MRU481" s="425"/>
      <c r="MRV481" s="425"/>
      <c r="MRW481" s="425"/>
      <c r="MRX481" s="425"/>
      <c r="MRY481" s="425"/>
      <c r="MRZ481" s="425"/>
      <c r="MSA481" s="425"/>
      <c r="MSB481" s="425"/>
      <c r="MSC481" s="425"/>
      <c r="MSD481" s="425"/>
      <c r="MSE481" s="425"/>
      <c r="MSF481" s="425"/>
      <c r="MSG481" s="425"/>
      <c r="MSH481" s="425"/>
      <c r="MSI481" s="425"/>
      <c r="MSJ481" s="425"/>
      <c r="MSK481" s="425"/>
      <c r="MSL481" s="425"/>
      <c r="MSM481" s="425"/>
      <c r="MSN481" s="425"/>
      <c r="MSO481" s="425"/>
      <c r="MSP481" s="425"/>
      <c r="MSQ481" s="425"/>
      <c r="MSR481" s="425"/>
      <c r="MSS481" s="425"/>
      <c r="MST481" s="425"/>
      <c r="MSU481" s="425"/>
      <c r="MSV481" s="425"/>
      <c r="MSW481" s="425"/>
      <c r="MSX481" s="425"/>
      <c r="MSY481" s="425"/>
      <c r="MSZ481" s="425"/>
      <c r="MTA481" s="425"/>
      <c r="MTB481" s="425"/>
      <c r="MTC481" s="425"/>
      <c r="MTD481" s="425"/>
      <c r="MTE481" s="425"/>
      <c r="MTF481" s="425"/>
      <c r="MTG481" s="425"/>
      <c r="MTH481" s="425"/>
      <c r="MTI481" s="425"/>
      <c r="MTJ481" s="425"/>
      <c r="MTK481" s="425"/>
      <c r="MTL481" s="425"/>
      <c r="MTM481" s="425"/>
      <c r="MTN481" s="425"/>
      <c r="MTO481" s="425"/>
      <c r="MTP481" s="425"/>
      <c r="MTQ481" s="425"/>
      <c r="MTR481" s="425"/>
      <c r="MTS481" s="425"/>
      <c r="MTT481" s="425"/>
      <c r="MTU481" s="425"/>
      <c r="MTV481" s="425"/>
      <c r="MTW481" s="425"/>
      <c r="MTX481" s="425"/>
      <c r="MTY481" s="425"/>
      <c r="MTZ481" s="425"/>
      <c r="MUA481" s="425"/>
      <c r="MUB481" s="425"/>
      <c r="MUC481" s="425"/>
      <c r="MUD481" s="425"/>
      <c r="MUE481" s="425"/>
      <c r="MUF481" s="425"/>
      <c r="MUG481" s="425"/>
      <c r="MUH481" s="425"/>
      <c r="MUI481" s="425"/>
      <c r="MUJ481" s="425"/>
      <c r="MUK481" s="425"/>
      <c r="MUL481" s="425"/>
      <c r="MUM481" s="425"/>
      <c r="MUN481" s="425"/>
      <c r="MUO481" s="425"/>
      <c r="MUP481" s="425"/>
      <c r="MUQ481" s="425"/>
      <c r="MUR481" s="425"/>
      <c r="MUS481" s="425"/>
      <c r="MUT481" s="425"/>
      <c r="MUU481" s="425"/>
      <c r="MUV481" s="425"/>
      <c r="MUW481" s="425"/>
      <c r="MUX481" s="425"/>
      <c r="MUY481" s="425"/>
      <c r="MUZ481" s="425"/>
      <c r="MVA481" s="425"/>
      <c r="MVB481" s="425"/>
      <c r="MVC481" s="425"/>
      <c r="MVD481" s="425"/>
      <c r="MVE481" s="425"/>
      <c r="MVF481" s="425"/>
      <c r="MVG481" s="425"/>
      <c r="MVH481" s="425"/>
      <c r="MVI481" s="425"/>
      <c r="MVJ481" s="425"/>
      <c r="MVK481" s="425"/>
      <c r="MVL481" s="425"/>
      <c r="MVM481" s="425"/>
      <c r="MVN481" s="425"/>
      <c r="MVO481" s="425"/>
      <c r="MVP481" s="425"/>
      <c r="MVQ481" s="425"/>
      <c r="MVR481" s="425"/>
      <c r="MVS481" s="425"/>
      <c r="MVT481" s="425"/>
      <c r="MVU481" s="425"/>
      <c r="MVV481" s="425"/>
      <c r="MVW481" s="425"/>
      <c r="MVX481" s="425"/>
      <c r="MVY481" s="425"/>
      <c r="MVZ481" s="425"/>
      <c r="MWA481" s="425"/>
      <c r="MWB481" s="425"/>
      <c r="MWC481" s="425"/>
      <c r="MWD481" s="425"/>
      <c r="MWE481" s="425"/>
      <c r="MWF481" s="425"/>
      <c r="MWG481" s="425"/>
      <c r="MWH481" s="425"/>
      <c r="MWI481" s="425"/>
      <c r="MWJ481" s="425"/>
      <c r="MWK481" s="425"/>
      <c r="MWL481" s="425"/>
      <c r="MWM481" s="425"/>
      <c r="MWN481" s="425"/>
      <c r="MWO481" s="425"/>
      <c r="MWP481" s="425"/>
      <c r="MWQ481" s="425"/>
      <c r="MWR481" s="425"/>
      <c r="MWS481" s="425"/>
      <c r="MWT481" s="425"/>
      <c r="MWU481" s="425"/>
      <c r="MWV481" s="425"/>
      <c r="MWW481" s="425"/>
      <c r="MWX481" s="425"/>
      <c r="MWY481" s="425"/>
      <c r="MWZ481" s="425"/>
      <c r="MXA481" s="425"/>
      <c r="MXB481" s="425"/>
      <c r="MXC481" s="425"/>
      <c r="MXD481" s="425"/>
      <c r="MXE481" s="425"/>
      <c r="MXF481" s="425"/>
      <c r="MXG481" s="425"/>
      <c r="MXH481" s="425"/>
      <c r="MXI481" s="425"/>
      <c r="MXJ481" s="425"/>
      <c r="MXK481" s="425"/>
      <c r="MXL481" s="425"/>
      <c r="MXM481" s="425"/>
      <c r="MXN481" s="425"/>
      <c r="MXO481" s="425"/>
      <c r="MXP481" s="425"/>
      <c r="MXQ481" s="425"/>
      <c r="MXR481" s="425"/>
      <c r="MXS481" s="425"/>
      <c r="MXT481" s="425"/>
      <c r="MXU481" s="425"/>
      <c r="MXV481" s="425"/>
      <c r="MXW481" s="425"/>
      <c r="MXX481" s="425"/>
      <c r="MXY481" s="425"/>
      <c r="MXZ481" s="425"/>
      <c r="MYA481" s="425"/>
      <c r="MYB481" s="425"/>
      <c r="MYC481" s="425"/>
      <c r="MYD481" s="425"/>
      <c r="MYE481" s="425"/>
      <c r="MYF481" s="425"/>
      <c r="MYG481" s="425"/>
      <c r="MYH481" s="425"/>
      <c r="MYI481" s="425"/>
      <c r="MYJ481" s="425"/>
      <c r="MYK481" s="425"/>
      <c r="MYL481" s="425"/>
      <c r="MYM481" s="425"/>
      <c r="MYN481" s="425"/>
      <c r="MYO481" s="425"/>
      <c r="MYP481" s="425"/>
      <c r="MYQ481" s="425"/>
      <c r="MYR481" s="425"/>
      <c r="MYS481" s="425"/>
      <c r="MYT481" s="425"/>
      <c r="MYU481" s="425"/>
      <c r="MYV481" s="425"/>
      <c r="MYW481" s="425"/>
      <c r="MYX481" s="425"/>
      <c r="MYY481" s="425"/>
      <c r="MYZ481" s="425"/>
      <c r="MZA481" s="425"/>
      <c r="MZB481" s="425"/>
      <c r="MZC481" s="425"/>
      <c r="MZD481" s="425"/>
      <c r="MZE481" s="425"/>
      <c r="MZF481" s="425"/>
      <c r="MZG481" s="425"/>
      <c r="MZH481" s="425"/>
      <c r="MZI481" s="425"/>
      <c r="MZJ481" s="425"/>
      <c r="MZK481" s="425"/>
      <c r="MZL481" s="425"/>
      <c r="MZM481" s="425"/>
      <c r="MZN481" s="425"/>
      <c r="MZO481" s="425"/>
      <c r="MZP481" s="425"/>
      <c r="MZQ481" s="425"/>
      <c r="MZR481" s="425"/>
      <c r="MZS481" s="425"/>
      <c r="MZT481" s="425"/>
      <c r="MZU481" s="425"/>
      <c r="MZV481" s="425"/>
      <c r="MZW481" s="425"/>
      <c r="MZX481" s="425"/>
      <c r="MZY481" s="425"/>
      <c r="MZZ481" s="425"/>
      <c r="NAA481" s="425"/>
      <c r="NAB481" s="425"/>
      <c r="NAC481" s="425"/>
      <c r="NAD481" s="425"/>
      <c r="NAE481" s="425"/>
      <c r="NAF481" s="425"/>
      <c r="NAG481" s="425"/>
      <c r="NAH481" s="425"/>
      <c r="NAI481" s="425"/>
      <c r="NAJ481" s="425"/>
      <c r="NAK481" s="425"/>
      <c r="NAL481" s="425"/>
      <c r="NAM481" s="425"/>
      <c r="NAN481" s="425"/>
      <c r="NAO481" s="425"/>
      <c r="NAP481" s="425"/>
      <c r="NAQ481" s="425"/>
      <c r="NAR481" s="425"/>
      <c r="NAS481" s="425"/>
      <c r="NAT481" s="425"/>
      <c r="NAU481" s="425"/>
      <c r="NAV481" s="425"/>
      <c r="NAW481" s="425"/>
      <c r="NAX481" s="425"/>
      <c r="NAY481" s="425"/>
      <c r="NAZ481" s="425"/>
      <c r="NBA481" s="425"/>
      <c r="NBB481" s="425"/>
      <c r="NBC481" s="425"/>
      <c r="NBD481" s="425"/>
      <c r="NBE481" s="425"/>
      <c r="NBF481" s="425"/>
      <c r="NBG481" s="425"/>
      <c r="NBH481" s="425"/>
      <c r="NBI481" s="425"/>
      <c r="NBJ481" s="425"/>
      <c r="NBK481" s="425"/>
      <c r="NBL481" s="425"/>
      <c r="NBM481" s="425"/>
      <c r="NBN481" s="425"/>
      <c r="NBO481" s="425"/>
      <c r="NBP481" s="425"/>
      <c r="NBQ481" s="425"/>
      <c r="NBR481" s="425"/>
      <c r="NBS481" s="425"/>
      <c r="NBT481" s="425"/>
      <c r="NBU481" s="425"/>
      <c r="NBV481" s="425"/>
      <c r="NBW481" s="425"/>
      <c r="NBX481" s="425"/>
      <c r="NBY481" s="425"/>
      <c r="NBZ481" s="425"/>
      <c r="NCA481" s="425"/>
      <c r="NCB481" s="425"/>
      <c r="NCC481" s="425"/>
      <c r="NCD481" s="425"/>
      <c r="NCE481" s="425"/>
      <c r="NCF481" s="425"/>
      <c r="NCG481" s="425"/>
      <c r="NCH481" s="425"/>
      <c r="NCI481" s="425"/>
      <c r="NCJ481" s="425"/>
      <c r="NCK481" s="425"/>
      <c r="NCL481" s="425"/>
      <c r="NCM481" s="425"/>
      <c r="NCN481" s="425"/>
      <c r="NCO481" s="425"/>
      <c r="NCP481" s="425"/>
      <c r="NCQ481" s="425"/>
      <c r="NCR481" s="425"/>
      <c r="NCS481" s="425"/>
      <c r="NCT481" s="425"/>
      <c r="NCU481" s="425"/>
      <c r="NCV481" s="425"/>
      <c r="NCW481" s="425"/>
      <c r="NCX481" s="425"/>
      <c r="NCY481" s="425"/>
      <c r="NCZ481" s="425"/>
      <c r="NDA481" s="425"/>
      <c r="NDB481" s="425"/>
      <c r="NDC481" s="425"/>
      <c r="NDD481" s="425"/>
      <c r="NDE481" s="425"/>
      <c r="NDF481" s="425"/>
      <c r="NDG481" s="425"/>
      <c r="NDH481" s="425"/>
      <c r="NDI481" s="425"/>
      <c r="NDJ481" s="425"/>
      <c r="NDK481" s="425"/>
      <c r="NDL481" s="425"/>
      <c r="NDM481" s="425"/>
      <c r="NDN481" s="425"/>
      <c r="NDO481" s="425"/>
      <c r="NDP481" s="425"/>
      <c r="NDQ481" s="425"/>
      <c r="NDR481" s="425"/>
      <c r="NDS481" s="425"/>
      <c r="NDT481" s="425"/>
      <c r="NDU481" s="425"/>
      <c r="NDV481" s="425"/>
      <c r="NDW481" s="425"/>
      <c r="NDX481" s="425"/>
      <c r="NDY481" s="425"/>
      <c r="NDZ481" s="425"/>
      <c r="NEA481" s="425"/>
      <c r="NEB481" s="425"/>
      <c r="NEC481" s="425"/>
      <c r="NED481" s="425"/>
      <c r="NEE481" s="425"/>
      <c r="NEF481" s="425"/>
      <c r="NEG481" s="425"/>
      <c r="NEH481" s="425"/>
      <c r="NEI481" s="425"/>
      <c r="NEJ481" s="425"/>
      <c r="NEK481" s="425"/>
      <c r="NEL481" s="425"/>
      <c r="NEM481" s="425"/>
      <c r="NEN481" s="425"/>
      <c r="NEO481" s="425"/>
      <c r="NEP481" s="425"/>
      <c r="NEQ481" s="425"/>
      <c r="NER481" s="425"/>
      <c r="NES481" s="425"/>
      <c r="NET481" s="425"/>
      <c r="NEU481" s="425"/>
      <c r="NEV481" s="425"/>
      <c r="NEW481" s="425"/>
      <c r="NEX481" s="425"/>
      <c r="NEY481" s="425"/>
      <c r="NEZ481" s="425"/>
      <c r="NFA481" s="425"/>
      <c r="NFB481" s="425"/>
      <c r="NFC481" s="425"/>
      <c r="NFD481" s="425"/>
      <c r="NFE481" s="425"/>
      <c r="NFF481" s="425"/>
      <c r="NFG481" s="425"/>
      <c r="NFH481" s="425"/>
      <c r="NFI481" s="425"/>
      <c r="NFJ481" s="425"/>
      <c r="NFK481" s="425"/>
      <c r="NFL481" s="425"/>
      <c r="NFM481" s="425"/>
      <c r="NFN481" s="425"/>
      <c r="NFO481" s="425"/>
      <c r="NFP481" s="425"/>
      <c r="NFQ481" s="425"/>
      <c r="NFR481" s="425"/>
      <c r="NFS481" s="425"/>
      <c r="NFT481" s="425"/>
      <c r="NFU481" s="425"/>
      <c r="NFV481" s="425"/>
      <c r="NFW481" s="425"/>
      <c r="NFX481" s="425"/>
      <c r="NFY481" s="425"/>
      <c r="NFZ481" s="425"/>
      <c r="NGA481" s="425"/>
      <c r="NGB481" s="425"/>
      <c r="NGC481" s="425"/>
      <c r="NGD481" s="425"/>
      <c r="NGE481" s="425"/>
      <c r="NGF481" s="425"/>
      <c r="NGG481" s="425"/>
      <c r="NGH481" s="425"/>
      <c r="NGI481" s="425"/>
      <c r="NGJ481" s="425"/>
      <c r="NGK481" s="425"/>
      <c r="NGL481" s="425"/>
      <c r="NGM481" s="425"/>
      <c r="NGN481" s="425"/>
      <c r="NGO481" s="425"/>
      <c r="NGP481" s="425"/>
      <c r="NGQ481" s="425"/>
      <c r="NGR481" s="425"/>
      <c r="NGS481" s="425"/>
      <c r="NGT481" s="425"/>
      <c r="NGU481" s="425"/>
      <c r="NGV481" s="425"/>
      <c r="NGW481" s="425"/>
      <c r="NGX481" s="425"/>
      <c r="NGY481" s="425"/>
      <c r="NGZ481" s="425"/>
      <c r="NHA481" s="425"/>
      <c r="NHB481" s="425"/>
      <c r="NHC481" s="425"/>
      <c r="NHD481" s="425"/>
      <c r="NHE481" s="425"/>
      <c r="NHF481" s="425"/>
      <c r="NHG481" s="425"/>
      <c r="NHH481" s="425"/>
      <c r="NHI481" s="425"/>
      <c r="NHJ481" s="425"/>
      <c r="NHK481" s="425"/>
      <c r="NHL481" s="425"/>
      <c r="NHM481" s="425"/>
      <c r="NHN481" s="425"/>
      <c r="NHO481" s="425"/>
      <c r="NHP481" s="425"/>
      <c r="NHQ481" s="425"/>
      <c r="NHR481" s="425"/>
      <c r="NHS481" s="425"/>
      <c r="NHT481" s="425"/>
      <c r="NHU481" s="425"/>
      <c r="NHV481" s="425"/>
      <c r="NHW481" s="425"/>
      <c r="NHX481" s="425"/>
      <c r="NHY481" s="425"/>
      <c r="NHZ481" s="425"/>
      <c r="NIA481" s="425"/>
      <c r="NIB481" s="425"/>
      <c r="NIC481" s="425"/>
      <c r="NID481" s="425"/>
      <c r="NIE481" s="425"/>
      <c r="NIF481" s="425"/>
      <c r="NIG481" s="425"/>
      <c r="NIH481" s="425"/>
      <c r="NII481" s="425"/>
      <c r="NIJ481" s="425"/>
      <c r="NIK481" s="425"/>
      <c r="NIL481" s="425"/>
      <c r="NIM481" s="425"/>
      <c r="NIN481" s="425"/>
      <c r="NIO481" s="425"/>
      <c r="NIP481" s="425"/>
      <c r="NIQ481" s="425"/>
      <c r="NIR481" s="425"/>
      <c r="NIS481" s="425"/>
      <c r="NIT481" s="425"/>
      <c r="NIU481" s="425"/>
      <c r="NIV481" s="425"/>
      <c r="NIW481" s="425"/>
      <c r="NIX481" s="425"/>
      <c r="NIY481" s="425"/>
      <c r="NIZ481" s="425"/>
      <c r="NJA481" s="425"/>
      <c r="NJB481" s="425"/>
      <c r="NJC481" s="425"/>
      <c r="NJD481" s="425"/>
      <c r="NJE481" s="425"/>
      <c r="NJF481" s="425"/>
      <c r="NJG481" s="425"/>
      <c r="NJH481" s="425"/>
      <c r="NJI481" s="425"/>
      <c r="NJJ481" s="425"/>
      <c r="NJK481" s="425"/>
      <c r="NJL481" s="425"/>
      <c r="NJM481" s="425"/>
      <c r="NJN481" s="425"/>
      <c r="NJO481" s="425"/>
      <c r="NJP481" s="425"/>
      <c r="NJQ481" s="425"/>
      <c r="NJR481" s="425"/>
      <c r="NJS481" s="425"/>
      <c r="NJT481" s="425"/>
      <c r="NJU481" s="425"/>
      <c r="NJV481" s="425"/>
      <c r="NJW481" s="425"/>
      <c r="NJX481" s="425"/>
      <c r="NJY481" s="425"/>
      <c r="NJZ481" s="425"/>
      <c r="NKA481" s="425"/>
      <c r="NKB481" s="425"/>
      <c r="NKC481" s="425"/>
      <c r="NKD481" s="425"/>
      <c r="NKE481" s="425"/>
      <c r="NKF481" s="425"/>
      <c r="NKG481" s="425"/>
      <c r="NKH481" s="425"/>
      <c r="NKI481" s="425"/>
      <c r="NKJ481" s="425"/>
      <c r="NKK481" s="425"/>
      <c r="NKL481" s="425"/>
      <c r="NKM481" s="425"/>
      <c r="NKN481" s="425"/>
      <c r="NKO481" s="425"/>
      <c r="NKP481" s="425"/>
      <c r="NKQ481" s="425"/>
      <c r="NKR481" s="425"/>
      <c r="NKS481" s="425"/>
      <c r="NKT481" s="425"/>
      <c r="NKU481" s="425"/>
      <c r="NKV481" s="425"/>
      <c r="NKW481" s="425"/>
      <c r="NKX481" s="425"/>
      <c r="NKY481" s="425"/>
      <c r="NKZ481" s="425"/>
      <c r="NLA481" s="425"/>
      <c r="NLB481" s="425"/>
      <c r="NLC481" s="425"/>
      <c r="NLD481" s="425"/>
      <c r="NLE481" s="425"/>
      <c r="NLF481" s="425"/>
      <c r="NLG481" s="425"/>
      <c r="NLH481" s="425"/>
      <c r="NLI481" s="425"/>
      <c r="NLJ481" s="425"/>
      <c r="NLK481" s="425"/>
      <c r="NLL481" s="425"/>
      <c r="NLM481" s="425"/>
      <c r="NLN481" s="425"/>
      <c r="NLO481" s="425"/>
      <c r="NLP481" s="425"/>
      <c r="NLQ481" s="425"/>
      <c r="NLR481" s="425"/>
      <c r="NLS481" s="425"/>
      <c r="NLT481" s="425"/>
      <c r="NLU481" s="425"/>
      <c r="NLV481" s="425"/>
      <c r="NLW481" s="425"/>
      <c r="NLX481" s="425"/>
      <c r="NLY481" s="425"/>
      <c r="NLZ481" s="425"/>
      <c r="NMA481" s="425"/>
      <c r="NMB481" s="425"/>
      <c r="NMC481" s="425"/>
      <c r="NMD481" s="425"/>
      <c r="NME481" s="425"/>
      <c r="NMF481" s="425"/>
      <c r="NMG481" s="425"/>
      <c r="NMH481" s="425"/>
      <c r="NMI481" s="425"/>
      <c r="NMJ481" s="425"/>
      <c r="NMK481" s="425"/>
      <c r="NML481" s="425"/>
      <c r="NMM481" s="425"/>
      <c r="NMN481" s="425"/>
      <c r="NMO481" s="425"/>
      <c r="NMP481" s="425"/>
      <c r="NMQ481" s="425"/>
      <c r="NMR481" s="425"/>
      <c r="NMS481" s="425"/>
      <c r="NMT481" s="425"/>
      <c r="NMU481" s="425"/>
      <c r="NMV481" s="425"/>
      <c r="NMW481" s="425"/>
      <c r="NMX481" s="425"/>
      <c r="NMY481" s="425"/>
      <c r="NMZ481" s="425"/>
      <c r="NNA481" s="425"/>
      <c r="NNB481" s="425"/>
      <c r="NNC481" s="425"/>
      <c r="NND481" s="425"/>
      <c r="NNE481" s="425"/>
      <c r="NNF481" s="425"/>
      <c r="NNG481" s="425"/>
      <c r="NNH481" s="425"/>
      <c r="NNI481" s="425"/>
      <c r="NNJ481" s="425"/>
      <c r="NNK481" s="425"/>
      <c r="NNL481" s="425"/>
      <c r="NNM481" s="425"/>
      <c r="NNN481" s="425"/>
      <c r="NNO481" s="425"/>
      <c r="NNP481" s="425"/>
      <c r="NNQ481" s="425"/>
      <c r="NNR481" s="425"/>
      <c r="NNS481" s="425"/>
      <c r="NNT481" s="425"/>
      <c r="NNU481" s="425"/>
      <c r="NNV481" s="425"/>
      <c r="NNW481" s="425"/>
      <c r="NNX481" s="425"/>
      <c r="NNY481" s="425"/>
      <c r="NNZ481" s="425"/>
      <c r="NOA481" s="425"/>
      <c r="NOB481" s="425"/>
      <c r="NOC481" s="425"/>
      <c r="NOD481" s="425"/>
      <c r="NOE481" s="425"/>
      <c r="NOF481" s="425"/>
      <c r="NOG481" s="425"/>
      <c r="NOH481" s="425"/>
      <c r="NOI481" s="425"/>
      <c r="NOJ481" s="425"/>
      <c r="NOK481" s="425"/>
      <c r="NOL481" s="425"/>
      <c r="NOM481" s="425"/>
      <c r="NON481" s="425"/>
      <c r="NOO481" s="425"/>
      <c r="NOP481" s="425"/>
      <c r="NOQ481" s="425"/>
      <c r="NOR481" s="425"/>
      <c r="NOS481" s="425"/>
      <c r="NOT481" s="425"/>
      <c r="NOU481" s="425"/>
      <c r="NOV481" s="425"/>
      <c r="NOW481" s="425"/>
      <c r="NOX481" s="425"/>
      <c r="NOY481" s="425"/>
      <c r="NOZ481" s="425"/>
      <c r="NPA481" s="425"/>
      <c r="NPB481" s="425"/>
      <c r="NPC481" s="425"/>
      <c r="NPD481" s="425"/>
      <c r="NPE481" s="425"/>
      <c r="NPF481" s="425"/>
      <c r="NPG481" s="425"/>
      <c r="NPH481" s="425"/>
      <c r="NPI481" s="425"/>
      <c r="NPJ481" s="425"/>
      <c r="NPK481" s="425"/>
      <c r="NPL481" s="425"/>
      <c r="NPM481" s="425"/>
      <c r="NPN481" s="425"/>
      <c r="NPO481" s="425"/>
      <c r="NPP481" s="425"/>
      <c r="NPQ481" s="425"/>
      <c r="NPR481" s="425"/>
      <c r="NPS481" s="425"/>
      <c r="NPT481" s="425"/>
      <c r="NPU481" s="425"/>
      <c r="NPV481" s="425"/>
      <c r="NPW481" s="425"/>
      <c r="NPX481" s="425"/>
      <c r="NPY481" s="425"/>
      <c r="NPZ481" s="425"/>
      <c r="NQA481" s="425"/>
      <c r="NQB481" s="425"/>
      <c r="NQC481" s="425"/>
      <c r="NQD481" s="425"/>
      <c r="NQE481" s="425"/>
      <c r="NQF481" s="425"/>
      <c r="NQG481" s="425"/>
      <c r="NQH481" s="425"/>
      <c r="NQI481" s="425"/>
      <c r="NQJ481" s="425"/>
      <c r="NQK481" s="425"/>
      <c r="NQL481" s="425"/>
      <c r="NQM481" s="425"/>
      <c r="NQN481" s="425"/>
      <c r="NQO481" s="425"/>
      <c r="NQP481" s="425"/>
      <c r="NQQ481" s="425"/>
      <c r="NQR481" s="425"/>
      <c r="NQS481" s="425"/>
      <c r="NQT481" s="425"/>
      <c r="NQU481" s="425"/>
      <c r="NQV481" s="425"/>
      <c r="NQW481" s="425"/>
      <c r="NQX481" s="425"/>
      <c r="NQY481" s="425"/>
      <c r="NQZ481" s="425"/>
      <c r="NRA481" s="425"/>
      <c r="NRB481" s="425"/>
      <c r="NRC481" s="425"/>
      <c r="NRD481" s="425"/>
      <c r="NRE481" s="425"/>
      <c r="NRF481" s="425"/>
      <c r="NRG481" s="425"/>
      <c r="NRH481" s="425"/>
      <c r="NRI481" s="425"/>
      <c r="NRJ481" s="425"/>
      <c r="NRK481" s="425"/>
      <c r="NRL481" s="425"/>
      <c r="NRM481" s="425"/>
      <c r="NRN481" s="425"/>
      <c r="NRO481" s="425"/>
      <c r="NRP481" s="425"/>
      <c r="NRQ481" s="425"/>
      <c r="NRR481" s="425"/>
      <c r="NRS481" s="425"/>
      <c r="NRT481" s="425"/>
      <c r="NRU481" s="425"/>
      <c r="NRV481" s="425"/>
      <c r="NRW481" s="425"/>
      <c r="NRX481" s="425"/>
      <c r="NRY481" s="425"/>
      <c r="NRZ481" s="425"/>
      <c r="NSA481" s="425"/>
      <c r="NSB481" s="425"/>
      <c r="NSC481" s="425"/>
      <c r="NSD481" s="425"/>
      <c r="NSE481" s="425"/>
      <c r="NSF481" s="425"/>
      <c r="NSG481" s="425"/>
      <c r="NSH481" s="425"/>
      <c r="NSI481" s="425"/>
      <c r="NSJ481" s="425"/>
      <c r="NSK481" s="425"/>
      <c r="NSL481" s="425"/>
      <c r="NSM481" s="425"/>
      <c r="NSN481" s="425"/>
      <c r="NSO481" s="425"/>
      <c r="NSP481" s="425"/>
      <c r="NSQ481" s="425"/>
      <c r="NSR481" s="425"/>
      <c r="NSS481" s="425"/>
      <c r="NST481" s="425"/>
      <c r="NSU481" s="425"/>
      <c r="NSV481" s="425"/>
      <c r="NSW481" s="425"/>
      <c r="NSX481" s="425"/>
      <c r="NSY481" s="425"/>
      <c r="NSZ481" s="425"/>
      <c r="NTA481" s="425"/>
      <c r="NTB481" s="425"/>
      <c r="NTC481" s="425"/>
      <c r="NTD481" s="425"/>
      <c r="NTE481" s="425"/>
      <c r="NTF481" s="425"/>
      <c r="NTG481" s="425"/>
      <c r="NTH481" s="425"/>
      <c r="NTI481" s="425"/>
      <c r="NTJ481" s="425"/>
      <c r="NTK481" s="425"/>
      <c r="NTL481" s="425"/>
      <c r="NTM481" s="425"/>
      <c r="NTN481" s="425"/>
      <c r="NTO481" s="425"/>
      <c r="NTP481" s="425"/>
      <c r="NTQ481" s="425"/>
      <c r="NTR481" s="425"/>
      <c r="NTS481" s="425"/>
      <c r="NTT481" s="425"/>
      <c r="NTU481" s="425"/>
      <c r="NTV481" s="425"/>
      <c r="NTW481" s="425"/>
      <c r="NTX481" s="425"/>
      <c r="NTY481" s="425"/>
      <c r="NTZ481" s="425"/>
      <c r="NUA481" s="425"/>
      <c r="NUB481" s="425"/>
      <c r="NUC481" s="425"/>
      <c r="NUD481" s="425"/>
      <c r="NUE481" s="425"/>
      <c r="NUF481" s="425"/>
      <c r="NUG481" s="425"/>
      <c r="NUH481" s="425"/>
      <c r="NUI481" s="425"/>
      <c r="NUJ481" s="425"/>
      <c r="NUK481" s="425"/>
      <c r="NUL481" s="425"/>
      <c r="NUM481" s="425"/>
      <c r="NUN481" s="425"/>
      <c r="NUO481" s="425"/>
      <c r="NUP481" s="425"/>
      <c r="NUQ481" s="425"/>
      <c r="NUR481" s="425"/>
      <c r="NUS481" s="425"/>
      <c r="NUT481" s="425"/>
      <c r="NUU481" s="425"/>
      <c r="NUV481" s="425"/>
      <c r="NUW481" s="425"/>
      <c r="NUX481" s="425"/>
      <c r="NUY481" s="425"/>
      <c r="NUZ481" s="425"/>
      <c r="NVA481" s="425"/>
      <c r="NVB481" s="425"/>
      <c r="NVC481" s="425"/>
      <c r="NVD481" s="425"/>
      <c r="NVE481" s="425"/>
      <c r="NVF481" s="425"/>
      <c r="NVG481" s="425"/>
      <c r="NVH481" s="425"/>
      <c r="NVI481" s="425"/>
      <c r="NVJ481" s="425"/>
      <c r="NVK481" s="425"/>
      <c r="NVL481" s="425"/>
      <c r="NVM481" s="425"/>
      <c r="NVN481" s="425"/>
      <c r="NVO481" s="425"/>
      <c r="NVP481" s="425"/>
      <c r="NVQ481" s="425"/>
      <c r="NVR481" s="425"/>
      <c r="NVS481" s="425"/>
      <c r="NVT481" s="425"/>
      <c r="NVU481" s="425"/>
      <c r="NVV481" s="425"/>
      <c r="NVW481" s="425"/>
      <c r="NVX481" s="425"/>
      <c r="NVY481" s="425"/>
      <c r="NVZ481" s="425"/>
      <c r="NWA481" s="425"/>
      <c r="NWB481" s="425"/>
      <c r="NWC481" s="425"/>
      <c r="NWD481" s="425"/>
      <c r="NWE481" s="425"/>
      <c r="NWF481" s="425"/>
      <c r="NWG481" s="425"/>
      <c r="NWH481" s="425"/>
      <c r="NWI481" s="425"/>
      <c r="NWJ481" s="425"/>
      <c r="NWK481" s="425"/>
      <c r="NWL481" s="425"/>
      <c r="NWM481" s="425"/>
      <c r="NWN481" s="425"/>
      <c r="NWO481" s="425"/>
      <c r="NWP481" s="425"/>
      <c r="NWQ481" s="425"/>
      <c r="NWR481" s="425"/>
      <c r="NWS481" s="425"/>
      <c r="NWT481" s="425"/>
      <c r="NWU481" s="425"/>
      <c r="NWV481" s="425"/>
      <c r="NWW481" s="425"/>
      <c r="NWX481" s="425"/>
      <c r="NWY481" s="425"/>
      <c r="NWZ481" s="425"/>
      <c r="NXA481" s="425"/>
      <c r="NXB481" s="425"/>
      <c r="NXC481" s="425"/>
      <c r="NXD481" s="425"/>
      <c r="NXE481" s="425"/>
      <c r="NXF481" s="425"/>
      <c r="NXG481" s="425"/>
      <c r="NXH481" s="425"/>
      <c r="NXI481" s="425"/>
      <c r="NXJ481" s="425"/>
      <c r="NXK481" s="425"/>
      <c r="NXL481" s="425"/>
      <c r="NXM481" s="425"/>
      <c r="NXN481" s="425"/>
      <c r="NXO481" s="425"/>
      <c r="NXP481" s="425"/>
      <c r="NXQ481" s="425"/>
      <c r="NXR481" s="425"/>
      <c r="NXS481" s="425"/>
      <c r="NXT481" s="425"/>
      <c r="NXU481" s="425"/>
      <c r="NXV481" s="425"/>
      <c r="NXW481" s="425"/>
      <c r="NXX481" s="425"/>
      <c r="NXY481" s="425"/>
      <c r="NXZ481" s="425"/>
      <c r="NYA481" s="425"/>
      <c r="NYB481" s="425"/>
      <c r="NYC481" s="425"/>
      <c r="NYD481" s="425"/>
      <c r="NYE481" s="425"/>
      <c r="NYF481" s="425"/>
      <c r="NYG481" s="425"/>
      <c r="NYH481" s="425"/>
      <c r="NYI481" s="425"/>
      <c r="NYJ481" s="425"/>
      <c r="NYK481" s="425"/>
      <c r="NYL481" s="425"/>
      <c r="NYM481" s="425"/>
      <c r="NYN481" s="425"/>
      <c r="NYO481" s="425"/>
      <c r="NYP481" s="425"/>
      <c r="NYQ481" s="425"/>
      <c r="NYR481" s="425"/>
      <c r="NYS481" s="425"/>
      <c r="NYT481" s="425"/>
      <c r="NYU481" s="425"/>
      <c r="NYV481" s="425"/>
      <c r="NYW481" s="425"/>
      <c r="NYX481" s="425"/>
      <c r="NYY481" s="425"/>
      <c r="NYZ481" s="425"/>
      <c r="NZA481" s="425"/>
      <c r="NZB481" s="425"/>
      <c r="NZC481" s="425"/>
      <c r="NZD481" s="425"/>
      <c r="NZE481" s="425"/>
      <c r="NZF481" s="425"/>
      <c r="NZG481" s="425"/>
      <c r="NZH481" s="425"/>
      <c r="NZI481" s="425"/>
      <c r="NZJ481" s="425"/>
      <c r="NZK481" s="425"/>
      <c r="NZL481" s="425"/>
      <c r="NZM481" s="425"/>
      <c r="NZN481" s="425"/>
      <c r="NZO481" s="425"/>
      <c r="NZP481" s="425"/>
      <c r="NZQ481" s="425"/>
      <c r="NZR481" s="425"/>
      <c r="NZS481" s="425"/>
      <c r="NZT481" s="425"/>
      <c r="NZU481" s="425"/>
      <c r="NZV481" s="425"/>
      <c r="NZW481" s="425"/>
      <c r="NZX481" s="425"/>
      <c r="NZY481" s="425"/>
      <c r="NZZ481" s="425"/>
      <c r="OAA481" s="425"/>
      <c r="OAB481" s="425"/>
      <c r="OAC481" s="425"/>
      <c r="OAD481" s="425"/>
      <c r="OAE481" s="425"/>
      <c r="OAF481" s="425"/>
      <c r="OAG481" s="425"/>
      <c r="OAH481" s="425"/>
      <c r="OAI481" s="425"/>
      <c r="OAJ481" s="425"/>
      <c r="OAK481" s="425"/>
      <c r="OAL481" s="425"/>
      <c r="OAM481" s="425"/>
      <c r="OAN481" s="425"/>
      <c r="OAO481" s="425"/>
      <c r="OAP481" s="425"/>
      <c r="OAQ481" s="425"/>
      <c r="OAR481" s="425"/>
      <c r="OAS481" s="425"/>
      <c r="OAT481" s="425"/>
      <c r="OAU481" s="425"/>
      <c r="OAV481" s="425"/>
      <c r="OAW481" s="425"/>
      <c r="OAX481" s="425"/>
      <c r="OAY481" s="425"/>
      <c r="OAZ481" s="425"/>
      <c r="OBA481" s="425"/>
      <c r="OBB481" s="425"/>
      <c r="OBC481" s="425"/>
      <c r="OBD481" s="425"/>
      <c r="OBE481" s="425"/>
      <c r="OBF481" s="425"/>
      <c r="OBG481" s="425"/>
      <c r="OBH481" s="425"/>
      <c r="OBI481" s="425"/>
      <c r="OBJ481" s="425"/>
      <c r="OBK481" s="425"/>
      <c r="OBL481" s="425"/>
      <c r="OBM481" s="425"/>
      <c r="OBN481" s="425"/>
      <c r="OBO481" s="425"/>
      <c r="OBP481" s="425"/>
      <c r="OBQ481" s="425"/>
      <c r="OBR481" s="425"/>
      <c r="OBS481" s="425"/>
      <c r="OBT481" s="425"/>
      <c r="OBU481" s="425"/>
      <c r="OBV481" s="425"/>
      <c r="OBW481" s="425"/>
      <c r="OBX481" s="425"/>
      <c r="OBY481" s="425"/>
      <c r="OBZ481" s="425"/>
      <c r="OCA481" s="425"/>
      <c r="OCB481" s="425"/>
      <c r="OCC481" s="425"/>
      <c r="OCD481" s="425"/>
      <c r="OCE481" s="425"/>
      <c r="OCF481" s="425"/>
      <c r="OCG481" s="425"/>
      <c r="OCH481" s="425"/>
      <c r="OCI481" s="425"/>
      <c r="OCJ481" s="425"/>
      <c r="OCK481" s="425"/>
      <c r="OCL481" s="425"/>
      <c r="OCM481" s="425"/>
      <c r="OCN481" s="425"/>
      <c r="OCO481" s="425"/>
      <c r="OCP481" s="425"/>
      <c r="OCQ481" s="425"/>
      <c r="OCR481" s="425"/>
      <c r="OCS481" s="425"/>
      <c r="OCT481" s="425"/>
      <c r="OCU481" s="425"/>
      <c r="OCV481" s="425"/>
      <c r="OCW481" s="425"/>
      <c r="OCX481" s="425"/>
      <c r="OCY481" s="425"/>
      <c r="OCZ481" s="425"/>
      <c r="ODA481" s="425"/>
      <c r="ODB481" s="425"/>
      <c r="ODC481" s="425"/>
      <c r="ODD481" s="425"/>
      <c r="ODE481" s="425"/>
      <c r="ODF481" s="425"/>
      <c r="ODG481" s="425"/>
      <c r="ODH481" s="425"/>
      <c r="ODI481" s="425"/>
      <c r="ODJ481" s="425"/>
      <c r="ODK481" s="425"/>
      <c r="ODL481" s="425"/>
      <c r="ODM481" s="425"/>
      <c r="ODN481" s="425"/>
      <c r="ODO481" s="425"/>
      <c r="ODP481" s="425"/>
      <c r="ODQ481" s="425"/>
      <c r="ODR481" s="425"/>
      <c r="ODS481" s="425"/>
      <c r="ODT481" s="425"/>
      <c r="ODU481" s="425"/>
      <c r="ODV481" s="425"/>
      <c r="ODW481" s="425"/>
      <c r="ODX481" s="425"/>
      <c r="ODY481" s="425"/>
      <c r="ODZ481" s="425"/>
      <c r="OEA481" s="425"/>
      <c r="OEB481" s="425"/>
      <c r="OEC481" s="425"/>
      <c r="OED481" s="425"/>
      <c r="OEE481" s="425"/>
      <c r="OEF481" s="425"/>
      <c r="OEG481" s="425"/>
      <c r="OEH481" s="425"/>
      <c r="OEI481" s="425"/>
      <c r="OEJ481" s="425"/>
      <c r="OEK481" s="425"/>
      <c r="OEL481" s="425"/>
      <c r="OEM481" s="425"/>
      <c r="OEN481" s="425"/>
      <c r="OEO481" s="425"/>
      <c r="OEP481" s="425"/>
      <c r="OEQ481" s="425"/>
      <c r="OER481" s="425"/>
      <c r="OES481" s="425"/>
      <c r="OET481" s="425"/>
      <c r="OEU481" s="425"/>
      <c r="OEV481" s="425"/>
      <c r="OEW481" s="425"/>
      <c r="OEX481" s="425"/>
      <c r="OEY481" s="425"/>
      <c r="OEZ481" s="425"/>
      <c r="OFA481" s="425"/>
      <c r="OFB481" s="425"/>
      <c r="OFC481" s="425"/>
      <c r="OFD481" s="425"/>
      <c r="OFE481" s="425"/>
      <c r="OFF481" s="425"/>
      <c r="OFG481" s="425"/>
      <c r="OFH481" s="425"/>
      <c r="OFI481" s="425"/>
      <c r="OFJ481" s="425"/>
      <c r="OFK481" s="425"/>
      <c r="OFL481" s="425"/>
      <c r="OFM481" s="425"/>
      <c r="OFN481" s="425"/>
      <c r="OFO481" s="425"/>
      <c r="OFP481" s="425"/>
      <c r="OFQ481" s="425"/>
      <c r="OFR481" s="425"/>
      <c r="OFS481" s="425"/>
      <c r="OFT481" s="425"/>
      <c r="OFU481" s="425"/>
      <c r="OFV481" s="425"/>
      <c r="OFW481" s="425"/>
      <c r="OFX481" s="425"/>
      <c r="OFY481" s="425"/>
      <c r="OFZ481" s="425"/>
      <c r="OGA481" s="425"/>
      <c r="OGB481" s="425"/>
      <c r="OGC481" s="425"/>
      <c r="OGD481" s="425"/>
      <c r="OGE481" s="425"/>
      <c r="OGF481" s="425"/>
      <c r="OGG481" s="425"/>
      <c r="OGH481" s="425"/>
      <c r="OGI481" s="425"/>
      <c r="OGJ481" s="425"/>
      <c r="OGK481" s="425"/>
      <c r="OGL481" s="425"/>
      <c r="OGM481" s="425"/>
      <c r="OGN481" s="425"/>
      <c r="OGO481" s="425"/>
      <c r="OGP481" s="425"/>
      <c r="OGQ481" s="425"/>
      <c r="OGR481" s="425"/>
      <c r="OGS481" s="425"/>
      <c r="OGT481" s="425"/>
      <c r="OGU481" s="425"/>
      <c r="OGV481" s="425"/>
      <c r="OGW481" s="425"/>
      <c r="OGX481" s="425"/>
      <c r="OGY481" s="425"/>
      <c r="OGZ481" s="425"/>
      <c r="OHA481" s="425"/>
      <c r="OHB481" s="425"/>
      <c r="OHC481" s="425"/>
      <c r="OHD481" s="425"/>
      <c r="OHE481" s="425"/>
      <c r="OHF481" s="425"/>
      <c r="OHG481" s="425"/>
      <c r="OHH481" s="425"/>
      <c r="OHI481" s="425"/>
      <c r="OHJ481" s="425"/>
      <c r="OHK481" s="425"/>
      <c r="OHL481" s="425"/>
      <c r="OHM481" s="425"/>
      <c r="OHN481" s="425"/>
      <c r="OHO481" s="425"/>
      <c r="OHP481" s="425"/>
      <c r="OHQ481" s="425"/>
      <c r="OHR481" s="425"/>
      <c r="OHS481" s="425"/>
      <c r="OHT481" s="425"/>
      <c r="OHU481" s="425"/>
      <c r="OHV481" s="425"/>
      <c r="OHW481" s="425"/>
      <c r="OHX481" s="425"/>
      <c r="OHY481" s="425"/>
      <c r="OHZ481" s="425"/>
      <c r="OIA481" s="425"/>
      <c r="OIB481" s="425"/>
      <c r="OIC481" s="425"/>
      <c r="OID481" s="425"/>
      <c r="OIE481" s="425"/>
      <c r="OIF481" s="425"/>
      <c r="OIG481" s="425"/>
      <c r="OIH481" s="425"/>
      <c r="OII481" s="425"/>
      <c r="OIJ481" s="425"/>
      <c r="OIK481" s="425"/>
      <c r="OIL481" s="425"/>
      <c r="OIM481" s="425"/>
      <c r="OIN481" s="425"/>
      <c r="OIO481" s="425"/>
      <c r="OIP481" s="425"/>
      <c r="OIQ481" s="425"/>
      <c r="OIR481" s="425"/>
      <c r="OIS481" s="425"/>
      <c r="OIT481" s="425"/>
      <c r="OIU481" s="425"/>
      <c r="OIV481" s="425"/>
      <c r="OIW481" s="425"/>
      <c r="OIX481" s="425"/>
      <c r="OIY481" s="425"/>
      <c r="OIZ481" s="425"/>
      <c r="OJA481" s="425"/>
      <c r="OJB481" s="425"/>
      <c r="OJC481" s="425"/>
      <c r="OJD481" s="425"/>
      <c r="OJE481" s="425"/>
      <c r="OJF481" s="425"/>
      <c r="OJG481" s="425"/>
      <c r="OJH481" s="425"/>
      <c r="OJI481" s="425"/>
      <c r="OJJ481" s="425"/>
      <c r="OJK481" s="425"/>
      <c r="OJL481" s="425"/>
      <c r="OJM481" s="425"/>
      <c r="OJN481" s="425"/>
      <c r="OJO481" s="425"/>
      <c r="OJP481" s="425"/>
      <c r="OJQ481" s="425"/>
      <c r="OJR481" s="425"/>
      <c r="OJS481" s="425"/>
      <c r="OJT481" s="425"/>
      <c r="OJU481" s="425"/>
      <c r="OJV481" s="425"/>
      <c r="OJW481" s="425"/>
      <c r="OJX481" s="425"/>
      <c r="OJY481" s="425"/>
      <c r="OJZ481" s="425"/>
      <c r="OKA481" s="425"/>
      <c r="OKB481" s="425"/>
      <c r="OKC481" s="425"/>
      <c r="OKD481" s="425"/>
      <c r="OKE481" s="425"/>
      <c r="OKF481" s="425"/>
      <c r="OKG481" s="425"/>
      <c r="OKH481" s="425"/>
      <c r="OKI481" s="425"/>
      <c r="OKJ481" s="425"/>
      <c r="OKK481" s="425"/>
      <c r="OKL481" s="425"/>
      <c r="OKM481" s="425"/>
      <c r="OKN481" s="425"/>
      <c r="OKO481" s="425"/>
      <c r="OKP481" s="425"/>
      <c r="OKQ481" s="425"/>
      <c r="OKR481" s="425"/>
      <c r="OKS481" s="425"/>
      <c r="OKT481" s="425"/>
      <c r="OKU481" s="425"/>
      <c r="OKV481" s="425"/>
      <c r="OKW481" s="425"/>
      <c r="OKX481" s="425"/>
      <c r="OKY481" s="425"/>
      <c r="OKZ481" s="425"/>
      <c r="OLA481" s="425"/>
      <c r="OLB481" s="425"/>
      <c r="OLC481" s="425"/>
      <c r="OLD481" s="425"/>
      <c r="OLE481" s="425"/>
      <c r="OLF481" s="425"/>
      <c r="OLG481" s="425"/>
      <c r="OLH481" s="425"/>
      <c r="OLI481" s="425"/>
      <c r="OLJ481" s="425"/>
      <c r="OLK481" s="425"/>
      <c r="OLL481" s="425"/>
      <c r="OLM481" s="425"/>
      <c r="OLN481" s="425"/>
      <c r="OLO481" s="425"/>
      <c r="OLP481" s="425"/>
      <c r="OLQ481" s="425"/>
      <c r="OLR481" s="425"/>
      <c r="OLS481" s="425"/>
      <c r="OLT481" s="425"/>
      <c r="OLU481" s="425"/>
      <c r="OLV481" s="425"/>
      <c r="OLW481" s="425"/>
      <c r="OLX481" s="425"/>
      <c r="OLY481" s="425"/>
      <c r="OLZ481" s="425"/>
      <c r="OMA481" s="425"/>
      <c r="OMB481" s="425"/>
      <c r="OMC481" s="425"/>
      <c r="OMD481" s="425"/>
      <c r="OME481" s="425"/>
      <c r="OMF481" s="425"/>
      <c r="OMG481" s="425"/>
      <c r="OMH481" s="425"/>
      <c r="OMI481" s="425"/>
      <c r="OMJ481" s="425"/>
      <c r="OMK481" s="425"/>
      <c r="OML481" s="425"/>
      <c r="OMM481" s="425"/>
      <c r="OMN481" s="425"/>
      <c r="OMO481" s="425"/>
      <c r="OMP481" s="425"/>
      <c r="OMQ481" s="425"/>
      <c r="OMR481" s="425"/>
      <c r="OMS481" s="425"/>
      <c r="OMT481" s="425"/>
      <c r="OMU481" s="425"/>
      <c r="OMV481" s="425"/>
      <c r="OMW481" s="425"/>
      <c r="OMX481" s="425"/>
      <c r="OMY481" s="425"/>
      <c r="OMZ481" s="425"/>
      <c r="ONA481" s="425"/>
      <c r="ONB481" s="425"/>
      <c r="ONC481" s="425"/>
      <c r="OND481" s="425"/>
      <c r="ONE481" s="425"/>
      <c r="ONF481" s="425"/>
      <c r="ONG481" s="425"/>
      <c r="ONH481" s="425"/>
      <c r="ONI481" s="425"/>
      <c r="ONJ481" s="425"/>
      <c r="ONK481" s="425"/>
      <c r="ONL481" s="425"/>
      <c r="ONM481" s="425"/>
      <c r="ONN481" s="425"/>
      <c r="ONO481" s="425"/>
      <c r="ONP481" s="425"/>
      <c r="ONQ481" s="425"/>
      <c r="ONR481" s="425"/>
      <c r="ONS481" s="425"/>
      <c r="ONT481" s="425"/>
      <c r="ONU481" s="425"/>
      <c r="ONV481" s="425"/>
      <c r="ONW481" s="425"/>
      <c r="ONX481" s="425"/>
      <c r="ONY481" s="425"/>
      <c r="ONZ481" s="425"/>
      <c r="OOA481" s="425"/>
      <c r="OOB481" s="425"/>
      <c r="OOC481" s="425"/>
      <c r="OOD481" s="425"/>
      <c r="OOE481" s="425"/>
      <c r="OOF481" s="425"/>
      <c r="OOG481" s="425"/>
      <c r="OOH481" s="425"/>
      <c r="OOI481" s="425"/>
      <c r="OOJ481" s="425"/>
      <c r="OOK481" s="425"/>
      <c r="OOL481" s="425"/>
      <c r="OOM481" s="425"/>
      <c r="OON481" s="425"/>
      <c r="OOO481" s="425"/>
      <c r="OOP481" s="425"/>
      <c r="OOQ481" s="425"/>
      <c r="OOR481" s="425"/>
      <c r="OOS481" s="425"/>
      <c r="OOT481" s="425"/>
      <c r="OOU481" s="425"/>
      <c r="OOV481" s="425"/>
      <c r="OOW481" s="425"/>
      <c r="OOX481" s="425"/>
      <c r="OOY481" s="425"/>
      <c r="OOZ481" s="425"/>
      <c r="OPA481" s="425"/>
      <c r="OPB481" s="425"/>
      <c r="OPC481" s="425"/>
      <c r="OPD481" s="425"/>
      <c r="OPE481" s="425"/>
      <c r="OPF481" s="425"/>
      <c r="OPG481" s="425"/>
      <c r="OPH481" s="425"/>
      <c r="OPI481" s="425"/>
      <c r="OPJ481" s="425"/>
      <c r="OPK481" s="425"/>
      <c r="OPL481" s="425"/>
      <c r="OPM481" s="425"/>
      <c r="OPN481" s="425"/>
      <c r="OPO481" s="425"/>
      <c r="OPP481" s="425"/>
      <c r="OPQ481" s="425"/>
      <c r="OPR481" s="425"/>
      <c r="OPS481" s="425"/>
      <c r="OPT481" s="425"/>
      <c r="OPU481" s="425"/>
      <c r="OPV481" s="425"/>
      <c r="OPW481" s="425"/>
      <c r="OPX481" s="425"/>
      <c r="OPY481" s="425"/>
      <c r="OPZ481" s="425"/>
      <c r="OQA481" s="425"/>
      <c r="OQB481" s="425"/>
      <c r="OQC481" s="425"/>
      <c r="OQD481" s="425"/>
      <c r="OQE481" s="425"/>
      <c r="OQF481" s="425"/>
      <c r="OQG481" s="425"/>
      <c r="OQH481" s="425"/>
      <c r="OQI481" s="425"/>
      <c r="OQJ481" s="425"/>
      <c r="OQK481" s="425"/>
      <c r="OQL481" s="425"/>
      <c r="OQM481" s="425"/>
      <c r="OQN481" s="425"/>
      <c r="OQO481" s="425"/>
      <c r="OQP481" s="425"/>
      <c r="OQQ481" s="425"/>
      <c r="OQR481" s="425"/>
      <c r="OQS481" s="425"/>
      <c r="OQT481" s="425"/>
      <c r="OQU481" s="425"/>
      <c r="OQV481" s="425"/>
      <c r="OQW481" s="425"/>
      <c r="OQX481" s="425"/>
      <c r="OQY481" s="425"/>
      <c r="OQZ481" s="425"/>
      <c r="ORA481" s="425"/>
      <c r="ORB481" s="425"/>
      <c r="ORC481" s="425"/>
      <c r="ORD481" s="425"/>
      <c r="ORE481" s="425"/>
      <c r="ORF481" s="425"/>
      <c r="ORG481" s="425"/>
      <c r="ORH481" s="425"/>
      <c r="ORI481" s="425"/>
      <c r="ORJ481" s="425"/>
      <c r="ORK481" s="425"/>
      <c r="ORL481" s="425"/>
      <c r="ORM481" s="425"/>
      <c r="ORN481" s="425"/>
      <c r="ORO481" s="425"/>
      <c r="ORP481" s="425"/>
      <c r="ORQ481" s="425"/>
      <c r="ORR481" s="425"/>
      <c r="ORS481" s="425"/>
      <c r="ORT481" s="425"/>
      <c r="ORU481" s="425"/>
      <c r="ORV481" s="425"/>
      <c r="ORW481" s="425"/>
      <c r="ORX481" s="425"/>
      <c r="ORY481" s="425"/>
      <c r="ORZ481" s="425"/>
      <c r="OSA481" s="425"/>
      <c r="OSB481" s="425"/>
      <c r="OSC481" s="425"/>
      <c r="OSD481" s="425"/>
      <c r="OSE481" s="425"/>
      <c r="OSF481" s="425"/>
      <c r="OSG481" s="425"/>
      <c r="OSH481" s="425"/>
      <c r="OSI481" s="425"/>
      <c r="OSJ481" s="425"/>
      <c r="OSK481" s="425"/>
      <c r="OSL481" s="425"/>
      <c r="OSM481" s="425"/>
      <c r="OSN481" s="425"/>
      <c r="OSO481" s="425"/>
      <c r="OSP481" s="425"/>
      <c r="OSQ481" s="425"/>
      <c r="OSR481" s="425"/>
      <c r="OSS481" s="425"/>
      <c r="OST481" s="425"/>
      <c r="OSU481" s="425"/>
      <c r="OSV481" s="425"/>
      <c r="OSW481" s="425"/>
      <c r="OSX481" s="425"/>
      <c r="OSY481" s="425"/>
      <c r="OSZ481" s="425"/>
      <c r="OTA481" s="425"/>
      <c r="OTB481" s="425"/>
      <c r="OTC481" s="425"/>
      <c r="OTD481" s="425"/>
      <c r="OTE481" s="425"/>
      <c r="OTF481" s="425"/>
      <c r="OTG481" s="425"/>
      <c r="OTH481" s="425"/>
      <c r="OTI481" s="425"/>
      <c r="OTJ481" s="425"/>
      <c r="OTK481" s="425"/>
      <c r="OTL481" s="425"/>
      <c r="OTM481" s="425"/>
      <c r="OTN481" s="425"/>
      <c r="OTO481" s="425"/>
      <c r="OTP481" s="425"/>
      <c r="OTQ481" s="425"/>
      <c r="OTR481" s="425"/>
      <c r="OTS481" s="425"/>
      <c r="OTT481" s="425"/>
      <c r="OTU481" s="425"/>
      <c r="OTV481" s="425"/>
      <c r="OTW481" s="425"/>
      <c r="OTX481" s="425"/>
      <c r="OTY481" s="425"/>
      <c r="OTZ481" s="425"/>
      <c r="OUA481" s="425"/>
      <c r="OUB481" s="425"/>
      <c r="OUC481" s="425"/>
      <c r="OUD481" s="425"/>
      <c r="OUE481" s="425"/>
      <c r="OUF481" s="425"/>
      <c r="OUG481" s="425"/>
      <c r="OUH481" s="425"/>
      <c r="OUI481" s="425"/>
      <c r="OUJ481" s="425"/>
      <c r="OUK481" s="425"/>
      <c r="OUL481" s="425"/>
      <c r="OUM481" s="425"/>
      <c r="OUN481" s="425"/>
      <c r="OUO481" s="425"/>
      <c r="OUP481" s="425"/>
      <c r="OUQ481" s="425"/>
      <c r="OUR481" s="425"/>
      <c r="OUS481" s="425"/>
      <c r="OUT481" s="425"/>
      <c r="OUU481" s="425"/>
      <c r="OUV481" s="425"/>
      <c r="OUW481" s="425"/>
      <c r="OUX481" s="425"/>
      <c r="OUY481" s="425"/>
      <c r="OUZ481" s="425"/>
      <c r="OVA481" s="425"/>
      <c r="OVB481" s="425"/>
      <c r="OVC481" s="425"/>
      <c r="OVD481" s="425"/>
      <c r="OVE481" s="425"/>
      <c r="OVF481" s="425"/>
      <c r="OVG481" s="425"/>
      <c r="OVH481" s="425"/>
      <c r="OVI481" s="425"/>
      <c r="OVJ481" s="425"/>
      <c r="OVK481" s="425"/>
      <c r="OVL481" s="425"/>
      <c r="OVM481" s="425"/>
      <c r="OVN481" s="425"/>
      <c r="OVO481" s="425"/>
      <c r="OVP481" s="425"/>
      <c r="OVQ481" s="425"/>
      <c r="OVR481" s="425"/>
      <c r="OVS481" s="425"/>
      <c r="OVT481" s="425"/>
      <c r="OVU481" s="425"/>
      <c r="OVV481" s="425"/>
      <c r="OVW481" s="425"/>
      <c r="OVX481" s="425"/>
      <c r="OVY481" s="425"/>
      <c r="OVZ481" s="425"/>
      <c r="OWA481" s="425"/>
      <c r="OWB481" s="425"/>
      <c r="OWC481" s="425"/>
      <c r="OWD481" s="425"/>
      <c r="OWE481" s="425"/>
      <c r="OWF481" s="425"/>
      <c r="OWG481" s="425"/>
      <c r="OWH481" s="425"/>
      <c r="OWI481" s="425"/>
      <c r="OWJ481" s="425"/>
      <c r="OWK481" s="425"/>
      <c r="OWL481" s="425"/>
      <c r="OWM481" s="425"/>
      <c r="OWN481" s="425"/>
      <c r="OWO481" s="425"/>
      <c r="OWP481" s="425"/>
      <c r="OWQ481" s="425"/>
      <c r="OWR481" s="425"/>
      <c r="OWS481" s="425"/>
      <c r="OWT481" s="425"/>
      <c r="OWU481" s="425"/>
      <c r="OWV481" s="425"/>
      <c r="OWW481" s="425"/>
      <c r="OWX481" s="425"/>
      <c r="OWY481" s="425"/>
      <c r="OWZ481" s="425"/>
      <c r="OXA481" s="425"/>
      <c r="OXB481" s="425"/>
      <c r="OXC481" s="425"/>
      <c r="OXD481" s="425"/>
      <c r="OXE481" s="425"/>
      <c r="OXF481" s="425"/>
      <c r="OXG481" s="425"/>
      <c r="OXH481" s="425"/>
      <c r="OXI481" s="425"/>
      <c r="OXJ481" s="425"/>
      <c r="OXK481" s="425"/>
      <c r="OXL481" s="425"/>
      <c r="OXM481" s="425"/>
      <c r="OXN481" s="425"/>
      <c r="OXO481" s="425"/>
      <c r="OXP481" s="425"/>
      <c r="OXQ481" s="425"/>
      <c r="OXR481" s="425"/>
      <c r="OXS481" s="425"/>
      <c r="OXT481" s="425"/>
      <c r="OXU481" s="425"/>
      <c r="OXV481" s="425"/>
      <c r="OXW481" s="425"/>
      <c r="OXX481" s="425"/>
      <c r="OXY481" s="425"/>
      <c r="OXZ481" s="425"/>
      <c r="OYA481" s="425"/>
      <c r="OYB481" s="425"/>
      <c r="OYC481" s="425"/>
      <c r="OYD481" s="425"/>
      <c r="OYE481" s="425"/>
      <c r="OYF481" s="425"/>
      <c r="OYG481" s="425"/>
      <c r="OYH481" s="425"/>
      <c r="OYI481" s="425"/>
      <c r="OYJ481" s="425"/>
      <c r="OYK481" s="425"/>
      <c r="OYL481" s="425"/>
      <c r="OYM481" s="425"/>
      <c r="OYN481" s="425"/>
      <c r="OYO481" s="425"/>
      <c r="OYP481" s="425"/>
      <c r="OYQ481" s="425"/>
      <c r="OYR481" s="425"/>
      <c r="OYS481" s="425"/>
      <c r="OYT481" s="425"/>
      <c r="OYU481" s="425"/>
      <c r="OYV481" s="425"/>
      <c r="OYW481" s="425"/>
      <c r="OYX481" s="425"/>
      <c r="OYY481" s="425"/>
      <c r="OYZ481" s="425"/>
      <c r="OZA481" s="425"/>
      <c r="OZB481" s="425"/>
      <c r="OZC481" s="425"/>
      <c r="OZD481" s="425"/>
      <c r="OZE481" s="425"/>
      <c r="OZF481" s="425"/>
      <c r="OZG481" s="425"/>
      <c r="OZH481" s="425"/>
      <c r="OZI481" s="425"/>
      <c r="OZJ481" s="425"/>
      <c r="OZK481" s="425"/>
      <c r="OZL481" s="425"/>
      <c r="OZM481" s="425"/>
      <c r="OZN481" s="425"/>
      <c r="OZO481" s="425"/>
      <c r="OZP481" s="425"/>
      <c r="OZQ481" s="425"/>
      <c r="OZR481" s="425"/>
      <c r="OZS481" s="425"/>
      <c r="OZT481" s="425"/>
      <c r="OZU481" s="425"/>
      <c r="OZV481" s="425"/>
      <c r="OZW481" s="425"/>
      <c r="OZX481" s="425"/>
      <c r="OZY481" s="425"/>
      <c r="OZZ481" s="425"/>
      <c r="PAA481" s="425"/>
      <c r="PAB481" s="425"/>
      <c r="PAC481" s="425"/>
      <c r="PAD481" s="425"/>
      <c r="PAE481" s="425"/>
      <c r="PAF481" s="425"/>
      <c r="PAG481" s="425"/>
      <c r="PAH481" s="425"/>
      <c r="PAI481" s="425"/>
      <c r="PAJ481" s="425"/>
      <c r="PAK481" s="425"/>
      <c r="PAL481" s="425"/>
      <c r="PAM481" s="425"/>
      <c r="PAN481" s="425"/>
      <c r="PAO481" s="425"/>
      <c r="PAP481" s="425"/>
      <c r="PAQ481" s="425"/>
      <c r="PAR481" s="425"/>
      <c r="PAS481" s="425"/>
      <c r="PAT481" s="425"/>
      <c r="PAU481" s="425"/>
      <c r="PAV481" s="425"/>
      <c r="PAW481" s="425"/>
      <c r="PAX481" s="425"/>
      <c r="PAY481" s="425"/>
      <c r="PAZ481" s="425"/>
      <c r="PBA481" s="425"/>
      <c r="PBB481" s="425"/>
      <c r="PBC481" s="425"/>
      <c r="PBD481" s="425"/>
      <c r="PBE481" s="425"/>
      <c r="PBF481" s="425"/>
      <c r="PBG481" s="425"/>
      <c r="PBH481" s="425"/>
      <c r="PBI481" s="425"/>
      <c r="PBJ481" s="425"/>
      <c r="PBK481" s="425"/>
      <c r="PBL481" s="425"/>
      <c r="PBM481" s="425"/>
      <c r="PBN481" s="425"/>
      <c r="PBO481" s="425"/>
      <c r="PBP481" s="425"/>
      <c r="PBQ481" s="425"/>
      <c r="PBR481" s="425"/>
      <c r="PBS481" s="425"/>
      <c r="PBT481" s="425"/>
      <c r="PBU481" s="425"/>
      <c r="PBV481" s="425"/>
      <c r="PBW481" s="425"/>
      <c r="PBX481" s="425"/>
      <c r="PBY481" s="425"/>
      <c r="PBZ481" s="425"/>
      <c r="PCA481" s="425"/>
      <c r="PCB481" s="425"/>
      <c r="PCC481" s="425"/>
      <c r="PCD481" s="425"/>
      <c r="PCE481" s="425"/>
      <c r="PCF481" s="425"/>
      <c r="PCG481" s="425"/>
      <c r="PCH481" s="425"/>
      <c r="PCI481" s="425"/>
      <c r="PCJ481" s="425"/>
      <c r="PCK481" s="425"/>
      <c r="PCL481" s="425"/>
      <c r="PCM481" s="425"/>
      <c r="PCN481" s="425"/>
      <c r="PCO481" s="425"/>
      <c r="PCP481" s="425"/>
      <c r="PCQ481" s="425"/>
      <c r="PCR481" s="425"/>
      <c r="PCS481" s="425"/>
      <c r="PCT481" s="425"/>
      <c r="PCU481" s="425"/>
      <c r="PCV481" s="425"/>
      <c r="PCW481" s="425"/>
      <c r="PCX481" s="425"/>
      <c r="PCY481" s="425"/>
      <c r="PCZ481" s="425"/>
      <c r="PDA481" s="425"/>
      <c r="PDB481" s="425"/>
      <c r="PDC481" s="425"/>
      <c r="PDD481" s="425"/>
      <c r="PDE481" s="425"/>
      <c r="PDF481" s="425"/>
      <c r="PDG481" s="425"/>
      <c r="PDH481" s="425"/>
      <c r="PDI481" s="425"/>
      <c r="PDJ481" s="425"/>
      <c r="PDK481" s="425"/>
      <c r="PDL481" s="425"/>
      <c r="PDM481" s="425"/>
      <c r="PDN481" s="425"/>
      <c r="PDO481" s="425"/>
      <c r="PDP481" s="425"/>
      <c r="PDQ481" s="425"/>
      <c r="PDR481" s="425"/>
      <c r="PDS481" s="425"/>
      <c r="PDT481" s="425"/>
      <c r="PDU481" s="425"/>
      <c r="PDV481" s="425"/>
      <c r="PDW481" s="425"/>
      <c r="PDX481" s="425"/>
      <c r="PDY481" s="425"/>
      <c r="PDZ481" s="425"/>
      <c r="PEA481" s="425"/>
      <c r="PEB481" s="425"/>
      <c r="PEC481" s="425"/>
      <c r="PED481" s="425"/>
      <c r="PEE481" s="425"/>
      <c r="PEF481" s="425"/>
      <c r="PEG481" s="425"/>
      <c r="PEH481" s="425"/>
      <c r="PEI481" s="425"/>
      <c r="PEJ481" s="425"/>
      <c r="PEK481" s="425"/>
      <c r="PEL481" s="425"/>
      <c r="PEM481" s="425"/>
      <c r="PEN481" s="425"/>
      <c r="PEO481" s="425"/>
      <c r="PEP481" s="425"/>
      <c r="PEQ481" s="425"/>
      <c r="PER481" s="425"/>
      <c r="PES481" s="425"/>
      <c r="PET481" s="425"/>
      <c r="PEU481" s="425"/>
      <c r="PEV481" s="425"/>
      <c r="PEW481" s="425"/>
      <c r="PEX481" s="425"/>
      <c r="PEY481" s="425"/>
      <c r="PEZ481" s="425"/>
      <c r="PFA481" s="425"/>
      <c r="PFB481" s="425"/>
      <c r="PFC481" s="425"/>
      <c r="PFD481" s="425"/>
      <c r="PFE481" s="425"/>
      <c r="PFF481" s="425"/>
      <c r="PFG481" s="425"/>
      <c r="PFH481" s="425"/>
      <c r="PFI481" s="425"/>
      <c r="PFJ481" s="425"/>
      <c r="PFK481" s="425"/>
      <c r="PFL481" s="425"/>
      <c r="PFM481" s="425"/>
      <c r="PFN481" s="425"/>
      <c r="PFO481" s="425"/>
      <c r="PFP481" s="425"/>
      <c r="PFQ481" s="425"/>
      <c r="PFR481" s="425"/>
      <c r="PFS481" s="425"/>
      <c r="PFT481" s="425"/>
      <c r="PFU481" s="425"/>
      <c r="PFV481" s="425"/>
      <c r="PFW481" s="425"/>
      <c r="PFX481" s="425"/>
      <c r="PFY481" s="425"/>
      <c r="PFZ481" s="425"/>
      <c r="PGA481" s="425"/>
      <c r="PGB481" s="425"/>
      <c r="PGC481" s="425"/>
      <c r="PGD481" s="425"/>
      <c r="PGE481" s="425"/>
      <c r="PGF481" s="425"/>
      <c r="PGG481" s="425"/>
      <c r="PGH481" s="425"/>
      <c r="PGI481" s="425"/>
      <c r="PGJ481" s="425"/>
      <c r="PGK481" s="425"/>
      <c r="PGL481" s="425"/>
      <c r="PGM481" s="425"/>
      <c r="PGN481" s="425"/>
      <c r="PGO481" s="425"/>
      <c r="PGP481" s="425"/>
      <c r="PGQ481" s="425"/>
      <c r="PGR481" s="425"/>
      <c r="PGS481" s="425"/>
      <c r="PGT481" s="425"/>
      <c r="PGU481" s="425"/>
      <c r="PGV481" s="425"/>
      <c r="PGW481" s="425"/>
      <c r="PGX481" s="425"/>
      <c r="PGY481" s="425"/>
      <c r="PGZ481" s="425"/>
      <c r="PHA481" s="425"/>
      <c r="PHB481" s="425"/>
      <c r="PHC481" s="425"/>
      <c r="PHD481" s="425"/>
      <c r="PHE481" s="425"/>
      <c r="PHF481" s="425"/>
      <c r="PHG481" s="425"/>
      <c r="PHH481" s="425"/>
      <c r="PHI481" s="425"/>
      <c r="PHJ481" s="425"/>
      <c r="PHK481" s="425"/>
      <c r="PHL481" s="425"/>
      <c r="PHM481" s="425"/>
      <c r="PHN481" s="425"/>
      <c r="PHO481" s="425"/>
      <c r="PHP481" s="425"/>
      <c r="PHQ481" s="425"/>
      <c r="PHR481" s="425"/>
      <c r="PHS481" s="425"/>
      <c r="PHT481" s="425"/>
      <c r="PHU481" s="425"/>
      <c r="PHV481" s="425"/>
      <c r="PHW481" s="425"/>
      <c r="PHX481" s="425"/>
      <c r="PHY481" s="425"/>
      <c r="PHZ481" s="425"/>
      <c r="PIA481" s="425"/>
      <c r="PIB481" s="425"/>
      <c r="PIC481" s="425"/>
      <c r="PID481" s="425"/>
      <c r="PIE481" s="425"/>
      <c r="PIF481" s="425"/>
      <c r="PIG481" s="425"/>
      <c r="PIH481" s="425"/>
      <c r="PII481" s="425"/>
      <c r="PIJ481" s="425"/>
      <c r="PIK481" s="425"/>
      <c r="PIL481" s="425"/>
      <c r="PIM481" s="425"/>
      <c r="PIN481" s="425"/>
      <c r="PIO481" s="425"/>
      <c r="PIP481" s="425"/>
      <c r="PIQ481" s="425"/>
      <c r="PIR481" s="425"/>
      <c r="PIS481" s="425"/>
      <c r="PIT481" s="425"/>
      <c r="PIU481" s="425"/>
      <c r="PIV481" s="425"/>
      <c r="PIW481" s="425"/>
      <c r="PIX481" s="425"/>
      <c r="PIY481" s="425"/>
      <c r="PIZ481" s="425"/>
      <c r="PJA481" s="425"/>
      <c r="PJB481" s="425"/>
      <c r="PJC481" s="425"/>
      <c r="PJD481" s="425"/>
      <c r="PJE481" s="425"/>
      <c r="PJF481" s="425"/>
      <c r="PJG481" s="425"/>
      <c r="PJH481" s="425"/>
      <c r="PJI481" s="425"/>
      <c r="PJJ481" s="425"/>
      <c r="PJK481" s="425"/>
      <c r="PJL481" s="425"/>
      <c r="PJM481" s="425"/>
      <c r="PJN481" s="425"/>
      <c r="PJO481" s="425"/>
      <c r="PJP481" s="425"/>
      <c r="PJQ481" s="425"/>
      <c r="PJR481" s="425"/>
      <c r="PJS481" s="425"/>
      <c r="PJT481" s="425"/>
      <c r="PJU481" s="425"/>
      <c r="PJV481" s="425"/>
      <c r="PJW481" s="425"/>
      <c r="PJX481" s="425"/>
      <c r="PJY481" s="425"/>
      <c r="PJZ481" s="425"/>
      <c r="PKA481" s="425"/>
      <c r="PKB481" s="425"/>
      <c r="PKC481" s="425"/>
      <c r="PKD481" s="425"/>
      <c r="PKE481" s="425"/>
      <c r="PKF481" s="425"/>
      <c r="PKG481" s="425"/>
      <c r="PKH481" s="425"/>
      <c r="PKI481" s="425"/>
      <c r="PKJ481" s="425"/>
      <c r="PKK481" s="425"/>
      <c r="PKL481" s="425"/>
      <c r="PKM481" s="425"/>
      <c r="PKN481" s="425"/>
      <c r="PKO481" s="425"/>
      <c r="PKP481" s="425"/>
      <c r="PKQ481" s="425"/>
      <c r="PKR481" s="425"/>
      <c r="PKS481" s="425"/>
      <c r="PKT481" s="425"/>
      <c r="PKU481" s="425"/>
      <c r="PKV481" s="425"/>
      <c r="PKW481" s="425"/>
      <c r="PKX481" s="425"/>
      <c r="PKY481" s="425"/>
      <c r="PKZ481" s="425"/>
      <c r="PLA481" s="425"/>
      <c r="PLB481" s="425"/>
      <c r="PLC481" s="425"/>
      <c r="PLD481" s="425"/>
      <c r="PLE481" s="425"/>
      <c r="PLF481" s="425"/>
      <c r="PLG481" s="425"/>
      <c r="PLH481" s="425"/>
      <c r="PLI481" s="425"/>
      <c r="PLJ481" s="425"/>
      <c r="PLK481" s="425"/>
      <c r="PLL481" s="425"/>
      <c r="PLM481" s="425"/>
      <c r="PLN481" s="425"/>
      <c r="PLO481" s="425"/>
      <c r="PLP481" s="425"/>
      <c r="PLQ481" s="425"/>
      <c r="PLR481" s="425"/>
      <c r="PLS481" s="425"/>
      <c r="PLT481" s="425"/>
      <c r="PLU481" s="425"/>
      <c r="PLV481" s="425"/>
      <c r="PLW481" s="425"/>
      <c r="PLX481" s="425"/>
      <c r="PLY481" s="425"/>
      <c r="PLZ481" s="425"/>
      <c r="PMA481" s="425"/>
      <c r="PMB481" s="425"/>
      <c r="PMC481" s="425"/>
      <c r="PMD481" s="425"/>
      <c r="PME481" s="425"/>
      <c r="PMF481" s="425"/>
      <c r="PMG481" s="425"/>
      <c r="PMH481" s="425"/>
      <c r="PMI481" s="425"/>
      <c r="PMJ481" s="425"/>
      <c r="PMK481" s="425"/>
      <c r="PML481" s="425"/>
      <c r="PMM481" s="425"/>
      <c r="PMN481" s="425"/>
      <c r="PMO481" s="425"/>
      <c r="PMP481" s="425"/>
      <c r="PMQ481" s="425"/>
      <c r="PMR481" s="425"/>
      <c r="PMS481" s="425"/>
      <c r="PMT481" s="425"/>
      <c r="PMU481" s="425"/>
      <c r="PMV481" s="425"/>
      <c r="PMW481" s="425"/>
      <c r="PMX481" s="425"/>
      <c r="PMY481" s="425"/>
      <c r="PMZ481" s="425"/>
      <c r="PNA481" s="425"/>
      <c r="PNB481" s="425"/>
      <c r="PNC481" s="425"/>
      <c r="PND481" s="425"/>
      <c r="PNE481" s="425"/>
      <c r="PNF481" s="425"/>
      <c r="PNG481" s="425"/>
      <c r="PNH481" s="425"/>
      <c r="PNI481" s="425"/>
      <c r="PNJ481" s="425"/>
      <c r="PNK481" s="425"/>
      <c r="PNL481" s="425"/>
      <c r="PNM481" s="425"/>
      <c r="PNN481" s="425"/>
      <c r="PNO481" s="425"/>
      <c r="PNP481" s="425"/>
      <c r="PNQ481" s="425"/>
      <c r="PNR481" s="425"/>
      <c r="PNS481" s="425"/>
      <c r="PNT481" s="425"/>
      <c r="PNU481" s="425"/>
      <c r="PNV481" s="425"/>
      <c r="PNW481" s="425"/>
      <c r="PNX481" s="425"/>
      <c r="PNY481" s="425"/>
      <c r="PNZ481" s="425"/>
      <c r="POA481" s="425"/>
      <c r="POB481" s="425"/>
      <c r="POC481" s="425"/>
      <c r="POD481" s="425"/>
      <c r="POE481" s="425"/>
      <c r="POF481" s="425"/>
      <c r="POG481" s="425"/>
      <c r="POH481" s="425"/>
      <c r="POI481" s="425"/>
      <c r="POJ481" s="425"/>
      <c r="POK481" s="425"/>
      <c r="POL481" s="425"/>
      <c r="POM481" s="425"/>
      <c r="PON481" s="425"/>
      <c r="POO481" s="425"/>
      <c r="POP481" s="425"/>
      <c r="POQ481" s="425"/>
      <c r="POR481" s="425"/>
      <c r="POS481" s="425"/>
      <c r="POT481" s="425"/>
      <c r="POU481" s="425"/>
      <c r="POV481" s="425"/>
      <c r="POW481" s="425"/>
      <c r="POX481" s="425"/>
      <c r="POY481" s="425"/>
      <c r="POZ481" s="425"/>
      <c r="PPA481" s="425"/>
      <c r="PPB481" s="425"/>
      <c r="PPC481" s="425"/>
      <c r="PPD481" s="425"/>
      <c r="PPE481" s="425"/>
      <c r="PPF481" s="425"/>
      <c r="PPG481" s="425"/>
      <c r="PPH481" s="425"/>
      <c r="PPI481" s="425"/>
      <c r="PPJ481" s="425"/>
      <c r="PPK481" s="425"/>
      <c r="PPL481" s="425"/>
      <c r="PPM481" s="425"/>
      <c r="PPN481" s="425"/>
      <c r="PPO481" s="425"/>
      <c r="PPP481" s="425"/>
      <c r="PPQ481" s="425"/>
      <c r="PPR481" s="425"/>
      <c r="PPS481" s="425"/>
      <c r="PPT481" s="425"/>
      <c r="PPU481" s="425"/>
      <c r="PPV481" s="425"/>
      <c r="PPW481" s="425"/>
      <c r="PPX481" s="425"/>
      <c r="PPY481" s="425"/>
      <c r="PPZ481" s="425"/>
      <c r="PQA481" s="425"/>
      <c r="PQB481" s="425"/>
      <c r="PQC481" s="425"/>
      <c r="PQD481" s="425"/>
      <c r="PQE481" s="425"/>
      <c r="PQF481" s="425"/>
      <c r="PQG481" s="425"/>
      <c r="PQH481" s="425"/>
      <c r="PQI481" s="425"/>
      <c r="PQJ481" s="425"/>
      <c r="PQK481" s="425"/>
      <c r="PQL481" s="425"/>
      <c r="PQM481" s="425"/>
      <c r="PQN481" s="425"/>
      <c r="PQO481" s="425"/>
      <c r="PQP481" s="425"/>
      <c r="PQQ481" s="425"/>
      <c r="PQR481" s="425"/>
      <c r="PQS481" s="425"/>
      <c r="PQT481" s="425"/>
      <c r="PQU481" s="425"/>
      <c r="PQV481" s="425"/>
      <c r="PQW481" s="425"/>
      <c r="PQX481" s="425"/>
      <c r="PQY481" s="425"/>
      <c r="PQZ481" s="425"/>
      <c r="PRA481" s="425"/>
      <c r="PRB481" s="425"/>
      <c r="PRC481" s="425"/>
      <c r="PRD481" s="425"/>
      <c r="PRE481" s="425"/>
      <c r="PRF481" s="425"/>
      <c r="PRG481" s="425"/>
      <c r="PRH481" s="425"/>
      <c r="PRI481" s="425"/>
      <c r="PRJ481" s="425"/>
      <c r="PRK481" s="425"/>
      <c r="PRL481" s="425"/>
      <c r="PRM481" s="425"/>
      <c r="PRN481" s="425"/>
      <c r="PRO481" s="425"/>
      <c r="PRP481" s="425"/>
      <c r="PRQ481" s="425"/>
      <c r="PRR481" s="425"/>
      <c r="PRS481" s="425"/>
      <c r="PRT481" s="425"/>
      <c r="PRU481" s="425"/>
      <c r="PRV481" s="425"/>
      <c r="PRW481" s="425"/>
      <c r="PRX481" s="425"/>
      <c r="PRY481" s="425"/>
      <c r="PRZ481" s="425"/>
      <c r="PSA481" s="425"/>
      <c r="PSB481" s="425"/>
      <c r="PSC481" s="425"/>
      <c r="PSD481" s="425"/>
      <c r="PSE481" s="425"/>
      <c r="PSF481" s="425"/>
      <c r="PSG481" s="425"/>
      <c r="PSH481" s="425"/>
      <c r="PSI481" s="425"/>
      <c r="PSJ481" s="425"/>
      <c r="PSK481" s="425"/>
      <c r="PSL481" s="425"/>
      <c r="PSM481" s="425"/>
      <c r="PSN481" s="425"/>
      <c r="PSO481" s="425"/>
      <c r="PSP481" s="425"/>
      <c r="PSQ481" s="425"/>
      <c r="PSR481" s="425"/>
      <c r="PSS481" s="425"/>
      <c r="PST481" s="425"/>
      <c r="PSU481" s="425"/>
      <c r="PSV481" s="425"/>
      <c r="PSW481" s="425"/>
      <c r="PSX481" s="425"/>
      <c r="PSY481" s="425"/>
      <c r="PSZ481" s="425"/>
      <c r="PTA481" s="425"/>
      <c r="PTB481" s="425"/>
      <c r="PTC481" s="425"/>
      <c r="PTD481" s="425"/>
      <c r="PTE481" s="425"/>
      <c r="PTF481" s="425"/>
      <c r="PTG481" s="425"/>
      <c r="PTH481" s="425"/>
      <c r="PTI481" s="425"/>
      <c r="PTJ481" s="425"/>
      <c r="PTK481" s="425"/>
      <c r="PTL481" s="425"/>
      <c r="PTM481" s="425"/>
      <c r="PTN481" s="425"/>
      <c r="PTO481" s="425"/>
      <c r="PTP481" s="425"/>
      <c r="PTQ481" s="425"/>
      <c r="PTR481" s="425"/>
      <c r="PTS481" s="425"/>
      <c r="PTT481" s="425"/>
      <c r="PTU481" s="425"/>
      <c r="PTV481" s="425"/>
      <c r="PTW481" s="425"/>
      <c r="PTX481" s="425"/>
      <c r="PTY481" s="425"/>
      <c r="PTZ481" s="425"/>
      <c r="PUA481" s="425"/>
      <c r="PUB481" s="425"/>
      <c r="PUC481" s="425"/>
      <c r="PUD481" s="425"/>
      <c r="PUE481" s="425"/>
      <c r="PUF481" s="425"/>
      <c r="PUG481" s="425"/>
      <c r="PUH481" s="425"/>
      <c r="PUI481" s="425"/>
      <c r="PUJ481" s="425"/>
      <c r="PUK481" s="425"/>
      <c r="PUL481" s="425"/>
      <c r="PUM481" s="425"/>
      <c r="PUN481" s="425"/>
      <c r="PUO481" s="425"/>
      <c r="PUP481" s="425"/>
      <c r="PUQ481" s="425"/>
      <c r="PUR481" s="425"/>
      <c r="PUS481" s="425"/>
      <c r="PUT481" s="425"/>
      <c r="PUU481" s="425"/>
      <c r="PUV481" s="425"/>
      <c r="PUW481" s="425"/>
      <c r="PUX481" s="425"/>
      <c r="PUY481" s="425"/>
      <c r="PUZ481" s="425"/>
      <c r="PVA481" s="425"/>
      <c r="PVB481" s="425"/>
      <c r="PVC481" s="425"/>
      <c r="PVD481" s="425"/>
      <c r="PVE481" s="425"/>
      <c r="PVF481" s="425"/>
      <c r="PVG481" s="425"/>
      <c r="PVH481" s="425"/>
      <c r="PVI481" s="425"/>
      <c r="PVJ481" s="425"/>
      <c r="PVK481" s="425"/>
      <c r="PVL481" s="425"/>
      <c r="PVM481" s="425"/>
      <c r="PVN481" s="425"/>
      <c r="PVO481" s="425"/>
      <c r="PVP481" s="425"/>
      <c r="PVQ481" s="425"/>
      <c r="PVR481" s="425"/>
      <c r="PVS481" s="425"/>
      <c r="PVT481" s="425"/>
      <c r="PVU481" s="425"/>
      <c r="PVV481" s="425"/>
      <c r="PVW481" s="425"/>
      <c r="PVX481" s="425"/>
      <c r="PVY481" s="425"/>
      <c r="PVZ481" s="425"/>
      <c r="PWA481" s="425"/>
      <c r="PWB481" s="425"/>
      <c r="PWC481" s="425"/>
      <c r="PWD481" s="425"/>
      <c r="PWE481" s="425"/>
      <c r="PWF481" s="425"/>
      <c r="PWG481" s="425"/>
      <c r="PWH481" s="425"/>
      <c r="PWI481" s="425"/>
      <c r="PWJ481" s="425"/>
      <c r="PWK481" s="425"/>
      <c r="PWL481" s="425"/>
      <c r="PWM481" s="425"/>
      <c r="PWN481" s="425"/>
      <c r="PWO481" s="425"/>
      <c r="PWP481" s="425"/>
      <c r="PWQ481" s="425"/>
      <c r="PWR481" s="425"/>
      <c r="PWS481" s="425"/>
      <c r="PWT481" s="425"/>
      <c r="PWU481" s="425"/>
      <c r="PWV481" s="425"/>
      <c r="PWW481" s="425"/>
      <c r="PWX481" s="425"/>
      <c r="PWY481" s="425"/>
      <c r="PWZ481" s="425"/>
      <c r="PXA481" s="425"/>
      <c r="PXB481" s="425"/>
      <c r="PXC481" s="425"/>
      <c r="PXD481" s="425"/>
      <c r="PXE481" s="425"/>
      <c r="PXF481" s="425"/>
      <c r="PXG481" s="425"/>
      <c r="PXH481" s="425"/>
      <c r="PXI481" s="425"/>
      <c r="PXJ481" s="425"/>
      <c r="PXK481" s="425"/>
      <c r="PXL481" s="425"/>
      <c r="PXM481" s="425"/>
      <c r="PXN481" s="425"/>
      <c r="PXO481" s="425"/>
      <c r="PXP481" s="425"/>
      <c r="PXQ481" s="425"/>
      <c r="PXR481" s="425"/>
      <c r="PXS481" s="425"/>
      <c r="PXT481" s="425"/>
      <c r="PXU481" s="425"/>
      <c r="PXV481" s="425"/>
      <c r="PXW481" s="425"/>
      <c r="PXX481" s="425"/>
      <c r="PXY481" s="425"/>
      <c r="PXZ481" s="425"/>
      <c r="PYA481" s="425"/>
      <c r="PYB481" s="425"/>
      <c r="PYC481" s="425"/>
      <c r="PYD481" s="425"/>
      <c r="PYE481" s="425"/>
      <c r="PYF481" s="425"/>
      <c r="PYG481" s="425"/>
      <c r="PYH481" s="425"/>
      <c r="PYI481" s="425"/>
      <c r="PYJ481" s="425"/>
      <c r="PYK481" s="425"/>
      <c r="PYL481" s="425"/>
      <c r="PYM481" s="425"/>
      <c r="PYN481" s="425"/>
      <c r="PYO481" s="425"/>
      <c r="PYP481" s="425"/>
      <c r="PYQ481" s="425"/>
      <c r="PYR481" s="425"/>
      <c r="PYS481" s="425"/>
      <c r="PYT481" s="425"/>
      <c r="PYU481" s="425"/>
      <c r="PYV481" s="425"/>
      <c r="PYW481" s="425"/>
      <c r="PYX481" s="425"/>
      <c r="PYY481" s="425"/>
      <c r="PYZ481" s="425"/>
      <c r="PZA481" s="425"/>
      <c r="PZB481" s="425"/>
      <c r="PZC481" s="425"/>
      <c r="PZD481" s="425"/>
      <c r="PZE481" s="425"/>
      <c r="PZF481" s="425"/>
      <c r="PZG481" s="425"/>
      <c r="PZH481" s="425"/>
      <c r="PZI481" s="425"/>
      <c r="PZJ481" s="425"/>
      <c r="PZK481" s="425"/>
      <c r="PZL481" s="425"/>
      <c r="PZM481" s="425"/>
      <c r="PZN481" s="425"/>
      <c r="PZO481" s="425"/>
      <c r="PZP481" s="425"/>
      <c r="PZQ481" s="425"/>
      <c r="PZR481" s="425"/>
      <c r="PZS481" s="425"/>
      <c r="PZT481" s="425"/>
      <c r="PZU481" s="425"/>
      <c r="PZV481" s="425"/>
      <c r="PZW481" s="425"/>
      <c r="PZX481" s="425"/>
      <c r="PZY481" s="425"/>
      <c r="PZZ481" s="425"/>
      <c r="QAA481" s="425"/>
      <c r="QAB481" s="425"/>
      <c r="QAC481" s="425"/>
      <c r="QAD481" s="425"/>
      <c r="QAE481" s="425"/>
      <c r="QAF481" s="425"/>
      <c r="QAG481" s="425"/>
      <c r="QAH481" s="425"/>
      <c r="QAI481" s="425"/>
      <c r="QAJ481" s="425"/>
      <c r="QAK481" s="425"/>
      <c r="QAL481" s="425"/>
      <c r="QAM481" s="425"/>
      <c r="QAN481" s="425"/>
      <c r="QAO481" s="425"/>
      <c r="QAP481" s="425"/>
      <c r="QAQ481" s="425"/>
      <c r="QAR481" s="425"/>
      <c r="QAS481" s="425"/>
      <c r="QAT481" s="425"/>
      <c r="QAU481" s="425"/>
      <c r="QAV481" s="425"/>
      <c r="QAW481" s="425"/>
      <c r="QAX481" s="425"/>
      <c r="QAY481" s="425"/>
      <c r="QAZ481" s="425"/>
      <c r="QBA481" s="425"/>
      <c r="QBB481" s="425"/>
      <c r="QBC481" s="425"/>
      <c r="QBD481" s="425"/>
      <c r="QBE481" s="425"/>
      <c r="QBF481" s="425"/>
      <c r="QBG481" s="425"/>
      <c r="QBH481" s="425"/>
      <c r="QBI481" s="425"/>
      <c r="QBJ481" s="425"/>
      <c r="QBK481" s="425"/>
      <c r="QBL481" s="425"/>
      <c r="QBM481" s="425"/>
      <c r="QBN481" s="425"/>
      <c r="QBO481" s="425"/>
      <c r="QBP481" s="425"/>
      <c r="QBQ481" s="425"/>
      <c r="QBR481" s="425"/>
      <c r="QBS481" s="425"/>
      <c r="QBT481" s="425"/>
      <c r="QBU481" s="425"/>
      <c r="QBV481" s="425"/>
      <c r="QBW481" s="425"/>
      <c r="QBX481" s="425"/>
      <c r="QBY481" s="425"/>
      <c r="QBZ481" s="425"/>
      <c r="QCA481" s="425"/>
      <c r="QCB481" s="425"/>
      <c r="QCC481" s="425"/>
      <c r="QCD481" s="425"/>
      <c r="QCE481" s="425"/>
      <c r="QCF481" s="425"/>
      <c r="QCG481" s="425"/>
      <c r="QCH481" s="425"/>
      <c r="QCI481" s="425"/>
      <c r="QCJ481" s="425"/>
      <c r="QCK481" s="425"/>
      <c r="QCL481" s="425"/>
      <c r="QCM481" s="425"/>
      <c r="QCN481" s="425"/>
      <c r="QCO481" s="425"/>
      <c r="QCP481" s="425"/>
      <c r="QCQ481" s="425"/>
      <c r="QCR481" s="425"/>
      <c r="QCS481" s="425"/>
      <c r="QCT481" s="425"/>
      <c r="QCU481" s="425"/>
      <c r="QCV481" s="425"/>
      <c r="QCW481" s="425"/>
      <c r="QCX481" s="425"/>
      <c r="QCY481" s="425"/>
      <c r="QCZ481" s="425"/>
      <c r="QDA481" s="425"/>
      <c r="QDB481" s="425"/>
      <c r="QDC481" s="425"/>
      <c r="QDD481" s="425"/>
      <c r="QDE481" s="425"/>
      <c r="QDF481" s="425"/>
      <c r="QDG481" s="425"/>
      <c r="QDH481" s="425"/>
      <c r="QDI481" s="425"/>
      <c r="QDJ481" s="425"/>
      <c r="QDK481" s="425"/>
      <c r="QDL481" s="425"/>
      <c r="QDM481" s="425"/>
      <c r="QDN481" s="425"/>
      <c r="QDO481" s="425"/>
      <c r="QDP481" s="425"/>
      <c r="QDQ481" s="425"/>
      <c r="QDR481" s="425"/>
      <c r="QDS481" s="425"/>
      <c r="QDT481" s="425"/>
      <c r="QDU481" s="425"/>
      <c r="QDV481" s="425"/>
      <c r="QDW481" s="425"/>
      <c r="QDX481" s="425"/>
      <c r="QDY481" s="425"/>
      <c r="QDZ481" s="425"/>
      <c r="QEA481" s="425"/>
      <c r="QEB481" s="425"/>
      <c r="QEC481" s="425"/>
      <c r="QED481" s="425"/>
      <c r="QEE481" s="425"/>
      <c r="QEF481" s="425"/>
      <c r="QEG481" s="425"/>
      <c r="QEH481" s="425"/>
      <c r="QEI481" s="425"/>
      <c r="QEJ481" s="425"/>
      <c r="QEK481" s="425"/>
      <c r="QEL481" s="425"/>
      <c r="QEM481" s="425"/>
      <c r="QEN481" s="425"/>
      <c r="QEO481" s="425"/>
      <c r="QEP481" s="425"/>
      <c r="QEQ481" s="425"/>
      <c r="QER481" s="425"/>
      <c r="QES481" s="425"/>
      <c r="QET481" s="425"/>
      <c r="QEU481" s="425"/>
      <c r="QEV481" s="425"/>
      <c r="QEW481" s="425"/>
      <c r="QEX481" s="425"/>
      <c r="QEY481" s="425"/>
      <c r="QEZ481" s="425"/>
      <c r="QFA481" s="425"/>
      <c r="QFB481" s="425"/>
      <c r="QFC481" s="425"/>
      <c r="QFD481" s="425"/>
      <c r="QFE481" s="425"/>
      <c r="QFF481" s="425"/>
      <c r="QFG481" s="425"/>
      <c r="QFH481" s="425"/>
      <c r="QFI481" s="425"/>
      <c r="QFJ481" s="425"/>
      <c r="QFK481" s="425"/>
      <c r="QFL481" s="425"/>
      <c r="QFM481" s="425"/>
      <c r="QFN481" s="425"/>
      <c r="QFO481" s="425"/>
      <c r="QFP481" s="425"/>
      <c r="QFQ481" s="425"/>
      <c r="QFR481" s="425"/>
      <c r="QFS481" s="425"/>
      <c r="QFT481" s="425"/>
      <c r="QFU481" s="425"/>
      <c r="QFV481" s="425"/>
      <c r="QFW481" s="425"/>
      <c r="QFX481" s="425"/>
      <c r="QFY481" s="425"/>
      <c r="QFZ481" s="425"/>
      <c r="QGA481" s="425"/>
      <c r="QGB481" s="425"/>
      <c r="QGC481" s="425"/>
      <c r="QGD481" s="425"/>
      <c r="QGE481" s="425"/>
      <c r="QGF481" s="425"/>
      <c r="QGG481" s="425"/>
      <c r="QGH481" s="425"/>
      <c r="QGI481" s="425"/>
      <c r="QGJ481" s="425"/>
      <c r="QGK481" s="425"/>
      <c r="QGL481" s="425"/>
      <c r="QGM481" s="425"/>
      <c r="QGN481" s="425"/>
      <c r="QGO481" s="425"/>
      <c r="QGP481" s="425"/>
      <c r="QGQ481" s="425"/>
      <c r="QGR481" s="425"/>
      <c r="QGS481" s="425"/>
      <c r="QGT481" s="425"/>
      <c r="QGU481" s="425"/>
      <c r="QGV481" s="425"/>
      <c r="QGW481" s="425"/>
      <c r="QGX481" s="425"/>
      <c r="QGY481" s="425"/>
      <c r="QGZ481" s="425"/>
      <c r="QHA481" s="425"/>
      <c r="QHB481" s="425"/>
      <c r="QHC481" s="425"/>
      <c r="QHD481" s="425"/>
      <c r="QHE481" s="425"/>
      <c r="QHF481" s="425"/>
      <c r="QHG481" s="425"/>
      <c r="QHH481" s="425"/>
      <c r="QHI481" s="425"/>
      <c r="QHJ481" s="425"/>
      <c r="QHK481" s="425"/>
      <c r="QHL481" s="425"/>
      <c r="QHM481" s="425"/>
      <c r="QHN481" s="425"/>
      <c r="QHO481" s="425"/>
      <c r="QHP481" s="425"/>
      <c r="QHQ481" s="425"/>
      <c r="QHR481" s="425"/>
      <c r="QHS481" s="425"/>
      <c r="QHT481" s="425"/>
      <c r="QHU481" s="425"/>
      <c r="QHV481" s="425"/>
      <c r="QHW481" s="425"/>
      <c r="QHX481" s="425"/>
      <c r="QHY481" s="425"/>
      <c r="QHZ481" s="425"/>
      <c r="QIA481" s="425"/>
      <c r="QIB481" s="425"/>
      <c r="QIC481" s="425"/>
      <c r="QID481" s="425"/>
      <c r="QIE481" s="425"/>
      <c r="QIF481" s="425"/>
      <c r="QIG481" s="425"/>
      <c r="QIH481" s="425"/>
      <c r="QII481" s="425"/>
      <c r="QIJ481" s="425"/>
      <c r="QIK481" s="425"/>
      <c r="QIL481" s="425"/>
      <c r="QIM481" s="425"/>
      <c r="QIN481" s="425"/>
      <c r="QIO481" s="425"/>
      <c r="QIP481" s="425"/>
      <c r="QIQ481" s="425"/>
      <c r="QIR481" s="425"/>
      <c r="QIS481" s="425"/>
      <c r="QIT481" s="425"/>
      <c r="QIU481" s="425"/>
      <c r="QIV481" s="425"/>
      <c r="QIW481" s="425"/>
      <c r="QIX481" s="425"/>
      <c r="QIY481" s="425"/>
      <c r="QIZ481" s="425"/>
      <c r="QJA481" s="425"/>
      <c r="QJB481" s="425"/>
      <c r="QJC481" s="425"/>
      <c r="QJD481" s="425"/>
      <c r="QJE481" s="425"/>
      <c r="QJF481" s="425"/>
      <c r="QJG481" s="425"/>
      <c r="QJH481" s="425"/>
      <c r="QJI481" s="425"/>
      <c r="QJJ481" s="425"/>
      <c r="QJK481" s="425"/>
      <c r="QJL481" s="425"/>
      <c r="QJM481" s="425"/>
      <c r="QJN481" s="425"/>
      <c r="QJO481" s="425"/>
      <c r="QJP481" s="425"/>
      <c r="QJQ481" s="425"/>
      <c r="QJR481" s="425"/>
      <c r="QJS481" s="425"/>
      <c r="QJT481" s="425"/>
      <c r="QJU481" s="425"/>
      <c r="QJV481" s="425"/>
      <c r="QJW481" s="425"/>
      <c r="QJX481" s="425"/>
      <c r="QJY481" s="425"/>
      <c r="QJZ481" s="425"/>
      <c r="QKA481" s="425"/>
      <c r="QKB481" s="425"/>
      <c r="QKC481" s="425"/>
      <c r="QKD481" s="425"/>
      <c r="QKE481" s="425"/>
      <c r="QKF481" s="425"/>
      <c r="QKG481" s="425"/>
      <c r="QKH481" s="425"/>
      <c r="QKI481" s="425"/>
      <c r="QKJ481" s="425"/>
      <c r="QKK481" s="425"/>
      <c r="QKL481" s="425"/>
      <c r="QKM481" s="425"/>
      <c r="QKN481" s="425"/>
      <c r="QKO481" s="425"/>
      <c r="QKP481" s="425"/>
      <c r="QKQ481" s="425"/>
      <c r="QKR481" s="425"/>
      <c r="QKS481" s="425"/>
      <c r="QKT481" s="425"/>
      <c r="QKU481" s="425"/>
      <c r="QKV481" s="425"/>
      <c r="QKW481" s="425"/>
      <c r="QKX481" s="425"/>
      <c r="QKY481" s="425"/>
      <c r="QKZ481" s="425"/>
      <c r="QLA481" s="425"/>
      <c r="QLB481" s="425"/>
      <c r="QLC481" s="425"/>
      <c r="QLD481" s="425"/>
      <c r="QLE481" s="425"/>
      <c r="QLF481" s="425"/>
      <c r="QLG481" s="425"/>
      <c r="QLH481" s="425"/>
      <c r="QLI481" s="425"/>
      <c r="QLJ481" s="425"/>
      <c r="QLK481" s="425"/>
      <c r="QLL481" s="425"/>
      <c r="QLM481" s="425"/>
      <c r="QLN481" s="425"/>
      <c r="QLO481" s="425"/>
      <c r="QLP481" s="425"/>
      <c r="QLQ481" s="425"/>
      <c r="QLR481" s="425"/>
      <c r="QLS481" s="425"/>
      <c r="QLT481" s="425"/>
      <c r="QLU481" s="425"/>
      <c r="QLV481" s="425"/>
      <c r="QLW481" s="425"/>
      <c r="QLX481" s="425"/>
      <c r="QLY481" s="425"/>
      <c r="QLZ481" s="425"/>
      <c r="QMA481" s="425"/>
      <c r="QMB481" s="425"/>
      <c r="QMC481" s="425"/>
      <c r="QMD481" s="425"/>
      <c r="QME481" s="425"/>
      <c r="QMF481" s="425"/>
      <c r="QMG481" s="425"/>
      <c r="QMH481" s="425"/>
      <c r="QMI481" s="425"/>
      <c r="QMJ481" s="425"/>
      <c r="QMK481" s="425"/>
      <c r="QML481" s="425"/>
      <c r="QMM481" s="425"/>
      <c r="QMN481" s="425"/>
      <c r="QMO481" s="425"/>
      <c r="QMP481" s="425"/>
      <c r="QMQ481" s="425"/>
      <c r="QMR481" s="425"/>
      <c r="QMS481" s="425"/>
      <c r="QMT481" s="425"/>
      <c r="QMU481" s="425"/>
      <c r="QMV481" s="425"/>
      <c r="QMW481" s="425"/>
      <c r="QMX481" s="425"/>
      <c r="QMY481" s="425"/>
      <c r="QMZ481" s="425"/>
      <c r="QNA481" s="425"/>
      <c r="QNB481" s="425"/>
      <c r="QNC481" s="425"/>
      <c r="QND481" s="425"/>
      <c r="QNE481" s="425"/>
      <c r="QNF481" s="425"/>
      <c r="QNG481" s="425"/>
      <c r="QNH481" s="425"/>
      <c r="QNI481" s="425"/>
      <c r="QNJ481" s="425"/>
      <c r="QNK481" s="425"/>
      <c r="QNL481" s="425"/>
      <c r="QNM481" s="425"/>
      <c r="QNN481" s="425"/>
      <c r="QNO481" s="425"/>
      <c r="QNP481" s="425"/>
      <c r="QNQ481" s="425"/>
      <c r="QNR481" s="425"/>
      <c r="QNS481" s="425"/>
      <c r="QNT481" s="425"/>
      <c r="QNU481" s="425"/>
      <c r="QNV481" s="425"/>
      <c r="QNW481" s="425"/>
      <c r="QNX481" s="425"/>
      <c r="QNY481" s="425"/>
      <c r="QNZ481" s="425"/>
      <c r="QOA481" s="425"/>
      <c r="QOB481" s="425"/>
      <c r="QOC481" s="425"/>
      <c r="QOD481" s="425"/>
      <c r="QOE481" s="425"/>
      <c r="QOF481" s="425"/>
      <c r="QOG481" s="425"/>
      <c r="QOH481" s="425"/>
      <c r="QOI481" s="425"/>
      <c r="QOJ481" s="425"/>
      <c r="QOK481" s="425"/>
      <c r="QOL481" s="425"/>
      <c r="QOM481" s="425"/>
      <c r="QON481" s="425"/>
      <c r="QOO481" s="425"/>
      <c r="QOP481" s="425"/>
      <c r="QOQ481" s="425"/>
      <c r="QOR481" s="425"/>
      <c r="QOS481" s="425"/>
      <c r="QOT481" s="425"/>
      <c r="QOU481" s="425"/>
      <c r="QOV481" s="425"/>
      <c r="QOW481" s="425"/>
      <c r="QOX481" s="425"/>
      <c r="QOY481" s="425"/>
      <c r="QOZ481" s="425"/>
      <c r="QPA481" s="425"/>
      <c r="QPB481" s="425"/>
      <c r="QPC481" s="425"/>
      <c r="QPD481" s="425"/>
      <c r="QPE481" s="425"/>
      <c r="QPF481" s="425"/>
      <c r="QPG481" s="425"/>
      <c r="QPH481" s="425"/>
      <c r="QPI481" s="425"/>
      <c r="QPJ481" s="425"/>
      <c r="QPK481" s="425"/>
      <c r="QPL481" s="425"/>
      <c r="QPM481" s="425"/>
      <c r="QPN481" s="425"/>
      <c r="QPO481" s="425"/>
      <c r="QPP481" s="425"/>
      <c r="QPQ481" s="425"/>
      <c r="QPR481" s="425"/>
      <c r="QPS481" s="425"/>
      <c r="QPT481" s="425"/>
      <c r="QPU481" s="425"/>
      <c r="QPV481" s="425"/>
      <c r="QPW481" s="425"/>
      <c r="QPX481" s="425"/>
      <c r="QPY481" s="425"/>
      <c r="QPZ481" s="425"/>
      <c r="QQA481" s="425"/>
      <c r="QQB481" s="425"/>
      <c r="QQC481" s="425"/>
      <c r="QQD481" s="425"/>
      <c r="QQE481" s="425"/>
      <c r="QQF481" s="425"/>
      <c r="QQG481" s="425"/>
      <c r="QQH481" s="425"/>
      <c r="QQI481" s="425"/>
      <c r="QQJ481" s="425"/>
      <c r="QQK481" s="425"/>
      <c r="QQL481" s="425"/>
      <c r="QQM481" s="425"/>
      <c r="QQN481" s="425"/>
      <c r="QQO481" s="425"/>
      <c r="QQP481" s="425"/>
      <c r="QQQ481" s="425"/>
      <c r="QQR481" s="425"/>
      <c r="QQS481" s="425"/>
      <c r="QQT481" s="425"/>
      <c r="QQU481" s="425"/>
      <c r="QQV481" s="425"/>
      <c r="QQW481" s="425"/>
      <c r="QQX481" s="425"/>
      <c r="QQY481" s="425"/>
      <c r="QQZ481" s="425"/>
      <c r="QRA481" s="425"/>
      <c r="QRB481" s="425"/>
      <c r="QRC481" s="425"/>
      <c r="QRD481" s="425"/>
      <c r="QRE481" s="425"/>
      <c r="QRF481" s="425"/>
      <c r="QRG481" s="425"/>
      <c r="QRH481" s="425"/>
      <c r="QRI481" s="425"/>
      <c r="QRJ481" s="425"/>
      <c r="QRK481" s="425"/>
      <c r="QRL481" s="425"/>
      <c r="QRM481" s="425"/>
      <c r="QRN481" s="425"/>
      <c r="QRO481" s="425"/>
      <c r="QRP481" s="425"/>
      <c r="QRQ481" s="425"/>
      <c r="QRR481" s="425"/>
      <c r="QRS481" s="425"/>
      <c r="QRT481" s="425"/>
      <c r="QRU481" s="425"/>
      <c r="QRV481" s="425"/>
      <c r="QRW481" s="425"/>
      <c r="QRX481" s="425"/>
      <c r="QRY481" s="425"/>
      <c r="QRZ481" s="425"/>
      <c r="QSA481" s="425"/>
      <c r="QSB481" s="425"/>
      <c r="QSC481" s="425"/>
      <c r="QSD481" s="425"/>
      <c r="QSE481" s="425"/>
      <c r="QSF481" s="425"/>
      <c r="QSG481" s="425"/>
      <c r="QSH481" s="425"/>
      <c r="QSI481" s="425"/>
      <c r="QSJ481" s="425"/>
      <c r="QSK481" s="425"/>
      <c r="QSL481" s="425"/>
      <c r="QSM481" s="425"/>
      <c r="QSN481" s="425"/>
      <c r="QSO481" s="425"/>
      <c r="QSP481" s="425"/>
      <c r="QSQ481" s="425"/>
      <c r="QSR481" s="425"/>
      <c r="QSS481" s="425"/>
      <c r="QST481" s="425"/>
      <c r="QSU481" s="425"/>
      <c r="QSV481" s="425"/>
      <c r="QSW481" s="425"/>
      <c r="QSX481" s="425"/>
      <c r="QSY481" s="425"/>
      <c r="QSZ481" s="425"/>
      <c r="QTA481" s="425"/>
      <c r="QTB481" s="425"/>
      <c r="QTC481" s="425"/>
      <c r="QTD481" s="425"/>
      <c r="QTE481" s="425"/>
      <c r="QTF481" s="425"/>
      <c r="QTG481" s="425"/>
      <c r="QTH481" s="425"/>
      <c r="QTI481" s="425"/>
      <c r="QTJ481" s="425"/>
      <c r="QTK481" s="425"/>
      <c r="QTL481" s="425"/>
      <c r="QTM481" s="425"/>
      <c r="QTN481" s="425"/>
      <c r="QTO481" s="425"/>
      <c r="QTP481" s="425"/>
      <c r="QTQ481" s="425"/>
      <c r="QTR481" s="425"/>
      <c r="QTS481" s="425"/>
      <c r="QTT481" s="425"/>
      <c r="QTU481" s="425"/>
      <c r="QTV481" s="425"/>
      <c r="QTW481" s="425"/>
      <c r="QTX481" s="425"/>
      <c r="QTY481" s="425"/>
      <c r="QTZ481" s="425"/>
      <c r="QUA481" s="425"/>
      <c r="QUB481" s="425"/>
      <c r="QUC481" s="425"/>
      <c r="QUD481" s="425"/>
      <c r="QUE481" s="425"/>
      <c r="QUF481" s="425"/>
      <c r="QUG481" s="425"/>
      <c r="QUH481" s="425"/>
      <c r="QUI481" s="425"/>
      <c r="QUJ481" s="425"/>
      <c r="QUK481" s="425"/>
      <c r="QUL481" s="425"/>
      <c r="QUM481" s="425"/>
      <c r="QUN481" s="425"/>
      <c r="QUO481" s="425"/>
      <c r="QUP481" s="425"/>
      <c r="QUQ481" s="425"/>
      <c r="QUR481" s="425"/>
      <c r="QUS481" s="425"/>
      <c r="QUT481" s="425"/>
      <c r="QUU481" s="425"/>
      <c r="QUV481" s="425"/>
      <c r="QUW481" s="425"/>
      <c r="QUX481" s="425"/>
      <c r="QUY481" s="425"/>
      <c r="QUZ481" s="425"/>
      <c r="QVA481" s="425"/>
      <c r="QVB481" s="425"/>
      <c r="QVC481" s="425"/>
      <c r="QVD481" s="425"/>
      <c r="QVE481" s="425"/>
      <c r="QVF481" s="425"/>
      <c r="QVG481" s="425"/>
      <c r="QVH481" s="425"/>
      <c r="QVI481" s="425"/>
      <c r="QVJ481" s="425"/>
      <c r="QVK481" s="425"/>
      <c r="QVL481" s="425"/>
      <c r="QVM481" s="425"/>
      <c r="QVN481" s="425"/>
      <c r="QVO481" s="425"/>
      <c r="QVP481" s="425"/>
      <c r="QVQ481" s="425"/>
      <c r="QVR481" s="425"/>
      <c r="QVS481" s="425"/>
      <c r="QVT481" s="425"/>
      <c r="QVU481" s="425"/>
      <c r="QVV481" s="425"/>
      <c r="QVW481" s="425"/>
      <c r="QVX481" s="425"/>
      <c r="QVY481" s="425"/>
      <c r="QVZ481" s="425"/>
      <c r="QWA481" s="425"/>
      <c r="QWB481" s="425"/>
      <c r="QWC481" s="425"/>
      <c r="QWD481" s="425"/>
      <c r="QWE481" s="425"/>
      <c r="QWF481" s="425"/>
      <c r="QWG481" s="425"/>
      <c r="QWH481" s="425"/>
      <c r="QWI481" s="425"/>
      <c r="QWJ481" s="425"/>
      <c r="QWK481" s="425"/>
      <c r="QWL481" s="425"/>
      <c r="QWM481" s="425"/>
      <c r="QWN481" s="425"/>
      <c r="QWO481" s="425"/>
      <c r="QWP481" s="425"/>
      <c r="QWQ481" s="425"/>
      <c r="QWR481" s="425"/>
      <c r="QWS481" s="425"/>
      <c r="QWT481" s="425"/>
      <c r="QWU481" s="425"/>
      <c r="QWV481" s="425"/>
      <c r="QWW481" s="425"/>
      <c r="QWX481" s="425"/>
      <c r="QWY481" s="425"/>
      <c r="QWZ481" s="425"/>
      <c r="QXA481" s="425"/>
      <c r="QXB481" s="425"/>
      <c r="QXC481" s="425"/>
      <c r="QXD481" s="425"/>
      <c r="QXE481" s="425"/>
      <c r="QXF481" s="425"/>
      <c r="QXG481" s="425"/>
      <c r="QXH481" s="425"/>
      <c r="QXI481" s="425"/>
      <c r="QXJ481" s="425"/>
      <c r="QXK481" s="425"/>
      <c r="QXL481" s="425"/>
      <c r="QXM481" s="425"/>
      <c r="QXN481" s="425"/>
      <c r="QXO481" s="425"/>
      <c r="QXP481" s="425"/>
      <c r="QXQ481" s="425"/>
      <c r="QXR481" s="425"/>
      <c r="QXS481" s="425"/>
      <c r="QXT481" s="425"/>
      <c r="QXU481" s="425"/>
      <c r="QXV481" s="425"/>
      <c r="QXW481" s="425"/>
      <c r="QXX481" s="425"/>
      <c r="QXY481" s="425"/>
      <c r="QXZ481" s="425"/>
      <c r="QYA481" s="425"/>
      <c r="QYB481" s="425"/>
      <c r="QYC481" s="425"/>
      <c r="QYD481" s="425"/>
      <c r="QYE481" s="425"/>
      <c r="QYF481" s="425"/>
      <c r="QYG481" s="425"/>
      <c r="QYH481" s="425"/>
      <c r="QYI481" s="425"/>
      <c r="QYJ481" s="425"/>
      <c r="QYK481" s="425"/>
      <c r="QYL481" s="425"/>
      <c r="QYM481" s="425"/>
      <c r="QYN481" s="425"/>
      <c r="QYO481" s="425"/>
      <c r="QYP481" s="425"/>
      <c r="QYQ481" s="425"/>
      <c r="QYR481" s="425"/>
      <c r="QYS481" s="425"/>
      <c r="QYT481" s="425"/>
      <c r="QYU481" s="425"/>
      <c r="QYV481" s="425"/>
      <c r="QYW481" s="425"/>
      <c r="QYX481" s="425"/>
      <c r="QYY481" s="425"/>
      <c r="QYZ481" s="425"/>
      <c r="QZA481" s="425"/>
      <c r="QZB481" s="425"/>
      <c r="QZC481" s="425"/>
      <c r="QZD481" s="425"/>
      <c r="QZE481" s="425"/>
      <c r="QZF481" s="425"/>
      <c r="QZG481" s="425"/>
      <c r="QZH481" s="425"/>
      <c r="QZI481" s="425"/>
      <c r="QZJ481" s="425"/>
      <c r="QZK481" s="425"/>
      <c r="QZL481" s="425"/>
      <c r="QZM481" s="425"/>
      <c r="QZN481" s="425"/>
      <c r="QZO481" s="425"/>
      <c r="QZP481" s="425"/>
      <c r="QZQ481" s="425"/>
      <c r="QZR481" s="425"/>
      <c r="QZS481" s="425"/>
      <c r="QZT481" s="425"/>
      <c r="QZU481" s="425"/>
      <c r="QZV481" s="425"/>
      <c r="QZW481" s="425"/>
      <c r="QZX481" s="425"/>
      <c r="QZY481" s="425"/>
      <c r="QZZ481" s="425"/>
      <c r="RAA481" s="425"/>
      <c r="RAB481" s="425"/>
      <c r="RAC481" s="425"/>
      <c r="RAD481" s="425"/>
      <c r="RAE481" s="425"/>
      <c r="RAF481" s="425"/>
      <c r="RAG481" s="425"/>
      <c r="RAH481" s="425"/>
      <c r="RAI481" s="425"/>
      <c r="RAJ481" s="425"/>
      <c r="RAK481" s="425"/>
      <c r="RAL481" s="425"/>
      <c r="RAM481" s="425"/>
      <c r="RAN481" s="425"/>
      <c r="RAO481" s="425"/>
      <c r="RAP481" s="425"/>
      <c r="RAQ481" s="425"/>
      <c r="RAR481" s="425"/>
      <c r="RAS481" s="425"/>
      <c r="RAT481" s="425"/>
      <c r="RAU481" s="425"/>
      <c r="RAV481" s="425"/>
      <c r="RAW481" s="425"/>
      <c r="RAX481" s="425"/>
      <c r="RAY481" s="425"/>
      <c r="RAZ481" s="425"/>
      <c r="RBA481" s="425"/>
      <c r="RBB481" s="425"/>
      <c r="RBC481" s="425"/>
      <c r="RBD481" s="425"/>
      <c r="RBE481" s="425"/>
      <c r="RBF481" s="425"/>
      <c r="RBG481" s="425"/>
      <c r="RBH481" s="425"/>
      <c r="RBI481" s="425"/>
      <c r="RBJ481" s="425"/>
      <c r="RBK481" s="425"/>
      <c r="RBL481" s="425"/>
      <c r="RBM481" s="425"/>
      <c r="RBN481" s="425"/>
      <c r="RBO481" s="425"/>
      <c r="RBP481" s="425"/>
      <c r="RBQ481" s="425"/>
      <c r="RBR481" s="425"/>
      <c r="RBS481" s="425"/>
      <c r="RBT481" s="425"/>
      <c r="RBU481" s="425"/>
      <c r="RBV481" s="425"/>
      <c r="RBW481" s="425"/>
      <c r="RBX481" s="425"/>
      <c r="RBY481" s="425"/>
      <c r="RBZ481" s="425"/>
      <c r="RCA481" s="425"/>
      <c r="RCB481" s="425"/>
      <c r="RCC481" s="425"/>
      <c r="RCD481" s="425"/>
      <c r="RCE481" s="425"/>
      <c r="RCF481" s="425"/>
      <c r="RCG481" s="425"/>
      <c r="RCH481" s="425"/>
      <c r="RCI481" s="425"/>
      <c r="RCJ481" s="425"/>
      <c r="RCK481" s="425"/>
      <c r="RCL481" s="425"/>
      <c r="RCM481" s="425"/>
      <c r="RCN481" s="425"/>
      <c r="RCO481" s="425"/>
      <c r="RCP481" s="425"/>
      <c r="RCQ481" s="425"/>
      <c r="RCR481" s="425"/>
      <c r="RCS481" s="425"/>
      <c r="RCT481" s="425"/>
      <c r="RCU481" s="425"/>
      <c r="RCV481" s="425"/>
      <c r="RCW481" s="425"/>
      <c r="RCX481" s="425"/>
      <c r="RCY481" s="425"/>
      <c r="RCZ481" s="425"/>
      <c r="RDA481" s="425"/>
      <c r="RDB481" s="425"/>
      <c r="RDC481" s="425"/>
      <c r="RDD481" s="425"/>
      <c r="RDE481" s="425"/>
      <c r="RDF481" s="425"/>
      <c r="RDG481" s="425"/>
      <c r="RDH481" s="425"/>
      <c r="RDI481" s="425"/>
      <c r="RDJ481" s="425"/>
      <c r="RDK481" s="425"/>
      <c r="RDL481" s="425"/>
      <c r="RDM481" s="425"/>
      <c r="RDN481" s="425"/>
      <c r="RDO481" s="425"/>
      <c r="RDP481" s="425"/>
      <c r="RDQ481" s="425"/>
      <c r="RDR481" s="425"/>
      <c r="RDS481" s="425"/>
      <c r="RDT481" s="425"/>
      <c r="RDU481" s="425"/>
      <c r="RDV481" s="425"/>
      <c r="RDW481" s="425"/>
      <c r="RDX481" s="425"/>
      <c r="RDY481" s="425"/>
      <c r="RDZ481" s="425"/>
      <c r="REA481" s="425"/>
      <c r="REB481" s="425"/>
      <c r="REC481" s="425"/>
      <c r="RED481" s="425"/>
      <c r="REE481" s="425"/>
      <c r="REF481" s="425"/>
      <c r="REG481" s="425"/>
      <c r="REH481" s="425"/>
      <c r="REI481" s="425"/>
      <c r="REJ481" s="425"/>
      <c r="REK481" s="425"/>
      <c r="REL481" s="425"/>
      <c r="REM481" s="425"/>
      <c r="REN481" s="425"/>
      <c r="REO481" s="425"/>
      <c r="REP481" s="425"/>
      <c r="REQ481" s="425"/>
      <c r="RER481" s="425"/>
      <c r="RES481" s="425"/>
      <c r="RET481" s="425"/>
      <c r="REU481" s="425"/>
      <c r="REV481" s="425"/>
      <c r="REW481" s="425"/>
      <c r="REX481" s="425"/>
      <c r="REY481" s="425"/>
      <c r="REZ481" s="425"/>
      <c r="RFA481" s="425"/>
      <c r="RFB481" s="425"/>
      <c r="RFC481" s="425"/>
      <c r="RFD481" s="425"/>
      <c r="RFE481" s="425"/>
      <c r="RFF481" s="425"/>
      <c r="RFG481" s="425"/>
      <c r="RFH481" s="425"/>
      <c r="RFI481" s="425"/>
      <c r="RFJ481" s="425"/>
      <c r="RFK481" s="425"/>
      <c r="RFL481" s="425"/>
      <c r="RFM481" s="425"/>
      <c r="RFN481" s="425"/>
      <c r="RFO481" s="425"/>
      <c r="RFP481" s="425"/>
      <c r="RFQ481" s="425"/>
      <c r="RFR481" s="425"/>
      <c r="RFS481" s="425"/>
      <c r="RFT481" s="425"/>
      <c r="RFU481" s="425"/>
      <c r="RFV481" s="425"/>
      <c r="RFW481" s="425"/>
      <c r="RFX481" s="425"/>
      <c r="RFY481" s="425"/>
      <c r="RFZ481" s="425"/>
      <c r="RGA481" s="425"/>
      <c r="RGB481" s="425"/>
      <c r="RGC481" s="425"/>
      <c r="RGD481" s="425"/>
      <c r="RGE481" s="425"/>
      <c r="RGF481" s="425"/>
      <c r="RGG481" s="425"/>
      <c r="RGH481" s="425"/>
      <c r="RGI481" s="425"/>
      <c r="RGJ481" s="425"/>
      <c r="RGK481" s="425"/>
      <c r="RGL481" s="425"/>
      <c r="RGM481" s="425"/>
      <c r="RGN481" s="425"/>
      <c r="RGO481" s="425"/>
      <c r="RGP481" s="425"/>
      <c r="RGQ481" s="425"/>
      <c r="RGR481" s="425"/>
      <c r="RGS481" s="425"/>
      <c r="RGT481" s="425"/>
      <c r="RGU481" s="425"/>
      <c r="RGV481" s="425"/>
      <c r="RGW481" s="425"/>
      <c r="RGX481" s="425"/>
      <c r="RGY481" s="425"/>
      <c r="RGZ481" s="425"/>
      <c r="RHA481" s="425"/>
      <c r="RHB481" s="425"/>
      <c r="RHC481" s="425"/>
      <c r="RHD481" s="425"/>
      <c r="RHE481" s="425"/>
      <c r="RHF481" s="425"/>
      <c r="RHG481" s="425"/>
      <c r="RHH481" s="425"/>
      <c r="RHI481" s="425"/>
      <c r="RHJ481" s="425"/>
      <c r="RHK481" s="425"/>
      <c r="RHL481" s="425"/>
      <c r="RHM481" s="425"/>
      <c r="RHN481" s="425"/>
      <c r="RHO481" s="425"/>
      <c r="RHP481" s="425"/>
      <c r="RHQ481" s="425"/>
      <c r="RHR481" s="425"/>
      <c r="RHS481" s="425"/>
      <c r="RHT481" s="425"/>
      <c r="RHU481" s="425"/>
      <c r="RHV481" s="425"/>
      <c r="RHW481" s="425"/>
      <c r="RHX481" s="425"/>
      <c r="RHY481" s="425"/>
      <c r="RHZ481" s="425"/>
      <c r="RIA481" s="425"/>
      <c r="RIB481" s="425"/>
      <c r="RIC481" s="425"/>
      <c r="RID481" s="425"/>
      <c r="RIE481" s="425"/>
      <c r="RIF481" s="425"/>
      <c r="RIG481" s="425"/>
      <c r="RIH481" s="425"/>
      <c r="RII481" s="425"/>
      <c r="RIJ481" s="425"/>
      <c r="RIK481" s="425"/>
      <c r="RIL481" s="425"/>
      <c r="RIM481" s="425"/>
      <c r="RIN481" s="425"/>
      <c r="RIO481" s="425"/>
      <c r="RIP481" s="425"/>
      <c r="RIQ481" s="425"/>
      <c r="RIR481" s="425"/>
      <c r="RIS481" s="425"/>
      <c r="RIT481" s="425"/>
      <c r="RIU481" s="425"/>
      <c r="RIV481" s="425"/>
      <c r="RIW481" s="425"/>
      <c r="RIX481" s="425"/>
      <c r="RIY481" s="425"/>
      <c r="RIZ481" s="425"/>
      <c r="RJA481" s="425"/>
      <c r="RJB481" s="425"/>
      <c r="RJC481" s="425"/>
      <c r="RJD481" s="425"/>
      <c r="RJE481" s="425"/>
      <c r="RJF481" s="425"/>
      <c r="RJG481" s="425"/>
      <c r="RJH481" s="425"/>
      <c r="RJI481" s="425"/>
      <c r="RJJ481" s="425"/>
      <c r="RJK481" s="425"/>
      <c r="RJL481" s="425"/>
      <c r="RJM481" s="425"/>
      <c r="RJN481" s="425"/>
      <c r="RJO481" s="425"/>
      <c r="RJP481" s="425"/>
      <c r="RJQ481" s="425"/>
      <c r="RJR481" s="425"/>
      <c r="RJS481" s="425"/>
      <c r="RJT481" s="425"/>
      <c r="RJU481" s="425"/>
      <c r="RJV481" s="425"/>
      <c r="RJW481" s="425"/>
      <c r="RJX481" s="425"/>
      <c r="RJY481" s="425"/>
      <c r="RJZ481" s="425"/>
      <c r="RKA481" s="425"/>
      <c r="RKB481" s="425"/>
      <c r="RKC481" s="425"/>
      <c r="RKD481" s="425"/>
      <c r="RKE481" s="425"/>
      <c r="RKF481" s="425"/>
      <c r="RKG481" s="425"/>
      <c r="RKH481" s="425"/>
      <c r="RKI481" s="425"/>
      <c r="RKJ481" s="425"/>
      <c r="RKK481" s="425"/>
      <c r="RKL481" s="425"/>
      <c r="RKM481" s="425"/>
      <c r="RKN481" s="425"/>
      <c r="RKO481" s="425"/>
      <c r="RKP481" s="425"/>
      <c r="RKQ481" s="425"/>
      <c r="RKR481" s="425"/>
      <c r="RKS481" s="425"/>
      <c r="RKT481" s="425"/>
      <c r="RKU481" s="425"/>
      <c r="RKV481" s="425"/>
      <c r="RKW481" s="425"/>
      <c r="RKX481" s="425"/>
      <c r="RKY481" s="425"/>
      <c r="RKZ481" s="425"/>
      <c r="RLA481" s="425"/>
      <c r="RLB481" s="425"/>
      <c r="RLC481" s="425"/>
      <c r="RLD481" s="425"/>
      <c r="RLE481" s="425"/>
      <c r="RLF481" s="425"/>
      <c r="RLG481" s="425"/>
      <c r="RLH481" s="425"/>
      <c r="RLI481" s="425"/>
      <c r="RLJ481" s="425"/>
      <c r="RLK481" s="425"/>
      <c r="RLL481" s="425"/>
      <c r="RLM481" s="425"/>
      <c r="RLN481" s="425"/>
      <c r="RLO481" s="425"/>
      <c r="RLP481" s="425"/>
      <c r="RLQ481" s="425"/>
      <c r="RLR481" s="425"/>
      <c r="RLS481" s="425"/>
      <c r="RLT481" s="425"/>
      <c r="RLU481" s="425"/>
      <c r="RLV481" s="425"/>
      <c r="RLW481" s="425"/>
      <c r="RLX481" s="425"/>
      <c r="RLY481" s="425"/>
      <c r="RLZ481" s="425"/>
      <c r="RMA481" s="425"/>
      <c r="RMB481" s="425"/>
      <c r="RMC481" s="425"/>
      <c r="RMD481" s="425"/>
      <c r="RME481" s="425"/>
      <c r="RMF481" s="425"/>
      <c r="RMG481" s="425"/>
      <c r="RMH481" s="425"/>
      <c r="RMI481" s="425"/>
      <c r="RMJ481" s="425"/>
      <c r="RMK481" s="425"/>
      <c r="RML481" s="425"/>
      <c r="RMM481" s="425"/>
      <c r="RMN481" s="425"/>
      <c r="RMO481" s="425"/>
      <c r="RMP481" s="425"/>
      <c r="RMQ481" s="425"/>
      <c r="RMR481" s="425"/>
      <c r="RMS481" s="425"/>
      <c r="RMT481" s="425"/>
      <c r="RMU481" s="425"/>
      <c r="RMV481" s="425"/>
      <c r="RMW481" s="425"/>
      <c r="RMX481" s="425"/>
      <c r="RMY481" s="425"/>
      <c r="RMZ481" s="425"/>
      <c r="RNA481" s="425"/>
      <c r="RNB481" s="425"/>
      <c r="RNC481" s="425"/>
      <c r="RND481" s="425"/>
      <c r="RNE481" s="425"/>
      <c r="RNF481" s="425"/>
      <c r="RNG481" s="425"/>
      <c r="RNH481" s="425"/>
      <c r="RNI481" s="425"/>
      <c r="RNJ481" s="425"/>
      <c r="RNK481" s="425"/>
      <c r="RNL481" s="425"/>
      <c r="RNM481" s="425"/>
      <c r="RNN481" s="425"/>
      <c r="RNO481" s="425"/>
      <c r="RNP481" s="425"/>
      <c r="RNQ481" s="425"/>
      <c r="RNR481" s="425"/>
      <c r="RNS481" s="425"/>
      <c r="RNT481" s="425"/>
      <c r="RNU481" s="425"/>
      <c r="RNV481" s="425"/>
      <c r="RNW481" s="425"/>
      <c r="RNX481" s="425"/>
      <c r="RNY481" s="425"/>
      <c r="RNZ481" s="425"/>
      <c r="ROA481" s="425"/>
      <c r="ROB481" s="425"/>
      <c r="ROC481" s="425"/>
      <c r="ROD481" s="425"/>
      <c r="ROE481" s="425"/>
      <c r="ROF481" s="425"/>
      <c r="ROG481" s="425"/>
      <c r="ROH481" s="425"/>
      <c r="ROI481" s="425"/>
      <c r="ROJ481" s="425"/>
      <c r="ROK481" s="425"/>
      <c r="ROL481" s="425"/>
      <c r="ROM481" s="425"/>
      <c r="RON481" s="425"/>
      <c r="ROO481" s="425"/>
      <c r="ROP481" s="425"/>
      <c r="ROQ481" s="425"/>
      <c r="ROR481" s="425"/>
      <c r="ROS481" s="425"/>
      <c r="ROT481" s="425"/>
      <c r="ROU481" s="425"/>
      <c r="ROV481" s="425"/>
      <c r="ROW481" s="425"/>
      <c r="ROX481" s="425"/>
      <c r="ROY481" s="425"/>
      <c r="ROZ481" s="425"/>
      <c r="RPA481" s="425"/>
      <c r="RPB481" s="425"/>
      <c r="RPC481" s="425"/>
      <c r="RPD481" s="425"/>
      <c r="RPE481" s="425"/>
      <c r="RPF481" s="425"/>
      <c r="RPG481" s="425"/>
      <c r="RPH481" s="425"/>
      <c r="RPI481" s="425"/>
      <c r="RPJ481" s="425"/>
      <c r="RPK481" s="425"/>
      <c r="RPL481" s="425"/>
      <c r="RPM481" s="425"/>
      <c r="RPN481" s="425"/>
      <c r="RPO481" s="425"/>
      <c r="RPP481" s="425"/>
      <c r="RPQ481" s="425"/>
      <c r="RPR481" s="425"/>
      <c r="RPS481" s="425"/>
      <c r="RPT481" s="425"/>
      <c r="RPU481" s="425"/>
      <c r="RPV481" s="425"/>
      <c r="RPW481" s="425"/>
      <c r="RPX481" s="425"/>
      <c r="RPY481" s="425"/>
      <c r="RPZ481" s="425"/>
      <c r="RQA481" s="425"/>
      <c r="RQB481" s="425"/>
      <c r="RQC481" s="425"/>
      <c r="RQD481" s="425"/>
      <c r="RQE481" s="425"/>
      <c r="RQF481" s="425"/>
      <c r="RQG481" s="425"/>
      <c r="RQH481" s="425"/>
      <c r="RQI481" s="425"/>
      <c r="RQJ481" s="425"/>
      <c r="RQK481" s="425"/>
      <c r="RQL481" s="425"/>
      <c r="RQM481" s="425"/>
      <c r="RQN481" s="425"/>
      <c r="RQO481" s="425"/>
      <c r="RQP481" s="425"/>
      <c r="RQQ481" s="425"/>
      <c r="RQR481" s="425"/>
      <c r="RQS481" s="425"/>
      <c r="RQT481" s="425"/>
      <c r="RQU481" s="425"/>
      <c r="RQV481" s="425"/>
      <c r="RQW481" s="425"/>
      <c r="RQX481" s="425"/>
      <c r="RQY481" s="425"/>
      <c r="RQZ481" s="425"/>
      <c r="RRA481" s="425"/>
      <c r="RRB481" s="425"/>
      <c r="RRC481" s="425"/>
      <c r="RRD481" s="425"/>
      <c r="RRE481" s="425"/>
      <c r="RRF481" s="425"/>
      <c r="RRG481" s="425"/>
      <c r="RRH481" s="425"/>
      <c r="RRI481" s="425"/>
      <c r="RRJ481" s="425"/>
      <c r="RRK481" s="425"/>
      <c r="RRL481" s="425"/>
      <c r="RRM481" s="425"/>
      <c r="RRN481" s="425"/>
      <c r="RRO481" s="425"/>
      <c r="RRP481" s="425"/>
      <c r="RRQ481" s="425"/>
      <c r="RRR481" s="425"/>
      <c r="RRS481" s="425"/>
      <c r="RRT481" s="425"/>
      <c r="RRU481" s="425"/>
      <c r="RRV481" s="425"/>
      <c r="RRW481" s="425"/>
      <c r="RRX481" s="425"/>
      <c r="RRY481" s="425"/>
      <c r="RRZ481" s="425"/>
      <c r="RSA481" s="425"/>
      <c r="RSB481" s="425"/>
      <c r="RSC481" s="425"/>
      <c r="RSD481" s="425"/>
      <c r="RSE481" s="425"/>
      <c r="RSF481" s="425"/>
      <c r="RSG481" s="425"/>
      <c r="RSH481" s="425"/>
      <c r="RSI481" s="425"/>
      <c r="RSJ481" s="425"/>
      <c r="RSK481" s="425"/>
      <c r="RSL481" s="425"/>
      <c r="RSM481" s="425"/>
      <c r="RSN481" s="425"/>
      <c r="RSO481" s="425"/>
      <c r="RSP481" s="425"/>
      <c r="RSQ481" s="425"/>
      <c r="RSR481" s="425"/>
      <c r="RSS481" s="425"/>
      <c r="RST481" s="425"/>
      <c r="RSU481" s="425"/>
      <c r="RSV481" s="425"/>
      <c r="RSW481" s="425"/>
      <c r="RSX481" s="425"/>
      <c r="RSY481" s="425"/>
      <c r="RSZ481" s="425"/>
      <c r="RTA481" s="425"/>
      <c r="RTB481" s="425"/>
      <c r="RTC481" s="425"/>
      <c r="RTD481" s="425"/>
      <c r="RTE481" s="425"/>
      <c r="RTF481" s="425"/>
      <c r="RTG481" s="425"/>
      <c r="RTH481" s="425"/>
      <c r="RTI481" s="425"/>
      <c r="RTJ481" s="425"/>
      <c r="RTK481" s="425"/>
      <c r="RTL481" s="425"/>
      <c r="RTM481" s="425"/>
      <c r="RTN481" s="425"/>
      <c r="RTO481" s="425"/>
      <c r="RTP481" s="425"/>
      <c r="RTQ481" s="425"/>
      <c r="RTR481" s="425"/>
      <c r="RTS481" s="425"/>
      <c r="RTT481" s="425"/>
      <c r="RTU481" s="425"/>
      <c r="RTV481" s="425"/>
      <c r="RTW481" s="425"/>
      <c r="RTX481" s="425"/>
      <c r="RTY481" s="425"/>
      <c r="RTZ481" s="425"/>
      <c r="RUA481" s="425"/>
      <c r="RUB481" s="425"/>
      <c r="RUC481" s="425"/>
      <c r="RUD481" s="425"/>
      <c r="RUE481" s="425"/>
      <c r="RUF481" s="425"/>
      <c r="RUG481" s="425"/>
      <c r="RUH481" s="425"/>
      <c r="RUI481" s="425"/>
      <c r="RUJ481" s="425"/>
      <c r="RUK481" s="425"/>
      <c r="RUL481" s="425"/>
      <c r="RUM481" s="425"/>
      <c r="RUN481" s="425"/>
      <c r="RUO481" s="425"/>
      <c r="RUP481" s="425"/>
      <c r="RUQ481" s="425"/>
      <c r="RUR481" s="425"/>
      <c r="RUS481" s="425"/>
      <c r="RUT481" s="425"/>
      <c r="RUU481" s="425"/>
      <c r="RUV481" s="425"/>
      <c r="RUW481" s="425"/>
      <c r="RUX481" s="425"/>
      <c r="RUY481" s="425"/>
      <c r="RUZ481" s="425"/>
      <c r="RVA481" s="425"/>
      <c r="RVB481" s="425"/>
      <c r="RVC481" s="425"/>
      <c r="RVD481" s="425"/>
      <c r="RVE481" s="425"/>
      <c r="RVF481" s="425"/>
      <c r="RVG481" s="425"/>
      <c r="RVH481" s="425"/>
      <c r="RVI481" s="425"/>
      <c r="RVJ481" s="425"/>
      <c r="RVK481" s="425"/>
      <c r="RVL481" s="425"/>
      <c r="RVM481" s="425"/>
      <c r="RVN481" s="425"/>
      <c r="RVO481" s="425"/>
      <c r="RVP481" s="425"/>
      <c r="RVQ481" s="425"/>
      <c r="RVR481" s="425"/>
      <c r="RVS481" s="425"/>
      <c r="RVT481" s="425"/>
      <c r="RVU481" s="425"/>
      <c r="RVV481" s="425"/>
      <c r="RVW481" s="425"/>
      <c r="RVX481" s="425"/>
      <c r="RVY481" s="425"/>
      <c r="RVZ481" s="425"/>
      <c r="RWA481" s="425"/>
      <c r="RWB481" s="425"/>
      <c r="RWC481" s="425"/>
      <c r="RWD481" s="425"/>
      <c r="RWE481" s="425"/>
      <c r="RWF481" s="425"/>
      <c r="RWG481" s="425"/>
      <c r="RWH481" s="425"/>
      <c r="RWI481" s="425"/>
      <c r="RWJ481" s="425"/>
      <c r="RWK481" s="425"/>
      <c r="RWL481" s="425"/>
      <c r="RWM481" s="425"/>
      <c r="RWN481" s="425"/>
      <c r="RWO481" s="425"/>
      <c r="RWP481" s="425"/>
      <c r="RWQ481" s="425"/>
      <c r="RWR481" s="425"/>
      <c r="RWS481" s="425"/>
      <c r="RWT481" s="425"/>
      <c r="RWU481" s="425"/>
      <c r="RWV481" s="425"/>
      <c r="RWW481" s="425"/>
      <c r="RWX481" s="425"/>
      <c r="RWY481" s="425"/>
      <c r="RWZ481" s="425"/>
      <c r="RXA481" s="425"/>
      <c r="RXB481" s="425"/>
      <c r="RXC481" s="425"/>
      <c r="RXD481" s="425"/>
      <c r="RXE481" s="425"/>
      <c r="RXF481" s="425"/>
      <c r="RXG481" s="425"/>
      <c r="RXH481" s="425"/>
      <c r="RXI481" s="425"/>
      <c r="RXJ481" s="425"/>
      <c r="RXK481" s="425"/>
      <c r="RXL481" s="425"/>
      <c r="RXM481" s="425"/>
      <c r="RXN481" s="425"/>
      <c r="RXO481" s="425"/>
      <c r="RXP481" s="425"/>
      <c r="RXQ481" s="425"/>
      <c r="RXR481" s="425"/>
      <c r="RXS481" s="425"/>
      <c r="RXT481" s="425"/>
      <c r="RXU481" s="425"/>
      <c r="RXV481" s="425"/>
      <c r="RXW481" s="425"/>
      <c r="RXX481" s="425"/>
      <c r="RXY481" s="425"/>
      <c r="RXZ481" s="425"/>
      <c r="RYA481" s="425"/>
      <c r="RYB481" s="425"/>
      <c r="RYC481" s="425"/>
      <c r="RYD481" s="425"/>
      <c r="RYE481" s="425"/>
      <c r="RYF481" s="425"/>
      <c r="RYG481" s="425"/>
      <c r="RYH481" s="425"/>
      <c r="RYI481" s="425"/>
      <c r="RYJ481" s="425"/>
      <c r="RYK481" s="425"/>
      <c r="RYL481" s="425"/>
      <c r="RYM481" s="425"/>
      <c r="RYN481" s="425"/>
      <c r="RYO481" s="425"/>
      <c r="RYP481" s="425"/>
      <c r="RYQ481" s="425"/>
      <c r="RYR481" s="425"/>
      <c r="RYS481" s="425"/>
      <c r="RYT481" s="425"/>
      <c r="RYU481" s="425"/>
      <c r="RYV481" s="425"/>
      <c r="RYW481" s="425"/>
      <c r="RYX481" s="425"/>
      <c r="RYY481" s="425"/>
      <c r="RYZ481" s="425"/>
      <c r="RZA481" s="425"/>
      <c r="RZB481" s="425"/>
      <c r="RZC481" s="425"/>
      <c r="RZD481" s="425"/>
      <c r="RZE481" s="425"/>
      <c r="RZF481" s="425"/>
      <c r="RZG481" s="425"/>
      <c r="RZH481" s="425"/>
      <c r="RZI481" s="425"/>
      <c r="RZJ481" s="425"/>
      <c r="RZK481" s="425"/>
      <c r="RZL481" s="425"/>
      <c r="RZM481" s="425"/>
      <c r="RZN481" s="425"/>
      <c r="RZO481" s="425"/>
      <c r="RZP481" s="425"/>
      <c r="RZQ481" s="425"/>
      <c r="RZR481" s="425"/>
      <c r="RZS481" s="425"/>
      <c r="RZT481" s="425"/>
      <c r="RZU481" s="425"/>
      <c r="RZV481" s="425"/>
      <c r="RZW481" s="425"/>
      <c r="RZX481" s="425"/>
      <c r="RZY481" s="425"/>
      <c r="RZZ481" s="425"/>
      <c r="SAA481" s="425"/>
      <c r="SAB481" s="425"/>
      <c r="SAC481" s="425"/>
      <c r="SAD481" s="425"/>
      <c r="SAE481" s="425"/>
      <c r="SAF481" s="425"/>
      <c r="SAG481" s="425"/>
      <c r="SAH481" s="425"/>
      <c r="SAI481" s="425"/>
      <c r="SAJ481" s="425"/>
      <c r="SAK481" s="425"/>
      <c r="SAL481" s="425"/>
      <c r="SAM481" s="425"/>
      <c r="SAN481" s="425"/>
      <c r="SAO481" s="425"/>
      <c r="SAP481" s="425"/>
      <c r="SAQ481" s="425"/>
      <c r="SAR481" s="425"/>
      <c r="SAS481" s="425"/>
      <c r="SAT481" s="425"/>
      <c r="SAU481" s="425"/>
      <c r="SAV481" s="425"/>
      <c r="SAW481" s="425"/>
      <c r="SAX481" s="425"/>
      <c r="SAY481" s="425"/>
      <c r="SAZ481" s="425"/>
      <c r="SBA481" s="425"/>
      <c r="SBB481" s="425"/>
      <c r="SBC481" s="425"/>
      <c r="SBD481" s="425"/>
      <c r="SBE481" s="425"/>
      <c r="SBF481" s="425"/>
      <c r="SBG481" s="425"/>
      <c r="SBH481" s="425"/>
      <c r="SBI481" s="425"/>
      <c r="SBJ481" s="425"/>
      <c r="SBK481" s="425"/>
      <c r="SBL481" s="425"/>
      <c r="SBM481" s="425"/>
      <c r="SBN481" s="425"/>
      <c r="SBO481" s="425"/>
      <c r="SBP481" s="425"/>
      <c r="SBQ481" s="425"/>
      <c r="SBR481" s="425"/>
      <c r="SBS481" s="425"/>
      <c r="SBT481" s="425"/>
      <c r="SBU481" s="425"/>
      <c r="SBV481" s="425"/>
      <c r="SBW481" s="425"/>
      <c r="SBX481" s="425"/>
      <c r="SBY481" s="425"/>
      <c r="SBZ481" s="425"/>
      <c r="SCA481" s="425"/>
      <c r="SCB481" s="425"/>
      <c r="SCC481" s="425"/>
      <c r="SCD481" s="425"/>
      <c r="SCE481" s="425"/>
      <c r="SCF481" s="425"/>
      <c r="SCG481" s="425"/>
      <c r="SCH481" s="425"/>
      <c r="SCI481" s="425"/>
      <c r="SCJ481" s="425"/>
      <c r="SCK481" s="425"/>
      <c r="SCL481" s="425"/>
      <c r="SCM481" s="425"/>
      <c r="SCN481" s="425"/>
      <c r="SCO481" s="425"/>
      <c r="SCP481" s="425"/>
      <c r="SCQ481" s="425"/>
      <c r="SCR481" s="425"/>
      <c r="SCS481" s="425"/>
      <c r="SCT481" s="425"/>
      <c r="SCU481" s="425"/>
      <c r="SCV481" s="425"/>
      <c r="SCW481" s="425"/>
      <c r="SCX481" s="425"/>
      <c r="SCY481" s="425"/>
      <c r="SCZ481" s="425"/>
      <c r="SDA481" s="425"/>
      <c r="SDB481" s="425"/>
      <c r="SDC481" s="425"/>
      <c r="SDD481" s="425"/>
      <c r="SDE481" s="425"/>
      <c r="SDF481" s="425"/>
      <c r="SDG481" s="425"/>
      <c r="SDH481" s="425"/>
      <c r="SDI481" s="425"/>
      <c r="SDJ481" s="425"/>
      <c r="SDK481" s="425"/>
      <c r="SDL481" s="425"/>
      <c r="SDM481" s="425"/>
      <c r="SDN481" s="425"/>
      <c r="SDO481" s="425"/>
      <c r="SDP481" s="425"/>
      <c r="SDQ481" s="425"/>
      <c r="SDR481" s="425"/>
      <c r="SDS481" s="425"/>
      <c r="SDT481" s="425"/>
      <c r="SDU481" s="425"/>
      <c r="SDV481" s="425"/>
      <c r="SDW481" s="425"/>
      <c r="SDX481" s="425"/>
      <c r="SDY481" s="425"/>
      <c r="SDZ481" s="425"/>
      <c r="SEA481" s="425"/>
      <c r="SEB481" s="425"/>
      <c r="SEC481" s="425"/>
      <c r="SED481" s="425"/>
      <c r="SEE481" s="425"/>
      <c r="SEF481" s="425"/>
      <c r="SEG481" s="425"/>
      <c r="SEH481" s="425"/>
      <c r="SEI481" s="425"/>
      <c r="SEJ481" s="425"/>
      <c r="SEK481" s="425"/>
      <c r="SEL481" s="425"/>
      <c r="SEM481" s="425"/>
      <c r="SEN481" s="425"/>
      <c r="SEO481" s="425"/>
      <c r="SEP481" s="425"/>
      <c r="SEQ481" s="425"/>
      <c r="SER481" s="425"/>
      <c r="SES481" s="425"/>
      <c r="SET481" s="425"/>
      <c r="SEU481" s="425"/>
      <c r="SEV481" s="425"/>
      <c r="SEW481" s="425"/>
      <c r="SEX481" s="425"/>
      <c r="SEY481" s="425"/>
      <c r="SEZ481" s="425"/>
      <c r="SFA481" s="425"/>
      <c r="SFB481" s="425"/>
      <c r="SFC481" s="425"/>
      <c r="SFD481" s="425"/>
      <c r="SFE481" s="425"/>
      <c r="SFF481" s="425"/>
      <c r="SFG481" s="425"/>
      <c r="SFH481" s="425"/>
      <c r="SFI481" s="425"/>
      <c r="SFJ481" s="425"/>
      <c r="SFK481" s="425"/>
      <c r="SFL481" s="425"/>
      <c r="SFM481" s="425"/>
      <c r="SFN481" s="425"/>
      <c r="SFO481" s="425"/>
      <c r="SFP481" s="425"/>
      <c r="SFQ481" s="425"/>
      <c r="SFR481" s="425"/>
      <c r="SFS481" s="425"/>
      <c r="SFT481" s="425"/>
      <c r="SFU481" s="425"/>
      <c r="SFV481" s="425"/>
      <c r="SFW481" s="425"/>
      <c r="SFX481" s="425"/>
      <c r="SFY481" s="425"/>
      <c r="SFZ481" s="425"/>
      <c r="SGA481" s="425"/>
      <c r="SGB481" s="425"/>
      <c r="SGC481" s="425"/>
      <c r="SGD481" s="425"/>
      <c r="SGE481" s="425"/>
      <c r="SGF481" s="425"/>
      <c r="SGG481" s="425"/>
      <c r="SGH481" s="425"/>
      <c r="SGI481" s="425"/>
      <c r="SGJ481" s="425"/>
      <c r="SGK481" s="425"/>
      <c r="SGL481" s="425"/>
      <c r="SGM481" s="425"/>
      <c r="SGN481" s="425"/>
      <c r="SGO481" s="425"/>
      <c r="SGP481" s="425"/>
      <c r="SGQ481" s="425"/>
      <c r="SGR481" s="425"/>
      <c r="SGS481" s="425"/>
      <c r="SGT481" s="425"/>
      <c r="SGU481" s="425"/>
      <c r="SGV481" s="425"/>
      <c r="SGW481" s="425"/>
      <c r="SGX481" s="425"/>
      <c r="SGY481" s="425"/>
      <c r="SGZ481" s="425"/>
      <c r="SHA481" s="425"/>
      <c r="SHB481" s="425"/>
      <c r="SHC481" s="425"/>
      <c r="SHD481" s="425"/>
      <c r="SHE481" s="425"/>
      <c r="SHF481" s="425"/>
      <c r="SHG481" s="425"/>
      <c r="SHH481" s="425"/>
      <c r="SHI481" s="425"/>
      <c r="SHJ481" s="425"/>
      <c r="SHK481" s="425"/>
      <c r="SHL481" s="425"/>
      <c r="SHM481" s="425"/>
      <c r="SHN481" s="425"/>
      <c r="SHO481" s="425"/>
      <c r="SHP481" s="425"/>
      <c r="SHQ481" s="425"/>
      <c r="SHR481" s="425"/>
      <c r="SHS481" s="425"/>
      <c r="SHT481" s="425"/>
      <c r="SHU481" s="425"/>
      <c r="SHV481" s="425"/>
      <c r="SHW481" s="425"/>
      <c r="SHX481" s="425"/>
      <c r="SHY481" s="425"/>
      <c r="SHZ481" s="425"/>
      <c r="SIA481" s="425"/>
      <c r="SIB481" s="425"/>
      <c r="SIC481" s="425"/>
      <c r="SID481" s="425"/>
      <c r="SIE481" s="425"/>
      <c r="SIF481" s="425"/>
      <c r="SIG481" s="425"/>
      <c r="SIH481" s="425"/>
      <c r="SII481" s="425"/>
      <c r="SIJ481" s="425"/>
      <c r="SIK481" s="425"/>
      <c r="SIL481" s="425"/>
      <c r="SIM481" s="425"/>
      <c r="SIN481" s="425"/>
      <c r="SIO481" s="425"/>
      <c r="SIP481" s="425"/>
      <c r="SIQ481" s="425"/>
      <c r="SIR481" s="425"/>
      <c r="SIS481" s="425"/>
      <c r="SIT481" s="425"/>
      <c r="SIU481" s="425"/>
      <c r="SIV481" s="425"/>
      <c r="SIW481" s="425"/>
      <c r="SIX481" s="425"/>
      <c r="SIY481" s="425"/>
      <c r="SIZ481" s="425"/>
      <c r="SJA481" s="425"/>
      <c r="SJB481" s="425"/>
      <c r="SJC481" s="425"/>
      <c r="SJD481" s="425"/>
      <c r="SJE481" s="425"/>
      <c r="SJF481" s="425"/>
      <c r="SJG481" s="425"/>
      <c r="SJH481" s="425"/>
      <c r="SJI481" s="425"/>
      <c r="SJJ481" s="425"/>
      <c r="SJK481" s="425"/>
      <c r="SJL481" s="425"/>
      <c r="SJM481" s="425"/>
      <c r="SJN481" s="425"/>
      <c r="SJO481" s="425"/>
      <c r="SJP481" s="425"/>
      <c r="SJQ481" s="425"/>
      <c r="SJR481" s="425"/>
      <c r="SJS481" s="425"/>
      <c r="SJT481" s="425"/>
      <c r="SJU481" s="425"/>
      <c r="SJV481" s="425"/>
      <c r="SJW481" s="425"/>
      <c r="SJX481" s="425"/>
      <c r="SJY481" s="425"/>
      <c r="SJZ481" s="425"/>
      <c r="SKA481" s="425"/>
      <c r="SKB481" s="425"/>
      <c r="SKC481" s="425"/>
      <c r="SKD481" s="425"/>
      <c r="SKE481" s="425"/>
      <c r="SKF481" s="425"/>
      <c r="SKG481" s="425"/>
      <c r="SKH481" s="425"/>
      <c r="SKI481" s="425"/>
      <c r="SKJ481" s="425"/>
      <c r="SKK481" s="425"/>
      <c r="SKL481" s="425"/>
      <c r="SKM481" s="425"/>
      <c r="SKN481" s="425"/>
      <c r="SKO481" s="425"/>
      <c r="SKP481" s="425"/>
      <c r="SKQ481" s="425"/>
      <c r="SKR481" s="425"/>
      <c r="SKS481" s="425"/>
      <c r="SKT481" s="425"/>
      <c r="SKU481" s="425"/>
      <c r="SKV481" s="425"/>
      <c r="SKW481" s="425"/>
      <c r="SKX481" s="425"/>
      <c r="SKY481" s="425"/>
      <c r="SKZ481" s="425"/>
      <c r="SLA481" s="425"/>
      <c r="SLB481" s="425"/>
      <c r="SLC481" s="425"/>
      <c r="SLD481" s="425"/>
      <c r="SLE481" s="425"/>
      <c r="SLF481" s="425"/>
      <c r="SLG481" s="425"/>
      <c r="SLH481" s="425"/>
      <c r="SLI481" s="425"/>
      <c r="SLJ481" s="425"/>
      <c r="SLK481" s="425"/>
      <c r="SLL481" s="425"/>
      <c r="SLM481" s="425"/>
      <c r="SLN481" s="425"/>
      <c r="SLO481" s="425"/>
      <c r="SLP481" s="425"/>
      <c r="SLQ481" s="425"/>
      <c r="SLR481" s="425"/>
      <c r="SLS481" s="425"/>
      <c r="SLT481" s="425"/>
      <c r="SLU481" s="425"/>
      <c r="SLV481" s="425"/>
      <c r="SLW481" s="425"/>
      <c r="SLX481" s="425"/>
      <c r="SLY481" s="425"/>
      <c r="SLZ481" s="425"/>
      <c r="SMA481" s="425"/>
      <c r="SMB481" s="425"/>
      <c r="SMC481" s="425"/>
      <c r="SMD481" s="425"/>
      <c r="SME481" s="425"/>
      <c r="SMF481" s="425"/>
      <c r="SMG481" s="425"/>
      <c r="SMH481" s="425"/>
      <c r="SMI481" s="425"/>
      <c r="SMJ481" s="425"/>
      <c r="SMK481" s="425"/>
      <c r="SML481" s="425"/>
      <c r="SMM481" s="425"/>
      <c r="SMN481" s="425"/>
      <c r="SMO481" s="425"/>
      <c r="SMP481" s="425"/>
      <c r="SMQ481" s="425"/>
      <c r="SMR481" s="425"/>
      <c r="SMS481" s="425"/>
      <c r="SMT481" s="425"/>
      <c r="SMU481" s="425"/>
      <c r="SMV481" s="425"/>
      <c r="SMW481" s="425"/>
      <c r="SMX481" s="425"/>
      <c r="SMY481" s="425"/>
      <c r="SMZ481" s="425"/>
      <c r="SNA481" s="425"/>
      <c r="SNB481" s="425"/>
      <c r="SNC481" s="425"/>
      <c r="SND481" s="425"/>
      <c r="SNE481" s="425"/>
      <c r="SNF481" s="425"/>
      <c r="SNG481" s="425"/>
      <c r="SNH481" s="425"/>
      <c r="SNI481" s="425"/>
      <c r="SNJ481" s="425"/>
      <c r="SNK481" s="425"/>
      <c r="SNL481" s="425"/>
      <c r="SNM481" s="425"/>
      <c r="SNN481" s="425"/>
      <c r="SNO481" s="425"/>
      <c r="SNP481" s="425"/>
      <c r="SNQ481" s="425"/>
      <c r="SNR481" s="425"/>
      <c r="SNS481" s="425"/>
      <c r="SNT481" s="425"/>
      <c r="SNU481" s="425"/>
      <c r="SNV481" s="425"/>
      <c r="SNW481" s="425"/>
      <c r="SNX481" s="425"/>
      <c r="SNY481" s="425"/>
      <c r="SNZ481" s="425"/>
      <c r="SOA481" s="425"/>
      <c r="SOB481" s="425"/>
      <c r="SOC481" s="425"/>
      <c r="SOD481" s="425"/>
      <c r="SOE481" s="425"/>
      <c r="SOF481" s="425"/>
      <c r="SOG481" s="425"/>
      <c r="SOH481" s="425"/>
      <c r="SOI481" s="425"/>
      <c r="SOJ481" s="425"/>
      <c r="SOK481" s="425"/>
      <c r="SOL481" s="425"/>
      <c r="SOM481" s="425"/>
      <c r="SON481" s="425"/>
      <c r="SOO481" s="425"/>
      <c r="SOP481" s="425"/>
      <c r="SOQ481" s="425"/>
      <c r="SOR481" s="425"/>
      <c r="SOS481" s="425"/>
      <c r="SOT481" s="425"/>
      <c r="SOU481" s="425"/>
      <c r="SOV481" s="425"/>
      <c r="SOW481" s="425"/>
      <c r="SOX481" s="425"/>
      <c r="SOY481" s="425"/>
      <c r="SOZ481" s="425"/>
      <c r="SPA481" s="425"/>
      <c r="SPB481" s="425"/>
      <c r="SPC481" s="425"/>
      <c r="SPD481" s="425"/>
      <c r="SPE481" s="425"/>
      <c r="SPF481" s="425"/>
      <c r="SPG481" s="425"/>
      <c r="SPH481" s="425"/>
      <c r="SPI481" s="425"/>
      <c r="SPJ481" s="425"/>
      <c r="SPK481" s="425"/>
      <c r="SPL481" s="425"/>
      <c r="SPM481" s="425"/>
      <c r="SPN481" s="425"/>
      <c r="SPO481" s="425"/>
      <c r="SPP481" s="425"/>
      <c r="SPQ481" s="425"/>
      <c r="SPR481" s="425"/>
      <c r="SPS481" s="425"/>
      <c r="SPT481" s="425"/>
      <c r="SPU481" s="425"/>
      <c r="SPV481" s="425"/>
      <c r="SPW481" s="425"/>
      <c r="SPX481" s="425"/>
      <c r="SPY481" s="425"/>
      <c r="SPZ481" s="425"/>
      <c r="SQA481" s="425"/>
      <c r="SQB481" s="425"/>
      <c r="SQC481" s="425"/>
      <c r="SQD481" s="425"/>
      <c r="SQE481" s="425"/>
      <c r="SQF481" s="425"/>
      <c r="SQG481" s="425"/>
      <c r="SQH481" s="425"/>
      <c r="SQI481" s="425"/>
      <c r="SQJ481" s="425"/>
      <c r="SQK481" s="425"/>
      <c r="SQL481" s="425"/>
      <c r="SQM481" s="425"/>
      <c r="SQN481" s="425"/>
      <c r="SQO481" s="425"/>
      <c r="SQP481" s="425"/>
      <c r="SQQ481" s="425"/>
      <c r="SQR481" s="425"/>
      <c r="SQS481" s="425"/>
      <c r="SQT481" s="425"/>
      <c r="SQU481" s="425"/>
      <c r="SQV481" s="425"/>
      <c r="SQW481" s="425"/>
      <c r="SQX481" s="425"/>
      <c r="SQY481" s="425"/>
      <c r="SQZ481" s="425"/>
      <c r="SRA481" s="425"/>
      <c r="SRB481" s="425"/>
      <c r="SRC481" s="425"/>
      <c r="SRD481" s="425"/>
      <c r="SRE481" s="425"/>
      <c r="SRF481" s="425"/>
      <c r="SRG481" s="425"/>
      <c r="SRH481" s="425"/>
      <c r="SRI481" s="425"/>
      <c r="SRJ481" s="425"/>
      <c r="SRK481" s="425"/>
      <c r="SRL481" s="425"/>
      <c r="SRM481" s="425"/>
      <c r="SRN481" s="425"/>
      <c r="SRO481" s="425"/>
      <c r="SRP481" s="425"/>
      <c r="SRQ481" s="425"/>
      <c r="SRR481" s="425"/>
      <c r="SRS481" s="425"/>
      <c r="SRT481" s="425"/>
      <c r="SRU481" s="425"/>
      <c r="SRV481" s="425"/>
      <c r="SRW481" s="425"/>
      <c r="SRX481" s="425"/>
      <c r="SRY481" s="425"/>
      <c r="SRZ481" s="425"/>
      <c r="SSA481" s="425"/>
      <c r="SSB481" s="425"/>
      <c r="SSC481" s="425"/>
      <c r="SSD481" s="425"/>
      <c r="SSE481" s="425"/>
      <c r="SSF481" s="425"/>
      <c r="SSG481" s="425"/>
      <c r="SSH481" s="425"/>
      <c r="SSI481" s="425"/>
      <c r="SSJ481" s="425"/>
      <c r="SSK481" s="425"/>
      <c r="SSL481" s="425"/>
      <c r="SSM481" s="425"/>
      <c r="SSN481" s="425"/>
      <c r="SSO481" s="425"/>
      <c r="SSP481" s="425"/>
      <c r="SSQ481" s="425"/>
      <c r="SSR481" s="425"/>
      <c r="SSS481" s="425"/>
      <c r="SST481" s="425"/>
      <c r="SSU481" s="425"/>
      <c r="SSV481" s="425"/>
      <c r="SSW481" s="425"/>
      <c r="SSX481" s="425"/>
      <c r="SSY481" s="425"/>
      <c r="SSZ481" s="425"/>
      <c r="STA481" s="425"/>
      <c r="STB481" s="425"/>
      <c r="STC481" s="425"/>
      <c r="STD481" s="425"/>
      <c r="STE481" s="425"/>
      <c r="STF481" s="425"/>
      <c r="STG481" s="425"/>
      <c r="STH481" s="425"/>
      <c r="STI481" s="425"/>
      <c r="STJ481" s="425"/>
      <c r="STK481" s="425"/>
      <c r="STL481" s="425"/>
      <c r="STM481" s="425"/>
      <c r="STN481" s="425"/>
      <c r="STO481" s="425"/>
      <c r="STP481" s="425"/>
      <c r="STQ481" s="425"/>
      <c r="STR481" s="425"/>
      <c r="STS481" s="425"/>
      <c r="STT481" s="425"/>
      <c r="STU481" s="425"/>
      <c r="STV481" s="425"/>
      <c r="STW481" s="425"/>
      <c r="STX481" s="425"/>
      <c r="STY481" s="425"/>
      <c r="STZ481" s="425"/>
      <c r="SUA481" s="425"/>
      <c r="SUB481" s="425"/>
      <c r="SUC481" s="425"/>
      <c r="SUD481" s="425"/>
      <c r="SUE481" s="425"/>
      <c r="SUF481" s="425"/>
      <c r="SUG481" s="425"/>
      <c r="SUH481" s="425"/>
      <c r="SUI481" s="425"/>
      <c r="SUJ481" s="425"/>
      <c r="SUK481" s="425"/>
      <c r="SUL481" s="425"/>
      <c r="SUM481" s="425"/>
      <c r="SUN481" s="425"/>
      <c r="SUO481" s="425"/>
      <c r="SUP481" s="425"/>
      <c r="SUQ481" s="425"/>
      <c r="SUR481" s="425"/>
      <c r="SUS481" s="425"/>
      <c r="SUT481" s="425"/>
      <c r="SUU481" s="425"/>
      <c r="SUV481" s="425"/>
      <c r="SUW481" s="425"/>
      <c r="SUX481" s="425"/>
      <c r="SUY481" s="425"/>
      <c r="SUZ481" s="425"/>
      <c r="SVA481" s="425"/>
      <c r="SVB481" s="425"/>
      <c r="SVC481" s="425"/>
      <c r="SVD481" s="425"/>
      <c r="SVE481" s="425"/>
      <c r="SVF481" s="425"/>
      <c r="SVG481" s="425"/>
      <c r="SVH481" s="425"/>
      <c r="SVI481" s="425"/>
      <c r="SVJ481" s="425"/>
      <c r="SVK481" s="425"/>
      <c r="SVL481" s="425"/>
      <c r="SVM481" s="425"/>
      <c r="SVN481" s="425"/>
      <c r="SVO481" s="425"/>
      <c r="SVP481" s="425"/>
      <c r="SVQ481" s="425"/>
      <c r="SVR481" s="425"/>
      <c r="SVS481" s="425"/>
      <c r="SVT481" s="425"/>
      <c r="SVU481" s="425"/>
      <c r="SVV481" s="425"/>
      <c r="SVW481" s="425"/>
      <c r="SVX481" s="425"/>
      <c r="SVY481" s="425"/>
      <c r="SVZ481" s="425"/>
      <c r="SWA481" s="425"/>
      <c r="SWB481" s="425"/>
      <c r="SWC481" s="425"/>
      <c r="SWD481" s="425"/>
      <c r="SWE481" s="425"/>
      <c r="SWF481" s="425"/>
      <c r="SWG481" s="425"/>
      <c r="SWH481" s="425"/>
      <c r="SWI481" s="425"/>
      <c r="SWJ481" s="425"/>
      <c r="SWK481" s="425"/>
      <c r="SWL481" s="425"/>
      <c r="SWM481" s="425"/>
      <c r="SWN481" s="425"/>
      <c r="SWO481" s="425"/>
      <c r="SWP481" s="425"/>
      <c r="SWQ481" s="425"/>
      <c r="SWR481" s="425"/>
      <c r="SWS481" s="425"/>
      <c r="SWT481" s="425"/>
      <c r="SWU481" s="425"/>
      <c r="SWV481" s="425"/>
      <c r="SWW481" s="425"/>
      <c r="SWX481" s="425"/>
      <c r="SWY481" s="425"/>
      <c r="SWZ481" s="425"/>
      <c r="SXA481" s="425"/>
      <c r="SXB481" s="425"/>
      <c r="SXC481" s="425"/>
      <c r="SXD481" s="425"/>
      <c r="SXE481" s="425"/>
      <c r="SXF481" s="425"/>
      <c r="SXG481" s="425"/>
      <c r="SXH481" s="425"/>
      <c r="SXI481" s="425"/>
      <c r="SXJ481" s="425"/>
      <c r="SXK481" s="425"/>
      <c r="SXL481" s="425"/>
      <c r="SXM481" s="425"/>
      <c r="SXN481" s="425"/>
      <c r="SXO481" s="425"/>
      <c r="SXP481" s="425"/>
      <c r="SXQ481" s="425"/>
      <c r="SXR481" s="425"/>
      <c r="SXS481" s="425"/>
      <c r="SXT481" s="425"/>
      <c r="SXU481" s="425"/>
      <c r="SXV481" s="425"/>
      <c r="SXW481" s="425"/>
      <c r="SXX481" s="425"/>
      <c r="SXY481" s="425"/>
      <c r="SXZ481" s="425"/>
      <c r="SYA481" s="425"/>
      <c r="SYB481" s="425"/>
      <c r="SYC481" s="425"/>
      <c r="SYD481" s="425"/>
      <c r="SYE481" s="425"/>
      <c r="SYF481" s="425"/>
      <c r="SYG481" s="425"/>
      <c r="SYH481" s="425"/>
      <c r="SYI481" s="425"/>
      <c r="SYJ481" s="425"/>
      <c r="SYK481" s="425"/>
      <c r="SYL481" s="425"/>
      <c r="SYM481" s="425"/>
      <c r="SYN481" s="425"/>
      <c r="SYO481" s="425"/>
      <c r="SYP481" s="425"/>
      <c r="SYQ481" s="425"/>
      <c r="SYR481" s="425"/>
      <c r="SYS481" s="425"/>
      <c r="SYT481" s="425"/>
      <c r="SYU481" s="425"/>
      <c r="SYV481" s="425"/>
      <c r="SYW481" s="425"/>
      <c r="SYX481" s="425"/>
      <c r="SYY481" s="425"/>
      <c r="SYZ481" s="425"/>
      <c r="SZA481" s="425"/>
      <c r="SZB481" s="425"/>
      <c r="SZC481" s="425"/>
      <c r="SZD481" s="425"/>
      <c r="SZE481" s="425"/>
      <c r="SZF481" s="425"/>
      <c r="SZG481" s="425"/>
      <c r="SZH481" s="425"/>
      <c r="SZI481" s="425"/>
      <c r="SZJ481" s="425"/>
      <c r="SZK481" s="425"/>
      <c r="SZL481" s="425"/>
      <c r="SZM481" s="425"/>
      <c r="SZN481" s="425"/>
      <c r="SZO481" s="425"/>
      <c r="SZP481" s="425"/>
      <c r="SZQ481" s="425"/>
      <c r="SZR481" s="425"/>
      <c r="SZS481" s="425"/>
      <c r="SZT481" s="425"/>
      <c r="SZU481" s="425"/>
      <c r="SZV481" s="425"/>
      <c r="SZW481" s="425"/>
      <c r="SZX481" s="425"/>
      <c r="SZY481" s="425"/>
      <c r="SZZ481" s="425"/>
      <c r="TAA481" s="425"/>
      <c r="TAB481" s="425"/>
      <c r="TAC481" s="425"/>
      <c r="TAD481" s="425"/>
      <c r="TAE481" s="425"/>
      <c r="TAF481" s="425"/>
      <c r="TAG481" s="425"/>
      <c r="TAH481" s="425"/>
      <c r="TAI481" s="425"/>
      <c r="TAJ481" s="425"/>
      <c r="TAK481" s="425"/>
      <c r="TAL481" s="425"/>
      <c r="TAM481" s="425"/>
      <c r="TAN481" s="425"/>
      <c r="TAO481" s="425"/>
      <c r="TAP481" s="425"/>
      <c r="TAQ481" s="425"/>
      <c r="TAR481" s="425"/>
      <c r="TAS481" s="425"/>
      <c r="TAT481" s="425"/>
      <c r="TAU481" s="425"/>
      <c r="TAV481" s="425"/>
      <c r="TAW481" s="425"/>
      <c r="TAX481" s="425"/>
      <c r="TAY481" s="425"/>
      <c r="TAZ481" s="425"/>
      <c r="TBA481" s="425"/>
      <c r="TBB481" s="425"/>
      <c r="TBC481" s="425"/>
      <c r="TBD481" s="425"/>
      <c r="TBE481" s="425"/>
      <c r="TBF481" s="425"/>
      <c r="TBG481" s="425"/>
      <c r="TBH481" s="425"/>
      <c r="TBI481" s="425"/>
      <c r="TBJ481" s="425"/>
      <c r="TBK481" s="425"/>
      <c r="TBL481" s="425"/>
      <c r="TBM481" s="425"/>
      <c r="TBN481" s="425"/>
      <c r="TBO481" s="425"/>
      <c r="TBP481" s="425"/>
      <c r="TBQ481" s="425"/>
      <c r="TBR481" s="425"/>
      <c r="TBS481" s="425"/>
      <c r="TBT481" s="425"/>
      <c r="TBU481" s="425"/>
      <c r="TBV481" s="425"/>
      <c r="TBW481" s="425"/>
      <c r="TBX481" s="425"/>
      <c r="TBY481" s="425"/>
      <c r="TBZ481" s="425"/>
      <c r="TCA481" s="425"/>
      <c r="TCB481" s="425"/>
      <c r="TCC481" s="425"/>
      <c r="TCD481" s="425"/>
      <c r="TCE481" s="425"/>
      <c r="TCF481" s="425"/>
      <c r="TCG481" s="425"/>
      <c r="TCH481" s="425"/>
      <c r="TCI481" s="425"/>
      <c r="TCJ481" s="425"/>
      <c r="TCK481" s="425"/>
      <c r="TCL481" s="425"/>
      <c r="TCM481" s="425"/>
      <c r="TCN481" s="425"/>
      <c r="TCO481" s="425"/>
      <c r="TCP481" s="425"/>
      <c r="TCQ481" s="425"/>
      <c r="TCR481" s="425"/>
      <c r="TCS481" s="425"/>
      <c r="TCT481" s="425"/>
      <c r="TCU481" s="425"/>
      <c r="TCV481" s="425"/>
      <c r="TCW481" s="425"/>
      <c r="TCX481" s="425"/>
      <c r="TCY481" s="425"/>
      <c r="TCZ481" s="425"/>
      <c r="TDA481" s="425"/>
      <c r="TDB481" s="425"/>
      <c r="TDC481" s="425"/>
      <c r="TDD481" s="425"/>
      <c r="TDE481" s="425"/>
      <c r="TDF481" s="425"/>
      <c r="TDG481" s="425"/>
      <c r="TDH481" s="425"/>
      <c r="TDI481" s="425"/>
      <c r="TDJ481" s="425"/>
      <c r="TDK481" s="425"/>
      <c r="TDL481" s="425"/>
      <c r="TDM481" s="425"/>
      <c r="TDN481" s="425"/>
      <c r="TDO481" s="425"/>
      <c r="TDP481" s="425"/>
      <c r="TDQ481" s="425"/>
      <c r="TDR481" s="425"/>
      <c r="TDS481" s="425"/>
      <c r="TDT481" s="425"/>
      <c r="TDU481" s="425"/>
      <c r="TDV481" s="425"/>
      <c r="TDW481" s="425"/>
      <c r="TDX481" s="425"/>
      <c r="TDY481" s="425"/>
      <c r="TDZ481" s="425"/>
      <c r="TEA481" s="425"/>
      <c r="TEB481" s="425"/>
      <c r="TEC481" s="425"/>
      <c r="TED481" s="425"/>
      <c r="TEE481" s="425"/>
      <c r="TEF481" s="425"/>
      <c r="TEG481" s="425"/>
      <c r="TEH481" s="425"/>
      <c r="TEI481" s="425"/>
      <c r="TEJ481" s="425"/>
      <c r="TEK481" s="425"/>
      <c r="TEL481" s="425"/>
      <c r="TEM481" s="425"/>
      <c r="TEN481" s="425"/>
      <c r="TEO481" s="425"/>
      <c r="TEP481" s="425"/>
      <c r="TEQ481" s="425"/>
      <c r="TER481" s="425"/>
      <c r="TES481" s="425"/>
      <c r="TET481" s="425"/>
      <c r="TEU481" s="425"/>
      <c r="TEV481" s="425"/>
      <c r="TEW481" s="425"/>
      <c r="TEX481" s="425"/>
      <c r="TEY481" s="425"/>
      <c r="TEZ481" s="425"/>
      <c r="TFA481" s="425"/>
      <c r="TFB481" s="425"/>
      <c r="TFC481" s="425"/>
      <c r="TFD481" s="425"/>
      <c r="TFE481" s="425"/>
      <c r="TFF481" s="425"/>
      <c r="TFG481" s="425"/>
      <c r="TFH481" s="425"/>
      <c r="TFI481" s="425"/>
      <c r="TFJ481" s="425"/>
      <c r="TFK481" s="425"/>
      <c r="TFL481" s="425"/>
      <c r="TFM481" s="425"/>
      <c r="TFN481" s="425"/>
      <c r="TFO481" s="425"/>
      <c r="TFP481" s="425"/>
      <c r="TFQ481" s="425"/>
      <c r="TFR481" s="425"/>
      <c r="TFS481" s="425"/>
      <c r="TFT481" s="425"/>
      <c r="TFU481" s="425"/>
      <c r="TFV481" s="425"/>
      <c r="TFW481" s="425"/>
      <c r="TFX481" s="425"/>
      <c r="TFY481" s="425"/>
      <c r="TFZ481" s="425"/>
      <c r="TGA481" s="425"/>
      <c r="TGB481" s="425"/>
      <c r="TGC481" s="425"/>
      <c r="TGD481" s="425"/>
      <c r="TGE481" s="425"/>
      <c r="TGF481" s="425"/>
      <c r="TGG481" s="425"/>
      <c r="TGH481" s="425"/>
      <c r="TGI481" s="425"/>
      <c r="TGJ481" s="425"/>
      <c r="TGK481" s="425"/>
      <c r="TGL481" s="425"/>
      <c r="TGM481" s="425"/>
      <c r="TGN481" s="425"/>
      <c r="TGO481" s="425"/>
      <c r="TGP481" s="425"/>
      <c r="TGQ481" s="425"/>
      <c r="TGR481" s="425"/>
      <c r="TGS481" s="425"/>
      <c r="TGT481" s="425"/>
      <c r="TGU481" s="425"/>
      <c r="TGV481" s="425"/>
      <c r="TGW481" s="425"/>
      <c r="TGX481" s="425"/>
      <c r="TGY481" s="425"/>
      <c r="TGZ481" s="425"/>
      <c r="THA481" s="425"/>
      <c r="THB481" s="425"/>
      <c r="THC481" s="425"/>
      <c r="THD481" s="425"/>
      <c r="THE481" s="425"/>
      <c r="THF481" s="425"/>
      <c r="THG481" s="425"/>
      <c r="THH481" s="425"/>
      <c r="THI481" s="425"/>
      <c r="THJ481" s="425"/>
      <c r="THK481" s="425"/>
      <c r="THL481" s="425"/>
      <c r="THM481" s="425"/>
      <c r="THN481" s="425"/>
      <c r="THO481" s="425"/>
      <c r="THP481" s="425"/>
      <c r="THQ481" s="425"/>
      <c r="THR481" s="425"/>
      <c r="THS481" s="425"/>
      <c r="THT481" s="425"/>
      <c r="THU481" s="425"/>
      <c r="THV481" s="425"/>
      <c r="THW481" s="425"/>
      <c r="THX481" s="425"/>
      <c r="THY481" s="425"/>
      <c r="THZ481" s="425"/>
      <c r="TIA481" s="425"/>
      <c r="TIB481" s="425"/>
      <c r="TIC481" s="425"/>
      <c r="TID481" s="425"/>
      <c r="TIE481" s="425"/>
      <c r="TIF481" s="425"/>
      <c r="TIG481" s="425"/>
      <c r="TIH481" s="425"/>
      <c r="TII481" s="425"/>
      <c r="TIJ481" s="425"/>
      <c r="TIK481" s="425"/>
      <c r="TIL481" s="425"/>
      <c r="TIM481" s="425"/>
      <c r="TIN481" s="425"/>
      <c r="TIO481" s="425"/>
      <c r="TIP481" s="425"/>
      <c r="TIQ481" s="425"/>
      <c r="TIR481" s="425"/>
      <c r="TIS481" s="425"/>
      <c r="TIT481" s="425"/>
      <c r="TIU481" s="425"/>
      <c r="TIV481" s="425"/>
      <c r="TIW481" s="425"/>
      <c r="TIX481" s="425"/>
      <c r="TIY481" s="425"/>
      <c r="TIZ481" s="425"/>
      <c r="TJA481" s="425"/>
      <c r="TJB481" s="425"/>
      <c r="TJC481" s="425"/>
      <c r="TJD481" s="425"/>
      <c r="TJE481" s="425"/>
      <c r="TJF481" s="425"/>
      <c r="TJG481" s="425"/>
      <c r="TJH481" s="425"/>
      <c r="TJI481" s="425"/>
      <c r="TJJ481" s="425"/>
      <c r="TJK481" s="425"/>
      <c r="TJL481" s="425"/>
      <c r="TJM481" s="425"/>
      <c r="TJN481" s="425"/>
      <c r="TJO481" s="425"/>
      <c r="TJP481" s="425"/>
      <c r="TJQ481" s="425"/>
      <c r="TJR481" s="425"/>
      <c r="TJS481" s="425"/>
      <c r="TJT481" s="425"/>
      <c r="TJU481" s="425"/>
      <c r="TJV481" s="425"/>
      <c r="TJW481" s="425"/>
      <c r="TJX481" s="425"/>
      <c r="TJY481" s="425"/>
      <c r="TJZ481" s="425"/>
      <c r="TKA481" s="425"/>
      <c r="TKB481" s="425"/>
      <c r="TKC481" s="425"/>
      <c r="TKD481" s="425"/>
      <c r="TKE481" s="425"/>
      <c r="TKF481" s="425"/>
      <c r="TKG481" s="425"/>
      <c r="TKH481" s="425"/>
      <c r="TKI481" s="425"/>
      <c r="TKJ481" s="425"/>
      <c r="TKK481" s="425"/>
      <c r="TKL481" s="425"/>
      <c r="TKM481" s="425"/>
      <c r="TKN481" s="425"/>
      <c r="TKO481" s="425"/>
      <c r="TKP481" s="425"/>
      <c r="TKQ481" s="425"/>
      <c r="TKR481" s="425"/>
      <c r="TKS481" s="425"/>
      <c r="TKT481" s="425"/>
      <c r="TKU481" s="425"/>
      <c r="TKV481" s="425"/>
      <c r="TKW481" s="425"/>
      <c r="TKX481" s="425"/>
      <c r="TKY481" s="425"/>
      <c r="TKZ481" s="425"/>
      <c r="TLA481" s="425"/>
      <c r="TLB481" s="425"/>
      <c r="TLC481" s="425"/>
      <c r="TLD481" s="425"/>
      <c r="TLE481" s="425"/>
      <c r="TLF481" s="425"/>
      <c r="TLG481" s="425"/>
      <c r="TLH481" s="425"/>
      <c r="TLI481" s="425"/>
      <c r="TLJ481" s="425"/>
      <c r="TLK481" s="425"/>
      <c r="TLL481" s="425"/>
      <c r="TLM481" s="425"/>
      <c r="TLN481" s="425"/>
      <c r="TLO481" s="425"/>
      <c r="TLP481" s="425"/>
      <c r="TLQ481" s="425"/>
      <c r="TLR481" s="425"/>
      <c r="TLS481" s="425"/>
      <c r="TLT481" s="425"/>
      <c r="TLU481" s="425"/>
      <c r="TLV481" s="425"/>
      <c r="TLW481" s="425"/>
      <c r="TLX481" s="425"/>
      <c r="TLY481" s="425"/>
      <c r="TLZ481" s="425"/>
      <c r="TMA481" s="425"/>
      <c r="TMB481" s="425"/>
      <c r="TMC481" s="425"/>
      <c r="TMD481" s="425"/>
      <c r="TME481" s="425"/>
      <c r="TMF481" s="425"/>
      <c r="TMG481" s="425"/>
      <c r="TMH481" s="425"/>
      <c r="TMI481" s="425"/>
      <c r="TMJ481" s="425"/>
      <c r="TMK481" s="425"/>
      <c r="TML481" s="425"/>
      <c r="TMM481" s="425"/>
      <c r="TMN481" s="425"/>
      <c r="TMO481" s="425"/>
      <c r="TMP481" s="425"/>
      <c r="TMQ481" s="425"/>
      <c r="TMR481" s="425"/>
      <c r="TMS481" s="425"/>
      <c r="TMT481" s="425"/>
      <c r="TMU481" s="425"/>
      <c r="TMV481" s="425"/>
      <c r="TMW481" s="425"/>
      <c r="TMX481" s="425"/>
      <c r="TMY481" s="425"/>
      <c r="TMZ481" s="425"/>
      <c r="TNA481" s="425"/>
      <c r="TNB481" s="425"/>
      <c r="TNC481" s="425"/>
      <c r="TND481" s="425"/>
      <c r="TNE481" s="425"/>
      <c r="TNF481" s="425"/>
      <c r="TNG481" s="425"/>
      <c r="TNH481" s="425"/>
      <c r="TNI481" s="425"/>
      <c r="TNJ481" s="425"/>
      <c r="TNK481" s="425"/>
      <c r="TNL481" s="425"/>
      <c r="TNM481" s="425"/>
      <c r="TNN481" s="425"/>
      <c r="TNO481" s="425"/>
      <c r="TNP481" s="425"/>
      <c r="TNQ481" s="425"/>
      <c r="TNR481" s="425"/>
      <c r="TNS481" s="425"/>
      <c r="TNT481" s="425"/>
      <c r="TNU481" s="425"/>
      <c r="TNV481" s="425"/>
      <c r="TNW481" s="425"/>
      <c r="TNX481" s="425"/>
      <c r="TNY481" s="425"/>
      <c r="TNZ481" s="425"/>
      <c r="TOA481" s="425"/>
      <c r="TOB481" s="425"/>
      <c r="TOC481" s="425"/>
      <c r="TOD481" s="425"/>
      <c r="TOE481" s="425"/>
      <c r="TOF481" s="425"/>
      <c r="TOG481" s="425"/>
      <c r="TOH481" s="425"/>
      <c r="TOI481" s="425"/>
      <c r="TOJ481" s="425"/>
      <c r="TOK481" s="425"/>
      <c r="TOL481" s="425"/>
      <c r="TOM481" s="425"/>
      <c r="TON481" s="425"/>
      <c r="TOO481" s="425"/>
      <c r="TOP481" s="425"/>
      <c r="TOQ481" s="425"/>
      <c r="TOR481" s="425"/>
      <c r="TOS481" s="425"/>
      <c r="TOT481" s="425"/>
      <c r="TOU481" s="425"/>
      <c r="TOV481" s="425"/>
      <c r="TOW481" s="425"/>
      <c r="TOX481" s="425"/>
      <c r="TOY481" s="425"/>
      <c r="TOZ481" s="425"/>
      <c r="TPA481" s="425"/>
      <c r="TPB481" s="425"/>
      <c r="TPC481" s="425"/>
      <c r="TPD481" s="425"/>
      <c r="TPE481" s="425"/>
      <c r="TPF481" s="425"/>
      <c r="TPG481" s="425"/>
      <c r="TPH481" s="425"/>
      <c r="TPI481" s="425"/>
      <c r="TPJ481" s="425"/>
      <c r="TPK481" s="425"/>
      <c r="TPL481" s="425"/>
      <c r="TPM481" s="425"/>
      <c r="TPN481" s="425"/>
      <c r="TPO481" s="425"/>
      <c r="TPP481" s="425"/>
      <c r="TPQ481" s="425"/>
      <c r="TPR481" s="425"/>
      <c r="TPS481" s="425"/>
      <c r="TPT481" s="425"/>
      <c r="TPU481" s="425"/>
      <c r="TPV481" s="425"/>
      <c r="TPW481" s="425"/>
      <c r="TPX481" s="425"/>
      <c r="TPY481" s="425"/>
      <c r="TPZ481" s="425"/>
      <c r="TQA481" s="425"/>
      <c r="TQB481" s="425"/>
      <c r="TQC481" s="425"/>
      <c r="TQD481" s="425"/>
      <c r="TQE481" s="425"/>
      <c r="TQF481" s="425"/>
      <c r="TQG481" s="425"/>
      <c r="TQH481" s="425"/>
      <c r="TQI481" s="425"/>
      <c r="TQJ481" s="425"/>
      <c r="TQK481" s="425"/>
      <c r="TQL481" s="425"/>
      <c r="TQM481" s="425"/>
      <c r="TQN481" s="425"/>
      <c r="TQO481" s="425"/>
      <c r="TQP481" s="425"/>
      <c r="TQQ481" s="425"/>
      <c r="TQR481" s="425"/>
      <c r="TQS481" s="425"/>
      <c r="TQT481" s="425"/>
      <c r="TQU481" s="425"/>
      <c r="TQV481" s="425"/>
      <c r="TQW481" s="425"/>
      <c r="TQX481" s="425"/>
      <c r="TQY481" s="425"/>
      <c r="TQZ481" s="425"/>
      <c r="TRA481" s="425"/>
      <c r="TRB481" s="425"/>
      <c r="TRC481" s="425"/>
      <c r="TRD481" s="425"/>
      <c r="TRE481" s="425"/>
      <c r="TRF481" s="425"/>
      <c r="TRG481" s="425"/>
      <c r="TRH481" s="425"/>
      <c r="TRI481" s="425"/>
      <c r="TRJ481" s="425"/>
      <c r="TRK481" s="425"/>
      <c r="TRL481" s="425"/>
      <c r="TRM481" s="425"/>
      <c r="TRN481" s="425"/>
      <c r="TRO481" s="425"/>
      <c r="TRP481" s="425"/>
      <c r="TRQ481" s="425"/>
      <c r="TRR481" s="425"/>
      <c r="TRS481" s="425"/>
      <c r="TRT481" s="425"/>
      <c r="TRU481" s="425"/>
      <c r="TRV481" s="425"/>
      <c r="TRW481" s="425"/>
      <c r="TRX481" s="425"/>
      <c r="TRY481" s="425"/>
      <c r="TRZ481" s="425"/>
      <c r="TSA481" s="425"/>
      <c r="TSB481" s="425"/>
      <c r="TSC481" s="425"/>
      <c r="TSD481" s="425"/>
      <c r="TSE481" s="425"/>
      <c r="TSF481" s="425"/>
      <c r="TSG481" s="425"/>
      <c r="TSH481" s="425"/>
      <c r="TSI481" s="425"/>
      <c r="TSJ481" s="425"/>
      <c r="TSK481" s="425"/>
      <c r="TSL481" s="425"/>
      <c r="TSM481" s="425"/>
      <c r="TSN481" s="425"/>
      <c r="TSO481" s="425"/>
      <c r="TSP481" s="425"/>
      <c r="TSQ481" s="425"/>
      <c r="TSR481" s="425"/>
      <c r="TSS481" s="425"/>
      <c r="TST481" s="425"/>
      <c r="TSU481" s="425"/>
      <c r="TSV481" s="425"/>
      <c r="TSW481" s="425"/>
      <c r="TSX481" s="425"/>
      <c r="TSY481" s="425"/>
      <c r="TSZ481" s="425"/>
      <c r="TTA481" s="425"/>
      <c r="TTB481" s="425"/>
      <c r="TTC481" s="425"/>
      <c r="TTD481" s="425"/>
      <c r="TTE481" s="425"/>
      <c r="TTF481" s="425"/>
      <c r="TTG481" s="425"/>
      <c r="TTH481" s="425"/>
      <c r="TTI481" s="425"/>
      <c r="TTJ481" s="425"/>
      <c r="TTK481" s="425"/>
      <c r="TTL481" s="425"/>
      <c r="TTM481" s="425"/>
      <c r="TTN481" s="425"/>
      <c r="TTO481" s="425"/>
      <c r="TTP481" s="425"/>
      <c r="TTQ481" s="425"/>
      <c r="TTR481" s="425"/>
      <c r="TTS481" s="425"/>
      <c r="TTT481" s="425"/>
      <c r="TTU481" s="425"/>
      <c r="TTV481" s="425"/>
      <c r="TTW481" s="425"/>
      <c r="TTX481" s="425"/>
      <c r="TTY481" s="425"/>
      <c r="TTZ481" s="425"/>
      <c r="TUA481" s="425"/>
      <c r="TUB481" s="425"/>
      <c r="TUC481" s="425"/>
      <c r="TUD481" s="425"/>
      <c r="TUE481" s="425"/>
      <c r="TUF481" s="425"/>
      <c r="TUG481" s="425"/>
      <c r="TUH481" s="425"/>
      <c r="TUI481" s="425"/>
      <c r="TUJ481" s="425"/>
      <c r="TUK481" s="425"/>
      <c r="TUL481" s="425"/>
      <c r="TUM481" s="425"/>
      <c r="TUN481" s="425"/>
      <c r="TUO481" s="425"/>
      <c r="TUP481" s="425"/>
      <c r="TUQ481" s="425"/>
      <c r="TUR481" s="425"/>
      <c r="TUS481" s="425"/>
      <c r="TUT481" s="425"/>
      <c r="TUU481" s="425"/>
      <c r="TUV481" s="425"/>
      <c r="TUW481" s="425"/>
      <c r="TUX481" s="425"/>
      <c r="TUY481" s="425"/>
      <c r="TUZ481" s="425"/>
      <c r="TVA481" s="425"/>
      <c r="TVB481" s="425"/>
      <c r="TVC481" s="425"/>
      <c r="TVD481" s="425"/>
      <c r="TVE481" s="425"/>
      <c r="TVF481" s="425"/>
      <c r="TVG481" s="425"/>
      <c r="TVH481" s="425"/>
      <c r="TVI481" s="425"/>
      <c r="TVJ481" s="425"/>
      <c r="TVK481" s="425"/>
      <c r="TVL481" s="425"/>
      <c r="TVM481" s="425"/>
      <c r="TVN481" s="425"/>
      <c r="TVO481" s="425"/>
      <c r="TVP481" s="425"/>
      <c r="TVQ481" s="425"/>
      <c r="TVR481" s="425"/>
      <c r="TVS481" s="425"/>
      <c r="TVT481" s="425"/>
      <c r="TVU481" s="425"/>
      <c r="TVV481" s="425"/>
      <c r="TVW481" s="425"/>
      <c r="TVX481" s="425"/>
      <c r="TVY481" s="425"/>
      <c r="TVZ481" s="425"/>
      <c r="TWA481" s="425"/>
      <c r="TWB481" s="425"/>
      <c r="TWC481" s="425"/>
      <c r="TWD481" s="425"/>
      <c r="TWE481" s="425"/>
      <c r="TWF481" s="425"/>
      <c r="TWG481" s="425"/>
      <c r="TWH481" s="425"/>
      <c r="TWI481" s="425"/>
      <c r="TWJ481" s="425"/>
      <c r="TWK481" s="425"/>
      <c r="TWL481" s="425"/>
      <c r="TWM481" s="425"/>
      <c r="TWN481" s="425"/>
      <c r="TWO481" s="425"/>
      <c r="TWP481" s="425"/>
      <c r="TWQ481" s="425"/>
      <c r="TWR481" s="425"/>
      <c r="TWS481" s="425"/>
      <c r="TWT481" s="425"/>
      <c r="TWU481" s="425"/>
      <c r="TWV481" s="425"/>
      <c r="TWW481" s="425"/>
      <c r="TWX481" s="425"/>
      <c r="TWY481" s="425"/>
      <c r="TWZ481" s="425"/>
      <c r="TXA481" s="425"/>
      <c r="TXB481" s="425"/>
      <c r="TXC481" s="425"/>
      <c r="TXD481" s="425"/>
      <c r="TXE481" s="425"/>
      <c r="TXF481" s="425"/>
      <c r="TXG481" s="425"/>
      <c r="TXH481" s="425"/>
      <c r="TXI481" s="425"/>
      <c r="TXJ481" s="425"/>
      <c r="TXK481" s="425"/>
      <c r="TXL481" s="425"/>
      <c r="TXM481" s="425"/>
      <c r="TXN481" s="425"/>
      <c r="TXO481" s="425"/>
      <c r="TXP481" s="425"/>
      <c r="TXQ481" s="425"/>
      <c r="TXR481" s="425"/>
      <c r="TXS481" s="425"/>
      <c r="TXT481" s="425"/>
      <c r="TXU481" s="425"/>
      <c r="TXV481" s="425"/>
      <c r="TXW481" s="425"/>
      <c r="TXX481" s="425"/>
      <c r="TXY481" s="425"/>
      <c r="TXZ481" s="425"/>
      <c r="TYA481" s="425"/>
      <c r="TYB481" s="425"/>
      <c r="TYC481" s="425"/>
      <c r="TYD481" s="425"/>
      <c r="TYE481" s="425"/>
      <c r="TYF481" s="425"/>
      <c r="TYG481" s="425"/>
      <c r="TYH481" s="425"/>
      <c r="TYI481" s="425"/>
      <c r="TYJ481" s="425"/>
      <c r="TYK481" s="425"/>
      <c r="TYL481" s="425"/>
      <c r="TYM481" s="425"/>
      <c r="TYN481" s="425"/>
      <c r="TYO481" s="425"/>
      <c r="TYP481" s="425"/>
      <c r="TYQ481" s="425"/>
      <c r="TYR481" s="425"/>
      <c r="TYS481" s="425"/>
      <c r="TYT481" s="425"/>
      <c r="TYU481" s="425"/>
      <c r="TYV481" s="425"/>
      <c r="TYW481" s="425"/>
      <c r="TYX481" s="425"/>
      <c r="TYY481" s="425"/>
      <c r="TYZ481" s="425"/>
      <c r="TZA481" s="425"/>
      <c r="TZB481" s="425"/>
      <c r="TZC481" s="425"/>
      <c r="TZD481" s="425"/>
      <c r="TZE481" s="425"/>
      <c r="TZF481" s="425"/>
      <c r="TZG481" s="425"/>
      <c r="TZH481" s="425"/>
      <c r="TZI481" s="425"/>
      <c r="TZJ481" s="425"/>
      <c r="TZK481" s="425"/>
      <c r="TZL481" s="425"/>
      <c r="TZM481" s="425"/>
      <c r="TZN481" s="425"/>
      <c r="TZO481" s="425"/>
      <c r="TZP481" s="425"/>
      <c r="TZQ481" s="425"/>
      <c r="TZR481" s="425"/>
      <c r="TZS481" s="425"/>
      <c r="TZT481" s="425"/>
      <c r="TZU481" s="425"/>
      <c r="TZV481" s="425"/>
      <c r="TZW481" s="425"/>
      <c r="TZX481" s="425"/>
      <c r="TZY481" s="425"/>
      <c r="TZZ481" s="425"/>
      <c r="UAA481" s="425"/>
      <c r="UAB481" s="425"/>
      <c r="UAC481" s="425"/>
      <c r="UAD481" s="425"/>
      <c r="UAE481" s="425"/>
      <c r="UAF481" s="425"/>
      <c r="UAG481" s="425"/>
      <c r="UAH481" s="425"/>
      <c r="UAI481" s="425"/>
      <c r="UAJ481" s="425"/>
      <c r="UAK481" s="425"/>
      <c r="UAL481" s="425"/>
      <c r="UAM481" s="425"/>
      <c r="UAN481" s="425"/>
      <c r="UAO481" s="425"/>
      <c r="UAP481" s="425"/>
      <c r="UAQ481" s="425"/>
      <c r="UAR481" s="425"/>
      <c r="UAS481" s="425"/>
      <c r="UAT481" s="425"/>
      <c r="UAU481" s="425"/>
      <c r="UAV481" s="425"/>
      <c r="UAW481" s="425"/>
      <c r="UAX481" s="425"/>
      <c r="UAY481" s="425"/>
      <c r="UAZ481" s="425"/>
      <c r="UBA481" s="425"/>
      <c r="UBB481" s="425"/>
      <c r="UBC481" s="425"/>
      <c r="UBD481" s="425"/>
      <c r="UBE481" s="425"/>
      <c r="UBF481" s="425"/>
      <c r="UBG481" s="425"/>
      <c r="UBH481" s="425"/>
      <c r="UBI481" s="425"/>
      <c r="UBJ481" s="425"/>
      <c r="UBK481" s="425"/>
      <c r="UBL481" s="425"/>
      <c r="UBM481" s="425"/>
      <c r="UBN481" s="425"/>
      <c r="UBO481" s="425"/>
      <c r="UBP481" s="425"/>
      <c r="UBQ481" s="425"/>
      <c r="UBR481" s="425"/>
      <c r="UBS481" s="425"/>
      <c r="UBT481" s="425"/>
      <c r="UBU481" s="425"/>
      <c r="UBV481" s="425"/>
      <c r="UBW481" s="425"/>
      <c r="UBX481" s="425"/>
      <c r="UBY481" s="425"/>
      <c r="UBZ481" s="425"/>
      <c r="UCA481" s="425"/>
      <c r="UCB481" s="425"/>
      <c r="UCC481" s="425"/>
      <c r="UCD481" s="425"/>
      <c r="UCE481" s="425"/>
      <c r="UCF481" s="425"/>
      <c r="UCG481" s="425"/>
      <c r="UCH481" s="425"/>
      <c r="UCI481" s="425"/>
      <c r="UCJ481" s="425"/>
      <c r="UCK481" s="425"/>
      <c r="UCL481" s="425"/>
      <c r="UCM481" s="425"/>
      <c r="UCN481" s="425"/>
      <c r="UCO481" s="425"/>
      <c r="UCP481" s="425"/>
      <c r="UCQ481" s="425"/>
      <c r="UCR481" s="425"/>
      <c r="UCS481" s="425"/>
      <c r="UCT481" s="425"/>
      <c r="UCU481" s="425"/>
      <c r="UCV481" s="425"/>
      <c r="UCW481" s="425"/>
      <c r="UCX481" s="425"/>
      <c r="UCY481" s="425"/>
      <c r="UCZ481" s="425"/>
      <c r="UDA481" s="425"/>
      <c r="UDB481" s="425"/>
      <c r="UDC481" s="425"/>
      <c r="UDD481" s="425"/>
      <c r="UDE481" s="425"/>
      <c r="UDF481" s="425"/>
      <c r="UDG481" s="425"/>
      <c r="UDH481" s="425"/>
      <c r="UDI481" s="425"/>
      <c r="UDJ481" s="425"/>
      <c r="UDK481" s="425"/>
      <c r="UDL481" s="425"/>
      <c r="UDM481" s="425"/>
      <c r="UDN481" s="425"/>
      <c r="UDO481" s="425"/>
      <c r="UDP481" s="425"/>
      <c r="UDQ481" s="425"/>
      <c r="UDR481" s="425"/>
      <c r="UDS481" s="425"/>
      <c r="UDT481" s="425"/>
      <c r="UDU481" s="425"/>
      <c r="UDV481" s="425"/>
      <c r="UDW481" s="425"/>
      <c r="UDX481" s="425"/>
      <c r="UDY481" s="425"/>
      <c r="UDZ481" s="425"/>
      <c r="UEA481" s="425"/>
      <c r="UEB481" s="425"/>
      <c r="UEC481" s="425"/>
      <c r="UED481" s="425"/>
      <c r="UEE481" s="425"/>
      <c r="UEF481" s="425"/>
      <c r="UEG481" s="425"/>
      <c r="UEH481" s="425"/>
      <c r="UEI481" s="425"/>
      <c r="UEJ481" s="425"/>
      <c r="UEK481" s="425"/>
      <c r="UEL481" s="425"/>
      <c r="UEM481" s="425"/>
      <c r="UEN481" s="425"/>
      <c r="UEO481" s="425"/>
      <c r="UEP481" s="425"/>
      <c r="UEQ481" s="425"/>
      <c r="UER481" s="425"/>
      <c r="UES481" s="425"/>
      <c r="UET481" s="425"/>
      <c r="UEU481" s="425"/>
      <c r="UEV481" s="425"/>
      <c r="UEW481" s="425"/>
      <c r="UEX481" s="425"/>
      <c r="UEY481" s="425"/>
      <c r="UEZ481" s="425"/>
      <c r="UFA481" s="425"/>
      <c r="UFB481" s="425"/>
      <c r="UFC481" s="425"/>
      <c r="UFD481" s="425"/>
      <c r="UFE481" s="425"/>
      <c r="UFF481" s="425"/>
      <c r="UFG481" s="425"/>
      <c r="UFH481" s="425"/>
      <c r="UFI481" s="425"/>
      <c r="UFJ481" s="425"/>
      <c r="UFK481" s="425"/>
      <c r="UFL481" s="425"/>
      <c r="UFM481" s="425"/>
      <c r="UFN481" s="425"/>
      <c r="UFO481" s="425"/>
      <c r="UFP481" s="425"/>
      <c r="UFQ481" s="425"/>
      <c r="UFR481" s="425"/>
      <c r="UFS481" s="425"/>
      <c r="UFT481" s="425"/>
      <c r="UFU481" s="425"/>
      <c r="UFV481" s="425"/>
      <c r="UFW481" s="425"/>
      <c r="UFX481" s="425"/>
      <c r="UFY481" s="425"/>
      <c r="UFZ481" s="425"/>
      <c r="UGA481" s="425"/>
      <c r="UGB481" s="425"/>
      <c r="UGC481" s="425"/>
      <c r="UGD481" s="425"/>
      <c r="UGE481" s="425"/>
      <c r="UGF481" s="425"/>
      <c r="UGG481" s="425"/>
      <c r="UGH481" s="425"/>
      <c r="UGI481" s="425"/>
      <c r="UGJ481" s="425"/>
      <c r="UGK481" s="425"/>
      <c r="UGL481" s="425"/>
      <c r="UGM481" s="425"/>
      <c r="UGN481" s="425"/>
      <c r="UGO481" s="425"/>
      <c r="UGP481" s="425"/>
      <c r="UGQ481" s="425"/>
      <c r="UGR481" s="425"/>
      <c r="UGS481" s="425"/>
      <c r="UGT481" s="425"/>
      <c r="UGU481" s="425"/>
      <c r="UGV481" s="425"/>
      <c r="UGW481" s="425"/>
      <c r="UGX481" s="425"/>
      <c r="UGY481" s="425"/>
      <c r="UGZ481" s="425"/>
      <c r="UHA481" s="425"/>
      <c r="UHB481" s="425"/>
      <c r="UHC481" s="425"/>
      <c r="UHD481" s="425"/>
      <c r="UHE481" s="425"/>
      <c r="UHF481" s="425"/>
      <c r="UHG481" s="425"/>
      <c r="UHH481" s="425"/>
      <c r="UHI481" s="425"/>
      <c r="UHJ481" s="425"/>
      <c r="UHK481" s="425"/>
      <c r="UHL481" s="425"/>
      <c r="UHM481" s="425"/>
      <c r="UHN481" s="425"/>
      <c r="UHO481" s="425"/>
      <c r="UHP481" s="425"/>
      <c r="UHQ481" s="425"/>
      <c r="UHR481" s="425"/>
      <c r="UHS481" s="425"/>
      <c r="UHT481" s="425"/>
      <c r="UHU481" s="425"/>
      <c r="UHV481" s="425"/>
      <c r="UHW481" s="425"/>
      <c r="UHX481" s="425"/>
      <c r="UHY481" s="425"/>
      <c r="UHZ481" s="425"/>
      <c r="UIA481" s="425"/>
      <c r="UIB481" s="425"/>
      <c r="UIC481" s="425"/>
      <c r="UID481" s="425"/>
      <c r="UIE481" s="425"/>
      <c r="UIF481" s="425"/>
      <c r="UIG481" s="425"/>
      <c r="UIH481" s="425"/>
      <c r="UII481" s="425"/>
      <c r="UIJ481" s="425"/>
      <c r="UIK481" s="425"/>
      <c r="UIL481" s="425"/>
      <c r="UIM481" s="425"/>
      <c r="UIN481" s="425"/>
      <c r="UIO481" s="425"/>
      <c r="UIP481" s="425"/>
      <c r="UIQ481" s="425"/>
      <c r="UIR481" s="425"/>
      <c r="UIS481" s="425"/>
      <c r="UIT481" s="425"/>
      <c r="UIU481" s="425"/>
      <c r="UIV481" s="425"/>
      <c r="UIW481" s="425"/>
      <c r="UIX481" s="425"/>
      <c r="UIY481" s="425"/>
      <c r="UIZ481" s="425"/>
      <c r="UJA481" s="425"/>
      <c r="UJB481" s="425"/>
      <c r="UJC481" s="425"/>
      <c r="UJD481" s="425"/>
      <c r="UJE481" s="425"/>
      <c r="UJF481" s="425"/>
      <c r="UJG481" s="425"/>
      <c r="UJH481" s="425"/>
      <c r="UJI481" s="425"/>
      <c r="UJJ481" s="425"/>
      <c r="UJK481" s="425"/>
      <c r="UJL481" s="425"/>
      <c r="UJM481" s="425"/>
      <c r="UJN481" s="425"/>
      <c r="UJO481" s="425"/>
      <c r="UJP481" s="425"/>
      <c r="UJQ481" s="425"/>
      <c r="UJR481" s="425"/>
      <c r="UJS481" s="425"/>
      <c r="UJT481" s="425"/>
      <c r="UJU481" s="425"/>
      <c r="UJV481" s="425"/>
      <c r="UJW481" s="425"/>
      <c r="UJX481" s="425"/>
      <c r="UJY481" s="425"/>
      <c r="UJZ481" s="425"/>
      <c r="UKA481" s="425"/>
      <c r="UKB481" s="425"/>
      <c r="UKC481" s="425"/>
      <c r="UKD481" s="425"/>
      <c r="UKE481" s="425"/>
      <c r="UKF481" s="425"/>
      <c r="UKG481" s="425"/>
      <c r="UKH481" s="425"/>
      <c r="UKI481" s="425"/>
      <c r="UKJ481" s="425"/>
      <c r="UKK481" s="425"/>
      <c r="UKL481" s="425"/>
      <c r="UKM481" s="425"/>
      <c r="UKN481" s="425"/>
      <c r="UKO481" s="425"/>
      <c r="UKP481" s="425"/>
      <c r="UKQ481" s="425"/>
      <c r="UKR481" s="425"/>
      <c r="UKS481" s="425"/>
      <c r="UKT481" s="425"/>
      <c r="UKU481" s="425"/>
      <c r="UKV481" s="425"/>
      <c r="UKW481" s="425"/>
      <c r="UKX481" s="425"/>
      <c r="UKY481" s="425"/>
      <c r="UKZ481" s="425"/>
      <c r="ULA481" s="425"/>
      <c r="ULB481" s="425"/>
      <c r="ULC481" s="425"/>
      <c r="ULD481" s="425"/>
      <c r="ULE481" s="425"/>
      <c r="ULF481" s="425"/>
      <c r="ULG481" s="425"/>
      <c r="ULH481" s="425"/>
      <c r="ULI481" s="425"/>
      <c r="ULJ481" s="425"/>
      <c r="ULK481" s="425"/>
      <c r="ULL481" s="425"/>
      <c r="ULM481" s="425"/>
      <c r="ULN481" s="425"/>
      <c r="ULO481" s="425"/>
      <c r="ULP481" s="425"/>
      <c r="ULQ481" s="425"/>
      <c r="ULR481" s="425"/>
      <c r="ULS481" s="425"/>
      <c r="ULT481" s="425"/>
      <c r="ULU481" s="425"/>
      <c r="ULV481" s="425"/>
      <c r="ULW481" s="425"/>
      <c r="ULX481" s="425"/>
      <c r="ULY481" s="425"/>
      <c r="ULZ481" s="425"/>
      <c r="UMA481" s="425"/>
      <c r="UMB481" s="425"/>
      <c r="UMC481" s="425"/>
      <c r="UMD481" s="425"/>
      <c r="UME481" s="425"/>
      <c r="UMF481" s="425"/>
      <c r="UMG481" s="425"/>
      <c r="UMH481" s="425"/>
      <c r="UMI481" s="425"/>
      <c r="UMJ481" s="425"/>
      <c r="UMK481" s="425"/>
      <c r="UML481" s="425"/>
      <c r="UMM481" s="425"/>
      <c r="UMN481" s="425"/>
      <c r="UMO481" s="425"/>
      <c r="UMP481" s="425"/>
      <c r="UMQ481" s="425"/>
      <c r="UMR481" s="425"/>
      <c r="UMS481" s="425"/>
      <c r="UMT481" s="425"/>
      <c r="UMU481" s="425"/>
      <c r="UMV481" s="425"/>
      <c r="UMW481" s="425"/>
      <c r="UMX481" s="425"/>
      <c r="UMY481" s="425"/>
      <c r="UMZ481" s="425"/>
      <c r="UNA481" s="425"/>
      <c r="UNB481" s="425"/>
      <c r="UNC481" s="425"/>
      <c r="UND481" s="425"/>
      <c r="UNE481" s="425"/>
      <c r="UNF481" s="425"/>
      <c r="UNG481" s="425"/>
      <c r="UNH481" s="425"/>
      <c r="UNI481" s="425"/>
      <c r="UNJ481" s="425"/>
      <c r="UNK481" s="425"/>
      <c r="UNL481" s="425"/>
      <c r="UNM481" s="425"/>
      <c r="UNN481" s="425"/>
      <c r="UNO481" s="425"/>
      <c r="UNP481" s="425"/>
      <c r="UNQ481" s="425"/>
      <c r="UNR481" s="425"/>
      <c r="UNS481" s="425"/>
      <c r="UNT481" s="425"/>
      <c r="UNU481" s="425"/>
      <c r="UNV481" s="425"/>
      <c r="UNW481" s="425"/>
      <c r="UNX481" s="425"/>
      <c r="UNY481" s="425"/>
      <c r="UNZ481" s="425"/>
      <c r="UOA481" s="425"/>
      <c r="UOB481" s="425"/>
      <c r="UOC481" s="425"/>
      <c r="UOD481" s="425"/>
      <c r="UOE481" s="425"/>
      <c r="UOF481" s="425"/>
      <c r="UOG481" s="425"/>
      <c r="UOH481" s="425"/>
      <c r="UOI481" s="425"/>
      <c r="UOJ481" s="425"/>
      <c r="UOK481" s="425"/>
      <c r="UOL481" s="425"/>
      <c r="UOM481" s="425"/>
      <c r="UON481" s="425"/>
      <c r="UOO481" s="425"/>
      <c r="UOP481" s="425"/>
      <c r="UOQ481" s="425"/>
      <c r="UOR481" s="425"/>
      <c r="UOS481" s="425"/>
      <c r="UOT481" s="425"/>
      <c r="UOU481" s="425"/>
      <c r="UOV481" s="425"/>
      <c r="UOW481" s="425"/>
      <c r="UOX481" s="425"/>
      <c r="UOY481" s="425"/>
      <c r="UOZ481" s="425"/>
      <c r="UPA481" s="425"/>
      <c r="UPB481" s="425"/>
      <c r="UPC481" s="425"/>
      <c r="UPD481" s="425"/>
      <c r="UPE481" s="425"/>
      <c r="UPF481" s="425"/>
      <c r="UPG481" s="425"/>
      <c r="UPH481" s="425"/>
      <c r="UPI481" s="425"/>
      <c r="UPJ481" s="425"/>
      <c r="UPK481" s="425"/>
      <c r="UPL481" s="425"/>
      <c r="UPM481" s="425"/>
      <c r="UPN481" s="425"/>
      <c r="UPO481" s="425"/>
      <c r="UPP481" s="425"/>
      <c r="UPQ481" s="425"/>
      <c r="UPR481" s="425"/>
      <c r="UPS481" s="425"/>
      <c r="UPT481" s="425"/>
      <c r="UPU481" s="425"/>
      <c r="UPV481" s="425"/>
      <c r="UPW481" s="425"/>
      <c r="UPX481" s="425"/>
      <c r="UPY481" s="425"/>
      <c r="UPZ481" s="425"/>
      <c r="UQA481" s="425"/>
      <c r="UQB481" s="425"/>
      <c r="UQC481" s="425"/>
      <c r="UQD481" s="425"/>
      <c r="UQE481" s="425"/>
      <c r="UQF481" s="425"/>
      <c r="UQG481" s="425"/>
      <c r="UQH481" s="425"/>
      <c r="UQI481" s="425"/>
      <c r="UQJ481" s="425"/>
      <c r="UQK481" s="425"/>
      <c r="UQL481" s="425"/>
      <c r="UQM481" s="425"/>
      <c r="UQN481" s="425"/>
      <c r="UQO481" s="425"/>
      <c r="UQP481" s="425"/>
      <c r="UQQ481" s="425"/>
      <c r="UQR481" s="425"/>
      <c r="UQS481" s="425"/>
      <c r="UQT481" s="425"/>
      <c r="UQU481" s="425"/>
      <c r="UQV481" s="425"/>
      <c r="UQW481" s="425"/>
      <c r="UQX481" s="425"/>
      <c r="UQY481" s="425"/>
      <c r="UQZ481" s="425"/>
      <c r="URA481" s="425"/>
      <c r="URB481" s="425"/>
      <c r="URC481" s="425"/>
      <c r="URD481" s="425"/>
      <c r="URE481" s="425"/>
      <c r="URF481" s="425"/>
      <c r="URG481" s="425"/>
      <c r="URH481" s="425"/>
      <c r="URI481" s="425"/>
      <c r="URJ481" s="425"/>
      <c r="URK481" s="425"/>
      <c r="URL481" s="425"/>
      <c r="URM481" s="425"/>
      <c r="URN481" s="425"/>
      <c r="URO481" s="425"/>
      <c r="URP481" s="425"/>
      <c r="URQ481" s="425"/>
      <c r="URR481" s="425"/>
      <c r="URS481" s="425"/>
      <c r="URT481" s="425"/>
      <c r="URU481" s="425"/>
      <c r="URV481" s="425"/>
      <c r="URW481" s="425"/>
      <c r="URX481" s="425"/>
      <c r="URY481" s="425"/>
      <c r="URZ481" s="425"/>
      <c r="USA481" s="425"/>
      <c r="USB481" s="425"/>
      <c r="USC481" s="425"/>
      <c r="USD481" s="425"/>
      <c r="USE481" s="425"/>
      <c r="USF481" s="425"/>
      <c r="USG481" s="425"/>
      <c r="USH481" s="425"/>
      <c r="USI481" s="425"/>
      <c r="USJ481" s="425"/>
      <c r="USK481" s="425"/>
      <c r="USL481" s="425"/>
      <c r="USM481" s="425"/>
      <c r="USN481" s="425"/>
      <c r="USO481" s="425"/>
      <c r="USP481" s="425"/>
      <c r="USQ481" s="425"/>
      <c r="USR481" s="425"/>
      <c r="USS481" s="425"/>
      <c r="UST481" s="425"/>
      <c r="USU481" s="425"/>
      <c r="USV481" s="425"/>
      <c r="USW481" s="425"/>
      <c r="USX481" s="425"/>
      <c r="USY481" s="425"/>
      <c r="USZ481" s="425"/>
      <c r="UTA481" s="425"/>
      <c r="UTB481" s="425"/>
      <c r="UTC481" s="425"/>
      <c r="UTD481" s="425"/>
      <c r="UTE481" s="425"/>
      <c r="UTF481" s="425"/>
      <c r="UTG481" s="425"/>
      <c r="UTH481" s="425"/>
      <c r="UTI481" s="425"/>
      <c r="UTJ481" s="425"/>
      <c r="UTK481" s="425"/>
      <c r="UTL481" s="425"/>
      <c r="UTM481" s="425"/>
      <c r="UTN481" s="425"/>
      <c r="UTO481" s="425"/>
      <c r="UTP481" s="425"/>
      <c r="UTQ481" s="425"/>
      <c r="UTR481" s="425"/>
      <c r="UTS481" s="425"/>
      <c r="UTT481" s="425"/>
      <c r="UTU481" s="425"/>
      <c r="UTV481" s="425"/>
      <c r="UTW481" s="425"/>
      <c r="UTX481" s="425"/>
      <c r="UTY481" s="425"/>
      <c r="UTZ481" s="425"/>
      <c r="UUA481" s="425"/>
      <c r="UUB481" s="425"/>
      <c r="UUC481" s="425"/>
      <c r="UUD481" s="425"/>
      <c r="UUE481" s="425"/>
      <c r="UUF481" s="425"/>
      <c r="UUG481" s="425"/>
      <c r="UUH481" s="425"/>
      <c r="UUI481" s="425"/>
      <c r="UUJ481" s="425"/>
      <c r="UUK481" s="425"/>
      <c r="UUL481" s="425"/>
      <c r="UUM481" s="425"/>
      <c r="UUN481" s="425"/>
      <c r="UUO481" s="425"/>
      <c r="UUP481" s="425"/>
      <c r="UUQ481" s="425"/>
      <c r="UUR481" s="425"/>
      <c r="UUS481" s="425"/>
      <c r="UUT481" s="425"/>
      <c r="UUU481" s="425"/>
      <c r="UUV481" s="425"/>
      <c r="UUW481" s="425"/>
      <c r="UUX481" s="425"/>
      <c r="UUY481" s="425"/>
      <c r="UUZ481" s="425"/>
      <c r="UVA481" s="425"/>
      <c r="UVB481" s="425"/>
      <c r="UVC481" s="425"/>
      <c r="UVD481" s="425"/>
      <c r="UVE481" s="425"/>
      <c r="UVF481" s="425"/>
      <c r="UVG481" s="425"/>
      <c r="UVH481" s="425"/>
      <c r="UVI481" s="425"/>
      <c r="UVJ481" s="425"/>
      <c r="UVK481" s="425"/>
      <c r="UVL481" s="425"/>
      <c r="UVM481" s="425"/>
      <c r="UVN481" s="425"/>
      <c r="UVO481" s="425"/>
      <c r="UVP481" s="425"/>
      <c r="UVQ481" s="425"/>
      <c r="UVR481" s="425"/>
      <c r="UVS481" s="425"/>
      <c r="UVT481" s="425"/>
      <c r="UVU481" s="425"/>
      <c r="UVV481" s="425"/>
      <c r="UVW481" s="425"/>
      <c r="UVX481" s="425"/>
      <c r="UVY481" s="425"/>
      <c r="UVZ481" s="425"/>
      <c r="UWA481" s="425"/>
      <c r="UWB481" s="425"/>
      <c r="UWC481" s="425"/>
      <c r="UWD481" s="425"/>
      <c r="UWE481" s="425"/>
      <c r="UWF481" s="425"/>
      <c r="UWG481" s="425"/>
      <c r="UWH481" s="425"/>
      <c r="UWI481" s="425"/>
      <c r="UWJ481" s="425"/>
      <c r="UWK481" s="425"/>
      <c r="UWL481" s="425"/>
      <c r="UWM481" s="425"/>
      <c r="UWN481" s="425"/>
      <c r="UWO481" s="425"/>
      <c r="UWP481" s="425"/>
      <c r="UWQ481" s="425"/>
      <c r="UWR481" s="425"/>
      <c r="UWS481" s="425"/>
      <c r="UWT481" s="425"/>
      <c r="UWU481" s="425"/>
      <c r="UWV481" s="425"/>
      <c r="UWW481" s="425"/>
      <c r="UWX481" s="425"/>
      <c r="UWY481" s="425"/>
      <c r="UWZ481" s="425"/>
      <c r="UXA481" s="425"/>
      <c r="UXB481" s="425"/>
      <c r="UXC481" s="425"/>
      <c r="UXD481" s="425"/>
      <c r="UXE481" s="425"/>
      <c r="UXF481" s="425"/>
      <c r="UXG481" s="425"/>
      <c r="UXH481" s="425"/>
      <c r="UXI481" s="425"/>
      <c r="UXJ481" s="425"/>
      <c r="UXK481" s="425"/>
      <c r="UXL481" s="425"/>
      <c r="UXM481" s="425"/>
      <c r="UXN481" s="425"/>
      <c r="UXO481" s="425"/>
      <c r="UXP481" s="425"/>
      <c r="UXQ481" s="425"/>
      <c r="UXR481" s="425"/>
      <c r="UXS481" s="425"/>
      <c r="UXT481" s="425"/>
      <c r="UXU481" s="425"/>
      <c r="UXV481" s="425"/>
      <c r="UXW481" s="425"/>
      <c r="UXX481" s="425"/>
      <c r="UXY481" s="425"/>
      <c r="UXZ481" s="425"/>
      <c r="UYA481" s="425"/>
      <c r="UYB481" s="425"/>
      <c r="UYC481" s="425"/>
      <c r="UYD481" s="425"/>
      <c r="UYE481" s="425"/>
      <c r="UYF481" s="425"/>
      <c r="UYG481" s="425"/>
      <c r="UYH481" s="425"/>
      <c r="UYI481" s="425"/>
      <c r="UYJ481" s="425"/>
      <c r="UYK481" s="425"/>
      <c r="UYL481" s="425"/>
      <c r="UYM481" s="425"/>
      <c r="UYN481" s="425"/>
      <c r="UYO481" s="425"/>
      <c r="UYP481" s="425"/>
      <c r="UYQ481" s="425"/>
      <c r="UYR481" s="425"/>
      <c r="UYS481" s="425"/>
      <c r="UYT481" s="425"/>
      <c r="UYU481" s="425"/>
      <c r="UYV481" s="425"/>
      <c r="UYW481" s="425"/>
      <c r="UYX481" s="425"/>
      <c r="UYY481" s="425"/>
      <c r="UYZ481" s="425"/>
      <c r="UZA481" s="425"/>
      <c r="UZB481" s="425"/>
      <c r="UZC481" s="425"/>
      <c r="UZD481" s="425"/>
      <c r="UZE481" s="425"/>
      <c r="UZF481" s="425"/>
      <c r="UZG481" s="425"/>
      <c r="UZH481" s="425"/>
      <c r="UZI481" s="425"/>
      <c r="UZJ481" s="425"/>
      <c r="UZK481" s="425"/>
      <c r="UZL481" s="425"/>
      <c r="UZM481" s="425"/>
      <c r="UZN481" s="425"/>
      <c r="UZO481" s="425"/>
      <c r="UZP481" s="425"/>
      <c r="UZQ481" s="425"/>
      <c r="UZR481" s="425"/>
      <c r="UZS481" s="425"/>
      <c r="UZT481" s="425"/>
      <c r="UZU481" s="425"/>
      <c r="UZV481" s="425"/>
      <c r="UZW481" s="425"/>
      <c r="UZX481" s="425"/>
      <c r="UZY481" s="425"/>
      <c r="UZZ481" s="425"/>
      <c r="VAA481" s="425"/>
      <c r="VAB481" s="425"/>
      <c r="VAC481" s="425"/>
      <c r="VAD481" s="425"/>
      <c r="VAE481" s="425"/>
      <c r="VAF481" s="425"/>
      <c r="VAG481" s="425"/>
      <c r="VAH481" s="425"/>
      <c r="VAI481" s="425"/>
      <c r="VAJ481" s="425"/>
      <c r="VAK481" s="425"/>
      <c r="VAL481" s="425"/>
      <c r="VAM481" s="425"/>
      <c r="VAN481" s="425"/>
      <c r="VAO481" s="425"/>
      <c r="VAP481" s="425"/>
      <c r="VAQ481" s="425"/>
      <c r="VAR481" s="425"/>
      <c r="VAS481" s="425"/>
      <c r="VAT481" s="425"/>
      <c r="VAU481" s="425"/>
      <c r="VAV481" s="425"/>
      <c r="VAW481" s="425"/>
      <c r="VAX481" s="425"/>
      <c r="VAY481" s="425"/>
      <c r="VAZ481" s="425"/>
      <c r="VBA481" s="425"/>
      <c r="VBB481" s="425"/>
      <c r="VBC481" s="425"/>
      <c r="VBD481" s="425"/>
      <c r="VBE481" s="425"/>
      <c r="VBF481" s="425"/>
      <c r="VBG481" s="425"/>
      <c r="VBH481" s="425"/>
      <c r="VBI481" s="425"/>
      <c r="VBJ481" s="425"/>
      <c r="VBK481" s="425"/>
      <c r="VBL481" s="425"/>
      <c r="VBM481" s="425"/>
      <c r="VBN481" s="425"/>
      <c r="VBO481" s="425"/>
      <c r="VBP481" s="425"/>
      <c r="VBQ481" s="425"/>
      <c r="VBR481" s="425"/>
      <c r="VBS481" s="425"/>
      <c r="VBT481" s="425"/>
      <c r="VBU481" s="425"/>
      <c r="VBV481" s="425"/>
      <c r="VBW481" s="425"/>
      <c r="VBX481" s="425"/>
      <c r="VBY481" s="425"/>
      <c r="VBZ481" s="425"/>
      <c r="VCA481" s="425"/>
      <c r="VCB481" s="425"/>
      <c r="VCC481" s="425"/>
      <c r="VCD481" s="425"/>
      <c r="VCE481" s="425"/>
      <c r="VCF481" s="425"/>
      <c r="VCG481" s="425"/>
      <c r="VCH481" s="425"/>
      <c r="VCI481" s="425"/>
      <c r="VCJ481" s="425"/>
      <c r="VCK481" s="425"/>
      <c r="VCL481" s="425"/>
      <c r="VCM481" s="425"/>
      <c r="VCN481" s="425"/>
      <c r="VCO481" s="425"/>
      <c r="VCP481" s="425"/>
      <c r="VCQ481" s="425"/>
      <c r="VCR481" s="425"/>
      <c r="VCS481" s="425"/>
      <c r="VCT481" s="425"/>
      <c r="VCU481" s="425"/>
      <c r="VCV481" s="425"/>
      <c r="VCW481" s="425"/>
      <c r="VCX481" s="425"/>
      <c r="VCY481" s="425"/>
      <c r="VCZ481" s="425"/>
      <c r="VDA481" s="425"/>
      <c r="VDB481" s="425"/>
      <c r="VDC481" s="425"/>
      <c r="VDD481" s="425"/>
      <c r="VDE481" s="425"/>
      <c r="VDF481" s="425"/>
      <c r="VDG481" s="425"/>
      <c r="VDH481" s="425"/>
      <c r="VDI481" s="425"/>
      <c r="VDJ481" s="425"/>
      <c r="VDK481" s="425"/>
      <c r="VDL481" s="425"/>
      <c r="VDM481" s="425"/>
      <c r="VDN481" s="425"/>
      <c r="VDO481" s="425"/>
      <c r="VDP481" s="425"/>
      <c r="VDQ481" s="425"/>
      <c r="VDR481" s="425"/>
      <c r="VDS481" s="425"/>
      <c r="VDT481" s="425"/>
      <c r="VDU481" s="425"/>
      <c r="VDV481" s="425"/>
      <c r="VDW481" s="425"/>
      <c r="VDX481" s="425"/>
      <c r="VDY481" s="425"/>
      <c r="VDZ481" s="425"/>
      <c r="VEA481" s="425"/>
      <c r="VEB481" s="425"/>
      <c r="VEC481" s="425"/>
      <c r="VED481" s="425"/>
      <c r="VEE481" s="425"/>
      <c r="VEF481" s="425"/>
      <c r="VEG481" s="425"/>
      <c r="VEH481" s="425"/>
      <c r="VEI481" s="425"/>
      <c r="VEJ481" s="425"/>
      <c r="VEK481" s="425"/>
      <c r="VEL481" s="425"/>
      <c r="VEM481" s="425"/>
      <c r="VEN481" s="425"/>
      <c r="VEO481" s="425"/>
      <c r="VEP481" s="425"/>
      <c r="VEQ481" s="425"/>
      <c r="VER481" s="425"/>
      <c r="VES481" s="425"/>
      <c r="VET481" s="425"/>
      <c r="VEU481" s="425"/>
      <c r="VEV481" s="425"/>
      <c r="VEW481" s="425"/>
      <c r="VEX481" s="425"/>
      <c r="VEY481" s="425"/>
      <c r="VEZ481" s="425"/>
      <c r="VFA481" s="425"/>
      <c r="VFB481" s="425"/>
      <c r="VFC481" s="425"/>
      <c r="VFD481" s="425"/>
      <c r="VFE481" s="425"/>
      <c r="VFF481" s="425"/>
      <c r="VFG481" s="425"/>
      <c r="VFH481" s="425"/>
      <c r="VFI481" s="425"/>
      <c r="VFJ481" s="425"/>
      <c r="VFK481" s="425"/>
      <c r="VFL481" s="425"/>
      <c r="VFM481" s="425"/>
      <c r="VFN481" s="425"/>
      <c r="VFO481" s="425"/>
      <c r="VFP481" s="425"/>
      <c r="VFQ481" s="425"/>
      <c r="VFR481" s="425"/>
      <c r="VFS481" s="425"/>
      <c r="VFT481" s="425"/>
      <c r="VFU481" s="425"/>
      <c r="VFV481" s="425"/>
      <c r="VFW481" s="425"/>
      <c r="VFX481" s="425"/>
      <c r="VFY481" s="425"/>
      <c r="VFZ481" s="425"/>
      <c r="VGA481" s="425"/>
      <c r="VGB481" s="425"/>
      <c r="VGC481" s="425"/>
      <c r="VGD481" s="425"/>
      <c r="VGE481" s="425"/>
      <c r="VGF481" s="425"/>
      <c r="VGG481" s="425"/>
      <c r="VGH481" s="425"/>
      <c r="VGI481" s="425"/>
      <c r="VGJ481" s="425"/>
      <c r="VGK481" s="425"/>
      <c r="VGL481" s="425"/>
      <c r="VGM481" s="425"/>
      <c r="VGN481" s="425"/>
      <c r="VGO481" s="425"/>
      <c r="VGP481" s="425"/>
      <c r="VGQ481" s="425"/>
      <c r="VGR481" s="425"/>
      <c r="VGS481" s="425"/>
      <c r="VGT481" s="425"/>
      <c r="VGU481" s="425"/>
      <c r="VGV481" s="425"/>
      <c r="VGW481" s="425"/>
      <c r="VGX481" s="425"/>
      <c r="VGY481" s="425"/>
      <c r="VGZ481" s="425"/>
      <c r="VHA481" s="425"/>
      <c r="VHB481" s="425"/>
      <c r="VHC481" s="425"/>
      <c r="VHD481" s="425"/>
      <c r="VHE481" s="425"/>
      <c r="VHF481" s="425"/>
      <c r="VHG481" s="425"/>
      <c r="VHH481" s="425"/>
      <c r="VHI481" s="425"/>
      <c r="VHJ481" s="425"/>
      <c r="VHK481" s="425"/>
      <c r="VHL481" s="425"/>
      <c r="VHM481" s="425"/>
      <c r="VHN481" s="425"/>
      <c r="VHO481" s="425"/>
      <c r="VHP481" s="425"/>
      <c r="VHQ481" s="425"/>
      <c r="VHR481" s="425"/>
      <c r="VHS481" s="425"/>
      <c r="VHT481" s="425"/>
      <c r="VHU481" s="425"/>
      <c r="VHV481" s="425"/>
      <c r="VHW481" s="425"/>
      <c r="VHX481" s="425"/>
      <c r="VHY481" s="425"/>
      <c r="VHZ481" s="425"/>
      <c r="VIA481" s="425"/>
      <c r="VIB481" s="425"/>
      <c r="VIC481" s="425"/>
      <c r="VID481" s="425"/>
      <c r="VIE481" s="425"/>
      <c r="VIF481" s="425"/>
      <c r="VIG481" s="425"/>
      <c r="VIH481" s="425"/>
      <c r="VII481" s="425"/>
      <c r="VIJ481" s="425"/>
      <c r="VIK481" s="425"/>
      <c r="VIL481" s="425"/>
      <c r="VIM481" s="425"/>
      <c r="VIN481" s="425"/>
      <c r="VIO481" s="425"/>
      <c r="VIP481" s="425"/>
      <c r="VIQ481" s="425"/>
      <c r="VIR481" s="425"/>
      <c r="VIS481" s="425"/>
      <c r="VIT481" s="425"/>
      <c r="VIU481" s="425"/>
      <c r="VIV481" s="425"/>
      <c r="VIW481" s="425"/>
      <c r="VIX481" s="425"/>
      <c r="VIY481" s="425"/>
      <c r="VIZ481" s="425"/>
      <c r="VJA481" s="425"/>
      <c r="VJB481" s="425"/>
      <c r="VJC481" s="425"/>
      <c r="VJD481" s="425"/>
      <c r="VJE481" s="425"/>
      <c r="VJF481" s="425"/>
      <c r="VJG481" s="425"/>
      <c r="VJH481" s="425"/>
      <c r="VJI481" s="425"/>
      <c r="VJJ481" s="425"/>
      <c r="VJK481" s="425"/>
      <c r="VJL481" s="425"/>
      <c r="VJM481" s="425"/>
      <c r="VJN481" s="425"/>
      <c r="VJO481" s="425"/>
      <c r="VJP481" s="425"/>
      <c r="VJQ481" s="425"/>
      <c r="VJR481" s="425"/>
      <c r="VJS481" s="425"/>
      <c r="VJT481" s="425"/>
      <c r="VJU481" s="425"/>
      <c r="VJV481" s="425"/>
      <c r="VJW481" s="425"/>
      <c r="VJX481" s="425"/>
      <c r="VJY481" s="425"/>
      <c r="VJZ481" s="425"/>
      <c r="VKA481" s="425"/>
      <c r="VKB481" s="425"/>
      <c r="VKC481" s="425"/>
      <c r="VKD481" s="425"/>
      <c r="VKE481" s="425"/>
      <c r="VKF481" s="425"/>
      <c r="VKG481" s="425"/>
      <c r="VKH481" s="425"/>
      <c r="VKI481" s="425"/>
      <c r="VKJ481" s="425"/>
      <c r="VKK481" s="425"/>
      <c r="VKL481" s="425"/>
      <c r="VKM481" s="425"/>
      <c r="VKN481" s="425"/>
      <c r="VKO481" s="425"/>
      <c r="VKP481" s="425"/>
      <c r="VKQ481" s="425"/>
      <c r="VKR481" s="425"/>
      <c r="VKS481" s="425"/>
      <c r="VKT481" s="425"/>
      <c r="VKU481" s="425"/>
      <c r="VKV481" s="425"/>
      <c r="VKW481" s="425"/>
      <c r="VKX481" s="425"/>
      <c r="VKY481" s="425"/>
      <c r="VKZ481" s="425"/>
      <c r="VLA481" s="425"/>
      <c r="VLB481" s="425"/>
      <c r="VLC481" s="425"/>
      <c r="VLD481" s="425"/>
      <c r="VLE481" s="425"/>
      <c r="VLF481" s="425"/>
      <c r="VLG481" s="425"/>
      <c r="VLH481" s="425"/>
      <c r="VLI481" s="425"/>
      <c r="VLJ481" s="425"/>
      <c r="VLK481" s="425"/>
      <c r="VLL481" s="425"/>
      <c r="VLM481" s="425"/>
      <c r="VLN481" s="425"/>
      <c r="VLO481" s="425"/>
      <c r="VLP481" s="425"/>
      <c r="VLQ481" s="425"/>
      <c r="VLR481" s="425"/>
      <c r="VLS481" s="425"/>
      <c r="VLT481" s="425"/>
      <c r="VLU481" s="425"/>
      <c r="VLV481" s="425"/>
      <c r="VLW481" s="425"/>
      <c r="VLX481" s="425"/>
      <c r="VLY481" s="425"/>
      <c r="VLZ481" s="425"/>
      <c r="VMA481" s="425"/>
      <c r="VMB481" s="425"/>
      <c r="VMC481" s="425"/>
      <c r="VMD481" s="425"/>
      <c r="VME481" s="425"/>
      <c r="VMF481" s="425"/>
      <c r="VMG481" s="425"/>
      <c r="VMH481" s="425"/>
      <c r="VMI481" s="425"/>
      <c r="VMJ481" s="425"/>
      <c r="VMK481" s="425"/>
      <c r="VML481" s="425"/>
      <c r="VMM481" s="425"/>
      <c r="VMN481" s="425"/>
      <c r="VMO481" s="425"/>
      <c r="VMP481" s="425"/>
      <c r="VMQ481" s="425"/>
      <c r="VMR481" s="425"/>
      <c r="VMS481" s="425"/>
      <c r="VMT481" s="425"/>
      <c r="VMU481" s="425"/>
      <c r="VMV481" s="425"/>
      <c r="VMW481" s="425"/>
      <c r="VMX481" s="425"/>
      <c r="VMY481" s="425"/>
      <c r="VMZ481" s="425"/>
      <c r="VNA481" s="425"/>
      <c r="VNB481" s="425"/>
      <c r="VNC481" s="425"/>
      <c r="VND481" s="425"/>
      <c r="VNE481" s="425"/>
      <c r="VNF481" s="425"/>
      <c r="VNG481" s="425"/>
      <c r="VNH481" s="425"/>
      <c r="VNI481" s="425"/>
      <c r="VNJ481" s="425"/>
      <c r="VNK481" s="425"/>
      <c r="VNL481" s="425"/>
      <c r="VNM481" s="425"/>
      <c r="VNN481" s="425"/>
      <c r="VNO481" s="425"/>
      <c r="VNP481" s="425"/>
      <c r="VNQ481" s="425"/>
      <c r="VNR481" s="425"/>
      <c r="VNS481" s="425"/>
      <c r="VNT481" s="425"/>
      <c r="VNU481" s="425"/>
      <c r="VNV481" s="425"/>
      <c r="VNW481" s="425"/>
      <c r="VNX481" s="425"/>
      <c r="VNY481" s="425"/>
      <c r="VNZ481" s="425"/>
      <c r="VOA481" s="425"/>
      <c r="VOB481" s="425"/>
      <c r="VOC481" s="425"/>
      <c r="VOD481" s="425"/>
      <c r="VOE481" s="425"/>
      <c r="VOF481" s="425"/>
      <c r="VOG481" s="425"/>
      <c r="VOH481" s="425"/>
      <c r="VOI481" s="425"/>
      <c r="VOJ481" s="425"/>
      <c r="VOK481" s="425"/>
      <c r="VOL481" s="425"/>
      <c r="VOM481" s="425"/>
      <c r="VON481" s="425"/>
      <c r="VOO481" s="425"/>
      <c r="VOP481" s="425"/>
      <c r="VOQ481" s="425"/>
      <c r="VOR481" s="425"/>
      <c r="VOS481" s="425"/>
      <c r="VOT481" s="425"/>
      <c r="VOU481" s="425"/>
      <c r="VOV481" s="425"/>
      <c r="VOW481" s="425"/>
      <c r="VOX481" s="425"/>
      <c r="VOY481" s="425"/>
      <c r="VOZ481" s="425"/>
      <c r="VPA481" s="425"/>
      <c r="VPB481" s="425"/>
      <c r="VPC481" s="425"/>
      <c r="VPD481" s="425"/>
      <c r="VPE481" s="425"/>
      <c r="VPF481" s="425"/>
      <c r="VPG481" s="425"/>
      <c r="VPH481" s="425"/>
      <c r="VPI481" s="425"/>
      <c r="VPJ481" s="425"/>
      <c r="VPK481" s="425"/>
      <c r="VPL481" s="425"/>
      <c r="VPM481" s="425"/>
      <c r="VPN481" s="425"/>
      <c r="VPO481" s="425"/>
      <c r="VPP481" s="425"/>
      <c r="VPQ481" s="425"/>
      <c r="VPR481" s="425"/>
      <c r="VPS481" s="425"/>
      <c r="VPT481" s="425"/>
      <c r="VPU481" s="425"/>
      <c r="VPV481" s="425"/>
      <c r="VPW481" s="425"/>
      <c r="VPX481" s="425"/>
      <c r="VPY481" s="425"/>
      <c r="VPZ481" s="425"/>
      <c r="VQA481" s="425"/>
      <c r="VQB481" s="425"/>
      <c r="VQC481" s="425"/>
      <c r="VQD481" s="425"/>
      <c r="VQE481" s="425"/>
      <c r="VQF481" s="425"/>
      <c r="VQG481" s="425"/>
      <c r="VQH481" s="425"/>
      <c r="VQI481" s="425"/>
      <c r="VQJ481" s="425"/>
      <c r="VQK481" s="425"/>
      <c r="VQL481" s="425"/>
      <c r="VQM481" s="425"/>
      <c r="VQN481" s="425"/>
      <c r="VQO481" s="425"/>
      <c r="VQP481" s="425"/>
      <c r="VQQ481" s="425"/>
      <c r="VQR481" s="425"/>
      <c r="VQS481" s="425"/>
      <c r="VQT481" s="425"/>
      <c r="VQU481" s="425"/>
      <c r="VQV481" s="425"/>
      <c r="VQW481" s="425"/>
      <c r="VQX481" s="425"/>
      <c r="VQY481" s="425"/>
      <c r="VQZ481" s="425"/>
      <c r="VRA481" s="425"/>
      <c r="VRB481" s="425"/>
      <c r="VRC481" s="425"/>
      <c r="VRD481" s="425"/>
      <c r="VRE481" s="425"/>
      <c r="VRF481" s="425"/>
      <c r="VRG481" s="425"/>
      <c r="VRH481" s="425"/>
      <c r="VRI481" s="425"/>
      <c r="VRJ481" s="425"/>
      <c r="VRK481" s="425"/>
      <c r="VRL481" s="425"/>
      <c r="VRM481" s="425"/>
      <c r="VRN481" s="425"/>
      <c r="VRO481" s="425"/>
      <c r="VRP481" s="425"/>
      <c r="VRQ481" s="425"/>
      <c r="VRR481" s="425"/>
      <c r="VRS481" s="425"/>
      <c r="VRT481" s="425"/>
      <c r="VRU481" s="425"/>
      <c r="VRV481" s="425"/>
      <c r="VRW481" s="425"/>
      <c r="VRX481" s="425"/>
      <c r="VRY481" s="425"/>
      <c r="VRZ481" s="425"/>
      <c r="VSA481" s="425"/>
      <c r="VSB481" s="425"/>
      <c r="VSC481" s="425"/>
      <c r="VSD481" s="425"/>
      <c r="VSE481" s="425"/>
      <c r="VSF481" s="425"/>
      <c r="VSG481" s="425"/>
      <c r="VSH481" s="425"/>
      <c r="VSI481" s="425"/>
      <c r="VSJ481" s="425"/>
      <c r="VSK481" s="425"/>
      <c r="VSL481" s="425"/>
      <c r="VSM481" s="425"/>
      <c r="VSN481" s="425"/>
      <c r="VSO481" s="425"/>
      <c r="VSP481" s="425"/>
      <c r="VSQ481" s="425"/>
      <c r="VSR481" s="425"/>
      <c r="VSS481" s="425"/>
      <c r="VST481" s="425"/>
      <c r="VSU481" s="425"/>
      <c r="VSV481" s="425"/>
      <c r="VSW481" s="425"/>
      <c r="VSX481" s="425"/>
      <c r="VSY481" s="425"/>
      <c r="VSZ481" s="425"/>
      <c r="VTA481" s="425"/>
      <c r="VTB481" s="425"/>
      <c r="VTC481" s="425"/>
      <c r="VTD481" s="425"/>
      <c r="VTE481" s="425"/>
      <c r="VTF481" s="425"/>
      <c r="VTG481" s="425"/>
      <c r="VTH481" s="425"/>
      <c r="VTI481" s="425"/>
      <c r="VTJ481" s="425"/>
      <c r="VTK481" s="425"/>
      <c r="VTL481" s="425"/>
      <c r="VTM481" s="425"/>
      <c r="VTN481" s="425"/>
      <c r="VTO481" s="425"/>
      <c r="VTP481" s="425"/>
      <c r="VTQ481" s="425"/>
      <c r="VTR481" s="425"/>
      <c r="VTS481" s="425"/>
      <c r="VTT481" s="425"/>
      <c r="VTU481" s="425"/>
      <c r="VTV481" s="425"/>
      <c r="VTW481" s="425"/>
      <c r="VTX481" s="425"/>
      <c r="VTY481" s="425"/>
      <c r="VTZ481" s="425"/>
      <c r="VUA481" s="425"/>
      <c r="VUB481" s="425"/>
      <c r="VUC481" s="425"/>
      <c r="VUD481" s="425"/>
      <c r="VUE481" s="425"/>
      <c r="VUF481" s="425"/>
      <c r="VUG481" s="425"/>
      <c r="VUH481" s="425"/>
      <c r="VUI481" s="425"/>
      <c r="VUJ481" s="425"/>
      <c r="VUK481" s="425"/>
      <c r="VUL481" s="425"/>
      <c r="VUM481" s="425"/>
      <c r="VUN481" s="425"/>
      <c r="VUO481" s="425"/>
      <c r="VUP481" s="425"/>
      <c r="VUQ481" s="425"/>
      <c r="VUR481" s="425"/>
      <c r="VUS481" s="425"/>
      <c r="VUT481" s="425"/>
      <c r="VUU481" s="425"/>
      <c r="VUV481" s="425"/>
      <c r="VUW481" s="425"/>
      <c r="VUX481" s="425"/>
      <c r="VUY481" s="425"/>
      <c r="VUZ481" s="425"/>
      <c r="VVA481" s="425"/>
      <c r="VVB481" s="425"/>
      <c r="VVC481" s="425"/>
      <c r="VVD481" s="425"/>
      <c r="VVE481" s="425"/>
      <c r="VVF481" s="425"/>
      <c r="VVG481" s="425"/>
      <c r="VVH481" s="425"/>
      <c r="VVI481" s="425"/>
      <c r="VVJ481" s="425"/>
      <c r="VVK481" s="425"/>
      <c r="VVL481" s="425"/>
      <c r="VVM481" s="425"/>
      <c r="VVN481" s="425"/>
      <c r="VVO481" s="425"/>
      <c r="VVP481" s="425"/>
      <c r="VVQ481" s="425"/>
      <c r="VVR481" s="425"/>
      <c r="VVS481" s="425"/>
      <c r="VVT481" s="425"/>
      <c r="VVU481" s="425"/>
      <c r="VVV481" s="425"/>
      <c r="VVW481" s="425"/>
      <c r="VVX481" s="425"/>
      <c r="VVY481" s="425"/>
      <c r="VVZ481" s="425"/>
      <c r="VWA481" s="425"/>
      <c r="VWB481" s="425"/>
      <c r="VWC481" s="425"/>
      <c r="VWD481" s="425"/>
      <c r="VWE481" s="425"/>
      <c r="VWF481" s="425"/>
      <c r="VWG481" s="425"/>
      <c r="VWH481" s="425"/>
      <c r="VWI481" s="425"/>
      <c r="VWJ481" s="425"/>
      <c r="VWK481" s="425"/>
      <c r="VWL481" s="425"/>
      <c r="VWM481" s="425"/>
      <c r="VWN481" s="425"/>
      <c r="VWO481" s="425"/>
      <c r="VWP481" s="425"/>
      <c r="VWQ481" s="425"/>
      <c r="VWR481" s="425"/>
      <c r="VWS481" s="425"/>
      <c r="VWT481" s="425"/>
      <c r="VWU481" s="425"/>
      <c r="VWV481" s="425"/>
      <c r="VWW481" s="425"/>
      <c r="VWX481" s="425"/>
      <c r="VWY481" s="425"/>
      <c r="VWZ481" s="425"/>
      <c r="VXA481" s="425"/>
      <c r="VXB481" s="425"/>
      <c r="VXC481" s="425"/>
      <c r="VXD481" s="425"/>
      <c r="VXE481" s="425"/>
      <c r="VXF481" s="425"/>
      <c r="VXG481" s="425"/>
      <c r="VXH481" s="425"/>
      <c r="VXI481" s="425"/>
      <c r="VXJ481" s="425"/>
      <c r="VXK481" s="425"/>
      <c r="VXL481" s="425"/>
      <c r="VXM481" s="425"/>
      <c r="VXN481" s="425"/>
      <c r="VXO481" s="425"/>
      <c r="VXP481" s="425"/>
      <c r="VXQ481" s="425"/>
      <c r="VXR481" s="425"/>
      <c r="VXS481" s="425"/>
      <c r="VXT481" s="425"/>
      <c r="VXU481" s="425"/>
      <c r="VXV481" s="425"/>
      <c r="VXW481" s="425"/>
      <c r="VXX481" s="425"/>
      <c r="VXY481" s="425"/>
      <c r="VXZ481" s="425"/>
      <c r="VYA481" s="425"/>
      <c r="VYB481" s="425"/>
      <c r="VYC481" s="425"/>
      <c r="VYD481" s="425"/>
      <c r="VYE481" s="425"/>
      <c r="VYF481" s="425"/>
      <c r="VYG481" s="425"/>
      <c r="VYH481" s="425"/>
      <c r="VYI481" s="425"/>
      <c r="VYJ481" s="425"/>
      <c r="VYK481" s="425"/>
      <c r="VYL481" s="425"/>
      <c r="VYM481" s="425"/>
      <c r="VYN481" s="425"/>
      <c r="VYO481" s="425"/>
      <c r="VYP481" s="425"/>
      <c r="VYQ481" s="425"/>
      <c r="VYR481" s="425"/>
      <c r="VYS481" s="425"/>
      <c r="VYT481" s="425"/>
      <c r="VYU481" s="425"/>
      <c r="VYV481" s="425"/>
      <c r="VYW481" s="425"/>
      <c r="VYX481" s="425"/>
      <c r="VYY481" s="425"/>
      <c r="VYZ481" s="425"/>
      <c r="VZA481" s="425"/>
      <c r="VZB481" s="425"/>
      <c r="VZC481" s="425"/>
      <c r="VZD481" s="425"/>
      <c r="VZE481" s="425"/>
      <c r="VZF481" s="425"/>
      <c r="VZG481" s="425"/>
      <c r="VZH481" s="425"/>
      <c r="VZI481" s="425"/>
      <c r="VZJ481" s="425"/>
      <c r="VZK481" s="425"/>
      <c r="VZL481" s="425"/>
      <c r="VZM481" s="425"/>
      <c r="VZN481" s="425"/>
      <c r="VZO481" s="425"/>
      <c r="VZP481" s="425"/>
      <c r="VZQ481" s="425"/>
      <c r="VZR481" s="425"/>
      <c r="VZS481" s="425"/>
      <c r="VZT481" s="425"/>
      <c r="VZU481" s="425"/>
      <c r="VZV481" s="425"/>
      <c r="VZW481" s="425"/>
      <c r="VZX481" s="425"/>
      <c r="VZY481" s="425"/>
      <c r="VZZ481" s="425"/>
      <c r="WAA481" s="425"/>
      <c r="WAB481" s="425"/>
      <c r="WAC481" s="425"/>
      <c r="WAD481" s="425"/>
      <c r="WAE481" s="425"/>
      <c r="WAF481" s="425"/>
      <c r="WAG481" s="425"/>
      <c r="WAH481" s="425"/>
      <c r="WAI481" s="425"/>
      <c r="WAJ481" s="425"/>
      <c r="WAK481" s="425"/>
      <c r="WAL481" s="425"/>
      <c r="WAM481" s="425"/>
      <c r="WAN481" s="425"/>
      <c r="WAO481" s="425"/>
      <c r="WAP481" s="425"/>
      <c r="WAQ481" s="425"/>
      <c r="WAR481" s="425"/>
      <c r="WAS481" s="425"/>
      <c r="WAT481" s="425"/>
      <c r="WAU481" s="425"/>
      <c r="WAV481" s="425"/>
      <c r="WAW481" s="425"/>
      <c r="WAX481" s="425"/>
      <c r="WAY481" s="425"/>
      <c r="WAZ481" s="425"/>
      <c r="WBA481" s="425"/>
      <c r="WBB481" s="425"/>
      <c r="WBC481" s="425"/>
      <c r="WBD481" s="425"/>
      <c r="WBE481" s="425"/>
      <c r="WBF481" s="425"/>
      <c r="WBG481" s="425"/>
      <c r="WBH481" s="425"/>
      <c r="WBI481" s="425"/>
      <c r="WBJ481" s="425"/>
      <c r="WBK481" s="425"/>
      <c r="WBL481" s="425"/>
      <c r="WBM481" s="425"/>
      <c r="WBN481" s="425"/>
      <c r="WBO481" s="425"/>
      <c r="WBP481" s="425"/>
      <c r="WBQ481" s="425"/>
      <c r="WBR481" s="425"/>
      <c r="WBS481" s="425"/>
      <c r="WBT481" s="425"/>
      <c r="WBU481" s="425"/>
      <c r="WBV481" s="425"/>
      <c r="WBW481" s="425"/>
      <c r="WBX481" s="425"/>
      <c r="WBY481" s="425"/>
      <c r="WBZ481" s="425"/>
      <c r="WCA481" s="425"/>
      <c r="WCB481" s="425"/>
      <c r="WCC481" s="425"/>
      <c r="WCD481" s="425"/>
      <c r="WCE481" s="425"/>
      <c r="WCF481" s="425"/>
      <c r="WCG481" s="425"/>
      <c r="WCH481" s="425"/>
      <c r="WCI481" s="425"/>
      <c r="WCJ481" s="425"/>
      <c r="WCK481" s="425"/>
      <c r="WCL481" s="425"/>
      <c r="WCM481" s="425"/>
      <c r="WCN481" s="425"/>
      <c r="WCO481" s="425"/>
      <c r="WCP481" s="425"/>
      <c r="WCQ481" s="425"/>
      <c r="WCR481" s="425"/>
      <c r="WCS481" s="425"/>
      <c r="WCT481" s="425"/>
      <c r="WCU481" s="425"/>
      <c r="WCV481" s="425"/>
      <c r="WCW481" s="425"/>
      <c r="WCX481" s="425"/>
      <c r="WCY481" s="425"/>
      <c r="WCZ481" s="425"/>
      <c r="WDA481" s="425"/>
      <c r="WDB481" s="425"/>
      <c r="WDC481" s="425"/>
      <c r="WDD481" s="425"/>
      <c r="WDE481" s="425"/>
      <c r="WDF481" s="425"/>
      <c r="WDG481" s="425"/>
      <c r="WDH481" s="425"/>
      <c r="WDI481" s="425"/>
      <c r="WDJ481" s="425"/>
      <c r="WDK481" s="425"/>
      <c r="WDL481" s="425"/>
      <c r="WDM481" s="425"/>
      <c r="WDN481" s="425"/>
      <c r="WDO481" s="425"/>
      <c r="WDP481" s="425"/>
      <c r="WDQ481" s="425"/>
      <c r="WDR481" s="425"/>
      <c r="WDS481" s="425"/>
      <c r="WDT481" s="425"/>
      <c r="WDU481" s="425"/>
      <c r="WDV481" s="425"/>
      <c r="WDW481" s="425"/>
      <c r="WDX481" s="425"/>
      <c r="WDY481" s="425"/>
      <c r="WDZ481" s="425"/>
      <c r="WEA481" s="425"/>
      <c r="WEB481" s="425"/>
      <c r="WEC481" s="425"/>
      <c r="WED481" s="425"/>
      <c r="WEE481" s="425"/>
      <c r="WEF481" s="425"/>
      <c r="WEG481" s="425"/>
      <c r="WEH481" s="425"/>
      <c r="WEI481" s="425"/>
      <c r="WEJ481" s="425"/>
      <c r="WEK481" s="425"/>
      <c r="WEL481" s="425"/>
      <c r="WEM481" s="425"/>
      <c r="WEN481" s="425"/>
      <c r="WEO481" s="425"/>
      <c r="WEP481" s="425"/>
      <c r="WEQ481" s="425"/>
      <c r="WER481" s="425"/>
      <c r="WES481" s="425"/>
      <c r="WET481" s="425"/>
      <c r="WEU481" s="425"/>
      <c r="WEV481" s="425"/>
      <c r="WEW481" s="425"/>
      <c r="WEX481" s="425"/>
      <c r="WEY481" s="425"/>
      <c r="WEZ481" s="425"/>
      <c r="WFA481" s="425"/>
      <c r="WFB481" s="425"/>
      <c r="WFC481" s="425"/>
      <c r="WFD481" s="425"/>
      <c r="WFE481" s="425"/>
      <c r="WFF481" s="425"/>
      <c r="WFG481" s="425"/>
      <c r="WFH481" s="425"/>
      <c r="WFI481" s="425"/>
      <c r="WFJ481" s="425"/>
      <c r="WFK481" s="425"/>
      <c r="WFL481" s="425"/>
      <c r="WFM481" s="425"/>
      <c r="WFN481" s="425"/>
      <c r="WFO481" s="425"/>
      <c r="WFP481" s="425"/>
      <c r="WFQ481" s="425"/>
      <c r="WFR481" s="425"/>
      <c r="WFS481" s="425"/>
      <c r="WFT481" s="425"/>
      <c r="WFU481" s="425"/>
      <c r="WFV481" s="425"/>
      <c r="WFW481" s="425"/>
      <c r="WFX481" s="425"/>
      <c r="WFY481" s="425"/>
      <c r="WFZ481" s="425"/>
      <c r="WGA481" s="425"/>
      <c r="WGB481" s="425"/>
      <c r="WGC481" s="425"/>
      <c r="WGD481" s="425"/>
      <c r="WGE481" s="425"/>
      <c r="WGF481" s="425"/>
      <c r="WGG481" s="425"/>
      <c r="WGH481" s="425"/>
      <c r="WGI481" s="425"/>
      <c r="WGJ481" s="425"/>
      <c r="WGK481" s="425"/>
      <c r="WGL481" s="425"/>
      <c r="WGM481" s="425"/>
      <c r="WGN481" s="425"/>
      <c r="WGO481" s="425"/>
      <c r="WGP481" s="425"/>
      <c r="WGQ481" s="425"/>
      <c r="WGR481" s="425"/>
      <c r="WGS481" s="425"/>
      <c r="WGT481" s="425"/>
      <c r="WGU481" s="425"/>
      <c r="WGV481" s="425"/>
      <c r="WGW481" s="425"/>
      <c r="WGX481" s="425"/>
      <c r="WGY481" s="425"/>
      <c r="WGZ481" s="425"/>
      <c r="WHA481" s="425"/>
      <c r="WHB481" s="425"/>
      <c r="WHC481" s="425"/>
      <c r="WHD481" s="425"/>
      <c r="WHE481" s="425"/>
      <c r="WHF481" s="425"/>
      <c r="WHG481" s="425"/>
      <c r="WHH481" s="425"/>
      <c r="WHI481" s="425"/>
      <c r="WHJ481" s="425"/>
      <c r="WHK481" s="425"/>
      <c r="WHL481" s="425"/>
      <c r="WHM481" s="425"/>
      <c r="WHN481" s="425"/>
      <c r="WHO481" s="425"/>
      <c r="WHP481" s="425"/>
      <c r="WHQ481" s="425"/>
      <c r="WHR481" s="425"/>
      <c r="WHS481" s="425"/>
      <c r="WHT481" s="425"/>
      <c r="WHU481" s="425"/>
      <c r="WHV481" s="425"/>
      <c r="WHW481" s="425"/>
      <c r="WHX481" s="425"/>
      <c r="WHY481" s="425"/>
      <c r="WHZ481" s="425"/>
      <c r="WIA481" s="425"/>
      <c r="WIB481" s="425"/>
      <c r="WIC481" s="425"/>
      <c r="WID481" s="425"/>
      <c r="WIE481" s="425"/>
      <c r="WIF481" s="425"/>
      <c r="WIG481" s="425"/>
      <c r="WIH481" s="425"/>
      <c r="WII481" s="425"/>
      <c r="WIJ481" s="425"/>
      <c r="WIK481" s="425"/>
      <c r="WIL481" s="425"/>
      <c r="WIM481" s="425"/>
      <c r="WIN481" s="425"/>
      <c r="WIO481" s="425"/>
      <c r="WIP481" s="425"/>
      <c r="WIQ481" s="425"/>
      <c r="WIR481" s="425"/>
      <c r="WIS481" s="425"/>
      <c r="WIT481" s="425"/>
      <c r="WIU481" s="425"/>
      <c r="WIV481" s="425"/>
      <c r="WIW481" s="425"/>
      <c r="WIX481" s="425"/>
      <c r="WIY481" s="425"/>
      <c r="WIZ481" s="425"/>
      <c r="WJA481" s="425"/>
      <c r="WJB481" s="425"/>
      <c r="WJC481" s="425"/>
      <c r="WJD481" s="425"/>
      <c r="WJE481" s="425"/>
      <c r="WJF481" s="425"/>
      <c r="WJG481" s="425"/>
      <c r="WJH481" s="425"/>
      <c r="WJI481" s="425"/>
      <c r="WJJ481" s="425"/>
      <c r="WJK481" s="425"/>
      <c r="WJL481" s="425"/>
      <c r="WJM481" s="425"/>
      <c r="WJN481" s="425"/>
      <c r="WJO481" s="425"/>
      <c r="WJP481" s="425"/>
      <c r="WJQ481" s="425"/>
      <c r="WJR481" s="425"/>
      <c r="WJS481" s="425"/>
      <c r="WJT481" s="425"/>
      <c r="WJU481" s="425"/>
      <c r="WJV481" s="425"/>
      <c r="WJW481" s="425"/>
      <c r="WJX481" s="425"/>
      <c r="WJY481" s="425"/>
      <c r="WJZ481" s="425"/>
      <c r="WKA481" s="425"/>
      <c r="WKB481" s="425"/>
      <c r="WKC481" s="425"/>
      <c r="WKD481" s="425"/>
      <c r="WKE481" s="425"/>
      <c r="WKF481" s="425"/>
      <c r="WKG481" s="425"/>
      <c r="WKH481" s="425"/>
      <c r="WKI481" s="425"/>
      <c r="WKJ481" s="425"/>
      <c r="WKK481" s="425"/>
      <c r="WKL481" s="425"/>
      <c r="WKM481" s="425"/>
      <c r="WKN481" s="425"/>
      <c r="WKO481" s="425"/>
      <c r="WKP481" s="425"/>
      <c r="WKQ481" s="425"/>
      <c r="WKR481" s="425"/>
      <c r="WKS481" s="425"/>
      <c r="WKT481" s="425"/>
      <c r="WKU481" s="425"/>
      <c r="WKV481" s="425"/>
      <c r="WKW481" s="425"/>
      <c r="WKX481" s="425"/>
      <c r="WKY481" s="425"/>
      <c r="WKZ481" s="425"/>
      <c r="WLA481" s="425"/>
      <c r="WLB481" s="425"/>
      <c r="WLC481" s="425"/>
      <c r="WLD481" s="425"/>
      <c r="WLE481" s="425"/>
      <c r="WLF481" s="425"/>
      <c r="WLG481" s="425"/>
      <c r="WLH481" s="425"/>
      <c r="WLI481" s="425"/>
      <c r="WLJ481" s="425"/>
      <c r="WLK481" s="425"/>
      <c r="WLL481" s="425"/>
      <c r="WLM481" s="425"/>
      <c r="WLN481" s="425"/>
      <c r="WLO481" s="425"/>
      <c r="WLP481" s="425"/>
      <c r="WLQ481" s="425"/>
      <c r="WLR481" s="425"/>
      <c r="WLS481" s="425"/>
      <c r="WLT481" s="425"/>
      <c r="WLU481" s="425"/>
      <c r="WLV481" s="425"/>
      <c r="WLW481" s="425"/>
      <c r="WLX481" s="425"/>
      <c r="WLY481" s="425"/>
      <c r="WLZ481" s="425"/>
      <c r="WMA481" s="425"/>
      <c r="WMB481" s="425"/>
      <c r="WMC481" s="425"/>
      <c r="WMD481" s="425"/>
      <c r="WME481" s="425"/>
      <c r="WMF481" s="425"/>
      <c r="WMG481" s="425"/>
      <c r="WMH481" s="425"/>
      <c r="WMI481" s="425"/>
      <c r="WMJ481" s="425"/>
      <c r="WMK481" s="425"/>
      <c r="WML481" s="425"/>
      <c r="WMM481" s="425"/>
      <c r="WMN481" s="425"/>
      <c r="WMO481" s="425"/>
      <c r="WMP481" s="425"/>
      <c r="WMQ481" s="425"/>
      <c r="WMR481" s="425"/>
      <c r="WMS481" s="425"/>
      <c r="WMT481" s="425"/>
      <c r="WMU481" s="425"/>
      <c r="WMV481" s="425"/>
      <c r="WMW481" s="425"/>
      <c r="WMX481" s="425"/>
      <c r="WMY481" s="425"/>
      <c r="WMZ481" s="425"/>
      <c r="WNA481" s="425"/>
      <c r="WNB481" s="425"/>
      <c r="WNC481" s="425"/>
      <c r="WND481" s="425"/>
      <c r="WNE481" s="425"/>
      <c r="WNF481" s="425"/>
      <c r="WNG481" s="425"/>
      <c r="WNH481" s="425"/>
      <c r="WNI481" s="425"/>
      <c r="WNJ481" s="425"/>
      <c r="WNK481" s="425"/>
      <c r="WNL481" s="425"/>
      <c r="WNM481" s="425"/>
      <c r="WNN481" s="425"/>
      <c r="WNO481" s="425"/>
      <c r="WNP481" s="425"/>
      <c r="WNQ481" s="425"/>
      <c r="WNR481" s="425"/>
      <c r="WNS481" s="425"/>
      <c r="WNT481" s="425"/>
      <c r="WNU481" s="425"/>
      <c r="WNV481" s="425"/>
      <c r="WNW481" s="425"/>
      <c r="WNX481" s="425"/>
      <c r="WNY481" s="425"/>
      <c r="WNZ481" s="425"/>
      <c r="WOA481" s="425"/>
      <c r="WOB481" s="425"/>
      <c r="WOC481" s="425"/>
      <c r="WOD481" s="425"/>
      <c r="WOE481" s="425"/>
      <c r="WOF481" s="425"/>
      <c r="WOG481" s="425"/>
      <c r="WOH481" s="425"/>
      <c r="WOI481" s="425"/>
      <c r="WOJ481" s="425"/>
      <c r="WOK481" s="425"/>
      <c r="WOL481" s="425"/>
      <c r="WOM481" s="425"/>
      <c r="WON481" s="425"/>
      <c r="WOO481" s="425"/>
      <c r="WOP481" s="425"/>
      <c r="WOQ481" s="425"/>
      <c r="WOR481" s="425"/>
      <c r="WOS481" s="425"/>
      <c r="WOT481" s="425"/>
      <c r="WOU481" s="425"/>
      <c r="WOV481" s="425"/>
      <c r="WOW481" s="425"/>
      <c r="WOX481" s="425"/>
      <c r="WOY481" s="425"/>
      <c r="WOZ481" s="425"/>
      <c r="WPA481" s="425"/>
      <c r="WPB481" s="425"/>
      <c r="WPC481" s="425"/>
      <c r="WPD481" s="425"/>
      <c r="WPE481" s="425"/>
      <c r="WPF481" s="425"/>
      <c r="WPG481" s="425"/>
      <c r="WPH481" s="425"/>
      <c r="WPI481" s="425"/>
      <c r="WPJ481" s="425"/>
      <c r="WPK481" s="425"/>
      <c r="WPL481" s="425"/>
      <c r="WPM481" s="425"/>
      <c r="WPN481" s="425"/>
      <c r="WPO481" s="425"/>
      <c r="WPP481" s="425"/>
      <c r="WPQ481" s="425"/>
      <c r="WPR481" s="425"/>
      <c r="WPS481" s="425"/>
      <c r="WPT481" s="425"/>
      <c r="WPU481" s="425"/>
      <c r="WPV481" s="425"/>
      <c r="WPW481" s="425"/>
      <c r="WPX481" s="425"/>
      <c r="WPY481" s="425"/>
      <c r="WPZ481" s="425"/>
      <c r="WQA481" s="425"/>
      <c r="WQB481" s="425"/>
      <c r="WQC481" s="425"/>
      <c r="WQD481" s="425"/>
      <c r="WQE481" s="425"/>
      <c r="WQF481" s="425"/>
      <c r="WQG481" s="425"/>
      <c r="WQH481" s="425"/>
      <c r="WQI481" s="425"/>
      <c r="WQJ481" s="425"/>
      <c r="WQK481" s="425"/>
      <c r="WQL481" s="425"/>
      <c r="WQM481" s="425"/>
      <c r="WQN481" s="425"/>
      <c r="WQO481" s="425"/>
      <c r="WQP481" s="425"/>
      <c r="WQQ481" s="425"/>
      <c r="WQR481" s="425"/>
      <c r="WQS481" s="425"/>
      <c r="WQT481" s="425"/>
      <c r="WQU481" s="425"/>
      <c r="WQV481" s="425"/>
      <c r="WQW481" s="425"/>
      <c r="WQX481" s="425"/>
      <c r="WQY481" s="425"/>
      <c r="WQZ481" s="425"/>
      <c r="WRA481" s="425"/>
      <c r="WRB481" s="425"/>
      <c r="WRC481" s="425"/>
      <c r="WRD481" s="425"/>
      <c r="WRE481" s="425"/>
      <c r="WRF481" s="425"/>
      <c r="WRG481" s="425"/>
      <c r="WRH481" s="425"/>
      <c r="WRI481" s="425"/>
      <c r="WRJ481" s="425"/>
      <c r="WRK481" s="425"/>
      <c r="WRL481" s="425"/>
      <c r="WRM481" s="425"/>
      <c r="WRN481" s="425"/>
      <c r="WRO481" s="425"/>
      <c r="WRP481" s="425"/>
      <c r="WRQ481" s="425"/>
      <c r="WRR481" s="425"/>
      <c r="WRS481" s="425"/>
      <c r="WRT481" s="425"/>
      <c r="WRU481" s="425"/>
      <c r="WRV481" s="425"/>
      <c r="WRW481" s="425"/>
      <c r="WRX481" s="425"/>
      <c r="WRY481" s="425"/>
      <c r="WRZ481" s="425"/>
      <c r="WSA481" s="425"/>
      <c r="WSB481" s="425"/>
      <c r="WSC481" s="425"/>
      <c r="WSD481" s="425"/>
      <c r="WSE481" s="425"/>
      <c r="WSF481" s="425"/>
      <c r="WSG481" s="425"/>
      <c r="WSH481" s="425"/>
      <c r="WSI481" s="425"/>
      <c r="WSJ481" s="425"/>
      <c r="WSK481" s="425"/>
      <c r="WSL481" s="425"/>
      <c r="WSM481" s="425"/>
      <c r="WSN481" s="425"/>
      <c r="WSO481" s="425"/>
      <c r="WSP481" s="425"/>
      <c r="WSQ481" s="425"/>
      <c r="WSR481" s="425"/>
      <c r="WSS481" s="425"/>
      <c r="WST481" s="425"/>
      <c r="WSU481" s="425"/>
      <c r="WSV481" s="425"/>
      <c r="WSW481" s="425"/>
      <c r="WSX481" s="425"/>
      <c r="WSY481" s="425"/>
      <c r="WSZ481" s="425"/>
      <c r="WTA481" s="425"/>
      <c r="WTB481" s="425"/>
      <c r="WTC481" s="425"/>
      <c r="WTD481" s="425"/>
      <c r="WTE481" s="425"/>
      <c r="WTF481" s="425"/>
      <c r="WTG481" s="425"/>
      <c r="WTH481" s="425"/>
      <c r="WTI481" s="425"/>
      <c r="WTJ481" s="425"/>
      <c r="WTK481" s="425"/>
      <c r="WTL481" s="425"/>
      <c r="WTM481" s="425"/>
      <c r="WTN481" s="425"/>
      <c r="WTO481" s="425"/>
      <c r="WTP481" s="425"/>
      <c r="WTQ481" s="425"/>
      <c r="WTR481" s="425"/>
      <c r="WTS481" s="425"/>
      <c r="WTT481" s="425"/>
      <c r="WTU481" s="425"/>
      <c r="WTV481" s="425"/>
      <c r="WTW481" s="425"/>
      <c r="WTX481" s="425"/>
      <c r="WTY481" s="425"/>
      <c r="WTZ481" s="425"/>
      <c r="WUA481" s="425"/>
      <c r="WUB481" s="425"/>
      <c r="WUC481" s="425"/>
      <c r="WUD481" s="425"/>
      <c r="WUE481" s="425"/>
      <c r="WUF481" s="425"/>
      <c r="WUG481" s="425"/>
      <c r="WUH481" s="425"/>
      <c r="WUI481" s="425"/>
      <c r="WUJ481" s="425"/>
      <c r="WUK481" s="425"/>
      <c r="WUL481" s="425"/>
      <c r="WUM481" s="425"/>
      <c r="WUN481" s="425"/>
      <c r="WUO481" s="425"/>
      <c r="WUP481" s="425"/>
      <c r="WUQ481" s="425"/>
      <c r="WUR481" s="425"/>
      <c r="WUS481" s="425"/>
      <c r="WUT481" s="425"/>
      <c r="WUU481" s="425"/>
      <c r="WUV481" s="425"/>
      <c r="WUW481" s="425"/>
      <c r="WUX481" s="425"/>
      <c r="WUY481" s="425"/>
      <c r="WUZ481" s="425"/>
      <c r="WVA481" s="425"/>
      <c r="WVB481" s="425"/>
      <c r="WVC481" s="425"/>
      <c r="WVD481" s="425"/>
      <c r="WVE481" s="425"/>
      <c r="WVF481" s="425"/>
      <c r="WVG481" s="425"/>
      <c r="WVH481" s="425"/>
      <c r="WVI481" s="425"/>
      <c r="WVJ481" s="425"/>
      <c r="WVK481" s="425"/>
      <c r="WVL481" s="425"/>
      <c r="WVM481" s="425"/>
      <c r="WVN481" s="425"/>
      <c r="WVO481" s="425"/>
      <c r="WVP481" s="425"/>
      <c r="WVQ481" s="425"/>
      <c r="WVR481" s="425"/>
      <c r="WVS481" s="425"/>
      <c r="WVT481" s="425"/>
      <c r="WVU481" s="425"/>
      <c r="WVV481" s="425"/>
      <c r="WVW481" s="425"/>
      <c r="WVX481" s="425"/>
      <c r="WVY481" s="425"/>
      <c r="WVZ481" s="425"/>
      <c r="WWA481" s="425"/>
      <c r="WWB481" s="425"/>
      <c r="WWC481" s="425"/>
      <c r="WWD481" s="425"/>
      <c r="WWE481" s="425"/>
      <c r="WWF481" s="425"/>
      <c r="WWG481" s="425"/>
      <c r="WWH481" s="425"/>
      <c r="WWI481" s="425"/>
      <c r="WWJ481" s="425"/>
      <c r="WWK481" s="425"/>
      <c r="WWL481" s="425"/>
      <c r="WWM481" s="425"/>
      <c r="WWN481" s="425"/>
      <c r="WWO481" s="425"/>
      <c r="WWP481" s="425"/>
      <c r="WWQ481" s="425"/>
      <c r="WWR481" s="425"/>
      <c r="WWS481" s="425"/>
      <c r="WWT481" s="425"/>
      <c r="WWU481" s="425"/>
      <c r="WWV481" s="425"/>
      <c r="WWW481" s="425"/>
      <c r="WWX481" s="425"/>
      <c r="WWY481" s="425"/>
      <c r="WWZ481" s="425"/>
      <c r="WXA481" s="425"/>
      <c r="WXB481" s="425"/>
      <c r="WXC481" s="425"/>
      <c r="WXD481" s="425"/>
      <c r="WXE481" s="425"/>
      <c r="WXF481" s="425"/>
      <c r="WXG481" s="425"/>
      <c r="WXH481" s="425"/>
      <c r="WXI481" s="425"/>
      <c r="WXJ481" s="425"/>
      <c r="WXK481" s="425"/>
      <c r="WXL481" s="425"/>
      <c r="WXM481" s="425"/>
      <c r="WXN481" s="425"/>
      <c r="WXO481" s="425"/>
      <c r="WXP481" s="425"/>
      <c r="WXQ481" s="425"/>
      <c r="WXR481" s="425"/>
      <c r="WXS481" s="425"/>
      <c r="WXT481" s="425"/>
      <c r="WXU481" s="425"/>
      <c r="WXV481" s="425"/>
      <c r="WXW481" s="425"/>
      <c r="WXX481" s="425"/>
      <c r="WXY481" s="425"/>
      <c r="WXZ481" s="425"/>
      <c r="WYA481" s="425"/>
      <c r="WYB481" s="425"/>
      <c r="WYC481" s="425"/>
      <c r="WYD481" s="425"/>
      <c r="WYE481" s="425"/>
      <c r="WYF481" s="425"/>
      <c r="WYG481" s="425"/>
      <c r="WYH481" s="425"/>
      <c r="WYI481" s="425"/>
      <c r="WYJ481" s="425"/>
      <c r="WYK481" s="425"/>
      <c r="WYL481" s="425"/>
      <c r="WYM481" s="425"/>
      <c r="WYN481" s="425"/>
      <c r="WYO481" s="425"/>
      <c r="WYP481" s="425"/>
      <c r="WYQ481" s="425"/>
      <c r="WYR481" s="425"/>
      <c r="WYS481" s="425"/>
      <c r="WYT481" s="425"/>
      <c r="WYU481" s="425"/>
      <c r="WYV481" s="425"/>
      <c r="WYW481" s="425"/>
      <c r="WYX481" s="425"/>
      <c r="WYY481" s="425"/>
      <c r="WYZ481" s="425"/>
      <c r="WZA481" s="425"/>
      <c r="WZB481" s="425"/>
      <c r="WZC481" s="425"/>
      <c r="WZD481" s="425"/>
      <c r="WZE481" s="425"/>
      <c r="WZF481" s="425"/>
      <c r="WZG481" s="425"/>
      <c r="WZH481" s="425"/>
      <c r="WZI481" s="425"/>
      <c r="WZJ481" s="425"/>
      <c r="WZK481" s="425"/>
      <c r="WZL481" s="425"/>
      <c r="WZM481" s="425"/>
      <c r="WZN481" s="425"/>
      <c r="WZO481" s="425"/>
      <c r="WZP481" s="425"/>
      <c r="WZQ481" s="425"/>
      <c r="WZR481" s="425"/>
      <c r="WZS481" s="425"/>
      <c r="WZT481" s="425"/>
      <c r="WZU481" s="425"/>
      <c r="WZV481" s="425"/>
      <c r="WZW481" s="425"/>
      <c r="WZX481" s="425"/>
      <c r="WZY481" s="425"/>
      <c r="WZZ481" s="425"/>
      <c r="XAA481" s="425"/>
      <c r="XAB481" s="425"/>
      <c r="XAC481" s="425"/>
      <c r="XAD481" s="425"/>
      <c r="XAE481" s="425"/>
      <c r="XAF481" s="425"/>
      <c r="XAG481" s="425"/>
      <c r="XAH481" s="425"/>
      <c r="XAI481" s="425"/>
      <c r="XAJ481" s="425"/>
      <c r="XAK481" s="425"/>
      <c r="XAL481" s="425"/>
      <c r="XAM481" s="425"/>
      <c r="XAN481" s="425"/>
      <c r="XAO481" s="425"/>
      <c r="XAP481" s="425"/>
      <c r="XAQ481" s="425"/>
      <c r="XAR481" s="425"/>
      <c r="XAS481" s="425"/>
      <c r="XAT481" s="425"/>
      <c r="XAU481" s="425"/>
      <c r="XAV481" s="425"/>
      <c r="XAW481" s="425"/>
      <c r="XAX481" s="425"/>
      <c r="XAY481" s="425"/>
      <c r="XAZ481" s="425"/>
      <c r="XBA481" s="425"/>
      <c r="XBB481" s="425"/>
      <c r="XBC481" s="425"/>
      <c r="XBD481" s="425"/>
      <c r="XBE481" s="425"/>
      <c r="XBF481" s="425"/>
      <c r="XBG481" s="425"/>
      <c r="XBH481" s="425"/>
      <c r="XBI481" s="425"/>
      <c r="XBJ481" s="425"/>
      <c r="XBK481" s="425"/>
      <c r="XBL481" s="425"/>
      <c r="XBM481" s="425"/>
      <c r="XBN481" s="425"/>
      <c r="XBO481" s="425"/>
      <c r="XBP481" s="425"/>
      <c r="XBQ481" s="425"/>
      <c r="XBR481" s="425"/>
      <c r="XBS481" s="425"/>
      <c r="XBT481" s="425"/>
      <c r="XBU481" s="425"/>
      <c r="XBV481" s="425"/>
      <c r="XBW481" s="425"/>
      <c r="XBX481" s="425"/>
      <c r="XBY481" s="425"/>
      <c r="XBZ481" s="425"/>
      <c r="XCA481" s="425"/>
      <c r="XCB481" s="425"/>
      <c r="XCC481" s="425"/>
      <c r="XCD481" s="425"/>
      <c r="XCE481" s="425"/>
      <c r="XCF481" s="425"/>
      <c r="XCG481" s="425"/>
      <c r="XCH481" s="425"/>
      <c r="XCI481" s="425"/>
      <c r="XCJ481" s="425"/>
      <c r="XCK481" s="425"/>
      <c r="XCL481" s="425"/>
      <c r="XCM481" s="425"/>
      <c r="XCN481" s="425"/>
      <c r="XCO481" s="425"/>
      <c r="XCP481" s="425"/>
      <c r="XCQ481" s="425"/>
      <c r="XCR481" s="425"/>
      <c r="XCS481" s="425"/>
      <c r="XCT481" s="425"/>
      <c r="XCU481" s="425"/>
      <c r="XCV481" s="425"/>
      <c r="XCW481" s="425"/>
      <c r="XCX481" s="425"/>
      <c r="XCY481" s="425"/>
      <c r="XCZ481" s="425"/>
      <c r="XDA481" s="425"/>
      <c r="XDB481" s="425"/>
      <c r="XDC481" s="425"/>
      <c r="XDD481" s="425"/>
      <c r="XDE481" s="425"/>
      <c r="XDF481" s="425"/>
      <c r="XDG481" s="425"/>
      <c r="XDH481" s="425"/>
      <c r="XDI481" s="425"/>
      <c r="XDJ481" s="425"/>
      <c r="XDK481" s="425"/>
      <c r="XDL481" s="425"/>
      <c r="XDM481" s="425"/>
      <c r="XDN481" s="425"/>
      <c r="XDO481" s="425"/>
      <c r="XDP481" s="425"/>
      <c r="XDQ481" s="425"/>
      <c r="XDR481" s="425"/>
      <c r="XDS481" s="425"/>
      <c r="XDT481" s="425"/>
      <c r="XDU481" s="425"/>
      <c r="XDV481" s="425"/>
      <c r="XDW481" s="425"/>
      <c r="XDX481" s="425"/>
      <c r="XDY481" s="425"/>
      <c r="XDZ481" s="425"/>
      <c r="XEA481" s="425"/>
      <c r="XEB481" s="425"/>
      <c r="XEC481" s="425"/>
      <c r="XED481" s="425"/>
      <c r="XEE481" s="425"/>
      <c r="XEF481" s="425"/>
      <c r="XEG481" s="425"/>
      <c r="XEH481" s="425"/>
      <c r="XEI481" s="425"/>
      <c r="XEJ481" s="425"/>
      <c r="XEK481" s="425"/>
      <c r="XEL481" s="425"/>
      <c r="XEM481" s="425"/>
      <c r="XEN481" s="425"/>
      <c r="XEO481" s="425"/>
      <c r="XEP481" s="425"/>
      <c r="XEQ481" s="425"/>
      <c r="XER481" s="425"/>
      <c r="XES481" s="425"/>
      <c r="XET481" s="425"/>
      <c r="XEU481" s="425"/>
      <c r="XEV481" s="425"/>
      <c r="XEW481" s="425"/>
      <c r="XEX481" s="425"/>
      <c r="XEY481" s="425"/>
      <c r="XEZ481" s="425"/>
      <c r="XFA481" s="425"/>
    </row>
    <row r="482" spans="1:16381" ht="16.5" customHeight="1"/>
    <row r="483" spans="1:16381">
      <c r="B483" s="607" t="s">
        <v>14</v>
      </c>
      <c r="C483" s="691">
        <v>1116</v>
      </c>
      <c r="D483" s="903" t="s">
        <v>59</v>
      </c>
      <c r="E483" s="903"/>
      <c r="F483" s="903"/>
      <c r="G483" s="903"/>
      <c r="H483" s="903"/>
      <c r="I483" s="903"/>
    </row>
    <row r="484" spans="1:16381" ht="15" customHeight="1">
      <c r="B484" s="607" t="s">
        <v>15</v>
      </c>
      <c r="C484" s="691">
        <v>11005</v>
      </c>
      <c r="D484" s="904" t="s">
        <v>145</v>
      </c>
      <c r="E484" s="904" t="s">
        <v>146</v>
      </c>
      <c r="F484" s="903" t="s">
        <v>16</v>
      </c>
      <c r="G484" s="903" t="s">
        <v>20</v>
      </c>
      <c r="H484" s="903" t="s">
        <v>148</v>
      </c>
      <c r="I484" s="919" t="s">
        <v>1555</v>
      </c>
    </row>
    <row r="485" spans="1:16381">
      <c r="B485" s="607" t="s">
        <v>6</v>
      </c>
      <c r="C485" s="718" t="s">
        <v>1269</v>
      </c>
      <c r="D485" s="905"/>
      <c r="E485" s="905"/>
      <c r="F485" s="903"/>
      <c r="G485" s="903"/>
      <c r="H485" s="903"/>
      <c r="I485" s="919"/>
    </row>
    <row r="486" spans="1:16381" ht="38.25">
      <c r="B486" s="607" t="s">
        <v>17</v>
      </c>
      <c r="C486" s="630" t="s">
        <v>1270</v>
      </c>
      <c r="D486" s="905"/>
      <c r="E486" s="905"/>
      <c r="F486" s="903"/>
      <c r="G486" s="903"/>
      <c r="H486" s="903"/>
      <c r="I486" s="919"/>
    </row>
    <row r="487" spans="1:16381" ht="14.25">
      <c r="B487" s="607" t="s">
        <v>1556</v>
      </c>
      <c r="C487" s="718" t="s">
        <v>1246</v>
      </c>
      <c r="D487" s="905"/>
      <c r="E487" s="905"/>
      <c r="F487" s="903"/>
      <c r="G487" s="903"/>
      <c r="H487" s="903"/>
      <c r="I487" s="919"/>
    </row>
    <row r="488" spans="1:16381" ht="14.25">
      <c r="B488" s="612" t="s">
        <v>1557</v>
      </c>
      <c r="C488" s="683" t="s">
        <v>1186</v>
      </c>
      <c r="D488" s="906"/>
      <c r="E488" s="906"/>
      <c r="F488" s="907"/>
      <c r="G488" s="907"/>
      <c r="H488" s="907"/>
      <c r="I488" s="910"/>
    </row>
    <row r="489" spans="1:16381">
      <c r="B489" s="900" t="s">
        <v>18</v>
      </c>
      <c r="C489" s="901"/>
      <c r="D489" s="619"/>
      <c r="E489" s="619"/>
      <c r="F489" s="619"/>
      <c r="G489" s="619"/>
      <c r="H489" s="619"/>
      <c r="I489" s="620"/>
    </row>
    <row r="490" spans="1:16381" ht="14.25">
      <c r="B490" s="621" t="s">
        <v>1558</v>
      </c>
      <c r="C490" s="622" t="s">
        <v>64</v>
      </c>
      <c r="D490" s="623"/>
      <c r="E490" s="623"/>
      <c r="F490" s="623"/>
      <c r="G490" s="623"/>
      <c r="H490" s="623"/>
      <c r="I490" s="624"/>
    </row>
    <row r="491" spans="1:16381" ht="24" customHeight="1">
      <c r="B491" s="954" t="s">
        <v>1271</v>
      </c>
      <c r="C491" s="955"/>
      <c r="D491" s="733">
        <f>D492+D493</f>
        <v>428081</v>
      </c>
      <c r="E491" s="733">
        <f>'[5]Հ1 Ձև 2 (2)'!$H$20</f>
        <v>195400</v>
      </c>
      <c r="F491" s="733">
        <f>F492+F493</f>
        <v>187800</v>
      </c>
      <c r="G491" s="733">
        <f t="shared" ref="G491:H491" si="2">G492+G493</f>
        <v>187800</v>
      </c>
      <c r="H491" s="733">
        <f t="shared" si="2"/>
        <v>187800</v>
      </c>
      <c r="I491" s="460"/>
    </row>
    <row r="492" spans="1:16381" ht="16.5" customHeight="1">
      <c r="B492" s="734"/>
      <c r="C492" s="723" t="s">
        <v>1272</v>
      </c>
      <c r="D492" s="625" t="s">
        <v>1276</v>
      </c>
      <c r="E492" s="725">
        <v>24649</v>
      </c>
      <c r="F492" s="725">
        <v>23800</v>
      </c>
      <c r="G492" s="725">
        <v>23800</v>
      </c>
      <c r="H492" s="725">
        <v>23800</v>
      </c>
      <c r="I492" s="727"/>
    </row>
    <row r="493" spans="1:16381" ht="16.5" customHeight="1">
      <c r="B493" s="734"/>
      <c r="C493" s="735" t="s">
        <v>1273</v>
      </c>
      <c r="D493" s="625" t="s">
        <v>1277</v>
      </c>
      <c r="E493" s="725">
        <f>E491-E492</f>
        <v>170751</v>
      </c>
      <c r="F493" s="725">
        <v>164000</v>
      </c>
      <c r="G493" s="725">
        <v>164000</v>
      </c>
      <c r="H493" s="725">
        <v>164000</v>
      </c>
      <c r="I493" s="727"/>
    </row>
    <row r="494" spans="1:16381" ht="21.75" customHeight="1">
      <c r="B494" s="957" t="s">
        <v>1274</v>
      </c>
      <c r="C494" s="958"/>
      <c r="D494" s="459"/>
      <c r="E494" s="727"/>
      <c r="F494" s="727"/>
      <c r="G494" s="727"/>
      <c r="H494" s="727"/>
      <c r="I494" s="727"/>
    </row>
    <row r="495" spans="1:16381" ht="16.5" customHeight="1">
      <c r="B495" s="734"/>
      <c r="C495" s="723" t="s">
        <v>1272</v>
      </c>
      <c r="D495" s="728">
        <v>97</v>
      </c>
      <c r="E495" s="728">
        <v>97</v>
      </c>
      <c r="F495" s="728">
        <v>97</v>
      </c>
      <c r="G495" s="728">
        <v>97</v>
      </c>
      <c r="H495" s="728">
        <v>97</v>
      </c>
      <c r="I495" s="727"/>
    </row>
    <row r="496" spans="1:16381" ht="16.5" customHeight="1">
      <c r="B496" s="734"/>
      <c r="C496" s="735" t="s">
        <v>1273</v>
      </c>
      <c r="D496" s="728">
        <v>97</v>
      </c>
      <c r="E496" s="728">
        <v>97</v>
      </c>
      <c r="F496" s="728">
        <v>97</v>
      </c>
      <c r="G496" s="728">
        <v>97</v>
      </c>
      <c r="H496" s="728">
        <v>97</v>
      </c>
      <c r="I496" s="727"/>
    </row>
    <row r="497" spans="2:9" ht="25.5" customHeight="1">
      <c r="B497" s="954" t="s">
        <v>1275</v>
      </c>
      <c r="C497" s="955"/>
      <c r="D497" s="459"/>
      <c r="E497" s="727"/>
      <c r="F497" s="727"/>
      <c r="G497" s="727"/>
      <c r="H497" s="727"/>
      <c r="I497" s="727"/>
    </row>
    <row r="498" spans="2:9" ht="16.5" customHeight="1">
      <c r="B498" s="734"/>
      <c r="C498" s="723" t="s">
        <v>1272</v>
      </c>
      <c r="D498" s="736">
        <v>1</v>
      </c>
      <c r="E498" s="736">
        <v>1</v>
      </c>
      <c r="F498" s="736">
        <v>1</v>
      </c>
      <c r="G498" s="736">
        <v>1</v>
      </c>
      <c r="H498" s="736">
        <v>1</v>
      </c>
      <c r="I498" s="727"/>
    </row>
    <row r="499" spans="2:9">
      <c r="B499" s="457"/>
      <c r="C499" s="735" t="s">
        <v>1273</v>
      </c>
      <c r="D499" s="736">
        <v>1</v>
      </c>
      <c r="E499" s="736">
        <v>1</v>
      </c>
      <c r="F499" s="736">
        <v>1</v>
      </c>
      <c r="G499" s="736">
        <v>1</v>
      </c>
      <c r="H499" s="736">
        <v>1</v>
      </c>
      <c r="I499" s="727"/>
    </row>
    <row r="500" spans="2:9" ht="27" customHeight="1">
      <c r="B500" s="902" t="s">
        <v>19</v>
      </c>
      <c r="C500" s="902"/>
      <c r="D500" s="731">
        <v>306546.5</v>
      </c>
      <c r="E500" s="737">
        <v>155434.4</v>
      </c>
      <c r="F500" s="737">
        <v>132386.40000000002</v>
      </c>
      <c r="G500" s="737">
        <v>151786.40000000002</v>
      </c>
      <c r="H500" s="737">
        <v>136786.40000000002</v>
      </c>
      <c r="I500" s="732"/>
    </row>
    <row r="501" spans="2:9" s="666" customFormat="1" ht="27" customHeight="1">
      <c r="B501" s="738"/>
      <c r="C501" s="738"/>
      <c r="D501" s="739"/>
      <c r="E501" s="740"/>
      <c r="F501" s="739"/>
      <c r="G501" s="739"/>
      <c r="H501" s="739"/>
      <c r="I501" s="741"/>
    </row>
    <row r="502" spans="2:9">
      <c r="B502" s="607" t="s">
        <v>14</v>
      </c>
      <c r="C502" s="608">
        <v>1116</v>
      </c>
      <c r="D502" s="903" t="s">
        <v>59</v>
      </c>
      <c r="E502" s="903"/>
      <c r="F502" s="903"/>
      <c r="G502" s="903"/>
      <c r="H502" s="903"/>
      <c r="I502" s="903"/>
    </row>
    <row r="503" spans="2:9">
      <c r="B503" s="607" t="s">
        <v>15</v>
      </c>
      <c r="C503" s="608">
        <v>11006</v>
      </c>
      <c r="D503" s="904" t="s">
        <v>145</v>
      </c>
      <c r="E503" s="904" t="s">
        <v>146</v>
      </c>
      <c r="F503" s="903" t="s">
        <v>16</v>
      </c>
      <c r="G503" s="903" t="s">
        <v>20</v>
      </c>
      <c r="H503" s="903" t="s">
        <v>148</v>
      </c>
      <c r="I503" s="919" t="s">
        <v>1555</v>
      </c>
    </row>
    <row r="504" spans="2:9">
      <c r="B504" s="607" t="s">
        <v>6</v>
      </c>
      <c r="C504" s="629" t="s">
        <v>500</v>
      </c>
      <c r="D504" s="905"/>
      <c r="E504" s="905"/>
      <c r="F504" s="903"/>
      <c r="G504" s="903"/>
      <c r="H504" s="903"/>
      <c r="I504" s="919"/>
    </row>
    <row r="505" spans="2:9" ht="38.25">
      <c r="B505" s="607" t="s">
        <v>17</v>
      </c>
      <c r="C505" s="742" t="s">
        <v>501</v>
      </c>
      <c r="D505" s="905"/>
      <c r="E505" s="905"/>
      <c r="F505" s="903"/>
      <c r="G505" s="903"/>
      <c r="H505" s="903"/>
      <c r="I505" s="919"/>
    </row>
    <row r="506" spans="2:9" ht="14.25">
      <c r="B506" s="607" t="s">
        <v>1556</v>
      </c>
      <c r="C506" s="608" t="s">
        <v>502</v>
      </c>
      <c r="D506" s="905"/>
      <c r="E506" s="905"/>
      <c r="F506" s="903"/>
      <c r="G506" s="903"/>
      <c r="H506" s="903"/>
      <c r="I506" s="919"/>
    </row>
    <row r="507" spans="2:9" ht="14.25">
      <c r="B507" s="612" t="s">
        <v>1557</v>
      </c>
      <c r="C507" s="613" t="s">
        <v>503</v>
      </c>
      <c r="D507" s="906"/>
      <c r="E507" s="906"/>
      <c r="F507" s="907"/>
      <c r="G507" s="907"/>
      <c r="H507" s="907"/>
      <c r="I507" s="910"/>
    </row>
    <row r="508" spans="2:9">
      <c r="B508" s="900" t="s">
        <v>18</v>
      </c>
      <c r="C508" s="901"/>
      <c r="D508" s="619"/>
      <c r="E508" s="619"/>
      <c r="F508" s="619"/>
      <c r="G508" s="619"/>
      <c r="H508" s="619"/>
      <c r="I508" s="620"/>
    </row>
    <row r="509" spans="2:9" ht="14.25">
      <c r="B509" s="621" t="s">
        <v>1558</v>
      </c>
      <c r="C509" s="622" t="s">
        <v>64</v>
      </c>
      <c r="D509" s="623"/>
      <c r="E509" s="623"/>
      <c r="F509" s="623"/>
      <c r="G509" s="623"/>
      <c r="H509" s="623"/>
      <c r="I509" s="624"/>
    </row>
    <row r="510" spans="2:9">
      <c r="B510" s="923" t="s">
        <v>504</v>
      </c>
      <c r="C510" s="924"/>
      <c r="D510" s="459">
        <v>0</v>
      </c>
      <c r="E510" s="743">
        <v>20000</v>
      </c>
      <c r="F510" s="743">
        <v>40000</v>
      </c>
      <c r="G510" s="743">
        <v>50000</v>
      </c>
      <c r="H510" s="743">
        <v>75000</v>
      </c>
      <c r="I510" s="460"/>
    </row>
    <row r="511" spans="2:9">
      <c r="B511" s="457"/>
      <c r="C511" s="458"/>
      <c r="D511" s="459"/>
      <c r="E511" s="460"/>
      <c r="F511" s="460"/>
      <c r="G511" s="460"/>
      <c r="H511" s="460"/>
      <c r="I511" s="460"/>
    </row>
    <row r="512" spans="2:9">
      <c r="B512" s="902" t="s">
        <v>19</v>
      </c>
      <c r="C512" s="902"/>
      <c r="D512" s="627">
        <f>+'Հ3 Մաս 1 և 2'!E344</f>
        <v>0</v>
      </c>
      <c r="E512" s="627">
        <f>+'Հ3 Մաս 1 և 2'!F344</f>
        <v>500000</v>
      </c>
      <c r="F512" s="627">
        <f>+'Հ3 Մաս 1 և 2'!G344</f>
        <v>400000</v>
      </c>
      <c r="G512" s="627">
        <f>+'Հ3 Մաս 1 և 2'!H344</f>
        <v>500000</v>
      </c>
      <c r="H512" s="627">
        <f>+'Հ3 Մաս 1 և 2'!I344</f>
        <v>750000</v>
      </c>
      <c r="I512" s="651"/>
    </row>
    <row r="513" spans="1:9" s="666" customFormat="1">
      <c r="B513" s="738"/>
      <c r="C513" s="738"/>
      <c r="D513" s="744"/>
      <c r="E513" s="744"/>
      <c r="F513" s="744"/>
      <c r="G513" s="744"/>
      <c r="H513" s="744"/>
      <c r="I513" s="745"/>
    </row>
    <row r="514" spans="1:9" ht="16.5" customHeight="1"/>
    <row r="515" spans="1:9">
      <c r="B515" s="605" t="s">
        <v>12</v>
      </c>
      <c r="C515" s="605" t="s">
        <v>13</v>
      </c>
    </row>
    <row r="516" spans="1:9">
      <c r="B516" s="606">
        <v>1165</v>
      </c>
      <c r="C516" s="610" t="s">
        <v>274</v>
      </c>
    </row>
    <row r="518" spans="1:9" ht="14.25">
      <c r="A518" s="125" t="s">
        <v>471</v>
      </c>
      <c r="C518" s="124"/>
      <c r="D518" s="124"/>
      <c r="E518" s="124"/>
      <c r="F518" s="124"/>
      <c r="G518" s="124"/>
      <c r="H518" s="124"/>
      <c r="I518" s="124"/>
    </row>
    <row r="520" spans="1:9">
      <c r="B520" s="607" t="s">
        <v>843</v>
      </c>
      <c r="C520" s="608">
        <v>1165</v>
      </c>
      <c r="D520" s="900" t="s">
        <v>844</v>
      </c>
      <c r="E520" s="901"/>
      <c r="F520" s="901"/>
      <c r="G520" s="901"/>
      <c r="H520" s="901"/>
      <c r="I520" s="918"/>
    </row>
    <row r="521" spans="1:9" ht="15" customHeight="1">
      <c r="B521" s="607" t="s">
        <v>845</v>
      </c>
      <c r="C521" s="608">
        <v>11002</v>
      </c>
      <c r="D521" s="904" t="s">
        <v>846</v>
      </c>
      <c r="E521" s="904" t="s">
        <v>847</v>
      </c>
      <c r="F521" s="904" t="s">
        <v>848</v>
      </c>
      <c r="G521" s="904" t="s">
        <v>849</v>
      </c>
      <c r="H521" s="904" t="s">
        <v>850</v>
      </c>
      <c r="I521" s="942" t="s">
        <v>851</v>
      </c>
    </row>
    <row r="522" spans="1:9" ht="36.75" customHeight="1">
      <c r="B522" s="607" t="s">
        <v>852</v>
      </c>
      <c r="C522" s="491" t="s">
        <v>1280</v>
      </c>
      <c r="D522" s="905"/>
      <c r="E522" s="905"/>
      <c r="F522" s="905"/>
      <c r="G522" s="905"/>
      <c r="H522" s="905"/>
      <c r="I522" s="943"/>
    </row>
    <row r="523" spans="1:9" ht="40.5" customHeight="1">
      <c r="B523" s="607" t="s">
        <v>854</v>
      </c>
      <c r="C523" s="445" t="s">
        <v>1281</v>
      </c>
      <c r="D523" s="905"/>
      <c r="E523" s="905"/>
      <c r="F523" s="905"/>
      <c r="G523" s="905"/>
      <c r="H523" s="905"/>
      <c r="I523" s="943"/>
    </row>
    <row r="524" spans="1:9" ht="24" customHeight="1">
      <c r="B524" s="607" t="s">
        <v>856</v>
      </c>
      <c r="C524" s="445" t="s">
        <v>900</v>
      </c>
      <c r="D524" s="905"/>
      <c r="E524" s="905"/>
      <c r="F524" s="905"/>
      <c r="G524" s="905"/>
      <c r="H524" s="905"/>
      <c r="I524" s="943"/>
    </row>
    <row r="525" spans="1:9">
      <c r="B525" s="612" t="s">
        <v>857</v>
      </c>
      <c r="C525" s="445" t="s">
        <v>829</v>
      </c>
      <c r="D525" s="906"/>
      <c r="E525" s="906"/>
      <c r="F525" s="906"/>
      <c r="G525" s="906"/>
      <c r="H525" s="906"/>
      <c r="I525" s="944"/>
    </row>
    <row r="526" spans="1:9">
      <c r="B526" s="617" t="s">
        <v>859</v>
      </c>
      <c r="C526" s="618"/>
      <c r="D526" s="619"/>
      <c r="E526" s="619"/>
      <c r="F526" s="619"/>
      <c r="G526" s="619"/>
      <c r="H526" s="619"/>
      <c r="I526" s="620"/>
    </row>
    <row r="527" spans="1:9">
      <c r="B527" s="621" t="s">
        <v>860</v>
      </c>
      <c r="C527" s="622" t="s">
        <v>861</v>
      </c>
      <c r="D527" s="623"/>
      <c r="E527" s="623"/>
      <c r="F527" s="623"/>
      <c r="G527" s="623"/>
      <c r="H527" s="623"/>
      <c r="I527" s="624"/>
    </row>
    <row r="528" spans="1:9" s="746" customFormat="1" ht="39" customHeight="1">
      <c r="B528" s="747" t="s">
        <v>601</v>
      </c>
      <c r="C528" s="748" t="s">
        <v>1453</v>
      </c>
      <c r="D528" s="749" t="s">
        <v>1458</v>
      </c>
      <c r="E528" s="749" t="s">
        <v>1456</v>
      </c>
      <c r="F528" s="750"/>
      <c r="G528" s="750"/>
      <c r="H528" s="750"/>
      <c r="I528" s="643"/>
    </row>
    <row r="529" spans="2:9" s="746" customFormat="1" ht="39" customHeight="1">
      <c r="B529" s="747"/>
      <c r="C529" s="748" t="s">
        <v>1454</v>
      </c>
      <c r="D529" s="749" t="s">
        <v>1459</v>
      </c>
      <c r="E529" s="749" t="s">
        <v>1346</v>
      </c>
      <c r="F529" s="750"/>
      <c r="G529" s="750"/>
      <c r="H529" s="750"/>
      <c r="I529" s="643"/>
    </row>
    <row r="530" spans="2:9" s="746" customFormat="1" ht="39" customHeight="1">
      <c r="B530" s="747"/>
      <c r="C530" s="748" t="s">
        <v>1455</v>
      </c>
      <c r="D530" s="749" t="s">
        <v>390</v>
      </c>
      <c r="E530" s="749" t="s">
        <v>1457</v>
      </c>
      <c r="F530" s="750"/>
      <c r="G530" s="750"/>
      <c r="H530" s="750"/>
      <c r="I530" s="643"/>
    </row>
    <row r="531" spans="2:9" s="746" customFormat="1" ht="39" customHeight="1">
      <c r="B531" s="747" t="s">
        <v>601</v>
      </c>
      <c r="C531" s="748" t="s">
        <v>1282</v>
      </c>
      <c r="D531" s="749">
        <v>5</v>
      </c>
      <c r="E531" s="750">
        <v>7</v>
      </c>
      <c r="F531" s="750">
        <v>8</v>
      </c>
      <c r="G531" s="750">
        <v>9</v>
      </c>
      <c r="H531" s="750">
        <v>10</v>
      </c>
      <c r="I531" s="643" t="s">
        <v>866</v>
      </c>
    </row>
    <row r="532" spans="2:9" s="746" customFormat="1" ht="72" customHeight="1">
      <c r="B532" s="747" t="s">
        <v>601</v>
      </c>
      <c r="C532" s="748" t="s">
        <v>1283</v>
      </c>
      <c r="D532" s="749">
        <v>4</v>
      </c>
      <c r="E532" s="750">
        <v>6</v>
      </c>
      <c r="F532" s="750">
        <v>7</v>
      </c>
      <c r="G532" s="750">
        <v>8</v>
      </c>
      <c r="H532" s="750">
        <v>9</v>
      </c>
      <c r="I532" s="643" t="s">
        <v>866</v>
      </c>
    </row>
    <row r="533" spans="2:9" s="746" customFormat="1" ht="41.25" customHeight="1">
      <c r="B533" s="747" t="s">
        <v>601</v>
      </c>
      <c r="C533" s="747" t="s">
        <v>1284</v>
      </c>
      <c r="D533" s="750">
        <v>7</v>
      </c>
      <c r="E533" s="750">
        <v>14</v>
      </c>
      <c r="F533" s="750">
        <v>15</v>
      </c>
      <c r="G533" s="750">
        <v>16</v>
      </c>
      <c r="H533" s="750">
        <v>17</v>
      </c>
      <c r="I533" s="643" t="s">
        <v>866</v>
      </c>
    </row>
    <row r="534" spans="2:9" s="746" customFormat="1" ht="15" customHeight="1">
      <c r="B534" s="751" t="s">
        <v>842</v>
      </c>
      <c r="C534" s="751"/>
      <c r="D534" s="752" t="s">
        <v>1285</v>
      </c>
      <c r="E534" s="752" t="s">
        <v>1286</v>
      </c>
      <c r="F534" s="752" t="s">
        <v>1287</v>
      </c>
      <c r="G534" s="752" t="s">
        <v>1278</v>
      </c>
      <c r="H534" s="752" t="s">
        <v>1279</v>
      </c>
      <c r="I534" s="753"/>
    </row>
    <row r="535" spans="2:9" s="757" customFormat="1" ht="15" customHeight="1">
      <c r="B535" s="754"/>
      <c r="C535" s="754"/>
      <c r="D535" s="755"/>
      <c r="E535" s="755"/>
      <c r="F535" s="755"/>
      <c r="G535" s="755"/>
      <c r="H535" s="755"/>
      <c r="I535" s="756"/>
    </row>
    <row r="536" spans="2:9">
      <c r="B536" s="607" t="s">
        <v>843</v>
      </c>
      <c r="C536" s="544">
        <v>1165</v>
      </c>
      <c r="D536" s="900" t="s">
        <v>844</v>
      </c>
      <c r="E536" s="901"/>
      <c r="F536" s="901"/>
      <c r="G536" s="901"/>
      <c r="H536" s="901"/>
      <c r="I536" s="918"/>
    </row>
    <row r="537" spans="2:9" ht="15" customHeight="1">
      <c r="B537" s="607" t="s">
        <v>845</v>
      </c>
      <c r="C537" s="544">
        <v>11004</v>
      </c>
      <c r="D537" s="904" t="s">
        <v>846</v>
      </c>
      <c r="E537" s="904" t="s">
        <v>847</v>
      </c>
      <c r="F537" s="904" t="s">
        <v>848</v>
      </c>
      <c r="G537" s="904" t="s">
        <v>849</v>
      </c>
      <c r="H537" s="904" t="s">
        <v>850</v>
      </c>
      <c r="I537" s="942" t="s">
        <v>851</v>
      </c>
    </row>
    <row r="538" spans="2:9" ht="39" customHeight="1">
      <c r="B538" s="607" t="s">
        <v>852</v>
      </c>
      <c r="C538" s="608" t="s">
        <v>1298</v>
      </c>
      <c r="D538" s="905"/>
      <c r="E538" s="905"/>
      <c r="F538" s="905"/>
      <c r="G538" s="905"/>
      <c r="H538" s="905"/>
      <c r="I538" s="943"/>
    </row>
    <row r="539" spans="2:9" ht="78.75" customHeight="1">
      <c r="B539" s="607" t="s">
        <v>854</v>
      </c>
      <c r="C539" s="629" t="s">
        <v>1299</v>
      </c>
      <c r="D539" s="905"/>
      <c r="E539" s="905"/>
      <c r="F539" s="905"/>
      <c r="G539" s="905"/>
      <c r="H539" s="905"/>
      <c r="I539" s="943"/>
    </row>
    <row r="540" spans="2:9" ht="41.25" customHeight="1">
      <c r="B540" s="607" t="s">
        <v>856</v>
      </c>
      <c r="C540" s="608" t="s">
        <v>824</v>
      </c>
      <c r="D540" s="905"/>
      <c r="E540" s="905"/>
      <c r="F540" s="905"/>
      <c r="G540" s="905"/>
      <c r="H540" s="905"/>
      <c r="I540" s="943"/>
    </row>
    <row r="541" spans="2:9">
      <c r="B541" s="612" t="s">
        <v>857</v>
      </c>
      <c r="C541" s="613" t="s">
        <v>1307</v>
      </c>
      <c r="D541" s="906"/>
      <c r="E541" s="906"/>
      <c r="F541" s="906"/>
      <c r="G541" s="906"/>
      <c r="H541" s="906"/>
      <c r="I541" s="944"/>
    </row>
    <row r="542" spans="2:9">
      <c r="B542" s="617" t="s">
        <v>859</v>
      </c>
      <c r="C542" s="618"/>
      <c r="D542" s="619"/>
      <c r="E542" s="619"/>
      <c r="F542" s="619"/>
      <c r="G542" s="619"/>
      <c r="H542" s="619"/>
      <c r="I542" s="620"/>
    </row>
    <row r="543" spans="2:9">
      <c r="B543" s="621" t="s">
        <v>860</v>
      </c>
      <c r="C543" s="622" t="s">
        <v>861</v>
      </c>
      <c r="D543" s="623"/>
      <c r="E543" s="623"/>
      <c r="F543" s="623"/>
      <c r="G543" s="623"/>
      <c r="H543" s="623"/>
      <c r="I543" s="624"/>
    </row>
    <row r="544" spans="2:9" ht="49.5" customHeight="1">
      <c r="B544" s="457"/>
      <c r="C544" s="458" t="s">
        <v>1308</v>
      </c>
      <c r="D544" s="626">
        <v>40</v>
      </c>
      <c r="E544" s="626">
        <v>40</v>
      </c>
      <c r="F544" s="626">
        <v>40</v>
      </c>
      <c r="G544" s="626">
        <v>40</v>
      </c>
      <c r="H544" s="460">
        <v>40</v>
      </c>
      <c r="I544" s="460"/>
    </row>
    <row r="545" spans="1:16381" ht="49.5" customHeight="1">
      <c r="B545" s="457"/>
      <c r="C545" s="458" t="s">
        <v>1301</v>
      </c>
      <c r="D545" s="626">
        <v>50</v>
      </c>
      <c r="E545" s="626">
        <v>50</v>
      </c>
      <c r="F545" s="626">
        <v>50</v>
      </c>
      <c r="G545" s="626">
        <v>50</v>
      </c>
      <c r="H545" s="460">
        <v>50</v>
      </c>
      <c r="I545" s="460"/>
    </row>
    <row r="546" spans="1:16381" ht="72" customHeight="1">
      <c r="B546" s="457"/>
      <c r="C546" s="458" t="s">
        <v>1302</v>
      </c>
      <c r="D546" s="626">
        <v>3</v>
      </c>
      <c r="E546" s="626">
        <v>3</v>
      </c>
      <c r="F546" s="626">
        <v>3</v>
      </c>
      <c r="G546" s="626">
        <v>3</v>
      </c>
      <c r="H546" s="460">
        <v>3</v>
      </c>
      <c r="I546" s="460"/>
    </row>
    <row r="547" spans="1:16381" ht="72" customHeight="1">
      <c r="B547" s="457"/>
      <c r="C547" s="458" t="s">
        <v>1303</v>
      </c>
      <c r="D547" s="626">
        <v>50</v>
      </c>
      <c r="E547" s="626">
        <v>0</v>
      </c>
      <c r="F547" s="626">
        <v>0</v>
      </c>
      <c r="G547" s="626">
        <v>0</v>
      </c>
      <c r="H547" s="460">
        <v>0</v>
      </c>
      <c r="I547" s="460"/>
    </row>
    <row r="548" spans="1:16381" s="628" customFormat="1" ht="72" customHeight="1">
      <c r="A548" s="425"/>
      <c r="B548" s="457"/>
      <c r="C548" s="458" t="s">
        <v>1304</v>
      </c>
      <c r="D548" s="626">
        <v>0</v>
      </c>
      <c r="E548" s="626">
        <v>0</v>
      </c>
      <c r="F548" s="626">
        <v>0</v>
      </c>
      <c r="G548" s="626">
        <v>0</v>
      </c>
      <c r="H548" s="460">
        <v>0</v>
      </c>
      <c r="I548" s="460"/>
      <c r="J548" s="425"/>
      <c r="K548" s="425"/>
      <c r="L548" s="425"/>
      <c r="M548" s="425"/>
      <c r="N548" s="425"/>
      <c r="O548" s="425"/>
      <c r="P548" s="425"/>
      <c r="Q548" s="425"/>
      <c r="R548" s="425"/>
      <c r="S548" s="425"/>
      <c r="T548" s="425"/>
      <c r="U548" s="425"/>
      <c r="V548" s="425"/>
      <c r="W548" s="425"/>
      <c r="X548" s="425"/>
      <c r="Y548" s="425"/>
      <c r="Z548" s="425"/>
      <c r="AA548" s="425"/>
      <c r="AB548" s="425"/>
      <c r="AC548" s="425"/>
      <c r="AD548" s="425"/>
      <c r="AE548" s="425"/>
      <c r="AF548" s="425"/>
      <c r="AG548" s="425"/>
      <c r="AH548" s="425"/>
      <c r="AI548" s="425"/>
      <c r="AJ548" s="425"/>
      <c r="AK548" s="425"/>
      <c r="AL548" s="425"/>
      <c r="AM548" s="425"/>
      <c r="AN548" s="425"/>
      <c r="AO548" s="425"/>
      <c r="AP548" s="425"/>
      <c r="AQ548" s="425"/>
      <c r="AR548" s="425"/>
      <c r="AS548" s="425"/>
      <c r="AT548" s="425"/>
      <c r="AU548" s="425"/>
      <c r="AV548" s="425"/>
      <c r="AW548" s="425"/>
      <c r="AX548" s="425"/>
      <c r="AY548" s="425"/>
      <c r="AZ548" s="425"/>
      <c r="BA548" s="425"/>
      <c r="BB548" s="425"/>
      <c r="BC548" s="425"/>
      <c r="BD548" s="425"/>
      <c r="BE548" s="425"/>
      <c r="BF548" s="425"/>
      <c r="BG548" s="425"/>
      <c r="BH548" s="425"/>
      <c r="BI548" s="425"/>
      <c r="BJ548" s="425"/>
      <c r="BK548" s="425"/>
      <c r="BL548" s="425"/>
      <c r="BM548" s="425"/>
      <c r="BN548" s="425"/>
      <c r="BO548" s="425"/>
      <c r="BP548" s="425"/>
      <c r="BQ548" s="425"/>
      <c r="BR548" s="425"/>
      <c r="BS548" s="425"/>
      <c r="BT548" s="425"/>
      <c r="BU548" s="425"/>
      <c r="BV548" s="425"/>
      <c r="BW548" s="425"/>
      <c r="BX548" s="425"/>
      <c r="BY548" s="425"/>
      <c r="BZ548" s="425"/>
      <c r="CA548" s="425"/>
      <c r="CB548" s="425"/>
      <c r="CC548" s="425"/>
      <c r="CD548" s="425"/>
      <c r="CE548" s="425"/>
      <c r="CF548" s="425"/>
      <c r="CG548" s="425"/>
      <c r="CH548" s="425"/>
      <c r="CI548" s="425"/>
      <c r="CJ548" s="425"/>
      <c r="CK548" s="425"/>
      <c r="CL548" s="425"/>
      <c r="CM548" s="425"/>
      <c r="CN548" s="425"/>
      <c r="CO548" s="425"/>
      <c r="CP548" s="425"/>
      <c r="CQ548" s="425"/>
      <c r="CR548" s="425"/>
      <c r="CS548" s="425"/>
      <c r="CT548" s="425"/>
      <c r="CU548" s="425"/>
      <c r="CV548" s="425"/>
      <c r="CW548" s="425"/>
      <c r="CX548" s="425"/>
      <c r="CY548" s="425"/>
      <c r="CZ548" s="425"/>
      <c r="DA548" s="425"/>
      <c r="DB548" s="425"/>
      <c r="DC548" s="425"/>
      <c r="DD548" s="425"/>
      <c r="DE548" s="425"/>
      <c r="DF548" s="425"/>
      <c r="DG548" s="425"/>
      <c r="DH548" s="425"/>
      <c r="DI548" s="425"/>
      <c r="DJ548" s="425"/>
      <c r="DK548" s="425"/>
      <c r="DL548" s="425"/>
      <c r="DM548" s="425"/>
      <c r="DN548" s="425"/>
      <c r="DO548" s="425"/>
      <c r="DP548" s="425"/>
      <c r="DQ548" s="425"/>
      <c r="DR548" s="425"/>
      <c r="DS548" s="425"/>
      <c r="DT548" s="425"/>
      <c r="DU548" s="425"/>
      <c r="DV548" s="425"/>
      <c r="DW548" s="425"/>
      <c r="DX548" s="425"/>
      <c r="DY548" s="425"/>
      <c r="DZ548" s="425"/>
      <c r="EA548" s="425"/>
      <c r="EB548" s="425"/>
      <c r="EC548" s="425"/>
      <c r="ED548" s="425"/>
      <c r="EE548" s="425"/>
      <c r="EF548" s="425"/>
      <c r="EG548" s="425"/>
      <c r="EH548" s="425"/>
      <c r="EI548" s="425"/>
      <c r="EJ548" s="425"/>
      <c r="EK548" s="425"/>
      <c r="EL548" s="425"/>
      <c r="EM548" s="425"/>
      <c r="EN548" s="425"/>
      <c r="EO548" s="425"/>
      <c r="EP548" s="425"/>
      <c r="EQ548" s="425"/>
      <c r="ER548" s="425"/>
      <c r="ES548" s="425"/>
      <c r="ET548" s="425"/>
      <c r="EU548" s="425"/>
      <c r="EV548" s="425"/>
      <c r="EW548" s="425"/>
      <c r="EX548" s="425"/>
      <c r="EY548" s="425"/>
      <c r="EZ548" s="425"/>
      <c r="FA548" s="425"/>
      <c r="FB548" s="425"/>
      <c r="FC548" s="425"/>
      <c r="FD548" s="425"/>
      <c r="FE548" s="425"/>
      <c r="FF548" s="425"/>
      <c r="FG548" s="425"/>
      <c r="FH548" s="425"/>
      <c r="FI548" s="425"/>
      <c r="FJ548" s="425"/>
      <c r="FK548" s="425"/>
      <c r="FL548" s="425"/>
      <c r="FM548" s="425"/>
      <c r="FN548" s="425"/>
      <c r="FO548" s="425"/>
      <c r="FP548" s="425"/>
      <c r="FQ548" s="425"/>
      <c r="FR548" s="425"/>
      <c r="FS548" s="425"/>
      <c r="FT548" s="425"/>
      <c r="FU548" s="425"/>
      <c r="FV548" s="425"/>
      <c r="FW548" s="425"/>
      <c r="FX548" s="425"/>
      <c r="FY548" s="425"/>
      <c r="FZ548" s="425"/>
      <c r="GA548" s="425"/>
      <c r="GB548" s="425"/>
      <c r="GC548" s="425"/>
      <c r="GD548" s="425"/>
      <c r="GE548" s="425"/>
      <c r="GF548" s="425"/>
      <c r="GG548" s="425"/>
      <c r="GH548" s="425"/>
      <c r="GI548" s="425"/>
      <c r="GJ548" s="425"/>
      <c r="GK548" s="425"/>
      <c r="GL548" s="425"/>
      <c r="GM548" s="425"/>
      <c r="GN548" s="425"/>
      <c r="GO548" s="425"/>
      <c r="GP548" s="425"/>
      <c r="GQ548" s="425"/>
      <c r="GR548" s="425"/>
      <c r="GS548" s="425"/>
      <c r="GT548" s="425"/>
      <c r="GU548" s="425"/>
      <c r="GV548" s="425"/>
      <c r="GW548" s="425"/>
      <c r="GX548" s="425"/>
      <c r="GY548" s="425"/>
      <c r="GZ548" s="425"/>
      <c r="HA548" s="425"/>
      <c r="HB548" s="425"/>
      <c r="HC548" s="425"/>
      <c r="HD548" s="425"/>
      <c r="HE548" s="425"/>
      <c r="HF548" s="425"/>
      <c r="HG548" s="425"/>
      <c r="HH548" s="425"/>
      <c r="HI548" s="425"/>
      <c r="HJ548" s="425"/>
      <c r="HK548" s="425"/>
      <c r="HL548" s="425"/>
      <c r="HM548" s="425"/>
      <c r="HN548" s="425"/>
      <c r="HO548" s="425"/>
      <c r="HP548" s="425"/>
      <c r="HQ548" s="425"/>
      <c r="HR548" s="425"/>
      <c r="HS548" s="425"/>
      <c r="HT548" s="425"/>
      <c r="HU548" s="425"/>
      <c r="HV548" s="425"/>
      <c r="HW548" s="425"/>
      <c r="HX548" s="425"/>
      <c r="HY548" s="425"/>
      <c r="HZ548" s="425"/>
      <c r="IA548" s="425"/>
      <c r="IB548" s="425"/>
      <c r="IC548" s="425"/>
      <c r="ID548" s="425"/>
      <c r="IE548" s="425"/>
      <c r="IF548" s="425"/>
      <c r="IG548" s="425"/>
      <c r="IH548" s="425"/>
      <c r="II548" s="425"/>
      <c r="IJ548" s="425"/>
      <c r="IK548" s="425"/>
      <c r="IL548" s="425"/>
      <c r="IM548" s="425"/>
      <c r="IN548" s="425"/>
      <c r="IO548" s="425"/>
      <c r="IP548" s="425"/>
      <c r="IQ548" s="425"/>
      <c r="IR548" s="425"/>
      <c r="IS548" s="425"/>
      <c r="IT548" s="425"/>
      <c r="IU548" s="425"/>
      <c r="IV548" s="425"/>
      <c r="IW548" s="425"/>
      <c r="IX548" s="425"/>
      <c r="IY548" s="425"/>
      <c r="IZ548" s="425"/>
      <c r="JA548" s="425"/>
      <c r="JB548" s="425"/>
      <c r="JC548" s="425"/>
      <c r="JD548" s="425"/>
      <c r="JE548" s="425"/>
      <c r="JF548" s="425"/>
      <c r="JG548" s="425"/>
      <c r="JH548" s="425"/>
      <c r="JI548" s="425"/>
      <c r="JJ548" s="425"/>
      <c r="JK548" s="425"/>
      <c r="JL548" s="425"/>
      <c r="JM548" s="425"/>
      <c r="JN548" s="425"/>
      <c r="JO548" s="425"/>
      <c r="JP548" s="425"/>
      <c r="JQ548" s="425"/>
      <c r="JR548" s="425"/>
      <c r="JS548" s="425"/>
      <c r="JT548" s="425"/>
      <c r="JU548" s="425"/>
      <c r="JV548" s="425"/>
      <c r="JW548" s="425"/>
      <c r="JX548" s="425"/>
      <c r="JY548" s="425"/>
      <c r="JZ548" s="425"/>
      <c r="KA548" s="425"/>
      <c r="KB548" s="425"/>
      <c r="KC548" s="425"/>
      <c r="KD548" s="425"/>
      <c r="KE548" s="425"/>
      <c r="KF548" s="425"/>
      <c r="KG548" s="425"/>
      <c r="KH548" s="425"/>
      <c r="KI548" s="425"/>
      <c r="KJ548" s="425"/>
      <c r="KK548" s="425"/>
      <c r="KL548" s="425"/>
      <c r="KM548" s="425"/>
      <c r="KN548" s="425"/>
      <c r="KO548" s="425"/>
      <c r="KP548" s="425"/>
      <c r="KQ548" s="425"/>
      <c r="KR548" s="425"/>
      <c r="KS548" s="425"/>
      <c r="KT548" s="425"/>
      <c r="KU548" s="425"/>
      <c r="KV548" s="425"/>
      <c r="KW548" s="425"/>
      <c r="KX548" s="425"/>
      <c r="KY548" s="425"/>
      <c r="KZ548" s="425"/>
      <c r="LA548" s="425"/>
      <c r="LB548" s="425"/>
      <c r="LC548" s="425"/>
      <c r="LD548" s="425"/>
      <c r="LE548" s="425"/>
      <c r="LF548" s="425"/>
      <c r="LG548" s="425"/>
      <c r="LH548" s="425"/>
      <c r="LI548" s="425"/>
      <c r="LJ548" s="425"/>
      <c r="LK548" s="425"/>
      <c r="LL548" s="425"/>
      <c r="LM548" s="425"/>
      <c r="LN548" s="425"/>
      <c r="LO548" s="425"/>
      <c r="LP548" s="425"/>
      <c r="LQ548" s="425"/>
      <c r="LR548" s="425"/>
      <c r="LS548" s="425"/>
      <c r="LT548" s="425"/>
      <c r="LU548" s="425"/>
      <c r="LV548" s="425"/>
      <c r="LW548" s="425"/>
      <c r="LX548" s="425"/>
      <c r="LY548" s="425"/>
      <c r="LZ548" s="425"/>
      <c r="MA548" s="425"/>
      <c r="MB548" s="425"/>
      <c r="MC548" s="425"/>
      <c r="MD548" s="425"/>
      <c r="ME548" s="425"/>
      <c r="MF548" s="425"/>
      <c r="MG548" s="425"/>
      <c r="MH548" s="425"/>
      <c r="MI548" s="425"/>
      <c r="MJ548" s="425"/>
      <c r="MK548" s="425"/>
      <c r="ML548" s="425"/>
      <c r="MM548" s="425"/>
      <c r="MN548" s="425"/>
      <c r="MO548" s="425"/>
      <c r="MP548" s="425"/>
      <c r="MQ548" s="425"/>
      <c r="MR548" s="425"/>
      <c r="MS548" s="425"/>
      <c r="MT548" s="425"/>
      <c r="MU548" s="425"/>
      <c r="MV548" s="425"/>
      <c r="MW548" s="425"/>
      <c r="MX548" s="425"/>
      <c r="MY548" s="425"/>
      <c r="MZ548" s="425"/>
      <c r="NA548" s="425"/>
      <c r="NB548" s="425"/>
      <c r="NC548" s="425"/>
      <c r="ND548" s="425"/>
      <c r="NE548" s="425"/>
      <c r="NF548" s="425"/>
      <c r="NG548" s="425"/>
      <c r="NH548" s="425"/>
      <c r="NI548" s="425"/>
      <c r="NJ548" s="425"/>
      <c r="NK548" s="425"/>
      <c r="NL548" s="425"/>
      <c r="NM548" s="425"/>
      <c r="NN548" s="425"/>
      <c r="NO548" s="425"/>
      <c r="NP548" s="425"/>
      <c r="NQ548" s="425"/>
      <c r="NR548" s="425"/>
      <c r="NS548" s="425"/>
      <c r="NT548" s="425"/>
      <c r="NU548" s="425"/>
      <c r="NV548" s="425"/>
      <c r="NW548" s="425"/>
      <c r="NX548" s="425"/>
      <c r="NY548" s="425"/>
      <c r="NZ548" s="425"/>
      <c r="OA548" s="425"/>
      <c r="OB548" s="425"/>
      <c r="OC548" s="425"/>
      <c r="OD548" s="425"/>
      <c r="OE548" s="425"/>
      <c r="OF548" s="425"/>
      <c r="OG548" s="425"/>
      <c r="OH548" s="425"/>
      <c r="OI548" s="425"/>
      <c r="OJ548" s="425"/>
      <c r="OK548" s="425"/>
      <c r="OL548" s="425"/>
      <c r="OM548" s="425"/>
      <c r="ON548" s="425"/>
      <c r="OO548" s="425"/>
      <c r="OP548" s="425"/>
      <c r="OQ548" s="425"/>
      <c r="OR548" s="425"/>
      <c r="OS548" s="425"/>
      <c r="OT548" s="425"/>
      <c r="OU548" s="425"/>
      <c r="OV548" s="425"/>
      <c r="OW548" s="425"/>
      <c r="OX548" s="425"/>
      <c r="OY548" s="425"/>
      <c r="OZ548" s="425"/>
      <c r="PA548" s="425"/>
      <c r="PB548" s="425"/>
      <c r="PC548" s="425"/>
      <c r="PD548" s="425"/>
      <c r="PE548" s="425"/>
      <c r="PF548" s="425"/>
      <c r="PG548" s="425"/>
      <c r="PH548" s="425"/>
      <c r="PI548" s="425"/>
      <c r="PJ548" s="425"/>
      <c r="PK548" s="425"/>
      <c r="PL548" s="425"/>
      <c r="PM548" s="425"/>
      <c r="PN548" s="425"/>
      <c r="PO548" s="425"/>
      <c r="PP548" s="425"/>
      <c r="PQ548" s="425"/>
      <c r="PR548" s="425"/>
      <c r="PS548" s="425"/>
      <c r="PT548" s="425"/>
      <c r="PU548" s="425"/>
      <c r="PV548" s="425"/>
      <c r="PW548" s="425"/>
      <c r="PX548" s="425"/>
      <c r="PY548" s="425"/>
      <c r="PZ548" s="425"/>
      <c r="QA548" s="425"/>
      <c r="QB548" s="425"/>
      <c r="QC548" s="425"/>
      <c r="QD548" s="425"/>
      <c r="QE548" s="425"/>
      <c r="QF548" s="425"/>
      <c r="QG548" s="425"/>
      <c r="QH548" s="425"/>
      <c r="QI548" s="425"/>
      <c r="QJ548" s="425"/>
      <c r="QK548" s="425"/>
      <c r="QL548" s="425"/>
      <c r="QM548" s="425"/>
      <c r="QN548" s="425"/>
      <c r="QO548" s="425"/>
      <c r="QP548" s="425"/>
      <c r="QQ548" s="425"/>
      <c r="QR548" s="425"/>
      <c r="QS548" s="425"/>
      <c r="QT548" s="425"/>
      <c r="QU548" s="425"/>
      <c r="QV548" s="425"/>
      <c r="QW548" s="425"/>
      <c r="QX548" s="425"/>
      <c r="QY548" s="425"/>
      <c r="QZ548" s="425"/>
      <c r="RA548" s="425"/>
      <c r="RB548" s="425"/>
      <c r="RC548" s="425"/>
      <c r="RD548" s="425"/>
      <c r="RE548" s="425"/>
      <c r="RF548" s="425"/>
      <c r="RG548" s="425"/>
      <c r="RH548" s="425"/>
      <c r="RI548" s="425"/>
      <c r="RJ548" s="425"/>
      <c r="RK548" s="425"/>
      <c r="RL548" s="425"/>
      <c r="RM548" s="425"/>
      <c r="RN548" s="425"/>
      <c r="RO548" s="425"/>
      <c r="RP548" s="425"/>
      <c r="RQ548" s="425"/>
      <c r="RR548" s="425"/>
      <c r="RS548" s="425"/>
      <c r="RT548" s="425"/>
      <c r="RU548" s="425"/>
      <c r="RV548" s="425"/>
      <c r="RW548" s="425"/>
      <c r="RX548" s="425"/>
      <c r="RY548" s="425"/>
      <c r="RZ548" s="425"/>
      <c r="SA548" s="425"/>
      <c r="SB548" s="425"/>
      <c r="SC548" s="425"/>
      <c r="SD548" s="425"/>
      <c r="SE548" s="425"/>
      <c r="SF548" s="425"/>
      <c r="SG548" s="425"/>
      <c r="SH548" s="425"/>
      <c r="SI548" s="425"/>
      <c r="SJ548" s="425"/>
      <c r="SK548" s="425"/>
      <c r="SL548" s="425"/>
      <c r="SM548" s="425"/>
      <c r="SN548" s="425"/>
      <c r="SO548" s="425"/>
      <c r="SP548" s="425"/>
      <c r="SQ548" s="425"/>
      <c r="SR548" s="425"/>
      <c r="SS548" s="425"/>
      <c r="ST548" s="425"/>
      <c r="SU548" s="425"/>
      <c r="SV548" s="425"/>
      <c r="SW548" s="425"/>
      <c r="SX548" s="425"/>
      <c r="SY548" s="425"/>
      <c r="SZ548" s="425"/>
      <c r="TA548" s="425"/>
      <c r="TB548" s="425"/>
      <c r="TC548" s="425"/>
      <c r="TD548" s="425"/>
      <c r="TE548" s="425"/>
      <c r="TF548" s="425"/>
      <c r="TG548" s="425"/>
      <c r="TH548" s="425"/>
      <c r="TI548" s="425"/>
      <c r="TJ548" s="425"/>
      <c r="TK548" s="425"/>
      <c r="TL548" s="425"/>
      <c r="TM548" s="425"/>
      <c r="TN548" s="425"/>
      <c r="TO548" s="425"/>
      <c r="TP548" s="425"/>
      <c r="TQ548" s="425"/>
      <c r="TR548" s="425"/>
      <c r="TS548" s="425"/>
      <c r="TT548" s="425"/>
      <c r="TU548" s="425"/>
      <c r="TV548" s="425"/>
      <c r="TW548" s="425"/>
      <c r="TX548" s="425"/>
      <c r="TY548" s="425"/>
      <c r="TZ548" s="425"/>
      <c r="UA548" s="425"/>
      <c r="UB548" s="425"/>
      <c r="UC548" s="425"/>
      <c r="UD548" s="425"/>
      <c r="UE548" s="425"/>
      <c r="UF548" s="425"/>
      <c r="UG548" s="425"/>
      <c r="UH548" s="425"/>
      <c r="UI548" s="425"/>
      <c r="UJ548" s="425"/>
      <c r="UK548" s="425"/>
      <c r="UL548" s="425"/>
      <c r="UM548" s="425"/>
      <c r="UN548" s="425"/>
      <c r="UO548" s="425"/>
      <c r="UP548" s="425"/>
      <c r="UQ548" s="425"/>
      <c r="UR548" s="425"/>
      <c r="US548" s="425"/>
      <c r="UT548" s="425"/>
      <c r="UU548" s="425"/>
      <c r="UV548" s="425"/>
      <c r="UW548" s="425"/>
      <c r="UX548" s="425"/>
      <c r="UY548" s="425"/>
      <c r="UZ548" s="425"/>
      <c r="VA548" s="425"/>
      <c r="VB548" s="425"/>
      <c r="VC548" s="425"/>
      <c r="VD548" s="425"/>
      <c r="VE548" s="425"/>
      <c r="VF548" s="425"/>
      <c r="VG548" s="425"/>
      <c r="VH548" s="425"/>
      <c r="VI548" s="425"/>
      <c r="VJ548" s="425"/>
      <c r="VK548" s="425"/>
      <c r="VL548" s="425"/>
      <c r="VM548" s="425"/>
      <c r="VN548" s="425"/>
      <c r="VO548" s="425"/>
      <c r="VP548" s="425"/>
      <c r="VQ548" s="425"/>
      <c r="VR548" s="425"/>
      <c r="VS548" s="425"/>
      <c r="VT548" s="425"/>
      <c r="VU548" s="425"/>
      <c r="VV548" s="425"/>
      <c r="VW548" s="425"/>
      <c r="VX548" s="425"/>
      <c r="VY548" s="425"/>
      <c r="VZ548" s="425"/>
      <c r="WA548" s="425"/>
      <c r="WB548" s="425"/>
      <c r="WC548" s="425"/>
      <c r="WD548" s="425"/>
      <c r="WE548" s="425"/>
      <c r="WF548" s="425"/>
      <c r="WG548" s="425"/>
      <c r="WH548" s="425"/>
      <c r="WI548" s="425"/>
      <c r="WJ548" s="425"/>
      <c r="WK548" s="425"/>
      <c r="WL548" s="425"/>
      <c r="WM548" s="425"/>
      <c r="WN548" s="425"/>
      <c r="WO548" s="425"/>
      <c r="WP548" s="425"/>
      <c r="WQ548" s="425"/>
      <c r="WR548" s="425"/>
      <c r="WS548" s="425"/>
      <c r="WT548" s="425"/>
      <c r="WU548" s="425"/>
      <c r="WV548" s="425"/>
      <c r="WW548" s="425"/>
      <c r="WX548" s="425"/>
      <c r="WY548" s="425"/>
      <c r="WZ548" s="425"/>
      <c r="XA548" s="425"/>
      <c r="XB548" s="425"/>
      <c r="XC548" s="425"/>
      <c r="XD548" s="425"/>
      <c r="XE548" s="425"/>
      <c r="XF548" s="425"/>
      <c r="XG548" s="425"/>
      <c r="XH548" s="425"/>
      <c r="XI548" s="425"/>
      <c r="XJ548" s="425"/>
      <c r="XK548" s="425"/>
      <c r="XL548" s="425"/>
      <c r="XM548" s="425"/>
      <c r="XN548" s="425"/>
      <c r="XO548" s="425"/>
      <c r="XP548" s="425"/>
      <c r="XQ548" s="425"/>
      <c r="XR548" s="425"/>
      <c r="XS548" s="425"/>
      <c r="XT548" s="425"/>
      <c r="XU548" s="425"/>
      <c r="XV548" s="425"/>
      <c r="XW548" s="425"/>
      <c r="XX548" s="425"/>
      <c r="XY548" s="425"/>
      <c r="XZ548" s="425"/>
      <c r="YA548" s="425"/>
      <c r="YB548" s="425"/>
      <c r="YC548" s="425"/>
      <c r="YD548" s="425"/>
      <c r="YE548" s="425"/>
      <c r="YF548" s="425"/>
      <c r="YG548" s="425"/>
      <c r="YH548" s="425"/>
      <c r="YI548" s="425"/>
      <c r="YJ548" s="425"/>
      <c r="YK548" s="425"/>
      <c r="YL548" s="425"/>
      <c r="YM548" s="425"/>
      <c r="YN548" s="425"/>
      <c r="YO548" s="425"/>
      <c r="YP548" s="425"/>
      <c r="YQ548" s="425"/>
      <c r="YR548" s="425"/>
      <c r="YS548" s="425"/>
      <c r="YT548" s="425"/>
      <c r="YU548" s="425"/>
      <c r="YV548" s="425"/>
      <c r="YW548" s="425"/>
      <c r="YX548" s="425"/>
      <c r="YY548" s="425"/>
      <c r="YZ548" s="425"/>
      <c r="ZA548" s="425"/>
      <c r="ZB548" s="425"/>
      <c r="ZC548" s="425"/>
      <c r="ZD548" s="425"/>
      <c r="ZE548" s="425"/>
      <c r="ZF548" s="425"/>
      <c r="ZG548" s="425"/>
      <c r="ZH548" s="425"/>
      <c r="ZI548" s="425"/>
      <c r="ZJ548" s="425"/>
      <c r="ZK548" s="425"/>
      <c r="ZL548" s="425"/>
      <c r="ZM548" s="425"/>
      <c r="ZN548" s="425"/>
      <c r="ZO548" s="425"/>
      <c r="ZP548" s="425"/>
      <c r="ZQ548" s="425"/>
      <c r="ZR548" s="425"/>
      <c r="ZS548" s="425"/>
      <c r="ZT548" s="425"/>
      <c r="ZU548" s="425"/>
      <c r="ZV548" s="425"/>
      <c r="ZW548" s="425"/>
      <c r="ZX548" s="425"/>
      <c r="ZY548" s="425"/>
      <c r="ZZ548" s="425"/>
      <c r="AAA548" s="425"/>
      <c r="AAB548" s="425"/>
      <c r="AAC548" s="425"/>
      <c r="AAD548" s="425"/>
      <c r="AAE548" s="425"/>
      <c r="AAF548" s="425"/>
      <c r="AAG548" s="425"/>
      <c r="AAH548" s="425"/>
      <c r="AAI548" s="425"/>
      <c r="AAJ548" s="425"/>
      <c r="AAK548" s="425"/>
      <c r="AAL548" s="425"/>
      <c r="AAM548" s="425"/>
      <c r="AAN548" s="425"/>
      <c r="AAO548" s="425"/>
      <c r="AAP548" s="425"/>
      <c r="AAQ548" s="425"/>
      <c r="AAR548" s="425"/>
      <c r="AAS548" s="425"/>
      <c r="AAT548" s="425"/>
      <c r="AAU548" s="425"/>
      <c r="AAV548" s="425"/>
      <c r="AAW548" s="425"/>
      <c r="AAX548" s="425"/>
      <c r="AAY548" s="425"/>
      <c r="AAZ548" s="425"/>
      <c r="ABA548" s="425"/>
      <c r="ABB548" s="425"/>
      <c r="ABC548" s="425"/>
      <c r="ABD548" s="425"/>
      <c r="ABE548" s="425"/>
      <c r="ABF548" s="425"/>
      <c r="ABG548" s="425"/>
      <c r="ABH548" s="425"/>
      <c r="ABI548" s="425"/>
      <c r="ABJ548" s="425"/>
      <c r="ABK548" s="425"/>
      <c r="ABL548" s="425"/>
      <c r="ABM548" s="425"/>
      <c r="ABN548" s="425"/>
      <c r="ABO548" s="425"/>
      <c r="ABP548" s="425"/>
      <c r="ABQ548" s="425"/>
      <c r="ABR548" s="425"/>
      <c r="ABS548" s="425"/>
      <c r="ABT548" s="425"/>
      <c r="ABU548" s="425"/>
      <c r="ABV548" s="425"/>
      <c r="ABW548" s="425"/>
      <c r="ABX548" s="425"/>
      <c r="ABY548" s="425"/>
      <c r="ABZ548" s="425"/>
      <c r="ACA548" s="425"/>
      <c r="ACB548" s="425"/>
      <c r="ACC548" s="425"/>
      <c r="ACD548" s="425"/>
      <c r="ACE548" s="425"/>
      <c r="ACF548" s="425"/>
      <c r="ACG548" s="425"/>
      <c r="ACH548" s="425"/>
      <c r="ACI548" s="425"/>
      <c r="ACJ548" s="425"/>
      <c r="ACK548" s="425"/>
      <c r="ACL548" s="425"/>
      <c r="ACM548" s="425"/>
      <c r="ACN548" s="425"/>
      <c r="ACO548" s="425"/>
      <c r="ACP548" s="425"/>
      <c r="ACQ548" s="425"/>
      <c r="ACR548" s="425"/>
      <c r="ACS548" s="425"/>
      <c r="ACT548" s="425"/>
      <c r="ACU548" s="425"/>
      <c r="ACV548" s="425"/>
      <c r="ACW548" s="425"/>
      <c r="ACX548" s="425"/>
      <c r="ACY548" s="425"/>
      <c r="ACZ548" s="425"/>
      <c r="ADA548" s="425"/>
      <c r="ADB548" s="425"/>
      <c r="ADC548" s="425"/>
      <c r="ADD548" s="425"/>
      <c r="ADE548" s="425"/>
      <c r="ADF548" s="425"/>
      <c r="ADG548" s="425"/>
      <c r="ADH548" s="425"/>
      <c r="ADI548" s="425"/>
      <c r="ADJ548" s="425"/>
      <c r="ADK548" s="425"/>
      <c r="ADL548" s="425"/>
      <c r="ADM548" s="425"/>
      <c r="ADN548" s="425"/>
      <c r="ADO548" s="425"/>
      <c r="ADP548" s="425"/>
      <c r="ADQ548" s="425"/>
      <c r="ADR548" s="425"/>
      <c r="ADS548" s="425"/>
      <c r="ADT548" s="425"/>
      <c r="ADU548" s="425"/>
      <c r="ADV548" s="425"/>
      <c r="ADW548" s="425"/>
      <c r="ADX548" s="425"/>
      <c r="ADY548" s="425"/>
      <c r="ADZ548" s="425"/>
      <c r="AEA548" s="425"/>
      <c r="AEB548" s="425"/>
      <c r="AEC548" s="425"/>
      <c r="AED548" s="425"/>
      <c r="AEE548" s="425"/>
      <c r="AEF548" s="425"/>
      <c r="AEG548" s="425"/>
      <c r="AEH548" s="425"/>
      <c r="AEI548" s="425"/>
      <c r="AEJ548" s="425"/>
      <c r="AEK548" s="425"/>
      <c r="AEL548" s="425"/>
      <c r="AEM548" s="425"/>
      <c r="AEN548" s="425"/>
      <c r="AEO548" s="425"/>
      <c r="AEP548" s="425"/>
      <c r="AEQ548" s="425"/>
      <c r="AER548" s="425"/>
      <c r="AES548" s="425"/>
      <c r="AET548" s="425"/>
      <c r="AEU548" s="425"/>
      <c r="AEV548" s="425"/>
      <c r="AEW548" s="425"/>
      <c r="AEX548" s="425"/>
      <c r="AEY548" s="425"/>
      <c r="AEZ548" s="425"/>
      <c r="AFA548" s="425"/>
      <c r="AFB548" s="425"/>
      <c r="AFC548" s="425"/>
      <c r="AFD548" s="425"/>
      <c r="AFE548" s="425"/>
      <c r="AFF548" s="425"/>
      <c r="AFG548" s="425"/>
      <c r="AFH548" s="425"/>
      <c r="AFI548" s="425"/>
      <c r="AFJ548" s="425"/>
      <c r="AFK548" s="425"/>
      <c r="AFL548" s="425"/>
      <c r="AFM548" s="425"/>
      <c r="AFN548" s="425"/>
      <c r="AFO548" s="425"/>
      <c r="AFP548" s="425"/>
      <c r="AFQ548" s="425"/>
      <c r="AFR548" s="425"/>
      <c r="AFS548" s="425"/>
      <c r="AFT548" s="425"/>
      <c r="AFU548" s="425"/>
      <c r="AFV548" s="425"/>
      <c r="AFW548" s="425"/>
      <c r="AFX548" s="425"/>
      <c r="AFY548" s="425"/>
      <c r="AFZ548" s="425"/>
      <c r="AGA548" s="425"/>
      <c r="AGB548" s="425"/>
      <c r="AGC548" s="425"/>
      <c r="AGD548" s="425"/>
      <c r="AGE548" s="425"/>
      <c r="AGF548" s="425"/>
      <c r="AGG548" s="425"/>
      <c r="AGH548" s="425"/>
      <c r="AGI548" s="425"/>
      <c r="AGJ548" s="425"/>
      <c r="AGK548" s="425"/>
      <c r="AGL548" s="425"/>
      <c r="AGM548" s="425"/>
      <c r="AGN548" s="425"/>
      <c r="AGO548" s="425"/>
      <c r="AGP548" s="425"/>
      <c r="AGQ548" s="425"/>
      <c r="AGR548" s="425"/>
      <c r="AGS548" s="425"/>
      <c r="AGT548" s="425"/>
      <c r="AGU548" s="425"/>
      <c r="AGV548" s="425"/>
      <c r="AGW548" s="425"/>
      <c r="AGX548" s="425"/>
      <c r="AGY548" s="425"/>
      <c r="AGZ548" s="425"/>
      <c r="AHA548" s="425"/>
      <c r="AHB548" s="425"/>
      <c r="AHC548" s="425"/>
      <c r="AHD548" s="425"/>
      <c r="AHE548" s="425"/>
      <c r="AHF548" s="425"/>
      <c r="AHG548" s="425"/>
      <c r="AHH548" s="425"/>
      <c r="AHI548" s="425"/>
      <c r="AHJ548" s="425"/>
      <c r="AHK548" s="425"/>
      <c r="AHL548" s="425"/>
      <c r="AHM548" s="425"/>
      <c r="AHN548" s="425"/>
      <c r="AHO548" s="425"/>
      <c r="AHP548" s="425"/>
      <c r="AHQ548" s="425"/>
      <c r="AHR548" s="425"/>
      <c r="AHS548" s="425"/>
      <c r="AHT548" s="425"/>
      <c r="AHU548" s="425"/>
      <c r="AHV548" s="425"/>
      <c r="AHW548" s="425"/>
      <c r="AHX548" s="425"/>
      <c r="AHY548" s="425"/>
      <c r="AHZ548" s="425"/>
      <c r="AIA548" s="425"/>
      <c r="AIB548" s="425"/>
      <c r="AIC548" s="425"/>
      <c r="AID548" s="425"/>
      <c r="AIE548" s="425"/>
      <c r="AIF548" s="425"/>
      <c r="AIG548" s="425"/>
      <c r="AIH548" s="425"/>
      <c r="AII548" s="425"/>
      <c r="AIJ548" s="425"/>
      <c r="AIK548" s="425"/>
      <c r="AIL548" s="425"/>
      <c r="AIM548" s="425"/>
      <c r="AIN548" s="425"/>
      <c r="AIO548" s="425"/>
      <c r="AIP548" s="425"/>
      <c r="AIQ548" s="425"/>
      <c r="AIR548" s="425"/>
      <c r="AIS548" s="425"/>
      <c r="AIT548" s="425"/>
      <c r="AIU548" s="425"/>
      <c r="AIV548" s="425"/>
      <c r="AIW548" s="425"/>
      <c r="AIX548" s="425"/>
      <c r="AIY548" s="425"/>
      <c r="AIZ548" s="425"/>
      <c r="AJA548" s="425"/>
      <c r="AJB548" s="425"/>
      <c r="AJC548" s="425"/>
      <c r="AJD548" s="425"/>
      <c r="AJE548" s="425"/>
      <c r="AJF548" s="425"/>
      <c r="AJG548" s="425"/>
      <c r="AJH548" s="425"/>
      <c r="AJI548" s="425"/>
      <c r="AJJ548" s="425"/>
      <c r="AJK548" s="425"/>
      <c r="AJL548" s="425"/>
      <c r="AJM548" s="425"/>
      <c r="AJN548" s="425"/>
      <c r="AJO548" s="425"/>
      <c r="AJP548" s="425"/>
      <c r="AJQ548" s="425"/>
      <c r="AJR548" s="425"/>
      <c r="AJS548" s="425"/>
      <c r="AJT548" s="425"/>
      <c r="AJU548" s="425"/>
      <c r="AJV548" s="425"/>
      <c r="AJW548" s="425"/>
      <c r="AJX548" s="425"/>
      <c r="AJY548" s="425"/>
      <c r="AJZ548" s="425"/>
      <c r="AKA548" s="425"/>
      <c r="AKB548" s="425"/>
      <c r="AKC548" s="425"/>
      <c r="AKD548" s="425"/>
      <c r="AKE548" s="425"/>
      <c r="AKF548" s="425"/>
      <c r="AKG548" s="425"/>
      <c r="AKH548" s="425"/>
      <c r="AKI548" s="425"/>
      <c r="AKJ548" s="425"/>
      <c r="AKK548" s="425"/>
      <c r="AKL548" s="425"/>
      <c r="AKM548" s="425"/>
      <c r="AKN548" s="425"/>
      <c r="AKO548" s="425"/>
      <c r="AKP548" s="425"/>
      <c r="AKQ548" s="425"/>
      <c r="AKR548" s="425"/>
      <c r="AKS548" s="425"/>
      <c r="AKT548" s="425"/>
      <c r="AKU548" s="425"/>
      <c r="AKV548" s="425"/>
      <c r="AKW548" s="425"/>
      <c r="AKX548" s="425"/>
      <c r="AKY548" s="425"/>
      <c r="AKZ548" s="425"/>
      <c r="ALA548" s="425"/>
      <c r="ALB548" s="425"/>
      <c r="ALC548" s="425"/>
      <c r="ALD548" s="425"/>
      <c r="ALE548" s="425"/>
      <c r="ALF548" s="425"/>
      <c r="ALG548" s="425"/>
      <c r="ALH548" s="425"/>
      <c r="ALI548" s="425"/>
      <c r="ALJ548" s="425"/>
      <c r="ALK548" s="425"/>
      <c r="ALL548" s="425"/>
      <c r="ALM548" s="425"/>
      <c r="ALN548" s="425"/>
      <c r="ALO548" s="425"/>
      <c r="ALP548" s="425"/>
      <c r="ALQ548" s="425"/>
      <c r="ALR548" s="425"/>
      <c r="ALS548" s="425"/>
      <c r="ALT548" s="425"/>
      <c r="ALU548" s="425"/>
      <c r="ALV548" s="425"/>
      <c r="ALW548" s="425"/>
      <c r="ALX548" s="425"/>
      <c r="ALY548" s="425"/>
      <c r="ALZ548" s="425"/>
      <c r="AMA548" s="425"/>
      <c r="AMB548" s="425"/>
      <c r="AMC548" s="425"/>
      <c r="AMD548" s="425"/>
      <c r="AME548" s="425"/>
      <c r="AMF548" s="425"/>
      <c r="AMG548" s="425"/>
      <c r="AMH548" s="425"/>
      <c r="AMI548" s="425"/>
      <c r="AMJ548" s="425"/>
      <c r="AMK548" s="425"/>
      <c r="AML548" s="425"/>
      <c r="AMM548" s="425"/>
      <c r="AMN548" s="425"/>
      <c r="AMO548" s="425"/>
      <c r="AMP548" s="425"/>
      <c r="AMQ548" s="425"/>
      <c r="AMR548" s="425"/>
      <c r="AMS548" s="425"/>
      <c r="AMT548" s="425"/>
      <c r="AMU548" s="425"/>
      <c r="AMV548" s="425"/>
      <c r="AMW548" s="425"/>
      <c r="AMX548" s="425"/>
      <c r="AMY548" s="425"/>
      <c r="AMZ548" s="425"/>
      <c r="ANA548" s="425"/>
      <c r="ANB548" s="425"/>
      <c r="ANC548" s="425"/>
      <c r="AND548" s="425"/>
      <c r="ANE548" s="425"/>
      <c r="ANF548" s="425"/>
      <c r="ANG548" s="425"/>
      <c r="ANH548" s="425"/>
      <c r="ANI548" s="425"/>
      <c r="ANJ548" s="425"/>
      <c r="ANK548" s="425"/>
      <c r="ANL548" s="425"/>
      <c r="ANM548" s="425"/>
      <c r="ANN548" s="425"/>
      <c r="ANO548" s="425"/>
      <c r="ANP548" s="425"/>
      <c r="ANQ548" s="425"/>
      <c r="ANR548" s="425"/>
      <c r="ANS548" s="425"/>
      <c r="ANT548" s="425"/>
      <c r="ANU548" s="425"/>
      <c r="ANV548" s="425"/>
      <c r="ANW548" s="425"/>
      <c r="ANX548" s="425"/>
      <c r="ANY548" s="425"/>
      <c r="ANZ548" s="425"/>
      <c r="AOA548" s="425"/>
      <c r="AOB548" s="425"/>
      <c r="AOC548" s="425"/>
      <c r="AOD548" s="425"/>
      <c r="AOE548" s="425"/>
      <c r="AOF548" s="425"/>
      <c r="AOG548" s="425"/>
      <c r="AOH548" s="425"/>
      <c r="AOI548" s="425"/>
      <c r="AOJ548" s="425"/>
      <c r="AOK548" s="425"/>
      <c r="AOL548" s="425"/>
      <c r="AOM548" s="425"/>
      <c r="AON548" s="425"/>
      <c r="AOO548" s="425"/>
      <c r="AOP548" s="425"/>
      <c r="AOQ548" s="425"/>
      <c r="AOR548" s="425"/>
      <c r="AOS548" s="425"/>
      <c r="AOT548" s="425"/>
      <c r="AOU548" s="425"/>
      <c r="AOV548" s="425"/>
      <c r="AOW548" s="425"/>
      <c r="AOX548" s="425"/>
      <c r="AOY548" s="425"/>
      <c r="AOZ548" s="425"/>
      <c r="APA548" s="425"/>
      <c r="APB548" s="425"/>
      <c r="APC548" s="425"/>
      <c r="APD548" s="425"/>
      <c r="APE548" s="425"/>
      <c r="APF548" s="425"/>
      <c r="APG548" s="425"/>
      <c r="APH548" s="425"/>
      <c r="API548" s="425"/>
      <c r="APJ548" s="425"/>
      <c r="APK548" s="425"/>
      <c r="APL548" s="425"/>
      <c r="APM548" s="425"/>
      <c r="APN548" s="425"/>
      <c r="APO548" s="425"/>
      <c r="APP548" s="425"/>
      <c r="APQ548" s="425"/>
      <c r="APR548" s="425"/>
      <c r="APS548" s="425"/>
      <c r="APT548" s="425"/>
      <c r="APU548" s="425"/>
      <c r="APV548" s="425"/>
      <c r="APW548" s="425"/>
      <c r="APX548" s="425"/>
      <c r="APY548" s="425"/>
      <c r="APZ548" s="425"/>
      <c r="AQA548" s="425"/>
      <c r="AQB548" s="425"/>
      <c r="AQC548" s="425"/>
      <c r="AQD548" s="425"/>
      <c r="AQE548" s="425"/>
      <c r="AQF548" s="425"/>
      <c r="AQG548" s="425"/>
      <c r="AQH548" s="425"/>
      <c r="AQI548" s="425"/>
      <c r="AQJ548" s="425"/>
      <c r="AQK548" s="425"/>
      <c r="AQL548" s="425"/>
      <c r="AQM548" s="425"/>
      <c r="AQN548" s="425"/>
      <c r="AQO548" s="425"/>
      <c r="AQP548" s="425"/>
      <c r="AQQ548" s="425"/>
      <c r="AQR548" s="425"/>
      <c r="AQS548" s="425"/>
      <c r="AQT548" s="425"/>
      <c r="AQU548" s="425"/>
      <c r="AQV548" s="425"/>
      <c r="AQW548" s="425"/>
      <c r="AQX548" s="425"/>
      <c r="AQY548" s="425"/>
      <c r="AQZ548" s="425"/>
      <c r="ARA548" s="425"/>
      <c r="ARB548" s="425"/>
      <c r="ARC548" s="425"/>
      <c r="ARD548" s="425"/>
      <c r="ARE548" s="425"/>
      <c r="ARF548" s="425"/>
      <c r="ARG548" s="425"/>
      <c r="ARH548" s="425"/>
      <c r="ARI548" s="425"/>
      <c r="ARJ548" s="425"/>
      <c r="ARK548" s="425"/>
      <c r="ARL548" s="425"/>
      <c r="ARM548" s="425"/>
      <c r="ARN548" s="425"/>
      <c r="ARO548" s="425"/>
      <c r="ARP548" s="425"/>
      <c r="ARQ548" s="425"/>
      <c r="ARR548" s="425"/>
      <c r="ARS548" s="425"/>
      <c r="ART548" s="425"/>
      <c r="ARU548" s="425"/>
      <c r="ARV548" s="425"/>
      <c r="ARW548" s="425"/>
      <c r="ARX548" s="425"/>
      <c r="ARY548" s="425"/>
      <c r="ARZ548" s="425"/>
      <c r="ASA548" s="425"/>
      <c r="ASB548" s="425"/>
      <c r="ASC548" s="425"/>
      <c r="ASD548" s="425"/>
      <c r="ASE548" s="425"/>
      <c r="ASF548" s="425"/>
      <c r="ASG548" s="425"/>
      <c r="ASH548" s="425"/>
      <c r="ASI548" s="425"/>
      <c r="ASJ548" s="425"/>
      <c r="ASK548" s="425"/>
      <c r="ASL548" s="425"/>
      <c r="ASM548" s="425"/>
      <c r="ASN548" s="425"/>
      <c r="ASO548" s="425"/>
      <c r="ASP548" s="425"/>
      <c r="ASQ548" s="425"/>
      <c r="ASR548" s="425"/>
      <c r="ASS548" s="425"/>
      <c r="AST548" s="425"/>
      <c r="ASU548" s="425"/>
      <c r="ASV548" s="425"/>
      <c r="ASW548" s="425"/>
      <c r="ASX548" s="425"/>
      <c r="ASY548" s="425"/>
      <c r="ASZ548" s="425"/>
      <c r="ATA548" s="425"/>
      <c r="ATB548" s="425"/>
      <c r="ATC548" s="425"/>
      <c r="ATD548" s="425"/>
      <c r="ATE548" s="425"/>
      <c r="ATF548" s="425"/>
      <c r="ATG548" s="425"/>
      <c r="ATH548" s="425"/>
      <c r="ATI548" s="425"/>
      <c r="ATJ548" s="425"/>
      <c r="ATK548" s="425"/>
      <c r="ATL548" s="425"/>
      <c r="ATM548" s="425"/>
      <c r="ATN548" s="425"/>
      <c r="ATO548" s="425"/>
      <c r="ATP548" s="425"/>
      <c r="ATQ548" s="425"/>
      <c r="ATR548" s="425"/>
      <c r="ATS548" s="425"/>
      <c r="ATT548" s="425"/>
      <c r="ATU548" s="425"/>
      <c r="ATV548" s="425"/>
      <c r="ATW548" s="425"/>
      <c r="ATX548" s="425"/>
      <c r="ATY548" s="425"/>
      <c r="ATZ548" s="425"/>
      <c r="AUA548" s="425"/>
      <c r="AUB548" s="425"/>
      <c r="AUC548" s="425"/>
      <c r="AUD548" s="425"/>
      <c r="AUE548" s="425"/>
      <c r="AUF548" s="425"/>
      <c r="AUG548" s="425"/>
      <c r="AUH548" s="425"/>
      <c r="AUI548" s="425"/>
      <c r="AUJ548" s="425"/>
      <c r="AUK548" s="425"/>
      <c r="AUL548" s="425"/>
      <c r="AUM548" s="425"/>
      <c r="AUN548" s="425"/>
      <c r="AUO548" s="425"/>
      <c r="AUP548" s="425"/>
      <c r="AUQ548" s="425"/>
      <c r="AUR548" s="425"/>
      <c r="AUS548" s="425"/>
      <c r="AUT548" s="425"/>
      <c r="AUU548" s="425"/>
      <c r="AUV548" s="425"/>
      <c r="AUW548" s="425"/>
      <c r="AUX548" s="425"/>
      <c r="AUY548" s="425"/>
      <c r="AUZ548" s="425"/>
      <c r="AVA548" s="425"/>
      <c r="AVB548" s="425"/>
      <c r="AVC548" s="425"/>
      <c r="AVD548" s="425"/>
      <c r="AVE548" s="425"/>
      <c r="AVF548" s="425"/>
      <c r="AVG548" s="425"/>
      <c r="AVH548" s="425"/>
      <c r="AVI548" s="425"/>
      <c r="AVJ548" s="425"/>
      <c r="AVK548" s="425"/>
      <c r="AVL548" s="425"/>
      <c r="AVM548" s="425"/>
      <c r="AVN548" s="425"/>
      <c r="AVO548" s="425"/>
      <c r="AVP548" s="425"/>
      <c r="AVQ548" s="425"/>
      <c r="AVR548" s="425"/>
      <c r="AVS548" s="425"/>
      <c r="AVT548" s="425"/>
      <c r="AVU548" s="425"/>
      <c r="AVV548" s="425"/>
      <c r="AVW548" s="425"/>
      <c r="AVX548" s="425"/>
      <c r="AVY548" s="425"/>
      <c r="AVZ548" s="425"/>
      <c r="AWA548" s="425"/>
      <c r="AWB548" s="425"/>
      <c r="AWC548" s="425"/>
      <c r="AWD548" s="425"/>
      <c r="AWE548" s="425"/>
      <c r="AWF548" s="425"/>
      <c r="AWG548" s="425"/>
      <c r="AWH548" s="425"/>
      <c r="AWI548" s="425"/>
      <c r="AWJ548" s="425"/>
      <c r="AWK548" s="425"/>
      <c r="AWL548" s="425"/>
      <c r="AWM548" s="425"/>
      <c r="AWN548" s="425"/>
      <c r="AWO548" s="425"/>
      <c r="AWP548" s="425"/>
      <c r="AWQ548" s="425"/>
      <c r="AWR548" s="425"/>
      <c r="AWS548" s="425"/>
      <c r="AWT548" s="425"/>
      <c r="AWU548" s="425"/>
      <c r="AWV548" s="425"/>
      <c r="AWW548" s="425"/>
      <c r="AWX548" s="425"/>
      <c r="AWY548" s="425"/>
      <c r="AWZ548" s="425"/>
      <c r="AXA548" s="425"/>
      <c r="AXB548" s="425"/>
      <c r="AXC548" s="425"/>
      <c r="AXD548" s="425"/>
      <c r="AXE548" s="425"/>
      <c r="AXF548" s="425"/>
      <c r="AXG548" s="425"/>
      <c r="AXH548" s="425"/>
      <c r="AXI548" s="425"/>
      <c r="AXJ548" s="425"/>
      <c r="AXK548" s="425"/>
      <c r="AXL548" s="425"/>
      <c r="AXM548" s="425"/>
      <c r="AXN548" s="425"/>
      <c r="AXO548" s="425"/>
      <c r="AXP548" s="425"/>
      <c r="AXQ548" s="425"/>
      <c r="AXR548" s="425"/>
      <c r="AXS548" s="425"/>
      <c r="AXT548" s="425"/>
      <c r="AXU548" s="425"/>
      <c r="AXV548" s="425"/>
      <c r="AXW548" s="425"/>
      <c r="AXX548" s="425"/>
      <c r="AXY548" s="425"/>
      <c r="AXZ548" s="425"/>
      <c r="AYA548" s="425"/>
      <c r="AYB548" s="425"/>
      <c r="AYC548" s="425"/>
      <c r="AYD548" s="425"/>
      <c r="AYE548" s="425"/>
      <c r="AYF548" s="425"/>
      <c r="AYG548" s="425"/>
      <c r="AYH548" s="425"/>
      <c r="AYI548" s="425"/>
      <c r="AYJ548" s="425"/>
      <c r="AYK548" s="425"/>
      <c r="AYL548" s="425"/>
      <c r="AYM548" s="425"/>
      <c r="AYN548" s="425"/>
      <c r="AYO548" s="425"/>
      <c r="AYP548" s="425"/>
      <c r="AYQ548" s="425"/>
      <c r="AYR548" s="425"/>
      <c r="AYS548" s="425"/>
      <c r="AYT548" s="425"/>
      <c r="AYU548" s="425"/>
      <c r="AYV548" s="425"/>
      <c r="AYW548" s="425"/>
      <c r="AYX548" s="425"/>
      <c r="AYY548" s="425"/>
      <c r="AYZ548" s="425"/>
      <c r="AZA548" s="425"/>
      <c r="AZB548" s="425"/>
      <c r="AZC548" s="425"/>
      <c r="AZD548" s="425"/>
      <c r="AZE548" s="425"/>
      <c r="AZF548" s="425"/>
      <c r="AZG548" s="425"/>
      <c r="AZH548" s="425"/>
      <c r="AZI548" s="425"/>
      <c r="AZJ548" s="425"/>
      <c r="AZK548" s="425"/>
      <c r="AZL548" s="425"/>
      <c r="AZM548" s="425"/>
      <c r="AZN548" s="425"/>
      <c r="AZO548" s="425"/>
      <c r="AZP548" s="425"/>
      <c r="AZQ548" s="425"/>
      <c r="AZR548" s="425"/>
      <c r="AZS548" s="425"/>
      <c r="AZT548" s="425"/>
      <c r="AZU548" s="425"/>
      <c r="AZV548" s="425"/>
      <c r="AZW548" s="425"/>
      <c r="AZX548" s="425"/>
      <c r="AZY548" s="425"/>
      <c r="AZZ548" s="425"/>
      <c r="BAA548" s="425"/>
      <c r="BAB548" s="425"/>
      <c r="BAC548" s="425"/>
      <c r="BAD548" s="425"/>
      <c r="BAE548" s="425"/>
      <c r="BAF548" s="425"/>
      <c r="BAG548" s="425"/>
      <c r="BAH548" s="425"/>
      <c r="BAI548" s="425"/>
      <c r="BAJ548" s="425"/>
      <c r="BAK548" s="425"/>
      <c r="BAL548" s="425"/>
      <c r="BAM548" s="425"/>
      <c r="BAN548" s="425"/>
      <c r="BAO548" s="425"/>
      <c r="BAP548" s="425"/>
      <c r="BAQ548" s="425"/>
      <c r="BAR548" s="425"/>
      <c r="BAS548" s="425"/>
      <c r="BAT548" s="425"/>
      <c r="BAU548" s="425"/>
      <c r="BAV548" s="425"/>
      <c r="BAW548" s="425"/>
      <c r="BAX548" s="425"/>
      <c r="BAY548" s="425"/>
      <c r="BAZ548" s="425"/>
      <c r="BBA548" s="425"/>
      <c r="BBB548" s="425"/>
      <c r="BBC548" s="425"/>
      <c r="BBD548" s="425"/>
      <c r="BBE548" s="425"/>
      <c r="BBF548" s="425"/>
      <c r="BBG548" s="425"/>
      <c r="BBH548" s="425"/>
      <c r="BBI548" s="425"/>
      <c r="BBJ548" s="425"/>
      <c r="BBK548" s="425"/>
      <c r="BBL548" s="425"/>
      <c r="BBM548" s="425"/>
      <c r="BBN548" s="425"/>
      <c r="BBO548" s="425"/>
      <c r="BBP548" s="425"/>
      <c r="BBQ548" s="425"/>
      <c r="BBR548" s="425"/>
      <c r="BBS548" s="425"/>
      <c r="BBT548" s="425"/>
      <c r="BBU548" s="425"/>
      <c r="BBV548" s="425"/>
      <c r="BBW548" s="425"/>
      <c r="BBX548" s="425"/>
      <c r="BBY548" s="425"/>
      <c r="BBZ548" s="425"/>
      <c r="BCA548" s="425"/>
      <c r="BCB548" s="425"/>
      <c r="BCC548" s="425"/>
      <c r="BCD548" s="425"/>
      <c r="BCE548" s="425"/>
      <c r="BCF548" s="425"/>
      <c r="BCG548" s="425"/>
      <c r="BCH548" s="425"/>
      <c r="BCI548" s="425"/>
      <c r="BCJ548" s="425"/>
      <c r="BCK548" s="425"/>
      <c r="BCL548" s="425"/>
      <c r="BCM548" s="425"/>
      <c r="BCN548" s="425"/>
      <c r="BCO548" s="425"/>
      <c r="BCP548" s="425"/>
      <c r="BCQ548" s="425"/>
      <c r="BCR548" s="425"/>
      <c r="BCS548" s="425"/>
      <c r="BCT548" s="425"/>
      <c r="BCU548" s="425"/>
      <c r="BCV548" s="425"/>
      <c r="BCW548" s="425"/>
      <c r="BCX548" s="425"/>
      <c r="BCY548" s="425"/>
      <c r="BCZ548" s="425"/>
      <c r="BDA548" s="425"/>
      <c r="BDB548" s="425"/>
      <c r="BDC548" s="425"/>
      <c r="BDD548" s="425"/>
      <c r="BDE548" s="425"/>
      <c r="BDF548" s="425"/>
      <c r="BDG548" s="425"/>
      <c r="BDH548" s="425"/>
      <c r="BDI548" s="425"/>
      <c r="BDJ548" s="425"/>
      <c r="BDK548" s="425"/>
      <c r="BDL548" s="425"/>
      <c r="BDM548" s="425"/>
      <c r="BDN548" s="425"/>
      <c r="BDO548" s="425"/>
      <c r="BDP548" s="425"/>
      <c r="BDQ548" s="425"/>
      <c r="BDR548" s="425"/>
      <c r="BDS548" s="425"/>
      <c r="BDT548" s="425"/>
      <c r="BDU548" s="425"/>
      <c r="BDV548" s="425"/>
      <c r="BDW548" s="425"/>
      <c r="BDX548" s="425"/>
      <c r="BDY548" s="425"/>
      <c r="BDZ548" s="425"/>
      <c r="BEA548" s="425"/>
      <c r="BEB548" s="425"/>
      <c r="BEC548" s="425"/>
      <c r="BED548" s="425"/>
      <c r="BEE548" s="425"/>
      <c r="BEF548" s="425"/>
      <c r="BEG548" s="425"/>
      <c r="BEH548" s="425"/>
      <c r="BEI548" s="425"/>
      <c r="BEJ548" s="425"/>
      <c r="BEK548" s="425"/>
      <c r="BEL548" s="425"/>
      <c r="BEM548" s="425"/>
      <c r="BEN548" s="425"/>
      <c r="BEO548" s="425"/>
      <c r="BEP548" s="425"/>
      <c r="BEQ548" s="425"/>
      <c r="BER548" s="425"/>
      <c r="BES548" s="425"/>
      <c r="BET548" s="425"/>
      <c r="BEU548" s="425"/>
      <c r="BEV548" s="425"/>
      <c r="BEW548" s="425"/>
      <c r="BEX548" s="425"/>
      <c r="BEY548" s="425"/>
      <c r="BEZ548" s="425"/>
      <c r="BFA548" s="425"/>
      <c r="BFB548" s="425"/>
      <c r="BFC548" s="425"/>
      <c r="BFD548" s="425"/>
      <c r="BFE548" s="425"/>
      <c r="BFF548" s="425"/>
      <c r="BFG548" s="425"/>
      <c r="BFH548" s="425"/>
      <c r="BFI548" s="425"/>
      <c r="BFJ548" s="425"/>
      <c r="BFK548" s="425"/>
      <c r="BFL548" s="425"/>
      <c r="BFM548" s="425"/>
      <c r="BFN548" s="425"/>
      <c r="BFO548" s="425"/>
      <c r="BFP548" s="425"/>
      <c r="BFQ548" s="425"/>
      <c r="BFR548" s="425"/>
      <c r="BFS548" s="425"/>
      <c r="BFT548" s="425"/>
      <c r="BFU548" s="425"/>
      <c r="BFV548" s="425"/>
      <c r="BFW548" s="425"/>
      <c r="BFX548" s="425"/>
      <c r="BFY548" s="425"/>
      <c r="BFZ548" s="425"/>
      <c r="BGA548" s="425"/>
      <c r="BGB548" s="425"/>
      <c r="BGC548" s="425"/>
      <c r="BGD548" s="425"/>
      <c r="BGE548" s="425"/>
      <c r="BGF548" s="425"/>
      <c r="BGG548" s="425"/>
      <c r="BGH548" s="425"/>
      <c r="BGI548" s="425"/>
      <c r="BGJ548" s="425"/>
      <c r="BGK548" s="425"/>
      <c r="BGL548" s="425"/>
      <c r="BGM548" s="425"/>
      <c r="BGN548" s="425"/>
      <c r="BGO548" s="425"/>
      <c r="BGP548" s="425"/>
      <c r="BGQ548" s="425"/>
      <c r="BGR548" s="425"/>
      <c r="BGS548" s="425"/>
      <c r="BGT548" s="425"/>
      <c r="BGU548" s="425"/>
      <c r="BGV548" s="425"/>
      <c r="BGW548" s="425"/>
      <c r="BGX548" s="425"/>
      <c r="BGY548" s="425"/>
      <c r="BGZ548" s="425"/>
      <c r="BHA548" s="425"/>
      <c r="BHB548" s="425"/>
      <c r="BHC548" s="425"/>
      <c r="BHD548" s="425"/>
      <c r="BHE548" s="425"/>
      <c r="BHF548" s="425"/>
      <c r="BHG548" s="425"/>
      <c r="BHH548" s="425"/>
      <c r="BHI548" s="425"/>
      <c r="BHJ548" s="425"/>
      <c r="BHK548" s="425"/>
      <c r="BHL548" s="425"/>
      <c r="BHM548" s="425"/>
      <c r="BHN548" s="425"/>
      <c r="BHO548" s="425"/>
      <c r="BHP548" s="425"/>
      <c r="BHQ548" s="425"/>
      <c r="BHR548" s="425"/>
      <c r="BHS548" s="425"/>
      <c r="BHT548" s="425"/>
      <c r="BHU548" s="425"/>
      <c r="BHV548" s="425"/>
      <c r="BHW548" s="425"/>
      <c r="BHX548" s="425"/>
      <c r="BHY548" s="425"/>
      <c r="BHZ548" s="425"/>
      <c r="BIA548" s="425"/>
      <c r="BIB548" s="425"/>
      <c r="BIC548" s="425"/>
      <c r="BID548" s="425"/>
      <c r="BIE548" s="425"/>
      <c r="BIF548" s="425"/>
      <c r="BIG548" s="425"/>
      <c r="BIH548" s="425"/>
      <c r="BII548" s="425"/>
      <c r="BIJ548" s="425"/>
      <c r="BIK548" s="425"/>
      <c r="BIL548" s="425"/>
      <c r="BIM548" s="425"/>
      <c r="BIN548" s="425"/>
      <c r="BIO548" s="425"/>
      <c r="BIP548" s="425"/>
      <c r="BIQ548" s="425"/>
      <c r="BIR548" s="425"/>
      <c r="BIS548" s="425"/>
      <c r="BIT548" s="425"/>
      <c r="BIU548" s="425"/>
      <c r="BIV548" s="425"/>
      <c r="BIW548" s="425"/>
      <c r="BIX548" s="425"/>
      <c r="BIY548" s="425"/>
      <c r="BIZ548" s="425"/>
      <c r="BJA548" s="425"/>
      <c r="BJB548" s="425"/>
      <c r="BJC548" s="425"/>
      <c r="BJD548" s="425"/>
      <c r="BJE548" s="425"/>
      <c r="BJF548" s="425"/>
      <c r="BJG548" s="425"/>
      <c r="BJH548" s="425"/>
      <c r="BJI548" s="425"/>
      <c r="BJJ548" s="425"/>
      <c r="BJK548" s="425"/>
      <c r="BJL548" s="425"/>
      <c r="BJM548" s="425"/>
      <c r="BJN548" s="425"/>
      <c r="BJO548" s="425"/>
      <c r="BJP548" s="425"/>
      <c r="BJQ548" s="425"/>
      <c r="BJR548" s="425"/>
      <c r="BJS548" s="425"/>
      <c r="BJT548" s="425"/>
      <c r="BJU548" s="425"/>
      <c r="BJV548" s="425"/>
      <c r="BJW548" s="425"/>
      <c r="BJX548" s="425"/>
      <c r="BJY548" s="425"/>
      <c r="BJZ548" s="425"/>
      <c r="BKA548" s="425"/>
      <c r="BKB548" s="425"/>
      <c r="BKC548" s="425"/>
      <c r="BKD548" s="425"/>
      <c r="BKE548" s="425"/>
      <c r="BKF548" s="425"/>
      <c r="BKG548" s="425"/>
      <c r="BKH548" s="425"/>
      <c r="BKI548" s="425"/>
      <c r="BKJ548" s="425"/>
      <c r="BKK548" s="425"/>
      <c r="BKL548" s="425"/>
      <c r="BKM548" s="425"/>
      <c r="BKN548" s="425"/>
      <c r="BKO548" s="425"/>
      <c r="BKP548" s="425"/>
      <c r="BKQ548" s="425"/>
      <c r="BKR548" s="425"/>
      <c r="BKS548" s="425"/>
      <c r="BKT548" s="425"/>
      <c r="BKU548" s="425"/>
      <c r="BKV548" s="425"/>
      <c r="BKW548" s="425"/>
      <c r="BKX548" s="425"/>
      <c r="BKY548" s="425"/>
      <c r="BKZ548" s="425"/>
      <c r="BLA548" s="425"/>
      <c r="BLB548" s="425"/>
      <c r="BLC548" s="425"/>
      <c r="BLD548" s="425"/>
      <c r="BLE548" s="425"/>
      <c r="BLF548" s="425"/>
      <c r="BLG548" s="425"/>
      <c r="BLH548" s="425"/>
      <c r="BLI548" s="425"/>
      <c r="BLJ548" s="425"/>
      <c r="BLK548" s="425"/>
      <c r="BLL548" s="425"/>
      <c r="BLM548" s="425"/>
      <c r="BLN548" s="425"/>
      <c r="BLO548" s="425"/>
      <c r="BLP548" s="425"/>
      <c r="BLQ548" s="425"/>
      <c r="BLR548" s="425"/>
      <c r="BLS548" s="425"/>
      <c r="BLT548" s="425"/>
      <c r="BLU548" s="425"/>
      <c r="BLV548" s="425"/>
      <c r="BLW548" s="425"/>
      <c r="BLX548" s="425"/>
      <c r="BLY548" s="425"/>
      <c r="BLZ548" s="425"/>
      <c r="BMA548" s="425"/>
      <c r="BMB548" s="425"/>
      <c r="BMC548" s="425"/>
      <c r="BMD548" s="425"/>
      <c r="BME548" s="425"/>
      <c r="BMF548" s="425"/>
      <c r="BMG548" s="425"/>
      <c r="BMH548" s="425"/>
      <c r="BMI548" s="425"/>
      <c r="BMJ548" s="425"/>
      <c r="BMK548" s="425"/>
      <c r="BML548" s="425"/>
      <c r="BMM548" s="425"/>
      <c r="BMN548" s="425"/>
      <c r="BMO548" s="425"/>
      <c r="BMP548" s="425"/>
      <c r="BMQ548" s="425"/>
      <c r="BMR548" s="425"/>
      <c r="BMS548" s="425"/>
      <c r="BMT548" s="425"/>
      <c r="BMU548" s="425"/>
      <c r="BMV548" s="425"/>
      <c r="BMW548" s="425"/>
      <c r="BMX548" s="425"/>
      <c r="BMY548" s="425"/>
      <c r="BMZ548" s="425"/>
      <c r="BNA548" s="425"/>
      <c r="BNB548" s="425"/>
      <c r="BNC548" s="425"/>
      <c r="BND548" s="425"/>
      <c r="BNE548" s="425"/>
      <c r="BNF548" s="425"/>
      <c r="BNG548" s="425"/>
      <c r="BNH548" s="425"/>
      <c r="BNI548" s="425"/>
      <c r="BNJ548" s="425"/>
      <c r="BNK548" s="425"/>
      <c r="BNL548" s="425"/>
      <c r="BNM548" s="425"/>
      <c r="BNN548" s="425"/>
      <c r="BNO548" s="425"/>
      <c r="BNP548" s="425"/>
      <c r="BNQ548" s="425"/>
      <c r="BNR548" s="425"/>
      <c r="BNS548" s="425"/>
      <c r="BNT548" s="425"/>
      <c r="BNU548" s="425"/>
      <c r="BNV548" s="425"/>
      <c r="BNW548" s="425"/>
      <c r="BNX548" s="425"/>
      <c r="BNY548" s="425"/>
      <c r="BNZ548" s="425"/>
      <c r="BOA548" s="425"/>
      <c r="BOB548" s="425"/>
      <c r="BOC548" s="425"/>
      <c r="BOD548" s="425"/>
      <c r="BOE548" s="425"/>
      <c r="BOF548" s="425"/>
      <c r="BOG548" s="425"/>
      <c r="BOH548" s="425"/>
      <c r="BOI548" s="425"/>
      <c r="BOJ548" s="425"/>
      <c r="BOK548" s="425"/>
      <c r="BOL548" s="425"/>
      <c r="BOM548" s="425"/>
      <c r="BON548" s="425"/>
      <c r="BOO548" s="425"/>
      <c r="BOP548" s="425"/>
      <c r="BOQ548" s="425"/>
      <c r="BOR548" s="425"/>
      <c r="BOS548" s="425"/>
      <c r="BOT548" s="425"/>
      <c r="BOU548" s="425"/>
      <c r="BOV548" s="425"/>
      <c r="BOW548" s="425"/>
      <c r="BOX548" s="425"/>
      <c r="BOY548" s="425"/>
      <c r="BOZ548" s="425"/>
      <c r="BPA548" s="425"/>
      <c r="BPB548" s="425"/>
      <c r="BPC548" s="425"/>
      <c r="BPD548" s="425"/>
      <c r="BPE548" s="425"/>
      <c r="BPF548" s="425"/>
      <c r="BPG548" s="425"/>
      <c r="BPH548" s="425"/>
      <c r="BPI548" s="425"/>
      <c r="BPJ548" s="425"/>
      <c r="BPK548" s="425"/>
      <c r="BPL548" s="425"/>
      <c r="BPM548" s="425"/>
      <c r="BPN548" s="425"/>
      <c r="BPO548" s="425"/>
      <c r="BPP548" s="425"/>
      <c r="BPQ548" s="425"/>
      <c r="BPR548" s="425"/>
      <c r="BPS548" s="425"/>
      <c r="BPT548" s="425"/>
      <c r="BPU548" s="425"/>
      <c r="BPV548" s="425"/>
      <c r="BPW548" s="425"/>
      <c r="BPX548" s="425"/>
      <c r="BPY548" s="425"/>
      <c r="BPZ548" s="425"/>
      <c r="BQA548" s="425"/>
      <c r="BQB548" s="425"/>
      <c r="BQC548" s="425"/>
      <c r="BQD548" s="425"/>
      <c r="BQE548" s="425"/>
      <c r="BQF548" s="425"/>
      <c r="BQG548" s="425"/>
      <c r="BQH548" s="425"/>
      <c r="BQI548" s="425"/>
      <c r="BQJ548" s="425"/>
      <c r="BQK548" s="425"/>
      <c r="BQL548" s="425"/>
      <c r="BQM548" s="425"/>
      <c r="BQN548" s="425"/>
      <c r="BQO548" s="425"/>
      <c r="BQP548" s="425"/>
      <c r="BQQ548" s="425"/>
      <c r="BQR548" s="425"/>
      <c r="BQS548" s="425"/>
      <c r="BQT548" s="425"/>
      <c r="BQU548" s="425"/>
      <c r="BQV548" s="425"/>
      <c r="BQW548" s="425"/>
      <c r="BQX548" s="425"/>
      <c r="BQY548" s="425"/>
      <c r="BQZ548" s="425"/>
      <c r="BRA548" s="425"/>
      <c r="BRB548" s="425"/>
      <c r="BRC548" s="425"/>
      <c r="BRD548" s="425"/>
      <c r="BRE548" s="425"/>
      <c r="BRF548" s="425"/>
      <c r="BRG548" s="425"/>
      <c r="BRH548" s="425"/>
      <c r="BRI548" s="425"/>
      <c r="BRJ548" s="425"/>
      <c r="BRK548" s="425"/>
      <c r="BRL548" s="425"/>
      <c r="BRM548" s="425"/>
      <c r="BRN548" s="425"/>
      <c r="BRO548" s="425"/>
      <c r="BRP548" s="425"/>
      <c r="BRQ548" s="425"/>
      <c r="BRR548" s="425"/>
      <c r="BRS548" s="425"/>
      <c r="BRT548" s="425"/>
      <c r="BRU548" s="425"/>
      <c r="BRV548" s="425"/>
      <c r="BRW548" s="425"/>
      <c r="BRX548" s="425"/>
      <c r="BRY548" s="425"/>
      <c r="BRZ548" s="425"/>
      <c r="BSA548" s="425"/>
      <c r="BSB548" s="425"/>
      <c r="BSC548" s="425"/>
      <c r="BSD548" s="425"/>
      <c r="BSE548" s="425"/>
      <c r="BSF548" s="425"/>
      <c r="BSG548" s="425"/>
      <c r="BSH548" s="425"/>
      <c r="BSI548" s="425"/>
      <c r="BSJ548" s="425"/>
      <c r="BSK548" s="425"/>
      <c r="BSL548" s="425"/>
      <c r="BSM548" s="425"/>
      <c r="BSN548" s="425"/>
      <c r="BSO548" s="425"/>
      <c r="BSP548" s="425"/>
      <c r="BSQ548" s="425"/>
      <c r="BSR548" s="425"/>
      <c r="BSS548" s="425"/>
      <c r="BST548" s="425"/>
      <c r="BSU548" s="425"/>
      <c r="BSV548" s="425"/>
      <c r="BSW548" s="425"/>
      <c r="BSX548" s="425"/>
      <c r="BSY548" s="425"/>
      <c r="BSZ548" s="425"/>
      <c r="BTA548" s="425"/>
      <c r="BTB548" s="425"/>
      <c r="BTC548" s="425"/>
      <c r="BTD548" s="425"/>
      <c r="BTE548" s="425"/>
      <c r="BTF548" s="425"/>
      <c r="BTG548" s="425"/>
      <c r="BTH548" s="425"/>
      <c r="BTI548" s="425"/>
      <c r="BTJ548" s="425"/>
      <c r="BTK548" s="425"/>
      <c r="BTL548" s="425"/>
      <c r="BTM548" s="425"/>
      <c r="BTN548" s="425"/>
      <c r="BTO548" s="425"/>
      <c r="BTP548" s="425"/>
      <c r="BTQ548" s="425"/>
      <c r="BTR548" s="425"/>
      <c r="BTS548" s="425"/>
      <c r="BTT548" s="425"/>
      <c r="BTU548" s="425"/>
      <c r="BTV548" s="425"/>
      <c r="BTW548" s="425"/>
      <c r="BTX548" s="425"/>
      <c r="BTY548" s="425"/>
      <c r="BTZ548" s="425"/>
      <c r="BUA548" s="425"/>
      <c r="BUB548" s="425"/>
      <c r="BUC548" s="425"/>
      <c r="BUD548" s="425"/>
      <c r="BUE548" s="425"/>
      <c r="BUF548" s="425"/>
      <c r="BUG548" s="425"/>
      <c r="BUH548" s="425"/>
      <c r="BUI548" s="425"/>
      <c r="BUJ548" s="425"/>
      <c r="BUK548" s="425"/>
      <c r="BUL548" s="425"/>
      <c r="BUM548" s="425"/>
      <c r="BUN548" s="425"/>
      <c r="BUO548" s="425"/>
      <c r="BUP548" s="425"/>
      <c r="BUQ548" s="425"/>
      <c r="BUR548" s="425"/>
      <c r="BUS548" s="425"/>
      <c r="BUT548" s="425"/>
      <c r="BUU548" s="425"/>
      <c r="BUV548" s="425"/>
      <c r="BUW548" s="425"/>
      <c r="BUX548" s="425"/>
      <c r="BUY548" s="425"/>
      <c r="BUZ548" s="425"/>
      <c r="BVA548" s="425"/>
      <c r="BVB548" s="425"/>
      <c r="BVC548" s="425"/>
      <c r="BVD548" s="425"/>
      <c r="BVE548" s="425"/>
      <c r="BVF548" s="425"/>
      <c r="BVG548" s="425"/>
      <c r="BVH548" s="425"/>
      <c r="BVI548" s="425"/>
      <c r="BVJ548" s="425"/>
      <c r="BVK548" s="425"/>
      <c r="BVL548" s="425"/>
      <c r="BVM548" s="425"/>
      <c r="BVN548" s="425"/>
      <c r="BVO548" s="425"/>
      <c r="BVP548" s="425"/>
      <c r="BVQ548" s="425"/>
      <c r="BVR548" s="425"/>
      <c r="BVS548" s="425"/>
      <c r="BVT548" s="425"/>
      <c r="BVU548" s="425"/>
      <c r="BVV548" s="425"/>
      <c r="BVW548" s="425"/>
      <c r="BVX548" s="425"/>
      <c r="BVY548" s="425"/>
      <c r="BVZ548" s="425"/>
      <c r="BWA548" s="425"/>
      <c r="BWB548" s="425"/>
      <c r="BWC548" s="425"/>
      <c r="BWD548" s="425"/>
      <c r="BWE548" s="425"/>
      <c r="BWF548" s="425"/>
      <c r="BWG548" s="425"/>
      <c r="BWH548" s="425"/>
      <c r="BWI548" s="425"/>
      <c r="BWJ548" s="425"/>
      <c r="BWK548" s="425"/>
      <c r="BWL548" s="425"/>
      <c r="BWM548" s="425"/>
      <c r="BWN548" s="425"/>
      <c r="BWO548" s="425"/>
      <c r="BWP548" s="425"/>
      <c r="BWQ548" s="425"/>
      <c r="BWR548" s="425"/>
      <c r="BWS548" s="425"/>
      <c r="BWT548" s="425"/>
      <c r="BWU548" s="425"/>
      <c r="BWV548" s="425"/>
      <c r="BWW548" s="425"/>
      <c r="BWX548" s="425"/>
      <c r="BWY548" s="425"/>
      <c r="BWZ548" s="425"/>
      <c r="BXA548" s="425"/>
      <c r="BXB548" s="425"/>
      <c r="BXC548" s="425"/>
      <c r="BXD548" s="425"/>
      <c r="BXE548" s="425"/>
      <c r="BXF548" s="425"/>
      <c r="BXG548" s="425"/>
      <c r="BXH548" s="425"/>
      <c r="BXI548" s="425"/>
      <c r="BXJ548" s="425"/>
      <c r="BXK548" s="425"/>
      <c r="BXL548" s="425"/>
      <c r="BXM548" s="425"/>
      <c r="BXN548" s="425"/>
      <c r="BXO548" s="425"/>
      <c r="BXP548" s="425"/>
      <c r="BXQ548" s="425"/>
      <c r="BXR548" s="425"/>
      <c r="BXS548" s="425"/>
      <c r="BXT548" s="425"/>
      <c r="BXU548" s="425"/>
      <c r="BXV548" s="425"/>
      <c r="BXW548" s="425"/>
      <c r="BXX548" s="425"/>
      <c r="BXY548" s="425"/>
      <c r="BXZ548" s="425"/>
      <c r="BYA548" s="425"/>
      <c r="BYB548" s="425"/>
      <c r="BYC548" s="425"/>
      <c r="BYD548" s="425"/>
      <c r="BYE548" s="425"/>
      <c r="BYF548" s="425"/>
      <c r="BYG548" s="425"/>
      <c r="BYH548" s="425"/>
      <c r="BYI548" s="425"/>
      <c r="BYJ548" s="425"/>
      <c r="BYK548" s="425"/>
      <c r="BYL548" s="425"/>
      <c r="BYM548" s="425"/>
      <c r="BYN548" s="425"/>
      <c r="BYO548" s="425"/>
      <c r="BYP548" s="425"/>
      <c r="BYQ548" s="425"/>
      <c r="BYR548" s="425"/>
      <c r="BYS548" s="425"/>
      <c r="BYT548" s="425"/>
      <c r="BYU548" s="425"/>
      <c r="BYV548" s="425"/>
      <c r="BYW548" s="425"/>
      <c r="BYX548" s="425"/>
      <c r="BYY548" s="425"/>
      <c r="BYZ548" s="425"/>
      <c r="BZA548" s="425"/>
      <c r="BZB548" s="425"/>
      <c r="BZC548" s="425"/>
      <c r="BZD548" s="425"/>
      <c r="BZE548" s="425"/>
      <c r="BZF548" s="425"/>
      <c r="BZG548" s="425"/>
      <c r="BZH548" s="425"/>
      <c r="BZI548" s="425"/>
      <c r="BZJ548" s="425"/>
      <c r="BZK548" s="425"/>
      <c r="BZL548" s="425"/>
      <c r="BZM548" s="425"/>
      <c r="BZN548" s="425"/>
      <c r="BZO548" s="425"/>
      <c r="BZP548" s="425"/>
      <c r="BZQ548" s="425"/>
      <c r="BZR548" s="425"/>
      <c r="BZS548" s="425"/>
      <c r="BZT548" s="425"/>
      <c r="BZU548" s="425"/>
      <c r="BZV548" s="425"/>
      <c r="BZW548" s="425"/>
      <c r="BZX548" s="425"/>
      <c r="BZY548" s="425"/>
      <c r="BZZ548" s="425"/>
      <c r="CAA548" s="425"/>
      <c r="CAB548" s="425"/>
      <c r="CAC548" s="425"/>
      <c r="CAD548" s="425"/>
      <c r="CAE548" s="425"/>
      <c r="CAF548" s="425"/>
      <c r="CAG548" s="425"/>
      <c r="CAH548" s="425"/>
      <c r="CAI548" s="425"/>
      <c r="CAJ548" s="425"/>
      <c r="CAK548" s="425"/>
      <c r="CAL548" s="425"/>
      <c r="CAM548" s="425"/>
      <c r="CAN548" s="425"/>
      <c r="CAO548" s="425"/>
      <c r="CAP548" s="425"/>
      <c r="CAQ548" s="425"/>
      <c r="CAR548" s="425"/>
      <c r="CAS548" s="425"/>
      <c r="CAT548" s="425"/>
      <c r="CAU548" s="425"/>
      <c r="CAV548" s="425"/>
      <c r="CAW548" s="425"/>
      <c r="CAX548" s="425"/>
      <c r="CAY548" s="425"/>
      <c r="CAZ548" s="425"/>
      <c r="CBA548" s="425"/>
      <c r="CBB548" s="425"/>
      <c r="CBC548" s="425"/>
      <c r="CBD548" s="425"/>
      <c r="CBE548" s="425"/>
      <c r="CBF548" s="425"/>
      <c r="CBG548" s="425"/>
      <c r="CBH548" s="425"/>
      <c r="CBI548" s="425"/>
      <c r="CBJ548" s="425"/>
      <c r="CBK548" s="425"/>
      <c r="CBL548" s="425"/>
      <c r="CBM548" s="425"/>
      <c r="CBN548" s="425"/>
      <c r="CBO548" s="425"/>
      <c r="CBP548" s="425"/>
      <c r="CBQ548" s="425"/>
      <c r="CBR548" s="425"/>
      <c r="CBS548" s="425"/>
      <c r="CBT548" s="425"/>
      <c r="CBU548" s="425"/>
      <c r="CBV548" s="425"/>
      <c r="CBW548" s="425"/>
      <c r="CBX548" s="425"/>
      <c r="CBY548" s="425"/>
      <c r="CBZ548" s="425"/>
      <c r="CCA548" s="425"/>
      <c r="CCB548" s="425"/>
      <c r="CCC548" s="425"/>
      <c r="CCD548" s="425"/>
      <c r="CCE548" s="425"/>
      <c r="CCF548" s="425"/>
      <c r="CCG548" s="425"/>
      <c r="CCH548" s="425"/>
      <c r="CCI548" s="425"/>
      <c r="CCJ548" s="425"/>
      <c r="CCK548" s="425"/>
      <c r="CCL548" s="425"/>
      <c r="CCM548" s="425"/>
      <c r="CCN548" s="425"/>
      <c r="CCO548" s="425"/>
      <c r="CCP548" s="425"/>
      <c r="CCQ548" s="425"/>
      <c r="CCR548" s="425"/>
      <c r="CCS548" s="425"/>
      <c r="CCT548" s="425"/>
      <c r="CCU548" s="425"/>
      <c r="CCV548" s="425"/>
      <c r="CCW548" s="425"/>
      <c r="CCX548" s="425"/>
      <c r="CCY548" s="425"/>
      <c r="CCZ548" s="425"/>
      <c r="CDA548" s="425"/>
      <c r="CDB548" s="425"/>
      <c r="CDC548" s="425"/>
      <c r="CDD548" s="425"/>
      <c r="CDE548" s="425"/>
      <c r="CDF548" s="425"/>
      <c r="CDG548" s="425"/>
      <c r="CDH548" s="425"/>
      <c r="CDI548" s="425"/>
      <c r="CDJ548" s="425"/>
      <c r="CDK548" s="425"/>
      <c r="CDL548" s="425"/>
      <c r="CDM548" s="425"/>
      <c r="CDN548" s="425"/>
      <c r="CDO548" s="425"/>
      <c r="CDP548" s="425"/>
      <c r="CDQ548" s="425"/>
      <c r="CDR548" s="425"/>
      <c r="CDS548" s="425"/>
      <c r="CDT548" s="425"/>
      <c r="CDU548" s="425"/>
      <c r="CDV548" s="425"/>
      <c r="CDW548" s="425"/>
      <c r="CDX548" s="425"/>
      <c r="CDY548" s="425"/>
      <c r="CDZ548" s="425"/>
      <c r="CEA548" s="425"/>
      <c r="CEB548" s="425"/>
      <c r="CEC548" s="425"/>
      <c r="CED548" s="425"/>
      <c r="CEE548" s="425"/>
      <c r="CEF548" s="425"/>
      <c r="CEG548" s="425"/>
      <c r="CEH548" s="425"/>
      <c r="CEI548" s="425"/>
      <c r="CEJ548" s="425"/>
      <c r="CEK548" s="425"/>
      <c r="CEL548" s="425"/>
      <c r="CEM548" s="425"/>
      <c r="CEN548" s="425"/>
      <c r="CEO548" s="425"/>
      <c r="CEP548" s="425"/>
      <c r="CEQ548" s="425"/>
      <c r="CER548" s="425"/>
      <c r="CES548" s="425"/>
      <c r="CET548" s="425"/>
      <c r="CEU548" s="425"/>
      <c r="CEV548" s="425"/>
      <c r="CEW548" s="425"/>
      <c r="CEX548" s="425"/>
      <c r="CEY548" s="425"/>
      <c r="CEZ548" s="425"/>
      <c r="CFA548" s="425"/>
      <c r="CFB548" s="425"/>
      <c r="CFC548" s="425"/>
      <c r="CFD548" s="425"/>
      <c r="CFE548" s="425"/>
      <c r="CFF548" s="425"/>
      <c r="CFG548" s="425"/>
      <c r="CFH548" s="425"/>
      <c r="CFI548" s="425"/>
      <c r="CFJ548" s="425"/>
      <c r="CFK548" s="425"/>
      <c r="CFL548" s="425"/>
      <c r="CFM548" s="425"/>
      <c r="CFN548" s="425"/>
      <c r="CFO548" s="425"/>
      <c r="CFP548" s="425"/>
      <c r="CFQ548" s="425"/>
      <c r="CFR548" s="425"/>
      <c r="CFS548" s="425"/>
      <c r="CFT548" s="425"/>
      <c r="CFU548" s="425"/>
      <c r="CFV548" s="425"/>
      <c r="CFW548" s="425"/>
      <c r="CFX548" s="425"/>
      <c r="CFY548" s="425"/>
      <c r="CFZ548" s="425"/>
      <c r="CGA548" s="425"/>
      <c r="CGB548" s="425"/>
      <c r="CGC548" s="425"/>
      <c r="CGD548" s="425"/>
      <c r="CGE548" s="425"/>
      <c r="CGF548" s="425"/>
      <c r="CGG548" s="425"/>
      <c r="CGH548" s="425"/>
      <c r="CGI548" s="425"/>
      <c r="CGJ548" s="425"/>
      <c r="CGK548" s="425"/>
      <c r="CGL548" s="425"/>
      <c r="CGM548" s="425"/>
      <c r="CGN548" s="425"/>
      <c r="CGO548" s="425"/>
      <c r="CGP548" s="425"/>
      <c r="CGQ548" s="425"/>
      <c r="CGR548" s="425"/>
      <c r="CGS548" s="425"/>
      <c r="CGT548" s="425"/>
      <c r="CGU548" s="425"/>
      <c r="CGV548" s="425"/>
      <c r="CGW548" s="425"/>
      <c r="CGX548" s="425"/>
      <c r="CGY548" s="425"/>
      <c r="CGZ548" s="425"/>
      <c r="CHA548" s="425"/>
      <c r="CHB548" s="425"/>
      <c r="CHC548" s="425"/>
      <c r="CHD548" s="425"/>
      <c r="CHE548" s="425"/>
      <c r="CHF548" s="425"/>
      <c r="CHG548" s="425"/>
      <c r="CHH548" s="425"/>
      <c r="CHI548" s="425"/>
      <c r="CHJ548" s="425"/>
      <c r="CHK548" s="425"/>
      <c r="CHL548" s="425"/>
      <c r="CHM548" s="425"/>
      <c r="CHN548" s="425"/>
      <c r="CHO548" s="425"/>
      <c r="CHP548" s="425"/>
      <c r="CHQ548" s="425"/>
      <c r="CHR548" s="425"/>
      <c r="CHS548" s="425"/>
      <c r="CHT548" s="425"/>
      <c r="CHU548" s="425"/>
      <c r="CHV548" s="425"/>
      <c r="CHW548" s="425"/>
      <c r="CHX548" s="425"/>
      <c r="CHY548" s="425"/>
      <c r="CHZ548" s="425"/>
      <c r="CIA548" s="425"/>
      <c r="CIB548" s="425"/>
      <c r="CIC548" s="425"/>
      <c r="CID548" s="425"/>
      <c r="CIE548" s="425"/>
      <c r="CIF548" s="425"/>
      <c r="CIG548" s="425"/>
      <c r="CIH548" s="425"/>
      <c r="CII548" s="425"/>
      <c r="CIJ548" s="425"/>
      <c r="CIK548" s="425"/>
      <c r="CIL548" s="425"/>
      <c r="CIM548" s="425"/>
      <c r="CIN548" s="425"/>
      <c r="CIO548" s="425"/>
      <c r="CIP548" s="425"/>
      <c r="CIQ548" s="425"/>
      <c r="CIR548" s="425"/>
      <c r="CIS548" s="425"/>
      <c r="CIT548" s="425"/>
      <c r="CIU548" s="425"/>
      <c r="CIV548" s="425"/>
      <c r="CIW548" s="425"/>
      <c r="CIX548" s="425"/>
      <c r="CIY548" s="425"/>
      <c r="CIZ548" s="425"/>
      <c r="CJA548" s="425"/>
      <c r="CJB548" s="425"/>
      <c r="CJC548" s="425"/>
      <c r="CJD548" s="425"/>
      <c r="CJE548" s="425"/>
      <c r="CJF548" s="425"/>
      <c r="CJG548" s="425"/>
      <c r="CJH548" s="425"/>
      <c r="CJI548" s="425"/>
      <c r="CJJ548" s="425"/>
      <c r="CJK548" s="425"/>
      <c r="CJL548" s="425"/>
      <c r="CJM548" s="425"/>
      <c r="CJN548" s="425"/>
      <c r="CJO548" s="425"/>
      <c r="CJP548" s="425"/>
      <c r="CJQ548" s="425"/>
      <c r="CJR548" s="425"/>
      <c r="CJS548" s="425"/>
      <c r="CJT548" s="425"/>
      <c r="CJU548" s="425"/>
      <c r="CJV548" s="425"/>
      <c r="CJW548" s="425"/>
      <c r="CJX548" s="425"/>
      <c r="CJY548" s="425"/>
      <c r="CJZ548" s="425"/>
      <c r="CKA548" s="425"/>
      <c r="CKB548" s="425"/>
      <c r="CKC548" s="425"/>
      <c r="CKD548" s="425"/>
      <c r="CKE548" s="425"/>
      <c r="CKF548" s="425"/>
      <c r="CKG548" s="425"/>
      <c r="CKH548" s="425"/>
      <c r="CKI548" s="425"/>
      <c r="CKJ548" s="425"/>
      <c r="CKK548" s="425"/>
      <c r="CKL548" s="425"/>
      <c r="CKM548" s="425"/>
      <c r="CKN548" s="425"/>
      <c r="CKO548" s="425"/>
      <c r="CKP548" s="425"/>
      <c r="CKQ548" s="425"/>
      <c r="CKR548" s="425"/>
      <c r="CKS548" s="425"/>
      <c r="CKT548" s="425"/>
      <c r="CKU548" s="425"/>
      <c r="CKV548" s="425"/>
      <c r="CKW548" s="425"/>
      <c r="CKX548" s="425"/>
      <c r="CKY548" s="425"/>
      <c r="CKZ548" s="425"/>
      <c r="CLA548" s="425"/>
      <c r="CLB548" s="425"/>
      <c r="CLC548" s="425"/>
      <c r="CLD548" s="425"/>
      <c r="CLE548" s="425"/>
      <c r="CLF548" s="425"/>
      <c r="CLG548" s="425"/>
      <c r="CLH548" s="425"/>
      <c r="CLI548" s="425"/>
      <c r="CLJ548" s="425"/>
      <c r="CLK548" s="425"/>
      <c r="CLL548" s="425"/>
      <c r="CLM548" s="425"/>
      <c r="CLN548" s="425"/>
      <c r="CLO548" s="425"/>
      <c r="CLP548" s="425"/>
      <c r="CLQ548" s="425"/>
      <c r="CLR548" s="425"/>
      <c r="CLS548" s="425"/>
      <c r="CLT548" s="425"/>
      <c r="CLU548" s="425"/>
      <c r="CLV548" s="425"/>
      <c r="CLW548" s="425"/>
      <c r="CLX548" s="425"/>
      <c r="CLY548" s="425"/>
      <c r="CLZ548" s="425"/>
      <c r="CMA548" s="425"/>
      <c r="CMB548" s="425"/>
      <c r="CMC548" s="425"/>
      <c r="CMD548" s="425"/>
      <c r="CME548" s="425"/>
      <c r="CMF548" s="425"/>
      <c r="CMG548" s="425"/>
      <c r="CMH548" s="425"/>
      <c r="CMI548" s="425"/>
      <c r="CMJ548" s="425"/>
      <c r="CMK548" s="425"/>
      <c r="CML548" s="425"/>
      <c r="CMM548" s="425"/>
      <c r="CMN548" s="425"/>
      <c r="CMO548" s="425"/>
      <c r="CMP548" s="425"/>
      <c r="CMQ548" s="425"/>
      <c r="CMR548" s="425"/>
      <c r="CMS548" s="425"/>
      <c r="CMT548" s="425"/>
      <c r="CMU548" s="425"/>
      <c r="CMV548" s="425"/>
      <c r="CMW548" s="425"/>
      <c r="CMX548" s="425"/>
      <c r="CMY548" s="425"/>
      <c r="CMZ548" s="425"/>
      <c r="CNA548" s="425"/>
      <c r="CNB548" s="425"/>
      <c r="CNC548" s="425"/>
      <c r="CND548" s="425"/>
      <c r="CNE548" s="425"/>
      <c r="CNF548" s="425"/>
      <c r="CNG548" s="425"/>
      <c r="CNH548" s="425"/>
      <c r="CNI548" s="425"/>
      <c r="CNJ548" s="425"/>
      <c r="CNK548" s="425"/>
      <c r="CNL548" s="425"/>
      <c r="CNM548" s="425"/>
      <c r="CNN548" s="425"/>
      <c r="CNO548" s="425"/>
      <c r="CNP548" s="425"/>
      <c r="CNQ548" s="425"/>
      <c r="CNR548" s="425"/>
      <c r="CNS548" s="425"/>
      <c r="CNT548" s="425"/>
      <c r="CNU548" s="425"/>
      <c r="CNV548" s="425"/>
      <c r="CNW548" s="425"/>
      <c r="CNX548" s="425"/>
      <c r="CNY548" s="425"/>
      <c r="CNZ548" s="425"/>
      <c r="COA548" s="425"/>
      <c r="COB548" s="425"/>
      <c r="COC548" s="425"/>
      <c r="COD548" s="425"/>
      <c r="COE548" s="425"/>
      <c r="COF548" s="425"/>
      <c r="COG548" s="425"/>
      <c r="COH548" s="425"/>
      <c r="COI548" s="425"/>
      <c r="COJ548" s="425"/>
      <c r="COK548" s="425"/>
      <c r="COL548" s="425"/>
      <c r="COM548" s="425"/>
      <c r="CON548" s="425"/>
      <c r="COO548" s="425"/>
      <c r="COP548" s="425"/>
      <c r="COQ548" s="425"/>
      <c r="COR548" s="425"/>
      <c r="COS548" s="425"/>
      <c r="COT548" s="425"/>
      <c r="COU548" s="425"/>
      <c r="COV548" s="425"/>
      <c r="COW548" s="425"/>
      <c r="COX548" s="425"/>
      <c r="COY548" s="425"/>
      <c r="COZ548" s="425"/>
      <c r="CPA548" s="425"/>
      <c r="CPB548" s="425"/>
      <c r="CPC548" s="425"/>
      <c r="CPD548" s="425"/>
      <c r="CPE548" s="425"/>
      <c r="CPF548" s="425"/>
      <c r="CPG548" s="425"/>
      <c r="CPH548" s="425"/>
      <c r="CPI548" s="425"/>
      <c r="CPJ548" s="425"/>
      <c r="CPK548" s="425"/>
      <c r="CPL548" s="425"/>
      <c r="CPM548" s="425"/>
      <c r="CPN548" s="425"/>
      <c r="CPO548" s="425"/>
      <c r="CPP548" s="425"/>
      <c r="CPQ548" s="425"/>
      <c r="CPR548" s="425"/>
      <c r="CPS548" s="425"/>
      <c r="CPT548" s="425"/>
      <c r="CPU548" s="425"/>
      <c r="CPV548" s="425"/>
      <c r="CPW548" s="425"/>
      <c r="CPX548" s="425"/>
      <c r="CPY548" s="425"/>
      <c r="CPZ548" s="425"/>
      <c r="CQA548" s="425"/>
      <c r="CQB548" s="425"/>
      <c r="CQC548" s="425"/>
      <c r="CQD548" s="425"/>
      <c r="CQE548" s="425"/>
      <c r="CQF548" s="425"/>
      <c r="CQG548" s="425"/>
      <c r="CQH548" s="425"/>
      <c r="CQI548" s="425"/>
      <c r="CQJ548" s="425"/>
      <c r="CQK548" s="425"/>
      <c r="CQL548" s="425"/>
      <c r="CQM548" s="425"/>
      <c r="CQN548" s="425"/>
      <c r="CQO548" s="425"/>
      <c r="CQP548" s="425"/>
      <c r="CQQ548" s="425"/>
      <c r="CQR548" s="425"/>
      <c r="CQS548" s="425"/>
      <c r="CQT548" s="425"/>
      <c r="CQU548" s="425"/>
      <c r="CQV548" s="425"/>
      <c r="CQW548" s="425"/>
      <c r="CQX548" s="425"/>
      <c r="CQY548" s="425"/>
      <c r="CQZ548" s="425"/>
      <c r="CRA548" s="425"/>
      <c r="CRB548" s="425"/>
      <c r="CRC548" s="425"/>
      <c r="CRD548" s="425"/>
      <c r="CRE548" s="425"/>
      <c r="CRF548" s="425"/>
      <c r="CRG548" s="425"/>
      <c r="CRH548" s="425"/>
      <c r="CRI548" s="425"/>
      <c r="CRJ548" s="425"/>
      <c r="CRK548" s="425"/>
      <c r="CRL548" s="425"/>
      <c r="CRM548" s="425"/>
      <c r="CRN548" s="425"/>
      <c r="CRO548" s="425"/>
      <c r="CRP548" s="425"/>
      <c r="CRQ548" s="425"/>
      <c r="CRR548" s="425"/>
      <c r="CRS548" s="425"/>
      <c r="CRT548" s="425"/>
      <c r="CRU548" s="425"/>
      <c r="CRV548" s="425"/>
      <c r="CRW548" s="425"/>
      <c r="CRX548" s="425"/>
      <c r="CRY548" s="425"/>
      <c r="CRZ548" s="425"/>
      <c r="CSA548" s="425"/>
      <c r="CSB548" s="425"/>
      <c r="CSC548" s="425"/>
      <c r="CSD548" s="425"/>
      <c r="CSE548" s="425"/>
      <c r="CSF548" s="425"/>
      <c r="CSG548" s="425"/>
      <c r="CSH548" s="425"/>
      <c r="CSI548" s="425"/>
      <c r="CSJ548" s="425"/>
      <c r="CSK548" s="425"/>
      <c r="CSL548" s="425"/>
      <c r="CSM548" s="425"/>
      <c r="CSN548" s="425"/>
      <c r="CSO548" s="425"/>
      <c r="CSP548" s="425"/>
      <c r="CSQ548" s="425"/>
      <c r="CSR548" s="425"/>
      <c r="CSS548" s="425"/>
      <c r="CST548" s="425"/>
      <c r="CSU548" s="425"/>
      <c r="CSV548" s="425"/>
      <c r="CSW548" s="425"/>
      <c r="CSX548" s="425"/>
      <c r="CSY548" s="425"/>
      <c r="CSZ548" s="425"/>
      <c r="CTA548" s="425"/>
      <c r="CTB548" s="425"/>
      <c r="CTC548" s="425"/>
      <c r="CTD548" s="425"/>
      <c r="CTE548" s="425"/>
      <c r="CTF548" s="425"/>
      <c r="CTG548" s="425"/>
      <c r="CTH548" s="425"/>
      <c r="CTI548" s="425"/>
      <c r="CTJ548" s="425"/>
      <c r="CTK548" s="425"/>
      <c r="CTL548" s="425"/>
      <c r="CTM548" s="425"/>
      <c r="CTN548" s="425"/>
      <c r="CTO548" s="425"/>
      <c r="CTP548" s="425"/>
      <c r="CTQ548" s="425"/>
      <c r="CTR548" s="425"/>
      <c r="CTS548" s="425"/>
      <c r="CTT548" s="425"/>
      <c r="CTU548" s="425"/>
      <c r="CTV548" s="425"/>
      <c r="CTW548" s="425"/>
      <c r="CTX548" s="425"/>
      <c r="CTY548" s="425"/>
      <c r="CTZ548" s="425"/>
      <c r="CUA548" s="425"/>
      <c r="CUB548" s="425"/>
      <c r="CUC548" s="425"/>
      <c r="CUD548" s="425"/>
      <c r="CUE548" s="425"/>
      <c r="CUF548" s="425"/>
      <c r="CUG548" s="425"/>
      <c r="CUH548" s="425"/>
      <c r="CUI548" s="425"/>
      <c r="CUJ548" s="425"/>
      <c r="CUK548" s="425"/>
      <c r="CUL548" s="425"/>
      <c r="CUM548" s="425"/>
      <c r="CUN548" s="425"/>
      <c r="CUO548" s="425"/>
      <c r="CUP548" s="425"/>
      <c r="CUQ548" s="425"/>
      <c r="CUR548" s="425"/>
      <c r="CUS548" s="425"/>
      <c r="CUT548" s="425"/>
      <c r="CUU548" s="425"/>
      <c r="CUV548" s="425"/>
      <c r="CUW548" s="425"/>
      <c r="CUX548" s="425"/>
      <c r="CUY548" s="425"/>
      <c r="CUZ548" s="425"/>
      <c r="CVA548" s="425"/>
      <c r="CVB548" s="425"/>
      <c r="CVC548" s="425"/>
      <c r="CVD548" s="425"/>
      <c r="CVE548" s="425"/>
      <c r="CVF548" s="425"/>
      <c r="CVG548" s="425"/>
      <c r="CVH548" s="425"/>
      <c r="CVI548" s="425"/>
      <c r="CVJ548" s="425"/>
      <c r="CVK548" s="425"/>
      <c r="CVL548" s="425"/>
      <c r="CVM548" s="425"/>
      <c r="CVN548" s="425"/>
      <c r="CVO548" s="425"/>
      <c r="CVP548" s="425"/>
      <c r="CVQ548" s="425"/>
      <c r="CVR548" s="425"/>
      <c r="CVS548" s="425"/>
      <c r="CVT548" s="425"/>
      <c r="CVU548" s="425"/>
      <c r="CVV548" s="425"/>
      <c r="CVW548" s="425"/>
      <c r="CVX548" s="425"/>
      <c r="CVY548" s="425"/>
      <c r="CVZ548" s="425"/>
      <c r="CWA548" s="425"/>
      <c r="CWB548" s="425"/>
      <c r="CWC548" s="425"/>
      <c r="CWD548" s="425"/>
      <c r="CWE548" s="425"/>
      <c r="CWF548" s="425"/>
      <c r="CWG548" s="425"/>
      <c r="CWH548" s="425"/>
      <c r="CWI548" s="425"/>
      <c r="CWJ548" s="425"/>
      <c r="CWK548" s="425"/>
      <c r="CWL548" s="425"/>
      <c r="CWM548" s="425"/>
      <c r="CWN548" s="425"/>
      <c r="CWO548" s="425"/>
      <c r="CWP548" s="425"/>
      <c r="CWQ548" s="425"/>
      <c r="CWR548" s="425"/>
      <c r="CWS548" s="425"/>
      <c r="CWT548" s="425"/>
      <c r="CWU548" s="425"/>
      <c r="CWV548" s="425"/>
      <c r="CWW548" s="425"/>
      <c r="CWX548" s="425"/>
      <c r="CWY548" s="425"/>
      <c r="CWZ548" s="425"/>
      <c r="CXA548" s="425"/>
      <c r="CXB548" s="425"/>
      <c r="CXC548" s="425"/>
      <c r="CXD548" s="425"/>
      <c r="CXE548" s="425"/>
      <c r="CXF548" s="425"/>
      <c r="CXG548" s="425"/>
      <c r="CXH548" s="425"/>
      <c r="CXI548" s="425"/>
      <c r="CXJ548" s="425"/>
      <c r="CXK548" s="425"/>
      <c r="CXL548" s="425"/>
      <c r="CXM548" s="425"/>
      <c r="CXN548" s="425"/>
      <c r="CXO548" s="425"/>
      <c r="CXP548" s="425"/>
      <c r="CXQ548" s="425"/>
      <c r="CXR548" s="425"/>
      <c r="CXS548" s="425"/>
      <c r="CXT548" s="425"/>
      <c r="CXU548" s="425"/>
      <c r="CXV548" s="425"/>
      <c r="CXW548" s="425"/>
      <c r="CXX548" s="425"/>
      <c r="CXY548" s="425"/>
      <c r="CXZ548" s="425"/>
      <c r="CYA548" s="425"/>
      <c r="CYB548" s="425"/>
      <c r="CYC548" s="425"/>
      <c r="CYD548" s="425"/>
      <c r="CYE548" s="425"/>
      <c r="CYF548" s="425"/>
      <c r="CYG548" s="425"/>
      <c r="CYH548" s="425"/>
      <c r="CYI548" s="425"/>
      <c r="CYJ548" s="425"/>
      <c r="CYK548" s="425"/>
      <c r="CYL548" s="425"/>
      <c r="CYM548" s="425"/>
      <c r="CYN548" s="425"/>
      <c r="CYO548" s="425"/>
      <c r="CYP548" s="425"/>
      <c r="CYQ548" s="425"/>
      <c r="CYR548" s="425"/>
      <c r="CYS548" s="425"/>
      <c r="CYT548" s="425"/>
      <c r="CYU548" s="425"/>
      <c r="CYV548" s="425"/>
      <c r="CYW548" s="425"/>
      <c r="CYX548" s="425"/>
      <c r="CYY548" s="425"/>
      <c r="CYZ548" s="425"/>
      <c r="CZA548" s="425"/>
      <c r="CZB548" s="425"/>
      <c r="CZC548" s="425"/>
      <c r="CZD548" s="425"/>
      <c r="CZE548" s="425"/>
      <c r="CZF548" s="425"/>
      <c r="CZG548" s="425"/>
      <c r="CZH548" s="425"/>
      <c r="CZI548" s="425"/>
      <c r="CZJ548" s="425"/>
      <c r="CZK548" s="425"/>
      <c r="CZL548" s="425"/>
      <c r="CZM548" s="425"/>
      <c r="CZN548" s="425"/>
      <c r="CZO548" s="425"/>
      <c r="CZP548" s="425"/>
      <c r="CZQ548" s="425"/>
      <c r="CZR548" s="425"/>
      <c r="CZS548" s="425"/>
      <c r="CZT548" s="425"/>
      <c r="CZU548" s="425"/>
      <c r="CZV548" s="425"/>
      <c r="CZW548" s="425"/>
      <c r="CZX548" s="425"/>
      <c r="CZY548" s="425"/>
      <c r="CZZ548" s="425"/>
      <c r="DAA548" s="425"/>
      <c r="DAB548" s="425"/>
      <c r="DAC548" s="425"/>
      <c r="DAD548" s="425"/>
      <c r="DAE548" s="425"/>
      <c r="DAF548" s="425"/>
      <c r="DAG548" s="425"/>
      <c r="DAH548" s="425"/>
      <c r="DAI548" s="425"/>
      <c r="DAJ548" s="425"/>
      <c r="DAK548" s="425"/>
      <c r="DAL548" s="425"/>
      <c r="DAM548" s="425"/>
      <c r="DAN548" s="425"/>
      <c r="DAO548" s="425"/>
      <c r="DAP548" s="425"/>
      <c r="DAQ548" s="425"/>
      <c r="DAR548" s="425"/>
      <c r="DAS548" s="425"/>
      <c r="DAT548" s="425"/>
      <c r="DAU548" s="425"/>
      <c r="DAV548" s="425"/>
      <c r="DAW548" s="425"/>
      <c r="DAX548" s="425"/>
      <c r="DAY548" s="425"/>
      <c r="DAZ548" s="425"/>
      <c r="DBA548" s="425"/>
      <c r="DBB548" s="425"/>
      <c r="DBC548" s="425"/>
      <c r="DBD548" s="425"/>
      <c r="DBE548" s="425"/>
      <c r="DBF548" s="425"/>
      <c r="DBG548" s="425"/>
      <c r="DBH548" s="425"/>
      <c r="DBI548" s="425"/>
      <c r="DBJ548" s="425"/>
      <c r="DBK548" s="425"/>
      <c r="DBL548" s="425"/>
      <c r="DBM548" s="425"/>
      <c r="DBN548" s="425"/>
      <c r="DBO548" s="425"/>
      <c r="DBP548" s="425"/>
      <c r="DBQ548" s="425"/>
      <c r="DBR548" s="425"/>
      <c r="DBS548" s="425"/>
      <c r="DBT548" s="425"/>
      <c r="DBU548" s="425"/>
      <c r="DBV548" s="425"/>
      <c r="DBW548" s="425"/>
      <c r="DBX548" s="425"/>
      <c r="DBY548" s="425"/>
      <c r="DBZ548" s="425"/>
      <c r="DCA548" s="425"/>
      <c r="DCB548" s="425"/>
      <c r="DCC548" s="425"/>
      <c r="DCD548" s="425"/>
      <c r="DCE548" s="425"/>
      <c r="DCF548" s="425"/>
      <c r="DCG548" s="425"/>
      <c r="DCH548" s="425"/>
      <c r="DCI548" s="425"/>
      <c r="DCJ548" s="425"/>
      <c r="DCK548" s="425"/>
      <c r="DCL548" s="425"/>
      <c r="DCM548" s="425"/>
      <c r="DCN548" s="425"/>
      <c r="DCO548" s="425"/>
      <c r="DCP548" s="425"/>
      <c r="DCQ548" s="425"/>
      <c r="DCR548" s="425"/>
      <c r="DCS548" s="425"/>
      <c r="DCT548" s="425"/>
      <c r="DCU548" s="425"/>
      <c r="DCV548" s="425"/>
      <c r="DCW548" s="425"/>
      <c r="DCX548" s="425"/>
      <c r="DCY548" s="425"/>
      <c r="DCZ548" s="425"/>
      <c r="DDA548" s="425"/>
      <c r="DDB548" s="425"/>
      <c r="DDC548" s="425"/>
      <c r="DDD548" s="425"/>
      <c r="DDE548" s="425"/>
      <c r="DDF548" s="425"/>
      <c r="DDG548" s="425"/>
      <c r="DDH548" s="425"/>
      <c r="DDI548" s="425"/>
      <c r="DDJ548" s="425"/>
      <c r="DDK548" s="425"/>
      <c r="DDL548" s="425"/>
      <c r="DDM548" s="425"/>
      <c r="DDN548" s="425"/>
      <c r="DDO548" s="425"/>
      <c r="DDP548" s="425"/>
      <c r="DDQ548" s="425"/>
      <c r="DDR548" s="425"/>
      <c r="DDS548" s="425"/>
      <c r="DDT548" s="425"/>
      <c r="DDU548" s="425"/>
      <c r="DDV548" s="425"/>
      <c r="DDW548" s="425"/>
      <c r="DDX548" s="425"/>
      <c r="DDY548" s="425"/>
      <c r="DDZ548" s="425"/>
      <c r="DEA548" s="425"/>
      <c r="DEB548" s="425"/>
      <c r="DEC548" s="425"/>
      <c r="DED548" s="425"/>
      <c r="DEE548" s="425"/>
      <c r="DEF548" s="425"/>
      <c r="DEG548" s="425"/>
      <c r="DEH548" s="425"/>
      <c r="DEI548" s="425"/>
      <c r="DEJ548" s="425"/>
      <c r="DEK548" s="425"/>
      <c r="DEL548" s="425"/>
      <c r="DEM548" s="425"/>
      <c r="DEN548" s="425"/>
      <c r="DEO548" s="425"/>
      <c r="DEP548" s="425"/>
      <c r="DEQ548" s="425"/>
      <c r="DER548" s="425"/>
      <c r="DES548" s="425"/>
      <c r="DET548" s="425"/>
      <c r="DEU548" s="425"/>
      <c r="DEV548" s="425"/>
      <c r="DEW548" s="425"/>
      <c r="DEX548" s="425"/>
      <c r="DEY548" s="425"/>
      <c r="DEZ548" s="425"/>
      <c r="DFA548" s="425"/>
      <c r="DFB548" s="425"/>
      <c r="DFC548" s="425"/>
      <c r="DFD548" s="425"/>
      <c r="DFE548" s="425"/>
      <c r="DFF548" s="425"/>
      <c r="DFG548" s="425"/>
      <c r="DFH548" s="425"/>
      <c r="DFI548" s="425"/>
      <c r="DFJ548" s="425"/>
      <c r="DFK548" s="425"/>
      <c r="DFL548" s="425"/>
      <c r="DFM548" s="425"/>
      <c r="DFN548" s="425"/>
      <c r="DFO548" s="425"/>
      <c r="DFP548" s="425"/>
      <c r="DFQ548" s="425"/>
      <c r="DFR548" s="425"/>
      <c r="DFS548" s="425"/>
      <c r="DFT548" s="425"/>
      <c r="DFU548" s="425"/>
      <c r="DFV548" s="425"/>
      <c r="DFW548" s="425"/>
      <c r="DFX548" s="425"/>
      <c r="DFY548" s="425"/>
      <c r="DFZ548" s="425"/>
      <c r="DGA548" s="425"/>
      <c r="DGB548" s="425"/>
      <c r="DGC548" s="425"/>
      <c r="DGD548" s="425"/>
      <c r="DGE548" s="425"/>
      <c r="DGF548" s="425"/>
      <c r="DGG548" s="425"/>
      <c r="DGH548" s="425"/>
      <c r="DGI548" s="425"/>
      <c r="DGJ548" s="425"/>
      <c r="DGK548" s="425"/>
      <c r="DGL548" s="425"/>
      <c r="DGM548" s="425"/>
      <c r="DGN548" s="425"/>
      <c r="DGO548" s="425"/>
      <c r="DGP548" s="425"/>
      <c r="DGQ548" s="425"/>
      <c r="DGR548" s="425"/>
      <c r="DGS548" s="425"/>
      <c r="DGT548" s="425"/>
      <c r="DGU548" s="425"/>
      <c r="DGV548" s="425"/>
      <c r="DGW548" s="425"/>
      <c r="DGX548" s="425"/>
      <c r="DGY548" s="425"/>
      <c r="DGZ548" s="425"/>
      <c r="DHA548" s="425"/>
      <c r="DHB548" s="425"/>
      <c r="DHC548" s="425"/>
      <c r="DHD548" s="425"/>
      <c r="DHE548" s="425"/>
      <c r="DHF548" s="425"/>
      <c r="DHG548" s="425"/>
      <c r="DHH548" s="425"/>
      <c r="DHI548" s="425"/>
      <c r="DHJ548" s="425"/>
      <c r="DHK548" s="425"/>
      <c r="DHL548" s="425"/>
      <c r="DHM548" s="425"/>
      <c r="DHN548" s="425"/>
      <c r="DHO548" s="425"/>
      <c r="DHP548" s="425"/>
      <c r="DHQ548" s="425"/>
      <c r="DHR548" s="425"/>
      <c r="DHS548" s="425"/>
      <c r="DHT548" s="425"/>
      <c r="DHU548" s="425"/>
      <c r="DHV548" s="425"/>
      <c r="DHW548" s="425"/>
      <c r="DHX548" s="425"/>
      <c r="DHY548" s="425"/>
      <c r="DHZ548" s="425"/>
      <c r="DIA548" s="425"/>
      <c r="DIB548" s="425"/>
      <c r="DIC548" s="425"/>
      <c r="DID548" s="425"/>
      <c r="DIE548" s="425"/>
      <c r="DIF548" s="425"/>
      <c r="DIG548" s="425"/>
      <c r="DIH548" s="425"/>
      <c r="DII548" s="425"/>
      <c r="DIJ548" s="425"/>
      <c r="DIK548" s="425"/>
      <c r="DIL548" s="425"/>
      <c r="DIM548" s="425"/>
      <c r="DIN548" s="425"/>
      <c r="DIO548" s="425"/>
      <c r="DIP548" s="425"/>
      <c r="DIQ548" s="425"/>
      <c r="DIR548" s="425"/>
      <c r="DIS548" s="425"/>
      <c r="DIT548" s="425"/>
      <c r="DIU548" s="425"/>
      <c r="DIV548" s="425"/>
      <c r="DIW548" s="425"/>
      <c r="DIX548" s="425"/>
      <c r="DIY548" s="425"/>
      <c r="DIZ548" s="425"/>
      <c r="DJA548" s="425"/>
      <c r="DJB548" s="425"/>
      <c r="DJC548" s="425"/>
      <c r="DJD548" s="425"/>
      <c r="DJE548" s="425"/>
      <c r="DJF548" s="425"/>
      <c r="DJG548" s="425"/>
      <c r="DJH548" s="425"/>
      <c r="DJI548" s="425"/>
      <c r="DJJ548" s="425"/>
      <c r="DJK548" s="425"/>
      <c r="DJL548" s="425"/>
      <c r="DJM548" s="425"/>
      <c r="DJN548" s="425"/>
      <c r="DJO548" s="425"/>
      <c r="DJP548" s="425"/>
      <c r="DJQ548" s="425"/>
      <c r="DJR548" s="425"/>
      <c r="DJS548" s="425"/>
      <c r="DJT548" s="425"/>
      <c r="DJU548" s="425"/>
      <c r="DJV548" s="425"/>
      <c r="DJW548" s="425"/>
      <c r="DJX548" s="425"/>
      <c r="DJY548" s="425"/>
      <c r="DJZ548" s="425"/>
      <c r="DKA548" s="425"/>
      <c r="DKB548" s="425"/>
      <c r="DKC548" s="425"/>
      <c r="DKD548" s="425"/>
      <c r="DKE548" s="425"/>
      <c r="DKF548" s="425"/>
      <c r="DKG548" s="425"/>
      <c r="DKH548" s="425"/>
      <c r="DKI548" s="425"/>
      <c r="DKJ548" s="425"/>
      <c r="DKK548" s="425"/>
      <c r="DKL548" s="425"/>
      <c r="DKM548" s="425"/>
      <c r="DKN548" s="425"/>
      <c r="DKO548" s="425"/>
      <c r="DKP548" s="425"/>
      <c r="DKQ548" s="425"/>
      <c r="DKR548" s="425"/>
      <c r="DKS548" s="425"/>
      <c r="DKT548" s="425"/>
      <c r="DKU548" s="425"/>
      <c r="DKV548" s="425"/>
      <c r="DKW548" s="425"/>
      <c r="DKX548" s="425"/>
      <c r="DKY548" s="425"/>
      <c r="DKZ548" s="425"/>
      <c r="DLA548" s="425"/>
      <c r="DLB548" s="425"/>
      <c r="DLC548" s="425"/>
      <c r="DLD548" s="425"/>
      <c r="DLE548" s="425"/>
      <c r="DLF548" s="425"/>
      <c r="DLG548" s="425"/>
      <c r="DLH548" s="425"/>
      <c r="DLI548" s="425"/>
      <c r="DLJ548" s="425"/>
      <c r="DLK548" s="425"/>
      <c r="DLL548" s="425"/>
      <c r="DLM548" s="425"/>
      <c r="DLN548" s="425"/>
      <c r="DLO548" s="425"/>
      <c r="DLP548" s="425"/>
      <c r="DLQ548" s="425"/>
      <c r="DLR548" s="425"/>
      <c r="DLS548" s="425"/>
      <c r="DLT548" s="425"/>
      <c r="DLU548" s="425"/>
      <c r="DLV548" s="425"/>
      <c r="DLW548" s="425"/>
      <c r="DLX548" s="425"/>
      <c r="DLY548" s="425"/>
      <c r="DLZ548" s="425"/>
      <c r="DMA548" s="425"/>
      <c r="DMB548" s="425"/>
      <c r="DMC548" s="425"/>
      <c r="DMD548" s="425"/>
      <c r="DME548" s="425"/>
      <c r="DMF548" s="425"/>
      <c r="DMG548" s="425"/>
      <c r="DMH548" s="425"/>
      <c r="DMI548" s="425"/>
      <c r="DMJ548" s="425"/>
      <c r="DMK548" s="425"/>
      <c r="DML548" s="425"/>
      <c r="DMM548" s="425"/>
      <c r="DMN548" s="425"/>
      <c r="DMO548" s="425"/>
      <c r="DMP548" s="425"/>
      <c r="DMQ548" s="425"/>
      <c r="DMR548" s="425"/>
      <c r="DMS548" s="425"/>
      <c r="DMT548" s="425"/>
      <c r="DMU548" s="425"/>
      <c r="DMV548" s="425"/>
      <c r="DMW548" s="425"/>
      <c r="DMX548" s="425"/>
      <c r="DMY548" s="425"/>
      <c r="DMZ548" s="425"/>
      <c r="DNA548" s="425"/>
      <c r="DNB548" s="425"/>
      <c r="DNC548" s="425"/>
      <c r="DND548" s="425"/>
      <c r="DNE548" s="425"/>
      <c r="DNF548" s="425"/>
      <c r="DNG548" s="425"/>
      <c r="DNH548" s="425"/>
      <c r="DNI548" s="425"/>
      <c r="DNJ548" s="425"/>
      <c r="DNK548" s="425"/>
      <c r="DNL548" s="425"/>
      <c r="DNM548" s="425"/>
      <c r="DNN548" s="425"/>
      <c r="DNO548" s="425"/>
      <c r="DNP548" s="425"/>
      <c r="DNQ548" s="425"/>
      <c r="DNR548" s="425"/>
      <c r="DNS548" s="425"/>
      <c r="DNT548" s="425"/>
      <c r="DNU548" s="425"/>
      <c r="DNV548" s="425"/>
      <c r="DNW548" s="425"/>
      <c r="DNX548" s="425"/>
      <c r="DNY548" s="425"/>
      <c r="DNZ548" s="425"/>
      <c r="DOA548" s="425"/>
      <c r="DOB548" s="425"/>
      <c r="DOC548" s="425"/>
      <c r="DOD548" s="425"/>
      <c r="DOE548" s="425"/>
      <c r="DOF548" s="425"/>
      <c r="DOG548" s="425"/>
      <c r="DOH548" s="425"/>
      <c r="DOI548" s="425"/>
      <c r="DOJ548" s="425"/>
      <c r="DOK548" s="425"/>
      <c r="DOL548" s="425"/>
      <c r="DOM548" s="425"/>
      <c r="DON548" s="425"/>
      <c r="DOO548" s="425"/>
      <c r="DOP548" s="425"/>
      <c r="DOQ548" s="425"/>
      <c r="DOR548" s="425"/>
      <c r="DOS548" s="425"/>
      <c r="DOT548" s="425"/>
      <c r="DOU548" s="425"/>
      <c r="DOV548" s="425"/>
      <c r="DOW548" s="425"/>
      <c r="DOX548" s="425"/>
      <c r="DOY548" s="425"/>
      <c r="DOZ548" s="425"/>
      <c r="DPA548" s="425"/>
      <c r="DPB548" s="425"/>
      <c r="DPC548" s="425"/>
      <c r="DPD548" s="425"/>
      <c r="DPE548" s="425"/>
      <c r="DPF548" s="425"/>
      <c r="DPG548" s="425"/>
      <c r="DPH548" s="425"/>
      <c r="DPI548" s="425"/>
      <c r="DPJ548" s="425"/>
      <c r="DPK548" s="425"/>
      <c r="DPL548" s="425"/>
      <c r="DPM548" s="425"/>
      <c r="DPN548" s="425"/>
      <c r="DPO548" s="425"/>
      <c r="DPP548" s="425"/>
      <c r="DPQ548" s="425"/>
      <c r="DPR548" s="425"/>
      <c r="DPS548" s="425"/>
      <c r="DPT548" s="425"/>
      <c r="DPU548" s="425"/>
      <c r="DPV548" s="425"/>
      <c r="DPW548" s="425"/>
      <c r="DPX548" s="425"/>
      <c r="DPY548" s="425"/>
      <c r="DPZ548" s="425"/>
      <c r="DQA548" s="425"/>
      <c r="DQB548" s="425"/>
      <c r="DQC548" s="425"/>
      <c r="DQD548" s="425"/>
      <c r="DQE548" s="425"/>
      <c r="DQF548" s="425"/>
      <c r="DQG548" s="425"/>
      <c r="DQH548" s="425"/>
      <c r="DQI548" s="425"/>
      <c r="DQJ548" s="425"/>
      <c r="DQK548" s="425"/>
      <c r="DQL548" s="425"/>
      <c r="DQM548" s="425"/>
      <c r="DQN548" s="425"/>
      <c r="DQO548" s="425"/>
      <c r="DQP548" s="425"/>
      <c r="DQQ548" s="425"/>
      <c r="DQR548" s="425"/>
      <c r="DQS548" s="425"/>
      <c r="DQT548" s="425"/>
      <c r="DQU548" s="425"/>
      <c r="DQV548" s="425"/>
      <c r="DQW548" s="425"/>
      <c r="DQX548" s="425"/>
      <c r="DQY548" s="425"/>
      <c r="DQZ548" s="425"/>
      <c r="DRA548" s="425"/>
      <c r="DRB548" s="425"/>
      <c r="DRC548" s="425"/>
      <c r="DRD548" s="425"/>
      <c r="DRE548" s="425"/>
      <c r="DRF548" s="425"/>
      <c r="DRG548" s="425"/>
      <c r="DRH548" s="425"/>
      <c r="DRI548" s="425"/>
      <c r="DRJ548" s="425"/>
      <c r="DRK548" s="425"/>
      <c r="DRL548" s="425"/>
      <c r="DRM548" s="425"/>
      <c r="DRN548" s="425"/>
      <c r="DRO548" s="425"/>
      <c r="DRP548" s="425"/>
      <c r="DRQ548" s="425"/>
      <c r="DRR548" s="425"/>
      <c r="DRS548" s="425"/>
      <c r="DRT548" s="425"/>
      <c r="DRU548" s="425"/>
      <c r="DRV548" s="425"/>
      <c r="DRW548" s="425"/>
      <c r="DRX548" s="425"/>
      <c r="DRY548" s="425"/>
      <c r="DRZ548" s="425"/>
      <c r="DSA548" s="425"/>
      <c r="DSB548" s="425"/>
      <c r="DSC548" s="425"/>
      <c r="DSD548" s="425"/>
      <c r="DSE548" s="425"/>
      <c r="DSF548" s="425"/>
      <c r="DSG548" s="425"/>
      <c r="DSH548" s="425"/>
      <c r="DSI548" s="425"/>
      <c r="DSJ548" s="425"/>
      <c r="DSK548" s="425"/>
      <c r="DSL548" s="425"/>
      <c r="DSM548" s="425"/>
      <c r="DSN548" s="425"/>
      <c r="DSO548" s="425"/>
      <c r="DSP548" s="425"/>
      <c r="DSQ548" s="425"/>
      <c r="DSR548" s="425"/>
      <c r="DSS548" s="425"/>
      <c r="DST548" s="425"/>
      <c r="DSU548" s="425"/>
      <c r="DSV548" s="425"/>
      <c r="DSW548" s="425"/>
      <c r="DSX548" s="425"/>
      <c r="DSY548" s="425"/>
      <c r="DSZ548" s="425"/>
      <c r="DTA548" s="425"/>
      <c r="DTB548" s="425"/>
      <c r="DTC548" s="425"/>
      <c r="DTD548" s="425"/>
      <c r="DTE548" s="425"/>
      <c r="DTF548" s="425"/>
      <c r="DTG548" s="425"/>
      <c r="DTH548" s="425"/>
      <c r="DTI548" s="425"/>
      <c r="DTJ548" s="425"/>
      <c r="DTK548" s="425"/>
      <c r="DTL548" s="425"/>
      <c r="DTM548" s="425"/>
      <c r="DTN548" s="425"/>
      <c r="DTO548" s="425"/>
      <c r="DTP548" s="425"/>
      <c r="DTQ548" s="425"/>
      <c r="DTR548" s="425"/>
      <c r="DTS548" s="425"/>
      <c r="DTT548" s="425"/>
      <c r="DTU548" s="425"/>
      <c r="DTV548" s="425"/>
      <c r="DTW548" s="425"/>
      <c r="DTX548" s="425"/>
      <c r="DTY548" s="425"/>
      <c r="DTZ548" s="425"/>
      <c r="DUA548" s="425"/>
      <c r="DUB548" s="425"/>
      <c r="DUC548" s="425"/>
      <c r="DUD548" s="425"/>
      <c r="DUE548" s="425"/>
      <c r="DUF548" s="425"/>
      <c r="DUG548" s="425"/>
      <c r="DUH548" s="425"/>
      <c r="DUI548" s="425"/>
      <c r="DUJ548" s="425"/>
      <c r="DUK548" s="425"/>
      <c r="DUL548" s="425"/>
      <c r="DUM548" s="425"/>
      <c r="DUN548" s="425"/>
      <c r="DUO548" s="425"/>
      <c r="DUP548" s="425"/>
      <c r="DUQ548" s="425"/>
      <c r="DUR548" s="425"/>
      <c r="DUS548" s="425"/>
      <c r="DUT548" s="425"/>
      <c r="DUU548" s="425"/>
      <c r="DUV548" s="425"/>
      <c r="DUW548" s="425"/>
      <c r="DUX548" s="425"/>
      <c r="DUY548" s="425"/>
      <c r="DUZ548" s="425"/>
      <c r="DVA548" s="425"/>
      <c r="DVB548" s="425"/>
      <c r="DVC548" s="425"/>
      <c r="DVD548" s="425"/>
      <c r="DVE548" s="425"/>
      <c r="DVF548" s="425"/>
      <c r="DVG548" s="425"/>
      <c r="DVH548" s="425"/>
      <c r="DVI548" s="425"/>
      <c r="DVJ548" s="425"/>
      <c r="DVK548" s="425"/>
      <c r="DVL548" s="425"/>
      <c r="DVM548" s="425"/>
      <c r="DVN548" s="425"/>
      <c r="DVO548" s="425"/>
      <c r="DVP548" s="425"/>
      <c r="DVQ548" s="425"/>
      <c r="DVR548" s="425"/>
      <c r="DVS548" s="425"/>
      <c r="DVT548" s="425"/>
      <c r="DVU548" s="425"/>
      <c r="DVV548" s="425"/>
      <c r="DVW548" s="425"/>
      <c r="DVX548" s="425"/>
      <c r="DVY548" s="425"/>
      <c r="DVZ548" s="425"/>
      <c r="DWA548" s="425"/>
      <c r="DWB548" s="425"/>
      <c r="DWC548" s="425"/>
      <c r="DWD548" s="425"/>
      <c r="DWE548" s="425"/>
      <c r="DWF548" s="425"/>
      <c r="DWG548" s="425"/>
      <c r="DWH548" s="425"/>
      <c r="DWI548" s="425"/>
      <c r="DWJ548" s="425"/>
      <c r="DWK548" s="425"/>
      <c r="DWL548" s="425"/>
      <c r="DWM548" s="425"/>
      <c r="DWN548" s="425"/>
      <c r="DWO548" s="425"/>
      <c r="DWP548" s="425"/>
      <c r="DWQ548" s="425"/>
      <c r="DWR548" s="425"/>
      <c r="DWS548" s="425"/>
      <c r="DWT548" s="425"/>
      <c r="DWU548" s="425"/>
      <c r="DWV548" s="425"/>
      <c r="DWW548" s="425"/>
      <c r="DWX548" s="425"/>
      <c r="DWY548" s="425"/>
      <c r="DWZ548" s="425"/>
      <c r="DXA548" s="425"/>
      <c r="DXB548" s="425"/>
      <c r="DXC548" s="425"/>
      <c r="DXD548" s="425"/>
      <c r="DXE548" s="425"/>
      <c r="DXF548" s="425"/>
      <c r="DXG548" s="425"/>
      <c r="DXH548" s="425"/>
      <c r="DXI548" s="425"/>
      <c r="DXJ548" s="425"/>
      <c r="DXK548" s="425"/>
      <c r="DXL548" s="425"/>
      <c r="DXM548" s="425"/>
      <c r="DXN548" s="425"/>
      <c r="DXO548" s="425"/>
      <c r="DXP548" s="425"/>
      <c r="DXQ548" s="425"/>
      <c r="DXR548" s="425"/>
      <c r="DXS548" s="425"/>
      <c r="DXT548" s="425"/>
      <c r="DXU548" s="425"/>
      <c r="DXV548" s="425"/>
      <c r="DXW548" s="425"/>
      <c r="DXX548" s="425"/>
      <c r="DXY548" s="425"/>
      <c r="DXZ548" s="425"/>
      <c r="DYA548" s="425"/>
      <c r="DYB548" s="425"/>
      <c r="DYC548" s="425"/>
      <c r="DYD548" s="425"/>
      <c r="DYE548" s="425"/>
      <c r="DYF548" s="425"/>
      <c r="DYG548" s="425"/>
      <c r="DYH548" s="425"/>
      <c r="DYI548" s="425"/>
      <c r="DYJ548" s="425"/>
      <c r="DYK548" s="425"/>
      <c r="DYL548" s="425"/>
      <c r="DYM548" s="425"/>
      <c r="DYN548" s="425"/>
      <c r="DYO548" s="425"/>
      <c r="DYP548" s="425"/>
      <c r="DYQ548" s="425"/>
      <c r="DYR548" s="425"/>
      <c r="DYS548" s="425"/>
      <c r="DYT548" s="425"/>
      <c r="DYU548" s="425"/>
      <c r="DYV548" s="425"/>
      <c r="DYW548" s="425"/>
      <c r="DYX548" s="425"/>
      <c r="DYY548" s="425"/>
      <c r="DYZ548" s="425"/>
      <c r="DZA548" s="425"/>
      <c r="DZB548" s="425"/>
      <c r="DZC548" s="425"/>
      <c r="DZD548" s="425"/>
      <c r="DZE548" s="425"/>
      <c r="DZF548" s="425"/>
      <c r="DZG548" s="425"/>
      <c r="DZH548" s="425"/>
      <c r="DZI548" s="425"/>
      <c r="DZJ548" s="425"/>
      <c r="DZK548" s="425"/>
      <c r="DZL548" s="425"/>
      <c r="DZM548" s="425"/>
      <c r="DZN548" s="425"/>
      <c r="DZO548" s="425"/>
      <c r="DZP548" s="425"/>
      <c r="DZQ548" s="425"/>
      <c r="DZR548" s="425"/>
      <c r="DZS548" s="425"/>
      <c r="DZT548" s="425"/>
      <c r="DZU548" s="425"/>
      <c r="DZV548" s="425"/>
      <c r="DZW548" s="425"/>
      <c r="DZX548" s="425"/>
      <c r="DZY548" s="425"/>
      <c r="DZZ548" s="425"/>
      <c r="EAA548" s="425"/>
      <c r="EAB548" s="425"/>
      <c r="EAC548" s="425"/>
      <c r="EAD548" s="425"/>
      <c r="EAE548" s="425"/>
      <c r="EAF548" s="425"/>
      <c r="EAG548" s="425"/>
      <c r="EAH548" s="425"/>
      <c r="EAI548" s="425"/>
      <c r="EAJ548" s="425"/>
      <c r="EAK548" s="425"/>
      <c r="EAL548" s="425"/>
      <c r="EAM548" s="425"/>
      <c r="EAN548" s="425"/>
      <c r="EAO548" s="425"/>
      <c r="EAP548" s="425"/>
      <c r="EAQ548" s="425"/>
      <c r="EAR548" s="425"/>
      <c r="EAS548" s="425"/>
      <c r="EAT548" s="425"/>
      <c r="EAU548" s="425"/>
      <c r="EAV548" s="425"/>
      <c r="EAW548" s="425"/>
      <c r="EAX548" s="425"/>
      <c r="EAY548" s="425"/>
      <c r="EAZ548" s="425"/>
      <c r="EBA548" s="425"/>
      <c r="EBB548" s="425"/>
      <c r="EBC548" s="425"/>
      <c r="EBD548" s="425"/>
      <c r="EBE548" s="425"/>
      <c r="EBF548" s="425"/>
      <c r="EBG548" s="425"/>
      <c r="EBH548" s="425"/>
      <c r="EBI548" s="425"/>
      <c r="EBJ548" s="425"/>
      <c r="EBK548" s="425"/>
      <c r="EBL548" s="425"/>
      <c r="EBM548" s="425"/>
      <c r="EBN548" s="425"/>
      <c r="EBO548" s="425"/>
      <c r="EBP548" s="425"/>
      <c r="EBQ548" s="425"/>
      <c r="EBR548" s="425"/>
      <c r="EBS548" s="425"/>
      <c r="EBT548" s="425"/>
      <c r="EBU548" s="425"/>
      <c r="EBV548" s="425"/>
      <c r="EBW548" s="425"/>
      <c r="EBX548" s="425"/>
      <c r="EBY548" s="425"/>
      <c r="EBZ548" s="425"/>
      <c r="ECA548" s="425"/>
      <c r="ECB548" s="425"/>
      <c r="ECC548" s="425"/>
      <c r="ECD548" s="425"/>
      <c r="ECE548" s="425"/>
      <c r="ECF548" s="425"/>
      <c r="ECG548" s="425"/>
      <c r="ECH548" s="425"/>
      <c r="ECI548" s="425"/>
      <c r="ECJ548" s="425"/>
      <c r="ECK548" s="425"/>
      <c r="ECL548" s="425"/>
      <c r="ECM548" s="425"/>
      <c r="ECN548" s="425"/>
      <c r="ECO548" s="425"/>
      <c r="ECP548" s="425"/>
      <c r="ECQ548" s="425"/>
      <c r="ECR548" s="425"/>
      <c r="ECS548" s="425"/>
      <c r="ECT548" s="425"/>
      <c r="ECU548" s="425"/>
      <c r="ECV548" s="425"/>
      <c r="ECW548" s="425"/>
      <c r="ECX548" s="425"/>
      <c r="ECY548" s="425"/>
      <c r="ECZ548" s="425"/>
      <c r="EDA548" s="425"/>
      <c r="EDB548" s="425"/>
      <c r="EDC548" s="425"/>
      <c r="EDD548" s="425"/>
      <c r="EDE548" s="425"/>
      <c r="EDF548" s="425"/>
      <c r="EDG548" s="425"/>
      <c r="EDH548" s="425"/>
      <c r="EDI548" s="425"/>
      <c r="EDJ548" s="425"/>
      <c r="EDK548" s="425"/>
      <c r="EDL548" s="425"/>
      <c r="EDM548" s="425"/>
      <c r="EDN548" s="425"/>
      <c r="EDO548" s="425"/>
      <c r="EDP548" s="425"/>
      <c r="EDQ548" s="425"/>
      <c r="EDR548" s="425"/>
      <c r="EDS548" s="425"/>
      <c r="EDT548" s="425"/>
      <c r="EDU548" s="425"/>
      <c r="EDV548" s="425"/>
      <c r="EDW548" s="425"/>
      <c r="EDX548" s="425"/>
      <c r="EDY548" s="425"/>
      <c r="EDZ548" s="425"/>
      <c r="EEA548" s="425"/>
      <c r="EEB548" s="425"/>
      <c r="EEC548" s="425"/>
      <c r="EED548" s="425"/>
      <c r="EEE548" s="425"/>
      <c r="EEF548" s="425"/>
      <c r="EEG548" s="425"/>
      <c r="EEH548" s="425"/>
      <c r="EEI548" s="425"/>
      <c r="EEJ548" s="425"/>
      <c r="EEK548" s="425"/>
      <c r="EEL548" s="425"/>
      <c r="EEM548" s="425"/>
      <c r="EEN548" s="425"/>
      <c r="EEO548" s="425"/>
      <c r="EEP548" s="425"/>
      <c r="EEQ548" s="425"/>
      <c r="EER548" s="425"/>
      <c r="EES548" s="425"/>
      <c r="EET548" s="425"/>
      <c r="EEU548" s="425"/>
      <c r="EEV548" s="425"/>
      <c r="EEW548" s="425"/>
      <c r="EEX548" s="425"/>
      <c r="EEY548" s="425"/>
      <c r="EEZ548" s="425"/>
      <c r="EFA548" s="425"/>
      <c r="EFB548" s="425"/>
      <c r="EFC548" s="425"/>
      <c r="EFD548" s="425"/>
      <c r="EFE548" s="425"/>
      <c r="EFF548" s="425"/>
      <c r="EFG548" s="425"/>
      <c r="EFH548" s="425"/>
      <c r="EFI548" s="425"/>
      <c r="EFJ548" s="425"/>
      <c r="EFK548" s="425"/>
      <c r="EFL548" s="425"/>
      <c r="EFM548" s="425"/>
      <c r="EFN548" s="425"/>
      <c r="EFO548" s="425"/>
      <c r="EFP548" s="425"/>
      <c r="EFQ548" s="425"/>
      <c r="EFR548" s="425"/>
      <c r="EFS548" s="425"/>
      <c r="EFT548" s="425"/>
      <c r="EFU548" s="425"/>
      <c r="EFV548" s="425"/>
      <c r="EFW548" s="425"/>
      <c r="EFX548" s="425"/>
      <c r="EFY548" s="425"/>
      <c r="EFZ548" s="425"/>
      <c r="EGA548" s="425"/>
      <c r="EGB548" s="425"/>
      <c r="EGC548" s="425"/>
      <c r="EGD548" s="425"/>
      <c r="EGE548" s="425"/>
      <c r="EGF548" s="425"/>
      <c r="EGG548" s="425"/>
      <c r="EGH548" s="425"/>
      <c r="EGI548" s="425"/>
      <c r="EGJ548" s="425"/>
      <c r="EGK548" s="425"/>
      <c r="EGL548" s="425"/>
      <c r="EGM548" s="425"/>
      <c r="EGN548" s="425"/>
      <c r="EGO548" s="425"/>
      <c r="EGP548" s="425"/>
      <c r="EGQ548" s="425"/>
      <c r="EGR548" s="425"/>
      <c r="EGS548" s="425"/>
      <c r="EGT548" s="425"/>
      <c r="EGU548" s="425"/>
      <c r="EGV548" s="425"/>
      <c r="EGW548" s="425"/>
      <c r="EGX548" s="425"/>
      <c r="EGY548" s="425"/>
      <c r="EGZ548" s="425"/>
      <c r="EHA548" s="425"/>
      <c r="EHB548" s="425"/>
      <c r="EHC548" s="425"/>
      <c r="EHD548" s="425"/>
      <c r="EHE548" s="425"/>
      <c r="EHF548" s="425"/>
      <c r="EHG548" s="425"/>
      <c r="EHH548" s="425"/>
      <c r="EHI548" s="425"/>
      <c r="EHJ548" s="425"/>
      <c r="EHK548" s="425"/>
      <c r="EHL548" s="425"/>
      <c r="EHM548" s="425"/>
      <c r="EHN548" s="425"/>
      <c r="EHO548" s="425"/>
      <c r="EHP548" s="425"/>
      <c r="EHQ548" s="425"/>
      <c r="EHR548" s="425"/>
      <c r="EHS548" s="425"/>
      <c r="EHT548" s="425"/>
      <c r="EHU548" s="425"/>
      <c r="EHV548" s="425"/>
      <c r="EHW548" s="425"/>
      <c r="EHX548" s="425"/>
      <c r="EHY548" s="425"/>
      <c r="EHZ548" s="425"/>
      <c r="EIA548" s="425"/>
      <c r="EIB548" s="425"/>
      <c r="EIC548" s="425"/>
      <c r="EID548" s="425"/>
      <c r="EIE548" s="425"/>
      <c r="EIF548" s="425"/>
      <c r="EIG548" s="425"/>
      <c r="EIH548" s="425"/>
      <c r="EII548" s="425"/>
      <c r="EIJ548" s="425"/>
      <c r="EIK548" s="425"/>
      <c r="EIL548" s="425"/>
      <c r="EIM548" s="425"/>
      <c r="EIN548" s="425"/>
      <c r="EIO548" s="425"/>
      <c r="EIP548" s="425"/>
      <c r="EIQ548" s="425"/>
      <c r="EIR548" s="425"/>
      <c r="EIS548" s="425"/>
      <c r="EIT548" s="425"/>
      <c r="EIU548" s="425"/>
      <c r="EIV548" s="425"/>
      <c r="EIW548" s="425"/>
      <c r="EIX548" s="425"/>
      <c r="EIY548" s="425"/>
      <c r="EIZ548" s="425"/>
      <c r="EJA548" s="425"/>
      <c r="EJB548" s="425"/>
      <c r="EJC548" s="425"/>
      <c r="EJD548" s="425"/>
      <c r="EJE548" s="425"/>
      <c r="EJF548" s="425"/>
      <c r="EJG548" s="425"/>
      <c r="EJH548" s="425"/>
      <c r="EJI548" s="425"/>
      <c r="EJJ548" s="425"/>
      <c r="EJK548" s="425"/>
      <c r="EJL548" s="425"/>
      <c r="EJM548" s="425"/>
      <c r="EJN548" s="425"/>
      <c r="EJO548" s="425"/>
      <c r="EJP548" s="425"/>
      <c r="EJQ548" s="425"/>
      <c r="EJR548" s="425"/>
      <c r="EJS548" s="425"/>
      <c r="EJT548" s="425"/>
      <c r="EJU548" s="425"/>
      <c r="EJV548" s="425"/>
      <c r="EJW548" s="425"/>
      <c r="EJX548" s="425"/>
      <c r="EJY548" s="425"/>
      <c r="EJZ548" s="425"/>
      <c r="EKA548" s="425"/>
      <c r="EKB548" s="425"/>
      <c r="EKC548" s="425"/>
      <c r="EKD548" s="425"/>
      <c r="EKE548" s="425"/>
      <c r="EKF548" s="425"/>
      <c r="EKG548" s="425"/>
      <c r="EKH548" s="425"/>
      <c r="EKI548" s="425"/>
      <c r="EKJ548" s="425"/>
      <c r="EKK548" s="425"/>
      <c r="EKL548" s="425"/>
      <c r="EKM548" s="425"/>
      <c r="EKN548" s="425"/>
      <c r="EKO548" s="425"/>
      <c r="EKP548" s="425"/>
      <c r="EKQ548" s="425"/>
      <c r="EKR548" s="425"/>
      <c r="EKS548" s="425"/>
      <c r="EKT548" s="425"/>
      <c r="EKU548" s="425"/>
      <c r="EKV548" s="425"/>
      <c r="EKW548" s="425"/>
      <c r="EKX548" s="425"/>
      <c r="EKY548" s="425"/>
      <c r="EKZ548" s="425"/>
      <c r="ELA548" s="425"/>
      <c r="ELB548" s="425"/>
      <c r="ELC548" s="425"/>
      <c r="ELD548" s="425"/>
      <c r="ELE548" s="425"/>
      <c r="ELF548" s="425"/>
      <c r="ELG548" s="425"/>
      <c r="ELH548" s="425"/>
      <c r="ELI548" s="425"/>
      <c r="ELJ548" s="425"/>
      <c r="ELK548" s="425"/>
      <c r="ELL548" s="425"/>
      <c r="ELM548" s="425"/>
      <c r="ELN548" s="425"/>
      <c r="ELO548" s="425"/>
      <c r="ELP548" s="425"/>
      <c r="ELQ548" s="425"/>
      <c r="ELR548" s="425"/>
      <c r="ELS548" s="425"/>
      <c r="ELT548" s="425"/>
      <c r="ELU548" s="425"/>
      <c r="ELV548" s="425"/>
      <c r="ELW548" s="425"/>
      <c r="ELX548" s="425"/>
      <c r="ELY548" s="425"/>
      <c r="ELZ548" s="425"/>
      <c r="EMA548" s="425"/>
      <c r="EMB548" s="425"/>
      <c r="EMC548" s="425"/>
      <c r="EMD548" s="425"/>
      <c r="EME548" s="425"/>
      <c r="EMF548" s="425"/>
      <c r="EMG548" s="425"/>
      <c r="EMH548" s="425"/>
      <c r="EMI548" s="425"/>
      <c r="EMJ548" s="425"/>
      <c r="EMK548" s="425"/>
      <c r="EML548" s="425"/>
      <c r="EMM548" s="425"/>
      <c r="EMN548" s="425"/>
      <c r="EMO548" s="425"/>
      <c r="EMP548" s="425"/>
      <c r="EMQ548" s="425"/>
      <c r="EMR548" s="425"/>
      <c r="EMS548" s="425"/>
      <c r="EMT548" s="425"/>
      <c r="EMU548" s="425"/>
      <c r="EMV548" s="425"/>
      <c r="EMW548" s="425"/>
      <c r="EMX548" s="425"/>
      <c r="EMY548" s="425"/>
      <c r="EMZ548" s="425"/>
      <c r="ENA548" s="425"/>
      <c r="ENB548" s="425"/>
      <c r="ENC548" s="425"/>
      <c r="END548" s="425"/>
      <c r="ENE548" s="425"/>
      <c r="ENF548" s="425"/>
      <c r="ENG548" s="425"/>
      <c r="ENH548" s="425"/>
      <c r="ENI548" s="425"/>
      <c r="ENJ548" s="425"/>
      <c r="ENK548" s="425"/>
      <c r="ENL548" s="425"/>
      <c r="ENM548" s="425"/>
      <c r="ENN548" s="425"/>
      <c r="ENO548" s="425"/>
      <c r="ENP548" s="425"/>
      <c r="ENQ548" s="425"/>
      <c r="ENR548" s="425"/>
      <c r="ENS548" s="425"/>
      <c r="ENT548" s="425"/>
      <c r="ENU548" s="425"/>
      <c r="ENV548" s="425"/>
      <c r="ENW548" s="425"/>
      <c r="ENX548" s="425"/>
      <c r="ENY548" s="425"/>
      <c r="ENZ548" s="425"/>
      <c r="EOA548" s="425"/>
      <c r="EOB548" s="425"/>
      <c r="EOC548" s="425"/>
      <c r="EOD548" s="425"/>
      <c r="EOE548" s="425"/>
      <c r="EOF548" s="425"/>
      <c r="EOG548" s="425"/>
      <c r="EOH548" s="425"/>
      <c r="EOI548" s="425"/>
      <c r="EOJ548" s="425"/>
      <c r="EOK548" s="425"/>
      <c r="EOL548" s="425"/>
      <c r="EOM548" s="425"/>
      <c r="EON548" s="425"/>
      <c r="EOO548" s="425"/>
      <c r="EOP548" s="425"/>
      <c r="EOQ548" s="425"/>
      <c r="EOR548" s="425"/>
      <c r="EOS548" s="425"/>
      <c r="EOT548" s="425"/>
      <c r="EOU548" s="425"/>
      <c r="EOV548" s="425"/>
      <c r="EOW548" s="425"/>
      <c r="EOX548" s="425"/>
      <c r="EOY548" s="425"/>
      <c r="EOZ548" s="425"/>
      <c r="EPA548" s="425"/>
      <c r="EPB548" s="425"/>
      <c r="EPC548" s="425"/>
      <c r="EPD548" s="425"/>
      <c r="EPE548" s="425"/>
      <c r="EPF548" s="425"/>
      <c r="EPG548" s="425"/>
      <c r="EPH548" s="425"/>
      <c r="EPI548" s="425"/>
      <c r="EPJ548" s="425"/>
      <c r="EPK548" s="425"/>
      <c r="EPL548" s="425"/>
      <c r="EPM548" s="425"/>
      <c r="EPN548" s="425"/>
      <c r="EPO548" s="425"/>
      <c r="EPP548" s="425"/>
      <c r="EPQ548" s="425"/>
      <c r="EPR548" s="425"/>
      <c r="EPS548" s="425"/>
      <c r="EPT548" s="425"/>
      <c r="EPU548" s="425"/>
      <c r="EPV548" s="425"/>
      <c r="EPW548" s="425"/>
      <c r="EPX548" s="425"/>
      <c r="EPY548" s="425"/>
      <c r="EPZ548" s="425"/>
      <c r="EQA548" s="425"/>
      <c r="EQB548" s="425"/>
      <c r="EQC548" s="425"/>
      <c r="EQD548" s="425"/>
      <c r="EQE548" s="425"/>
      <c r="EQF548" s="425"/>
      <c r="EQG548" s="425"/>
      <c r="EQH548" s="425"/>
      <c r="EQI548" s="425"/>
      <c r="EQJ548" s="425"/>
      <c r="EQK548" s="425"/>
      <c r="EQL548" s="425"/>
      <c r="EQM548" s="425"/>
      <c r="EQN548" s="425"/>
      <c r="EQO548" s="425"/>
      <c r="EQP548" s="425"/>
      <c r="EQQ548" s="425"/>
      <c r="EQR548" s="425"/>
      <c r="EQS548" s="425"/>
      <c r="EQT548" s="425"/>
      <c r="EQU548" s="425"/>
      <c r="EQV548" s="425"/>
      <c r="EQW548" s="425"/>
      <c r="EQX548" s="425"/>
      <c r="EQY548" s="425"/>
      <c r="EQZ548" s="425"/>
      <c r="ERA548" s="425"/>
      <c r="ERB548" s="425"/>
      <c r="ERC548" s="425"/>
      <c r="ERD548" s="425"/>
      <c r="ERE548" s="425"/>
      <c r="ERF548" s="425"/>
      <c r="ERG548" s="425"/>
      <c r="ERH548" s="425"/>
      <c r="ERI548" s="425"/>
      <c r="ERJ548" s="425"/>
      <c r="ERK548" s="425"/>
      <c r="ERL548" s="425"/>
      <c r="ERM548" s="425"/>
      <c r="ERN548" s="425"/>
      <c r="ERO548" s="425"/>
      <c r="ERP548" s="425"/>
      <c r="ERQ548" s="425"/>
      <c r="ERR548" s="425"/>
      <c r="ERS548" s="425"/>
      <c r="ERT548" s="425"/>
      <c r="ERU548" s="425"/>
      <c r="ERV548" s="425"/>
      <c r="ERW548" s="425"/>
      <c r="ERX548" s="425"/>
      <c r="ERY548" s="425"/>
      <c r="ERZ548" s="425"/>
      <c r="ESA548" s="425"/>
      <c r="ESB548" s="425"/>
      <c r="ESC548" s="425"/>
      <c r="ESD548" s="425"/>
      <c r="ESE548" s="425"/>
      <c r="ESF548" s="425"/>
      <c r="ESG548" s="425"/>
      <c r="ESH548" s="425"/>
      <c r="ESI548" s="425"/>
      <c r="ESJ548" s="425"/>
      <c r="ESK548" s="425"/>
      <c r="ESL548" s="425"/>
      <c r="ESM548" s="425"/>
      <c r="ESN548" s="425"/>
      <c r="ESO548" s="425"/>
      <c r="ESP548" s="425"/>
      <c r="ESQ548" s="425"/>
      <c r="ESR548" s="425"/>
      <c r="ESS548" s="425"/>
      <c r="EST548" s="425"/>
      <c r="ESU548" s="425"/>
      <c r="ESV548" s="425"/>
      <c r="ESW548" s="425"/>
      <c r="ESX548" s="425"/>
      <c r="ESY548" s="425"/>
      <c r="ESZ548" s="425"/>
      <c r="ETA548" s="425"/>
      <c r="ETB548" s="425"/>
      <c r="ETC548" s="425"/>
      <c r="ETD548" s="425"/>
      <c r="ETE548" s="425"/>
      <c r="ETF548" s="425"/>
      <c r="ETG548" s="425"/>
      <c r="ETH548" s="425"/>
      <c r="ETI548" s="425"/>
      <c r="ETJ548" s="425"/>
      <c r="ETK548" s="425"/>
      <c r="ETL548" s="425"/>
      <c r="ETM548" s="425"/>
      <c r="ETN548" s="425"/>
      <c r="ETO548" s="425"/>
      <c r="ETP548" s="425"/>
      <c r="ETQ548" s="425"/>
      <c r="ETR548" s="425"/>
      <c r="ETS548" s="425"/>
      <c r="ETT548" s="425"/>
      <c r="ETU548" s="425"/>
      <c r="ETV548" s="425"/>
      <c r="ETW548" s="425"/>
      <c r="ETX548" s="425"/>
      <c r="ETY548" s="425"/>
      <c r="ETZ548" s="425"/>
      <c r="EUA548" s="425"/>
      <c r="EUB548" s="425"/>
      <c r="EUC548" s="425"/>
      <c r="EUD548" s="425"/>
      <c r="EUE548" s="425"/>
      <c r="EUF548" s="425"/>
      <c r="EUG548" s="425"/>
      <c r="EUH548" s="425"/>
      <c r="EUI548" s="425"/>
      <c r="EUJ548" s="425"/>
      <c r="EUK548" s="425"/>
      <c r="EUL548" s="425"/>
      <c r="EUM548" s="425"/>
      <c r="EUN548" s="425"/>
      <c r="EUO548" s="425"/>
      <c r="EUP548" s="425"/>
      <c r="EUQ548" s="425"/>
      <c r="EUR548" s="425"/>
      <c r="EUS548" s="425"/>
      <c r="EUT548" s="425"/>
      <c r="EUU548" s="425"/>
      <c r="EUV548" s="425"/>
      <c r="EUW548" s="425"/>
      <c r="EUX548" s="425"/>
      <c r="EUY548" s="425"/>
      <c r="EUZ548" s="425"/>
      <c r="EVA548" s="425"/>
      <c r="EVB548" s="425"/>
      <c r="EVC548" s="425"/>
      <c r="EVD548" s="425"/>
      <c r="EVE548" s="425"/>
      <c r="EVF548" s="425"/>
      <c r="EVG548" s="425"/>
      <c r="EVH548" s="425"/>
      <c r="EVI548" s="425"/>
      <c r="EVJ548" s="425"/>
      <c r="EVK548" s="425"/>
      <c r="EVL548" s="425"/>
      <c r="EVM548" s="425"/>
      <c r="EVN548" s="425"/>
      <c r="EVO548" s="425"/>
      <c r="EVP548" s="425"/>
      <c r="EVQ548" s="425"/>
      <c r="EVR548" s="425"/>
      <c r="EVS548" s="425"/>
      <c r="EVT548" s="425"/>
      <c r="EVU548" s="425"/>
      <c r="EVV548" s="425"/>
      <c r="EVW548" s="425"/>
      <c r="EVX548" s="425"/>
      <c r="EVY548" s="425"/>
      <c r="EVZ548" s="425"/>
      <c r="EWA548" s="425"/>
      <c r="EWB548" s="425"/>
      <c r="EWC548" s="425"/>
      <c r="EWD548" s="425"/>
      <c r="EWE548" s="425"/>
      <c r="EWF548" s="425"/>
      <c r="EWG548" s="425"/>
      <c r="EWH548" s="425"/>
      <c r="EWI548" s="425"/>
      <c r="EWJ548" s="425"/>
      <c r="EWK548" s="425"/>
      <c r="EWL548" s="425"/>
      <c r="EWM548" s="425"/>
      <c r="EWN548" s="425"/>
      <c r="EWO548" s="425"/>
      <c r="EWP548" s="425"/>
      <c r="EWQ548" s="425"/>
      <c r="EWR548" s="425"/>
      <c r="EWS548" s="425"/>
      <c r="EWT548" s="425"/>
      <c r="EWU548" s="425"/>
      <c r="EWV548" s="425"/>
      <c r="EWW548" s="425"/>
      <c r="EWX548" s="425"/>
      <c r="EWY548" s="425"/>
      <c r="EWZ548" s="425"/>
      <c r="EXA548" s="425"/>
      <c r="EXB548" s="425"/>
      <c r="EXC548" s="425"/>
      <c r="EXD548" s="425"/>
      <c r="EXE548" s="425"/>
      <c r="EXF548" s="425"/>
      <c r="EXG548" s="425"/>
      <c r="EXH548" s="425"/>
      <c r="EXI548" s="425"/>
      <c r="EXJ548" s="425"/>
      <c r="EXK548" s="425"/>
      <c r="EXL548" s="425"/>
      <c r="EXM548" s="425"/>
      <c r="EXN548" s="425"/>
      <c r="EXO548" s="425"/>
      <c r="EXP548" s="425"/>
      <c r="EXQ548" s="425"/>
      <c r="EXR548" s="425"/>
      <c r="EXS548" s="425"/>
      <c r="EXT548" s="425"/>
      <c r="EXU548" s="425"/>
      <c r="EXV548" s="425"/>
      <c r="EXW548" s="425"/>
      <c r="EXX548" s="425"/>
      <c r="EXY548" s="425"/>
      <c r="EXZ548" s="425"/>
      <c r="EYA548" s="425"/>
      <c r="EYB548" s="425"/>
      <c r="EYC548" s="425"/>
      <c r="EYD548" s="425"/>
      <c r="EYE548" s="425"/>
      <c r="EYF548" s="425"/>
      <c r="EYG548" s="425"/>
      <c r="EYH548" s="425"/>
      <c r="EYI548" s="425"/>
      <c r="EYJ548" s="425"/>
      <c r="EYK548" s="425"/>
      <c r="EYL548" s="425"/>
      <c r="EYM548" s="425"/>
      <c r="EYN548" s="425"/>
      <c r="EYO548" s="425"/>
      <c r="EYP548" s="425"/>
      <c r="EYQ548" s="425"/>
      <c r="EYR548" s="425"/>
      <c r="EYS548" s="425"/>
      <c r="EYT548" s="425"/>
      <c r="EYU548" s="425"/>
      <c r="EYV548" s="425"/>
      <c r="EYW548" s="425"/>
      <c r="EYX548" s="425"/>
      <c r="EYY548" s="425"/>
      <c r="EYZ548" s="425"/>
      <c r="EZA548" s="425"/>
      <c r="EZB548" s="425"/>
      <c r="EZC548" s="425"/>
      <c r="EZD548" s="425"/>
      <c r="EZE548" s="425"/>
      <c r="EZF548" s="425"/>
      <c r="EZG548" s="425"/>
      <c r="EZH548" s="425"/>
      <c r="EZI548" s="425"/>
      <c r="EZJ548" s="425"/>
      <c r="EZK548" s="425"/>
      <c r="EZL548" s="425"/>
      <c r="EZM548" s="425"/>
      <c r="EZN548" s="425"/>
      <c r="EZO548" s="425"/>
      <c r="EZP548" s="425"/>
      <c r="EZQ548" s="425"/>
      <c r="EZR548" s="425"/>
      <c r="EZS548" s="425"/>
      <c r="EZT548" s="425"/>
      <c r="EZU548" s="425"/>
      <c r="EZV548" s="425"/>
      <c r="EZW548" s="425"/>
      <c r="EZX548" s="425"/>
      <c r="EZY548" s="425"/>
      <c r="EZZ548" s="425"/>
      <c r="FAA548" s="425"/>
      <c r="FAB548" s="425"/>
      <c r="FAC548" s="425"/>
      <c r="FAD548" s="425"/>
      <c r="FAE548" s="425"/>
      <c r="FAF548" s="425"/>
      <c r="FAG548" s="425"/>
      <c r="FAH548" s="425"/>
      <c r="FAI548" s="425"/>
      <c r="FAJ548" s="425"/>
      <c r="FAK548" s="425"/>
      <c r="FAL548" s="425"/>
      <c r="FAM548" s="425"/>
      <c r="FAN548" s="425"/>
      <c r="FAO548" s="425"/>
      <c r="FAP548" s="425"/>
      <c r="FAQ548" s="425"/>
      <c r="FAR548" s="425"/>
      <c r="FAS548" s="425"/>
      <c r="FAT548" s="425"/>
      <c r="FAU548" s="425"/>
      <c r="FAV548" s="425"/>
      <c r="FAW548" s="425"/>
      <c r="FAX548" s="425"/>
      <c r="FAY548" s="425"/>
      <c r="FAZ548" s="425"/>
      <c r="FBA548" s="425"/>
      <c r="FBB548" s="425"/>
      <c r="FBC548" s="425"/>
      <c r="FBD548" s="425"/>
      <c r="FBE548" s="425"/>
      <c r="FBF548" s="425"/>
      <c r="FBG548" s="425"/>
      <c r="FBH548" s="425"/>
      <c r="FBI548" s="425"/>
      <c r="FBJ548" s="425"/>
      <c r="FBK548" s="425"/>
      <c r="FBL548" s="425"/>
      <c r="FBM548" s="425"/>
      <c r="FBN548" s="425"/>
      <c r="FBO548" s="425"/>
      <c r="FBP548" s="425"/>
      <c r="FBQ548" s="425"/>
      <c r="FBR548" s="425"/>
      <c r="FBS548" s="425"/>
      <c r="FBT548" s="425"/>
      <c r="FBU548" s="425"/>
      <c r="FBV548" s="425"/>
      <c r="FBW548" s="425"/>
      <c r="FBX548" s="425"/>
      <c r="FBY548" s="425"/>
      <c r="FBZ548" s="425"/>
      <c r="FCA548" s="425"/>
      <c r="FCB548" s="425"/>
      <c r="FCC548" s="425"/>
      <c r="FCD548" s="425"/>
      <c r="FCE548" s="425"/>
      <c r="FCF548" s="425"/>
      <c r="FCG548" s="425"/>
      <c r="FCH548" s="425"/>
      <c r="FCI548" s="425"/>
      <c r="FCJ548" s="425"/>
      <c r="FCK548" s="425"/>
      <c r="FCL548" s="425"/>
      <c r="FCM548" s="425"/>
      <c r="FCN548" s="425"/>
      <c r="FCO548" s="425"/>
      <c r="FCP548" s="425"/>
      <c r="FCQ548" s="425"/>
      <c r="FCR548" s="425"/>
      <c r="FCS548" s="425"/>
      <c r="FCT548" s="425"/>
      <c r="FCU548" s="425"/>
      <c r="FCV548" s="425"/>
      <c r="FCW548" s="425"/>
      <c r="FCX548" s="425"/>
      <c r="FCY548" s="425"/>
      <c r="FCZ548" s="425"/>
      <c r="FDA548" s="425"/>
      <c r="FDB548" s="425"/>
      <c r="FDC548" s="425"/>
      <c r="FDD548" s="425"/>
      <c r="FDE548" s="425"/>
      <c r="FDF548" s="425"/>
      <c r="FDG548" s="425"/>
      <c r="FDH548" s="425"/>
      <c r="FDI548" s="425"/>
      <c r="FDJ548" s="425"/>
      <c r="FDK548" s="425"/>
      <c r="FDL548" s="425"/>
      <c r="FDM548" s="425"/>
      <c r="FDN548" s="425"/>
      <c r="FDO548" s="425"/>
      <c r="FDP548" s="425"/>
      <c r="FDQ548" s="425"/>
      <c r="FDR548" s="425"/>
      <c r="FDS548" s="425"/>
      <c r="FDT548" s="425"/>
      <c r="FDU548" s="425"/>
      <c r="FDV548" s="425"/>
      <c r="FDW548" s="425"/>
      <c r="FDX548" s="425"/>
      <c r="FDY548" s="425"/>
      <c r="FDZ548" s="425"/>
      <c r="FEA548" s="425"/>
      <c r="FEB548" s="425"/>
      <c r="FEC548" s="425"/>
      <c r="FED548" s="425"/>
      <c r="FEE548" s="425"/>
      <c r="FEF548" s="425"/>
      <c r="FEG548" s="425"/>
      <c r="FEH548" s="425"/>
      <c r="FEI548" s="425"/>
      <c r="FEJ548" s="425"/>
      <c r="FEK548" s="425"/>
      <c r="FEL548" s="425"/>
      <c r="FEM548" s="425"/>
      <c r="FEN548" s="425"/>
      <c r="FEO548" s="425"/>
      <c r="FEP548" s="425"/>
      <c r="FEQ548" s="425"/>
      <c r="FER548" s="425"/>
      <c r="FES548" s="425"/>
      <c r="FET548" s="425"/>
      <c r="FEU548" s="425"/>
      <c r="FEV548" s="425"/>
      <c r="FEW548" s="425"/>
      <c r="FEX548" s="425"/>
      <c r="FEY548" s="425"/>
      <c r="FEZ548" s="425"/>
      <c r="FFA548" s="425"/>
      <c r="FFB548" s="425"/>
      <c r="FFC548" s="425"/>
      <c r="FFD548" s="425"/>
      <c r="FFE548" s="425"/>
      <c r="FFF548" s="425"/>
      <c r="FFG548" s="425"/>
      <c r="FFH548" s="425"/>
      <c r="FFI548" s="425"/>
      <c r="FFJ548" s="425"/>
      <c r="FFK548" s="425"/>
      <c r="FFL548" s="425"/>
      <c r="FFM548" s="425"/>
      <c r="FFN548" s="425"/>
      <c r="FFO548" s="425"/>
      <c r="FFP548" s="425"/>
      <c r="FFQ548" s="425"/>
      <c r="FFR548" s="425"/>
      <c r="FFS548" s="425"/>
      <c r="FFT548" s="425"/>
      <c r="FFU548" s="425"/>
      <c r="FFV548" s="425"/>
      <c r="FFW548" s="425"/>
      <c r="FFX548" s="425"/>
      <c r="FFY548" s="425"/>
      <c r="FFZ548" s="425"/>
      <c r="FGA548" s="425"/>
      <c r="FGB548" s="425"/>
      <c r="FGC548" s="425"/>
      <c r="FGD548" s="425"/>
      <c r="FGE548" s="425"/>
      <c r="FGF548" s="425"/>
      <c r="FGG548" s="425"/>
      <c r="FGH548" s="425"/>
      <c r="FGI548" s="425"/>
      <c r="FGJ548" s="425"/>
      <c r="FGK548" s="425"/>
      <c r="FGL548" s="425"/>
      <c r="FGM548" s="425"/>
      <c r="FGN548" s="425"/>
      <c r="FGO548" s="425"/>
      <c r="FGP548" s="425"/>
      <c r="FGQ548" s="425"/>
      <c r="FGR548" s="425"/>
      <c r="FGS548" s="425"/>
      <c r="FGT548" s="425"/>
      <c r="FGU548" s="425"/>
      <c r="FGV548" s="425"/>
      <c r="FGW548" s="425"/>
      <c r="FGX548" s="425"/>
      <c r="FGY548" s="425"/>
      <c r="FGZ548" s="425"/>
      <c r="FHA548" s="425"/>
      <c r="FHB548" s="425"/>
      <c r="FHC548" s="425"/>
      <c r="FHD548" s="425"/>
      <c r="FHE548" s="425"/>
      <c r="FHF548" s="425"/>
      <c r="FHG548" s="425"/>
      <c r="FHH548" s="425"/>
      <c r="FHI548" s="425"/>
      <c r="FHJ548" s="425"/>
      <c r="FHK548" s="425"/>
      <c r="FHL548" s="425"/>
      <c r="FHM548" s="425"/>
      <c r="FHN548" s="425"/>
      <c r="FHO548" s="425"/>
      <c r="FHP548" s="425"/>
      <c r="FHQ548" s="425"/>
      <c r="FHR548" s="425"/>
      <c r="FHS548" s="425"/>
      <c r="FHT548" s="425"/>
      <c r="FHU548" s="425"/>
      <c r="FHV548" s="425"/>
      <c r="FHW548" s="425"/>
      <c r="FHX548" s="425"/>
      <c r="FHY548" s="425"/>
      <c r="FHZ548" s="425"/>
      <c r="FIA548" s="425"/>
      <c r="FIB548" s="425"/>
      <c r="FIC548" s="425"/>
      <c r="FID548" s="425"/>
      <c r="FIE548" s="425"/>
      <c r="FIF548" s="425"/>
      <c r="FIG548" s="425"/>
      <c r="FIH548" s="425"/>
      <c r="FII548" s="425"/>
      <c r="FIJ548" s="425"/>
      <c r="FIK548" s="425"/>
      <c r="FIL548" s="425"/>
      <c r="FIM548" s="425"/>
      <c r="FIN548" s="425"/>
      <c r="FIO548" s="425"/>
      <c r="FIP548" s="425"/>
      <c r="FIQ548" s="425"/>
      <c r="FIR548" s="425"/>
      <c r="FIS548" s="425"/>
      <c r="FIT548" s="425"/>
      <c r="FIU548" s="425"/>
      <c r="FIV548" s="425"/>
      <c r="FIW548" s="425"/>
      <c r="FIX548" s="425"/>
      <c r="FIY548" s="425"/>
      <c r="FIZ548" s="425"/>
      <c r="FJA548" s="425"/>
      <c r="FJB548" s="425"/>
      <c r="FJC548" s="425"/>
      <c r="FJD548" s="425"/>
      <c r="FJE548" s="425"/>
      <c r="FJF548" s="425"/>
      <c r="FJG548" s="425"/>
      <c r="FJH548" s="425"/>
      <c r="FJI548" s="425"/>
      <c r="FJJ548" s="425"/>
      <c r="FJK548" s="425"/>
      <c r="FJL548" s="425"/>
      <c r="FJM548" s="425"/>
      <c r="FJN548" s="425"/>
      <c r="FJO548" s="425"/>
      <c r="FJP548" s="425"/>
      <c r="FJQ548" s="425"/>
      <c r="FJR548" s="425"/>
      <c r="FJS548" s="425"/>
      <c r="FJT548" s="425"/>
      <c r="FJU548" s="425"/>
      <c r="FJV548" s="425"/>
      <c r="FJW548" s="425"/>
      <c r="FJX548" s="425"/>
      <c r="FJY548" s="425"/>
      <c r="FJZ548" s="425"/>
      <c r="FKA548" s="425"/>
      <c r="FKB548" s="425"/>
      <c r="FKC548" s="425"/>
      <c r="FKD548" s="425"/>
      <c r="FKE548" s="425"/>
      <c r="FKF548" s="425"/>
      <c r="FKG548" s="425"/>
      <c r="FKH548" s="425"/>
      <c r="FKI548" s="425"/>
      <c r="FKJ548" s="425"/>
      <c r="FKK548" s="425"/>
      <c r="FKL548" s="425"/>
      <c r="FKM548" s="425"/>
      <c r="FKN548" s="425"/>
      <c r="FKO548" s="425"/>
      <c r="FKP548" s="425"/>
      <c r="FKQ548" s="425"/>
      <c r="FKR548" s="425"/>
      <c r="FKS548" s="425"/>
      <c r="FKT548" s="425"/>
      <c r="FKU548" s="425"/>
      <c r="FKV548" s="425"/>
      <c r="FKW548" s="425"/>
      <c r="FKX548" s="425"/>
      <c r="FKY548" s="425"/>
      <c r="FKZ548" s="425"/>
      <c r="FLA548" s="425"/>
      <c r="FLB548" s="425"/>
      <c r="FLC548" s="425"/>
      <c r="FLD548" s="425"/>
      <c r="FLE548" s="425"/>
      <c r="FLF548" s="425"/>
      <c r="FLG548" s="425"/>
      <c r="FLH548" s="425"/>
      <c r="FLI548" s="425"/>
      <c r="FLJ548" s="425"/>
      <c r="FLK548" s="425"/>
      <c r="FLL548" s="425"/>
      <c r="FLM548" s="425"/>
      <c r="FLN548" s="425"/>
      <c r="FLO548" s="425"/>
      <c r="FLP548" s="425"/>
      <c r="FLQ548" s="425"/>
      <c r="FLR548" s="425"/>
      <c r="FLS548" s="425"/>
      <c r="FLT548" s="425"/>
      <c r="FLU548" s="425"/>
      <c r="FLV548" s="425"/>
      <c r="FLW548" s="425"/>
      <c r="FLX548" s="425"/>
      <c r="FLY548" s="425"/>
      <c r="FLZ548" s="425"/>
      <c r="FMA548" s="425"/>
      <c r="FMB548" s="425"/>
      <c r="FMC548" s="425"/>
      <c r="FMD548" s="425"/>
      <c r="FME548" s="425"/>
      <c r="FMF548" s="425"/>
      <c r="FMG548" s="425"/>
      <c r="FMH548" s="425"/>
      <c r="FMI548" s="425"/>
      <c r="FMJ548" s="425"/>
      <c r="FMK548" s="425"/>
      <c r="FML548" s="425"/>
      <c r="FMM548" s="425"/>
      <c r="FMN548" s="425"/>
      <c r="FMO548" s="425"/>
      <c r="FMP548" s="425"/>
      <c r="FMQ548" s="425"/>
      <c r="FMR548" s="425"/>
      <c r="FMS548" s="425"/>
      <c r="FMT548" s="425"/>
      <c r="FMU548" s="425"/>
      <c r="FMV548" s="425"/>
      <c r="FMW548" s="425"/>
      <c r="FMX548" s="425"/>
      <c r="FMY548" s="425"/>
      <c r="FMZ548" s="425"/>
      <c r="FNA548" s="425"/>
      <c r="FNB548" s="425"/>
      <c r="FNC548" s="425"/>
      <c r="FND548" s="425"/>
      <c r="FNE548" s="425"/>
      <c r="FNF548" s="425"/>
      <c r="FNG548" s="425"/>
      <c r="FNH548" s="425"/>
      <c r="FNI548" s="425"/>
      <c r="FNJ548" s="425"/>
      <c r="FNK548" s="425"/>
      <c r="FNL548" s="425"/>
      <c r="FNM548" s="425"/>
      <c r="FNN548" s="425"/>
      <c r="FNO548" s="425"/>
      <c r="FNP548" s="425"/>
      <c r="FNQ548" s="425"/>
      <c r="FNR548" s="425"/>
      <c r="FNS548" s="425"/>
      <c r="FNT548" s="425"/>
      <c r="FNU548" s="425"/>
      <c r="FNV548" s="425"/>
      <c r="FNW548" s="425"/>
      <c r="FNX548" s="425"/>
      <c r="FNY548" s="425"/>
      <c r="FNZ548" s="425"/>
      <c r="FOA548" s="425"/>
      <c r="FOB548" s="425"/>
      <c r="FOC548" s="425"/>
      <c r="FOD548" s="425"/>
      <c r="FOE548" s="425"/>
      <c r="FOF548" s="425"/>
      <c r="FOG548" s="425"/>
      <c r="FOH548" s="425"/>
      <c r="FOI548" s="425"/>
      <c r="FOJ548" s="425"/>
      <c r="FOK548" s="425"/>
      <c r="FOL548" s="425"/>
      <c r="FOM548" s="425"/>
      <c r="FON548" s="425"/>
      <c r="FOO548" s="425"/>
      <c r="FOP548" s="425"/>
      <c r="FOQ548" s="425"/>
      <c r="FOR548" s="425"/>
      <c r="FOS548" s="425"/>
      <c r="FOT548" s="425"/>
      <c r="FOU548" s="425"/>
      <c r="FOV548" s="425"/>
      <c r="FOW548" s="425"/>
      <c r="FOX548" s="425"/>
      <c r="FOY548" s="425"/>
      <c r="FOZ548" s="425"/>
      <c r="FPA548" s="425"/>
      <c r="FPB548" s="425"/>
      <c r="FPC548" s="425"/>
      <c r="FPD548" s="425"/>
      <c r="FPE548" s="425"/>
      <c r="FPF548" s="425"/>
      <c r="FPG548" s="425"/>
      <c r="FPH548" s="425"/>
      <c r="FPI548" s="425"/>
      <c r="FPJ548" s="425"/>
      <c r="FPK548" s="425"/>
      <c r="FPL548" s="425"/>
      <c r="FPM548" s="425"/>
      <c r="FPN548" s="425"/>
      <c r="FPO548" s="425"/>
      <c r="FPP548" s="425"/>
      <c r="FPQ548" s="425"/>
      <c r="FPR548" s="425"/>
      <c r="FPS548" s="425"/>
      <c r="FPT548" s="425"/>
      <c r="FPU548" s="425"/>
      <c r="FPV548" s="425"/>
      <c r="FPW548" s="425"/>
      <c r="FPX548" s="425"/>
      <c r="FPY548" s="425"/>
      <c r="FPZ548" s="425"/>
      <c r="FQA548" s="425"/>
      <c r="FQB548" s="425"/>
      <c r="FQC548" s="425"/>
      <c r="FQD548" s="425"/>
      <c r="FQE548" s="425"/>
      <c r="FQF548" s="425"/>
      <c r="FQG548" s="425"/>
      <c r="FQH548" s="425"/>
      <c r="FQI548" s="425"/>
      <c r="FQJ548" s="425"/>
      <c r="FQK548" s="425"/>
      <c r="FQL548" s="425"/>
      <c r="FQM548" s="425"/>
      <c r="FQN548" s="425"/>
      <c r="FQO548" s="425"/>
      <c r="FQP548" s="425"/>
      <c r="FQQ548" s="425"/>
      <c r="FQR548" s="425"/>
      <c r="FQS548" s="425"/>
      <c r="FQT548" s="425"/>
      <c r="FQU548" s="425"/>
      <c r="FQV548" s="425"/>
      <c r="FQW548" s="425"/>
      <c r="FQX548" s="425"/>
      <c r="FQY548" s="425"/>
      <c r="FQZ548" s="425"/>
      <c r="FRA548" s="425"/>
      <c r="FRB548" s="425"/>
      <c r="FRC548" s="425"/>
      <c r="FRD548" s="425"/>
      <c r="FRE548" s="425"/>
      <c r="FRF548" s="425"/>
      <c r="FRG548" s="425"/>
      <c r="FRH548" s="425"/>
      <c r="FRI548" s="425"/>
      <c r="FRJ548" s="425"/>
      <c r="FRK548" s="425"/>
      <c r="FRL548" s="425"/>
      <c r="FRM548" s="425"/>
      <c r="FRN548" s="425"/>
      <c r="FRO548" s="425"/>
      <c r="FRP548" s="425"/>
      <c r="FRQ548" s="425"/>
      <c r="FRR548" s="425"/>
      <c r="FRS548" s="425"/>
      <c r="FRT548" s="425"/>
      <c r="FRU548" s="425"/>
      <c r="FRV548" s="425"/>
      <c r="FRW548" s="425"/>
      <c r="FRX548" s="425"/>
      <c r="FRY548" s="425"/>
      <c r="FRZ548" s="425"/>
      <c r="FSA548" s="425"/>
      <c r="FSB548" s="425"/>
      <c r="FSC548" s="425"/>
      <c r="FSD548" s="425"/>
      <c r="FSE548" s="425"/>
      <c r="FSF548" s="425"/>
      <c r="FSG548" s="425"/>
      <c r="FSH548" s="425"/>
      <c r="FSI548" s="425"/>
      <c r="FSJ548" s="425"/>
      <c r="FSK548" s="425"/>
      <c r="FSL548" s="425"/>
      <c r="FSM548" s="425"/>
      <c r="FSN548" s="425"/>
      <c r="FSO548" s="425"/>
      <c r="FSP548" s="425"/>
      <c r="FSQ548" s="425"/>
      <c r="FSR548" s="425"/>
      <c r="FSS548" s="425"/>
      <c r="FST548" s="425"/>
      <c r="FSU548" s="425"/>
      <c r="FSV548" s="425"/>
      <c r="FSW548" s="425"/>
      <c r="FSX548" s="425"/>
      <c r="FSY548" s="425"/>
      <c r="FSZ548" s="425"/>
      <c r="FTA548" s="425"/>
      <c r="FTB548" s="425"/>
      <c r="FTC548" s="425"/>
      <c r="FTD548" s="425"/>
      <c r="FTE548" s="425"/>
      <c r="FTF548" s="425"/>
      <c r="FTG548" s="425"/>
      <c r="FTH548" s="425"/>
      <c r="FTI548" s="425"/>
      <c r="FTJ548" s="425"/>
      <c r="FTK548" s="425"/>
      <c r="FTL548" s="425"/>
      <c r="FTM548" s="425"/>
      <c r="FTN548" s="425"/>
      <c r="FTO548" s="425"/>
      <c r="FTP548" s="425"/>
      <c r="FTQ548" s="425"/>
      <c r="FTR548" s="425"/>
      <c r="FTS548" s="425"/>
      <c r="FTT548" s="425"/>
      <c r="FTU548" s="425"/>
      <c r="FTV548" s="425"/>
      <c r="FTW548" s="425"/>
      <c r="FTX548" s="425"/>
      <c r="FTY548" s="425"/>
      <c r="FTZ548" s="425"/>
      <c r="FUA548" s="425"/>
      <c r="FUB548" s="425"/>
      <c r="FUC548" s="425"/>
      <c r="FUD548" s="425"/>
      <c r="FUE548" s="425"/>
      <c r="FUF548" s="425"/>
      <c r="FUG548" s="425"/>
      <c r="FUH548" s="425"/>
      <c r="FUI548" s="425"/>
      <c r="FUJ548" s="425"/>
      <c r="FUK548" s="425"/>
      <c r="FUL548" s="425"/>
      <c r="FUM548" s="425"/>
      <c r="FUN548" s="425"/>
      <c r="FUO548" s="425"/>
      <c r="FUP548" s="425"/>
      <c r="FUQ548" s="425"/>
      <c r="FUR548" s="425"/>
      <c r="FUS548" s="425"/>
      <c r="FUT548" s="425"/>
      <c r="FUU548" s="425"/>
      <c r="FUV548" s="425"/>
      <c r="FUW548" s="425"/>
      <c r="FUX548" s="425"/>
      <c r="FUY548" s="425"/>
      <c r="FUZ548" s="425"/>
      <c r="FVA548" s="425"/>
      <c r="FVB548" s="425"/>
      <c r="FVC548" s="425"/>
      <c r="FVD548" s="425"/>
      <c r="FVE548" s="425"/>
      <c r="FVF548" s="425"/>
      <c r="FVG548" s="425"/>
      <c r="FVH548" s="425"/>
      <c r="FVI548" s="425"/>
      <c r="FVJ548" s="425"/>
      <c r="FVK548" s="425"/>
      <c r="FVL548" s="425"/>
      <c r="FVM548" s="425"/>
      <c r="FVN548" s="425"/>
      <c r="FVO548" s="425"/>
      <c r="FVP548" s="425"/>
      <c r="FVQ548" s="425"/>
      <c r="FVR548" s="425"/>
      <c r="FVS548" s="425"/>
      <c r="FVT548" s="425"/>
      <c r="FVU548" s="425"/>
      <c r="FVV548" s="425"/>
      <c r="FVW548" s="425"/>
      <c r="FVX548" s="425"/>
      <c r="FVY548" s="425"/>
      <c r="FVZ548" s="425"/>
      <c r="FWA548" s="425"/>
      <c r="FWB548" s="425"/>
      <c r="FWC548" s="425"/>
      <c r="FWD548" s="425"/>
      <c r="FWE548" s="425"/>
      <c r="FWF548" s="425"/>
      <c r="FWG548" s="425"/>
      <c r="FWH548" s="425"/>
      <c r="FWI548" s="425"/>
      <c r="FWJ548" s="425"/>
      <c r="FWK548" s="425"/>
      <c r="FWL548" s="425"/>
      <c r="FWM548" s="425"/>
      <c r="FWN548" s="425"/>
      <c r="FWO548" s="425"/>
      <c r="FWP548" s="425"/>
      <c r="FWQ548" s="425"/>
      <c r="FWR548" s="425"/>
      <c r="FWS548" s="425"/>
      <c r="FWT548" s="425"/>
      <c r="FWU548" s="425"/>
      <c r="FWV548" s="425"/>
      <c r="FWW548" s="425"/>
      <c r="FWX548" s="425"/>
      <c r="FWY548" s="425"/>
      <c r="FWZ548" s="425"/>
      <c r="FXA548" s="425"/>
      <c r="FXB548" s="425"/>
      <c r="FXC548" s="425"/>
      <c r="FXD548" s="425"/>
      <c r="FXE548" s="425"/>
      <c r="FXF548" s="425"/>
      <c r="FXG548" s="425"/>
      <c r="FXH548" s="425"/>
      <c r="FXI548" s="425"/>
      <c r="FXJ548" s="425"/>
      <c r="FXK548" s="425"/>
      <c r="FXL548" s="425"/>
      <c r="FXM548" s="425"/>
      <c r="FXN548" s="425"/>
      <c r="FXO548" s="425"/>
      <c r="FXP548" s="425"/>
      <c r="FXQ548" s="425"/>
      <c r="FXR548" s="425"/>
      <c r="FXS548" s="425"/>
      <c r="FXT548" s="425"/>
      <c r="FXU548" s="425"/>
      <c r="FXV548" s="425"/>
      <c r="FXW548" s="425"/>
      <c r="FXX548" s="425"/>
      <c r="FXY548" s="425"/>
      <c r="FXZ548" s="425"/>
      <c r="FYA548" s="425"/>
      <c r="FYB548" s="425"/>
      <c r="FYC548" s="425"/>
      <c r="FYD548" s="425"/>
      <c r="FYE548" s="425"/>
      <c r="FYF548" s="425"/>
      <c r="FYG548" s="425"/>
      <c r="FYH548" s="425"/>
      <c r="FYI548" s="425"/>
      <c r="FYJ548" s="425"/>
      <c r="FYK548" s="425"/>
      <c r="FYL548" s="425"/>
      <c r="FYM548" s="425"/>
      <c r="FYN548" s="425"/>
      <c r="FYO548" s="425"/>
      <c r="FYP548" s="425"/>
      <c r="FYQ548" s="425"/>
      <c r="FYR548" s="425"/>
      <c r="FYS548" s="425"/>
      <c r="FYT548" s="425"/>
      <c r="FYU548" s="425"/>
      <c r="FYV548" s="425"/>
      <c r="FYW548" s="425"/>
      <c r="FYX548" s="425"/>
      <c r="FYY548" s="425"/>
      <c r="FYZ548" s="425"/>
      <c r="FZA548" s="425"/>
      <c r="FZB548" s="425"/>
      <c r="FZC548" s="425"/>
      <c r="FZD548" s="425"/>
      <c r="FZE548" s="425"/>
      <c r="FZF548" s="425"/>
      <c r="FZG548" s="425"/>
      <c r="FZH548" s="425"/>
      <c r="FZI548" s="425"/>
      <c r="FZJ548" s="425"/>
      <c r="FZK548" s="425"/>
      <c r="FZL548" s="425"/>
      <c r="FZM548" s="425"/>
      <c r="FZN548" s="425"/>
      <c r="FZO548" s="425"/>
      <c r="FZP548" s="425"/>
      <c r="FZQ548" s="425"/>
      <c r="FZR548" s="425"/>
      <c r="FZS548" s="425"/>
      <c r="FZT548" s="425"/>
      <c r="FZU548" s="425"/>
      <c r="FZV548" s="425"/>
      <c r="FZW548" s="425"/>
      <c r="FZX548" s="425"/>
      <c r="FZY548" s="425"/>
      <c r="FZZ548" s="425"/>
      <c r="GAA548" s="425"/>
      <c r="GAB548" s="425"/>
      <c r="GAC548" s="425"/>
      <c r="GAD548" s="425"/>
      <c r="GAE548" s="425"/>
      <c r="GAF548" s="425"/>
      <c r="GAG548" s="425"/>
      <c r="GAH548" s="425"/>
      <c r="GAI548" s="425"/>
      <c r="GAJ548" s="425"/>
      <c r="GAK548" s="425"/>
      <c r="GAL548" s="425"/>
      <c r="GAM548" s="425"/>
      <c r="GAN548" s="425"/>
      <c r="GAO548" s="425"/>
      <c r="GAP548" s="425"/>
      <c r="GAQ548" s="425"/>
      <c r="GAR548" s="425"/>
      <c r="GAS548" s="425"/>
      <c r="GAT548" s="425"/>
      <c r="GAU548" s="425"/>
      <c r="GAV548" s="425"/>
      <c r="GAW548" s="425"/>
      <c r="GAX548" s="425"/>
      <c r="GAY548" s="425"/>
      <c r="GAZ548" s="425"/>
      <c r="GBA548" s="425"/>
      <c r="GBB548" s="425"/>
      <c r="GBC548" s="425"/>
      <c r="GBD548" s="425"/>
      <c r="GBE548" s="425"/>
      <c r="GBF548" s="425"/>
      <c r="GBG548" s="425"/>
      <c r="GBH548" s="425"/>
      <c r="GBI548" s="425"/>
      <c r="GBJ548" s="425"/>
      <c r="GBK548" s="425"/>
      <c r="GBL548" s="425"/>
      <c r="GBM548" s="425"/>
      <c r="GBN548" s="425"/>
      <c r="GBO548" s="425"/>
      <c r="GBP548" s="425"/>
      <c r="GBQ548" s="425"/>
      <c r="GBR548" s="425"/>
      <c r="GBS548" s="425"/>
      <c r="GBT548" s="425"/>
      <c r="GBU548" s="425"/>
      <c r="GBV548" s="425"/>
      <c r="GBW548" s="425"/>
      <c r="GBX548" s="425"/>
      <c r="GBY548" s="425"/>
      <c r="GBZ548" s="425"/>
      <c r="GCA548" s="425"/>
      <c r="GCB548" s="425"/>
      <c r="GCC548" s="425"/>
      <c r="GCD548" s="425"/>
      <c r="GCE548" s="425"/>
      <c r="GCF548" s="425"/>
      <c r="GCG548" s="425"/>
      <c r="GCH548" s="425"/>
      <c r="GCI548" s="425"/>
      <c r="GCJ548" s="425"/>
      <c r="GCK548" s="425"/>
      <c r="GCL548" s="425"/>
      <c r="GCM548" s="425"/>
      <c r="GCN548" s="425"/>
      <c r="GCO548" s="425"/>
      <c r="GCP548" s="425"/>
      <c r="GCQ548" s="425"/>
      <c r="GCR548" s="425"/>
      <c r="GCS548" s="425"/>
      <c r="GCT548" s="425"/>
      <c r="GCU548" s="425"/>
      <c r="GCV548" s="425"/>
      <c r="GCW548" s="425"/>
      <c r="GCX548" s="425"/>
      <c r="GCY548" s="425"/>
      <c r="GCZ548" s="425"/>
      <c r="GDA548" s="425"/>
      <c r="GDB548" s="425"/>
      <c r="GDC548" s="425"/>
      <c r="GDD548" s="425"/>
      <c r="GDE548" s="425"/>
      <c r="GDF548" s="425"/>
      <c r="GDG548" s="425"/>
      <c r="GDH548" s="425"/>
      <c r="GDI548" s="425"/>
      <c r="GDJ548" s="425"/>
      <c r="GDK548" s="425"/>
      <c r="GDL548" s="425"/>
      <c r="GDM548" s="425"/>
      <c r="GDN548" s="425"/>
      <c r="GDO548" s="425"/>
      <c r="GDP548" s="425"/>
      <c r="GDQ548" s="425"/>
      <c r="GDR548" s="425"/>
      <c r="GDS548" s="425"/>
      <c r="GDT548" s="425"/>
      <c r="GDU548" s="425"/>
      <c r="GDV548" s="425"/>
      <c r="GDW548" s="425"/>
      <c r="GDX548" s="425"/>
      <c r="GDY548" s="425"/>
      <c r="GDZ548" s="425"/>
      <c r="GEA548" s="425"/>
      <c r="GEB548" s="425"/>
      <c r="GEC548" s="425"/>
      <c r="GED548" s="425"/>
      <c r="GEE548" s="425"/>
      <c r="GEF548" s="425"/>
      <c r="GEG548" s="425"/>
      <c r="GEH548" s="425"/>
      <c r="GEI548" s="425"/>
      <c r="GEJ548" s="425"/>
      <c r="GEK548" s="425"/>
      <c r="GEL548" s="425"/>
      <c r="GEM548" s="425"/>
      <c r="GEN548" s="425"/>
      <c r="GEO548" s="425"/>
      <c r="GEP548" s="425"/>
      <c r="GEQ548" s="425"/>
      <c r="GER548" s="425"/>
      <c r="GES548" s="425"/>
      <c r="GET548" s="425"/>
      <c r="GEU548" s="425"/>
      <c r="GEV548" s="425"/>
      <c r="GEW548" s="425"/>
      <c r="GEX548" s="425"/>
      <c r="GEY548" s="425"/>
      <c r="GEZ548" s="425"/>
      <c r="GFA548" s="425"/>
      <c r="GFB548" s="425"/>
      <c r="GFC548" s="425"/>
      <c r="GFD548" s="425"/>
      <c r="GFE548" s="425"/>
      <c r="GFF548" s="425"/>
      <c r="GFG548" s="425"/>
      <c r="GFH548" s="425"/>
      <c r="GFI548" s="425"/>
      <c r="GFJ548" s="425"/>
      <c r="GFK548" s="425"/>
      <c r="GFL548" s="425"/>
      <c r="GFM548" s="425"/>
      <c r="GFN548" s="425"/>
      <c r="GFO548" s="425"/>
      <c r="GFP548" s="425"/>
      <c r="GFQ548" s="425"/>
      <c r="GFR548" s="425"/>
      <c r="GFS548" s="425"/>
      <c r="GFT548" s="425"/>
      <c r="GFU548" s="425"/>
      <c r="GFV548" s="425"/>
      <c r="GFW548" s="425"/>
      <c r="GFX548" s="425"/>
      <c r="GFY548" s="425"/>
      <c r="GFZ548" s="425"/>
      <c r="GGA548" s="425"/>
      <c r="GGB548" s="425"/>
      <c r="GGC548" s="425"/>
      <c r="GGD548" s="425"/>
      <c r="GGE548" s="425"/>
      <c r="GGF548" s="425"/>
      <c r="GGG548" s="425"/>
      <c r="GGH548" s="425"/>
      <c r="GGI548" s="425"/>
      <c r="GGJ548" s="425"/>
      <c r="GGK548" s="425"/>
      <c r="GGL548" s="425"/>
      <c r="GGM548" s="425"/>
      <c r="GGN548" s="425"/>
      <c r="GGO548" s="425"/>
      <c r="GGP548" s="425"/>
      <c r="GGQ548" s="425"/>
      <c r="GGR548" s="425"/>
      <c r="GGS548" s="425"/>
      <c r="GGT548" s="425"/>
      <c r="GGU548" s="425"/>
      <c r="GGV548" s="425"/>
      <c r="GGW548" s="425"/>
      <c r="GGX548" s="425"/>
      <c r="GGY548" s="425"/>
      <c r="GGZ548" s="425"/>
      <c r="GHA548" s="425"/>
      <c r="GHB548" s="425"/>
      <c r="GHC548" s="425"/>
      <c r="GHD548" s="425"/>
      <c r="GHE548" s="425"/>
      <c r="GHF548" s="425"/>
      <c r="GHG548" s="425"/>
      <c r="GHH548" s="425"/>
      <c r="GHI548" s="425"/>
      <c r="GHJ548" s="425"/>
      <c r="GHK548" s="425"/>
      <c r="GHL548" s="425"/>
      <c r="GHM548" s="425"/>
      <c r="GHN548" s="425"/>
      <c r="GHO548" s="425"/>
      <c r="GHP548" s="425"/>
      <c r="GHQ548" s="425"/>
      <c r="GHR548" s="425"/>
      <c r="GHS548" s="425"/>
      <c r="GHT548" s="425"/>
      <c r="GHU548" s="425"/>
      <c r="GHV548" s="425"/>
      <c r="GHW548" s="425"/>
      <c r="GHX548" s="425"/>
      <c r="GHY548" s="425"/>
      <c r="GHZ548" s="425"/>
      <c r="GIA548" s="425"/>
      <c r="GIB548" s="425"/>
      <c r="GIC548" s="425"/>
      <c r="GID548" s="425"/>
      <c r="GIE548" s="425"/>
      <c r="GIF548" s="425"/>
      <c r="GIG548" s="425"/>
      <c r="GIH548" s="425"/>
      <c r="GII548" s="425"/>
      <c r="GIJ548" s="425"/>
      <c r="GIK548" s="425"/>
      <c r="GIL548" s="425"/>
      <c r="GIM548" s="425"/>
      <c r="GIN548" s="425"/>
      <c r="GIO548" s="425"/>
      <c r="GIP548" s="425"/>
      <c r="GIQ548" s="425"/>
      <c r="GIR548" s="425"/>
      <c r="GIS548" s="425"/>
      <c r="GIT548" s="425"/>
      <c r="GIU548" s="425"/>
      <c r="GIV548" s="425"/>
      <c r="GIW548" s="425"/>
      <c r="GIX548" s="425"/>
      <c r="GIY548" s="425"/>
      <c r="GIZ548" s="425"/>
      <c r="GJA548" s="425"/>
      <c r="GJB548" s="425"/>
      <c r="GJC548" s="425"/>
      <c r="GJD548" s="425"/>
      <c r="GJE548" s="425"/>
      <c r="GJF548" s="425"/>
      <c r="GJG548" s="425"/>
      <c r="GJH548" s="425"/>
      <c r="GJI548" s="425"/>
      <c r="GJJ548" s="425"/>
      <c r="GJK548" s="425"/>
      <c r="GJL548" s="425"/>
      <c r="GJM548" s="425"/>
      <c r="GJN548" s="425"/>
      <c r="GJO548" s="425"/>
      <c r="GJP548" s="425"/>
      <c r="GJQ548" s="425"/>
      <c r="GJR548" s="425"/>
      <c r="GJS548" s="425"/>
      <c r="GJT548" s="425"/>
      <c r="GJU548" s="425"/>
      <c r="GJV548" s="425"/>
      <c r="GJW548" s="425"/>
      <c r="GJX548" s="425"/>
      <c r="GJY548" s="425"/>
      <c r="GJZ548" s="425"/>
      <c r="GKA548" s="425"/>
      <c r="GKB548" s="425"/>
      <c r="GKC548" s="425"/>
      <c r="GKD548" s="425"/>
      <c r="GKE548" s="425"/>
      <c r="GKF548" s="425"/>
      <c r="GKG548" s="425"/>
      <c r="GKH548" s="425"/>
      <c r="GKI548" s="425"/>
      <c r="GKJ548" s="425"/>
      <c r="GKK548" s="425"/>
      <c r="GKL548" s="425"/>
      <c r="GKM548" s="425"/>
      <c r="GKN548" s="425"/>
      <c r="GKO548" s="425"/>
      <c r="GKP548" s="425"/>
      <c r="GKQ548" s="425"/>
      <c r="GKR548" s="425"/>
      <c r="GKS548" s="425"/>
      <c r="GKT548" s="425"/>
      <c r="GKU548" s="425"/>
      <c r="GKV548" s="425"/>
      <c r="GKW548" s="425"/>
      <c r="GKX548" s="425"/>
      <c r="GKY548" s="425"/>
      <c r="GKZ548" s="425"/>
      <c r="GLA548" s="425"/>
      <c r="GLB548" s="425"/>
      <c r="GLC548" s="425"/>
      <c r="GLD548" s="425"/>
      <c r="GLE548" s="425"/>
      <c r="GLF548" s="425"/>
      <c r="GLG548" s="425"/>
      <c r="GLH548" s="425"/>
      <c r="GLI548" s="425"/>
      <c r="GLJ548" s="425"/>
      <c r="GLK548" s="425"/>
      <c r="GLL548" s="425"/>
      <c r="GLM548" s="425"/>
      <c r="GLN548" s="425"/>
      <c r="GLO548" s="425"/>
      <c r="GLP548" s="425"/>
      <c r="GLQ548" s="425"/>
      <c r="GLR548" s="425"/>
      <c r="GLS548" s="425"/>
      <c r="GLT548" s="425"/>
      <c r="GLU548" s="425"/>
      <c r="GLV548" s="425"/>
      <c r="GLW548" s="425"/>
      <c r="GLX548" s="425"/>
      <c r="GLY548" s="425"/>
      <c r="GLZ548" s="425"/>
      <c r="GMA548" s="425"/>
      <c r="GMB548" s="425"/>
      <c r="GMC548" s="425"/>
      <c r="GMD548" s="425"/>
      <c r="GME548" s="425"/>
      <c r="GMF548" s="425"/>
      <c r="GMG548" s="425"/>
      <c r="GMH548" s="425"/>
      <c r="GMI548" s="425"/>
      <c r="GMJ548" s="425"/>
      <c r="GMK548" s="425"/>
      <c r="GML548" s="425"/>
      <c r="GMM548" s="425"/>
      <c r="GMN548" s="425"/>
      <c r="GMO548" s="425"/>
      <c r="GMP548" s="425"/>
      <c r="GMQ548" s="425"/>
      <c r="GMR548" s="425"/>
      <c r="GMS548" s="425"/>
      <c r="GMT548" s="425"/>
      <c r="GMU548" s="425"/>
      <c r="GMV548" s="425"/>
      <c r="GMW548" s="425"/>
      <c r="GMX548" s="425"/>
      <c r="GMY548" s="425"/>
      <c r="GMZ548" s="425"/>
      <c r="GNA548" s="425"/>
      <c r="GNB548" s="425"/>
      <c r="GNC548" s="425"/>
      <c r="GND548" s="425"/>
      <c r="GNE548" s="425"/>
      <c r="GNF548" s="425"/>
      <c r="GNG548" s="425"/>
      <c r="GNH548" s="425"/>
      <c r="GNI548" s="425"/>
      <c r="GNJ548" s="425"/>
      <c r="GNK548" s="425"/>
      <c r="GNL548" s="425"/>
      <c r="GNM548" s="425"/>
      <c r="GNN548" s="425"/>
      <c r="GNO548" s="425"/>
      <c r="GNP548" s="425"/>
      <c r="GNQ548" s="425"/>
      <c r="GNR548" s="425"/>
      <c r="GNS548" s="425"/>
      <c r="GNT548" s="425"/>
      <c r="GNU548" s="425"/>
      <c r="GNV548" s="425"/>
      <c r="GNW548" s="425"/>
      <c r="GNX548" s="425"/>
      <c r="GNY548" s="425"/>
      <c r="GNZ548" s="425"/>
      <c r="GOA548" s="425"/>
      <c r="GOB548" s="425"/>
      <c r="GOC548" s="425"/>
      <c r="GOD548" s="425"/>
      <c r="GOE548" s="425"/>
      <c r="GOF548" s="425"/>
      <c r="GOG548" s="425"/>
      <c r="GOH548" s="425"/>
      <c r="GOI548" s="425"/>
      <c r="GOJ548" s="425"/>
      <c r="GOK548" s="425"/>
      <c r="GOL548" s="425"/>
      <c r="GOM548" s="425"/>
      <c r="GON548" s="425"/>
      <c r="GOO548" s="425"/>
      <c r="GOP548" s="425"/>
      <c r="GOQ548" s="425"/>
      <c r="GOR548" s="425"/>
      <c r="GOS548" s="425"/>
      <c r="GOT548" s="425"/>
      <c r="GOU548" s="425"/>
      <c r="GOV548" s="425"/>
      <c r="GOW548" s="425"/>
      <c r="GOX548" s="425"/>
      <c r="GOY548" s="425"/>
      <c r="GOZ548" s="425"/>
      <c r="GPA548" s="425"/>
      <c r="GPB548" s="425"/>
      <c r="GPC548" s="425"/>
      <c r="GPD548" s="425"/>
      <c r="GPE548" s="425"/>
      <c r="GPF548" s="425"/>
      <c r="GPG548" s="425"/>
      <c r="GPH548" s="425"/>
      <c r="GPI548" s="425"/>
      <c r="GPJ548" s="425"/>
      <c r="GPK548" s="425"/>
      <c r="GPL548" s="425"/>
      <c r="GPM548" s="425"/>
      <c r="GPN548" s="425"/>
      <c r="GPO548" s="425"/>
      <c r="GPP548" s="425"/>
      <c r="GPQ548" s="425"/>
      <c r="GPR548" s="425"/>
      <c r="GPS548" s="425"/>
      <c r="GPT548" s="425"/>
      <c r="GPU548" s="425"/>
      <c r="GPV548" s="425"/>
      <c r="GPW548" s="425"/>
      <c r="GPX548" s="425"/>
      <c r="GPY548" s="425"/>
      <c r="GPZ548" s="425"/>
      <c r="GQA548" s="425"/>
      <c r="GQB548" s="425"/>
      <c r="GQC548" s="425"/>
      <c r="GQD548" s="425"/>
      <c r="GQE548" s="425"/>
      <c r="GQF548" s="425"/>
      <c r="GQG548" s="425"/>
      <c r="GQH548" s="425"/>
      <c r="GQI548" s="425"/>
      <c r="GQJ548" s="425"/>
      <c r="GQK548" s="425"/>
      <c r="GQL548" s="425"/>
      <c r="GQM548" s="425"/>
      <c r="GQN548" s="425"/>
      <c r="GQO548" s="425"/>
      <c r="GQP548" s="425"/>
      <c r="GQQ548" s="425"/>
      <c r="GQR548" s="425"/>
      <c r="GQS548" s="425"/>
      <c r="GQT548" s="425"/>
      <c r="GQU548" s="425"/>
      <c r="GQV548" s="425"/>
      <c r="GQW548" s="425"/>
      <c r="GQX548" s="425"/>
      <c r="GQY548" s="425"/>
      <c r="GQZ548" s="425"/>
      <c r="GRA548" s="425"/>
      <c r="GRB548" s="425"/>
      <c r="GRC548" s="425"/>
      <c r="GRD548" s="425"/>
      <c r="GRE548" s="425"/>
      <c r="GRF548" s="425"/>
      <c r="GRG548" s="425"/>
      <c r="GRH548" s="425"/>
      <c r="GRI548" s="425"/>
      <c r="GRJ548" s="425"/>
      <c r="GRK548" s="425"/>
      <c r="GRL548" s="425"/>
      <c r="GRM548" s="425"/>
      <c r="GRN548" s="425"/>
      <c r="GRO548" s="425"/>
      <c r="GRP548" s="425"/>
      <c r="GRQ548" s="425"/>
      <c r="GRR548" s="425"/>
      <c r="GRS548" s="425"/>
      <c r="GRT548" s="425"/>
      <c r="GRU548" s="425"/>
      <c r="GRV548" s="425"/>
      <c r="GRW548" s="425"/>
      <c r="GRX548" s="425"/>
      <c r="GRY548" s="425"/>
      <c r="GRZ548" s="425"/>
      <c r="GSA548" s="425"/>
      <c r="GSB548" s="425"/>
      <c r="GSC548" s="425"/>
      <c r="GSD548" s="425"/>
      <c r="GSE548" s="425"/>
      <c r="GSF548" s="425"/>
      <c r="GSG548" s="425"/>
      <c r="GSH548" s="425"/>
      <c r="GSI548" s="425"/>
      <c r="GSJ548" s="425"/>
      <c r="GSK548" s="425"/>
      <c r="GSL548" s="425"/>
      <c r="GSM548" s="425"/>
      <c r="GSN548" s="425"/>
      <c r="GSO548" s="425"/>
      <c r="GSP548" s="425"/>
      <c r="GSQ548" s="425"/>
      <c r="GSR548" s="425"/>
      <c r="GSS548" s="425"/>
      <c r="GST548" s="425"/>
      <c r="GSU548" s="425"/>
      <c r="GSV548" s="425"/>
      <c r="GSW548" s="425"/>
      <c r="GSX548" s="425"/>
      <c r="GSY548" s="425"/>
      <c r="GSZ548" s="425"/>
      <c r="GTA548" s="425"/>
      <c r="GTB548" s="425"/>
      <c r="GTC548" s="425"/>
      <c r="GTD548" s="425"/>
      <c r="GTE548" s="425"/>
      <c r="GTF548" s="425"/>
      <c r="GTG548" s="425"/>
      <c r="GTH548" s="425"/>
      <c r="GTI548" s="425"/>
      <c r="GTJ548" s="425"/>
      <c r="GTK548" s="425"/>
      <c r="GTL548" s="425"/>
      <c r="GTM548" s="425"/>
      <c r="GTN548" s="425"/>
      <c r="GTO548" s="425"/>
      <c r="GTP548" s="425"/>
      <c r="GTQ548" s="425"/>
      <c r="GTR548" s="425"/>
      <c r="GTS548" s="425"/>
      <c r="GTT548" s="425"/>
      <c r="GTU548" s="425"/>
      <c r="GTV548" s="425"/>
      <c r="GTW548" s="425"/>
      <c r="GTX548" s="425"/>
      <c r="GTY548" s="425"/>
      <c r="GTZ548" s="425"/>
      <c r="GUA548" s="425"/>
      <c r="GUB548" s="425"/>
      <c r="GUC548" s="425"/>
      <c r="GUD548" s="425"/>
      <c r="GUE548" s="425"/>
      <c r="GUF548" s="425"/>
      <c r="GUG548" s="425"/>
      <c r="GUH548" s="425"/>
      <c r="GUI548" s="425"/>
      <c r="GUJ548" s="425"/>
      <c r="GUK548" s="425"/>
      <c r="GUL548" s="425"/>
      <c r="GUM548" s="425"/>
      <c r="GUN548" s="425"/>
      <c r="GUO548" s="425"/>
      <c r="GUP548" s="425"/>
      <c r="GUQ548" s="425"/>
      <c r="GUR548" s="425"/>
      <c r="GUS548" s="425"/>
      <c r="GUT548" s="425"/>
      <c r="GUU548" s="425"/>
      <c r="GUV548" s="425"/>
      <c r="GUW548" s="425"/>
      <c r="GUX548" s="425"/>
      <c r="GUY548" s="425"/>
      <c r="GUZ548" s="425"/>
      <c r="GVA548" s="425"/>
      <c r="GVB548" s="425"/>
      <c r="GVC548" s="425"/>
      <c r="GVD548" s="425"/>
      <c r="GVE548" s="425"/>
      <c r="GVF548" s="425"/>
      <c r="GVG548" s="425"/>
      <c r="GVH548" s="425"/>
      <c r="GVI548" s="425"/>
      <c r="GVJ548" s="425"/>
      <c r="GVK548" s="425"/>
      <c r="GVL548" s="425"/>
      <c r="GVM548" s="425"/>
      <c r="GVN548" s="425"/>
      <c r="GVO548" s="425"/>
      <c r="GVP548" s="425"/>
      <c r="GVQ548" s="425"/>
      <c r="GVR548" s="425"/>
      <c r="GVS548" s="425"/>
      <c r="GVT548" s="425"/>
      <c r="GVU548" s="425"/>
      <c r="GVV548" s="425"/>
      <c r="GVW548" s="425"/>
      <c r="GVX548" s="425"/>
      <c r="GVY548" s="425"/>
      <c r="GVZ548" s="425"/>
      <c r="GWA548" s="425"/>
      <c r="GWB548" s="425"/>
      <c r="GWC548" s="425"/>
      <c r="GWD548" s="425"/>
      <c r="GWE548" s="425"/>
      <c r="GWF548" s="425"/>
      <c r="GWG548" s="425"/>
      <c r="GWH548" s="425"/>
      <c r="GWI548" s="425"/>
      <c r="GWJ548" s="425"/>
      <c r="GWK548" s="425"/>
      <c r="GWL548" s="425"/>
      <c r="GWM548" s="425"/>
      <c r="GWN548" s="425"/>
      <c r="GWO548" s="425"/>
      <c r="GWP548" s="425"/>
      <c r="GWQ548" s="425"/>
      <c r="GWR548" s="425"/>
      <c r="GWS548" s="425"/>
      <c r="GWT548" s="425"/>
      <c r="GWU548" s="425"/>
      <c r="GWV548" s="425"/>
      <c r="GWW548" s="425"/>
      <c r="GWX548" s="425"/>
      <c r="GWY548" s="425"/>
      <c r="GWZ548" s="425"/>
      <c r="GXA548" s="425"/>
      <c r="GXB548" s="425"/>
      <c r="GXC548" s="425"/>
      <c r="GXD548" s="425"/>
      <c r="GXE548" s="425"/>
      <c r="GXF548" s="425"/>
      <c r="GXG548" s="425"/>
      <c r="GXH548" s="425"/>
      <c r="GXI548" s="425"/>
      <c r="GXJ548" s="425"/>
      <c r="GXK548" s="425"/>
      <c r="GXL548" s="425"/>
      <c r="GXM548" s="425"/>
      <c r="GXN548" s="425"/>
      <c r="GXO548" s="425"/>
      <c r="GXP548" s="425"/>
      <c r="GXQ548" s="425"/>
      <c r="GXR548" s="425"/>
      <c r="GXS548" s="425"/>
      <c r="GXT548" s="425"/>
      <c r="GXU548" s="425"/>
      <c r="GXV548" s="425"/>
      <c r="GXW548" s="425"/>
      <c r="GXX548" s="425"/>
      <c r="GXY548" s="425"/>
      <c r="GXZ548" s="425"/>
      <c r="GYA548" s="425"/>
      <c r="GYB548" s="425"/>
      <c r="GYC548" s="425"/>
      <c r="GYD548" s="425"/>
      <c r="GYE548" s="425"/>
      <c r="GYF548" s="425"/>
      <c r="GYG548" s="425"/>
      <c r="GYH548" s="425"/>
      <c r="GYI548" s="425"/>
      <c r="GYJ548" s="425"/>
      <c r="GYK548" s="425"/>
      <c r="GYL548" s="425"/>
      <c r="GYM548" s="425"/>
      <c r="GYN548" s="425"/>
      <c r="GYO548" s="425"/>
      <c r="GYP548" s="425"/>
      <c r="GYQ548" s="425"/>
      <c r="GYR548" s="425"/>
      <c r="GYS548" s="425"/>
      <c r="GYT548" s="425"/>
      <c r="GYU548" s="425"/>
      <c r="GYV548" s="425"/>
      <c r="GYW548" s="425"/>
      <c r="GYX548" s="425"/>
      <c r="GYY548" s="425"/>
      <c r="GYZ548" s="425"/>
      <c r="GZA548" s="425"/>
      <c r="GZB548" s="425"/>
      <c r="GZC548" s="425"/>
      <c r="GZD548" s="425"/>
      <c r="GZE548" s="425"/>
      <c r="GZF548" s="425"/>
      <c r="GZG548" s="425"/>
      <c r="GZH548" s="425"/>
      <c r="GZI548" s="425"/>
      <c r="GZJ548" s="425"/>
      <c r="GZK548" s="425"/>
      <c r="GZL548" s="425"/>
      <c r="GZM548" s="425"/>
      <c r="GZN548" s="425"/>
      <c r="GZO548" s="425"/>
      <c r="GZP548" s="425"/>
      <c r="GZQ548" s="425"/>
      <c r="GZR548" s="425"/>
      <c r="GZS548" s="425"/>
      <c r="GZT548" s="425"/>
      <c r="GZU548" s="425"/>
      <c r="GZV548" s="425"/>
      <c r="GZW548" s="425"/>
      <c r="GZX548" s="425"/>
      <c r="GZY548" s="425"/>
      <c r="GZZ548" s="425"/>
      <c r="HAA548" s="425"/>
      <c r="HAB548" s="425"/>
      <c r="HAC548" s="425"/>
      <c r="HAD548" s="425"/>
      <c r="HAE548" s="425"/>
      <c r="HAF548" s="425"/>
      <c r="HAG548" s="425"/>
      <c r="HAH548" s="425"/>
      <c r="HAI548" s="425"/>
      <c r="HAJ548" s="425"/>
      <c r="HAK548" s="425"/>
      <c r="HAL548" s="425"/>
      <c r="HAM548" s="425"/>
      <c r="HAN548" s="425"/>
      <c r="HAO548" s="425"/>
      <c r="HAP548" s="425"/>
      <c r="HAQ548" s="425"/>
      <c r="HAR548" s="425"/>
      <c r="HAS548" s="425"/>
      <c r="HAT548" s="425"/>
      <c r="HAU548" s="425"/>
      <c r="HAV548" s="425"/>
      <c r="HAW548" s="425"/>
      <c r="HAX548" s="425"/>
      <c r="HAY548" s="425"/>
      <c r="HAZ548" s="425"/>
      <c r="HBA548" s="425"/>
      <c r="HBB548" s="425"/>
      <c r="HBC548" s="425"/>
      <c r="HBD548" s="425"/>
      <c r="HBE548" s="425"/>
      <c r="HBF548" s="425"/>
      <c r="HBG548" s="425"/>
      <c r="HBH548" s="425"/>
      <c r="HBI548" s="425"/>
      <c r="HBJ548" s="425"/>
      <c r="HBK548" s="425"/>
      <c r="HBL548" s="425"/>
      <c r="HBM548" s="425"/>
      <c r="HBN548" s="425"/>
      <c r="HBO548" s="425"/>
      <c r="HBP548" s="425"/>
      <c r="HBQ548" s="425"/>
      <c r="HBR548" s="425"/>
      <c r="HBS548" s="425"/>
      <c r="HBT548" s="425"/>
      <c r="HBU548" s="425"/>
      <c r="HBV548" s="425"/>
      <c r="HBW548" s="425"/>
      <c r="HBX548" s="425"/>
      <c r="HBY548" s="425"/>
      <c r="HBZ548" s="425"/>
      <c r="HCA548" s="425"/>
      <c r="HCB548" s="425"/>
      <c r="HCC548" s="425"/>
      <c r="HCD548" s="425"/>
      <c r="HCE548" s="425"/>
      <c r="HCF548" s="425"/>
      <c r="HCG548" s="425"/>
      <c r="HCH548" s="425"/>
      <c r="HCI548" s="425"/>
      <c r="HCJ548" s="425"/>
      <c r="HCK548" s="425"/>
      <c r="HCL548" s="425"/>
      <c r="HCM548" s="425"/>
      <c r="HCN548" s="425"/>
      <c r="HCO548" s="425"/>
      <c r="HCP548" s="425"/>
      <c r="HCQ548" s="425"/>
      <c r="HCR548" s="425"/>
      <c r="HCS548" s="425"/>
      <c r="HCT548" s="425"/>
      <c r="HCU548" s="425"/>
      <c r="HCV548" s="425"/>
      <c r="HCW548" s="425"/>
      <c r="HCX548" s="425"/>
      <c r="HCY548" s="425"/>
      <c r="HCZ548" s="425"/>
      <c r="HDA548" s="425"/>
      <c r="HDB548" s="425"/>
      <c r="HDC548" s="425"/>
      <c r="HDD548" s="425"/>
      <c r="HDE548" s="425"/>
      <c r="HDF548" s="425"/>
      <c r="HDG548" s="425"/>
      <c r="HDH548" s="425"/>
      <c r="HDI548" s="425"/>
      <c r="HDJ548" s="425"/>
      <c r="HDK548" s="425"/>
      <c r="HDL548" s="425"/>
      <c r="HDM548" s="425"/>
      <c r="HDN548" s="425"/>
      <c r="HDO548" s="425"/>
      <c r="HDP548" s="425"/>
      <c r="HDQ548" s="425"/>
      <c r="HDR548" s="425"/>
      <c r="HDS548" s="425"/>
      <c r="HDT548" s="425"/>
      <c r="HDU548" s="425"/>
      <c r="HDV548" s="425"/>
      <c r="HDW548" s="425"/>
      <c r="HDX548" s="425"/>
      <c r="HDY548" s="425"/>
      <c r="HDZ548" s="425"/>
      <c r="HEA548" s="425"/>
      <c r="HEB548" s="425"/>
      <c r="HEC548" s="425"/>
      <c r="HED548" s="425"/>
      <c r="HEE548" s="425"/>
      <c r="HEF548" s="425"/>
      <c r="HEG548" s="425"/>
      <c r="HEH548" s="425"/>
      <c r="HEI548" s="425"/>
      <c r="HEJ548" s="425"/>
      <c r="HEK548" s="425"/>
      <c r="HEL548" s="425"/>
      <c r="HEM548" s="425"/>
      <c r="HEN548" s="425"/>
      <c r="HEO548" s="425"/>
      <c r="HEP548" s="425"/>
      <c r="HEQ548" s="425"/>
      <c r="HER548" s="425"/>
      <c r="HES548" s="425"/>
      <c r="HET548" s="425"/>
      <c r="HEU548" s="425"/>
      <c r="HEV548" s="425"/>
      <c r="HEW548" s="425"/>
      <c r="HEX548" s="425"/>
      <c r="HEY548" s="425"/>
      <c r="HEZ548" s="425"/>
      <c r="HFA548" s="425"/>
      <c r="HFB548" s="425"/>
      <c r="HFC548" s="425"/>
      <c r="HFD548" s="425"/>
      <c r="HFE548" s="425"/>
      <c r="HFF548" s="425"/>
      <c r="HFG548" s="425"/>
      <c r="HFH548" s="425"/>
      <c r="HFI548" s="425"/>
      <c r="HFJ548" s="425"/>
      <c r="HFK548" s="425"/>
      <c r="HFL548" s="425"/>
      <c r="HFM548" s="425"/>
      <c r="HFN548" s="425"/>
      <c r="HFO548" s="425"/>
      <c r="HFP548" s="425"/>
      <c r="HFQ548" s="425"/>
      <c r="HFR548" s="425"/>
      <c r="HFS548" s="425"/>
      <c r="HFT548" s="425"/>
      <c r="HFU548" s="425"/>
      <c r="HFV548" s="425"/>
      <c r="HFW548" s="425"/>
      <c r="HFX548" s="425"/>
      <c r="HFY548" s="425"/>
      <c r="HFZ548" s="425"/>
      <c r="HGA548" s="425"/>
      <c r="HGB548" s="425"/>
      <c r="HGC548" s="425"/>
      <c r="HGD548" s="425"/>
      <c r="HGE548" s="425"/>
      <c r="HGF548" s="425"/>
      <c r="HGG548" s="425"/>
      <c r="HGH548" s="425"/>
      <c r="HGI548" s="425"/>
      <c r="HGJ548" s="425"/>
      <c r="HGK548" s="425"/>
      <c r="HGL548" s="425"/>
      <c r="HGM548" s="425"/>
      <c r="HGN548" s="425"/>
      <c r="HGO548" s="425"/>
      <c r="HGP548" s="425"/>
      <c r="HGQ548" s="425"/>
      <c r="HGR548" s="425"/>
      <c r="HGS548" s="425"/>
      <c r="HGT548" s="425"/>
      <c r="HGU548" s="425"/>
      <c r="HGV548" s="425"/>
      <c r="HGW548" s="425"/>
      <c r="HGX548" s="425"/>
      <c r="HGY548" s="425"/>
      <c r="HGZ548" s="425"/>
      <c r="HHA548" s="425"/>
      <c r="HHB548" s="425"/>
      <c r="HHC548" s="425"/>
      <c r="HHD548" s="425"/>
      <c r="HHE548" s="425"/>
      <c r="HHF548" s="425"/>
      <c r="HHG548" s="425"/>
      <c r="HHH548" s="425"/>
      <c r="HHI548" s="425"/>
      <c r="HHJ548" s="425"/>
      <c r="HHK548" s="425"/>
      <c r="HHL548" s="425"/>
      <c r="HHM548" s="425"/>
      <c r="HHN548" s="425"/>
      <c r="HHO548" s="425"/>
      <c r="HHP548" s="425"/>
      <c r="HHQ548" s="425"/>
      <c r="HHR548" s="425"/>
      <c r="HHS548" s="425"/>
      <c r="HHT548" s="425"/>
      <c r="HHU548" s="425"/>
      <c r="HHV548" s="425"/>
      <c r="HHW548" s="425"/>
      <c r="HHX548" s="425"/>
      <c r="HHY548" s="425"/>
      <c r="HHZ548" s="425"/>
      <c r="HIA548" s="425"/>
      <c r="HIB548" s="425"/>
      <c r="HIC548" s="425"/>
      <c r="HID548" s="425"/>
      <c r="HIE548" s="425"/>
      <c r="HIF548" s="425"/>
      <c r="HIG548" s="425"/>
      <c r="HIH548" s="425"/>
      <c r="HII548" s="425"/>
      <c r="HIJ548" s="425"/>
      <c r="HIK548" s="425"/>
      <c r="HIL548" s="425"/>
      <c r="HIM548" s="425"/>
      <c r="HIN548" s="425"/>
      <c r="HIO548" s="425"/>
      <c r="HIP548" s="425"/>
      <c r="HIQ548" s="425"/>
      <c r="HIR548" s="425"/>
      <c r="HIS548" s="425"/>
      <c r="HIT548" s="425"/>
      <c r="HIU548" s="425"/>
      <c r="HIV548" s="425"/>
      <c r="HIW548" s="425"/>
      <c r="HIX548" s="425"/>
      <c r="HIY548" s="425"/>
      <c r="HIZ548" s="425"/>
      <c r="HJA548" s="425"/>
      <c r="HJB548" s="425"/>
      <c r="HJC548" s="425"/>
      <c r="HJD548" s="425"/>
      <c r="HJE548" s="425"/>
      <c r="HJF548" s="425"/>
      <c r="HJG548" s="425"/>
      <c r="HJH548" s="425"/>
      <c r="HJI548" s="425"/>
      <c r="HJJ548" s="425"/>
      <c r="HJK548" s="425"/>
      <c r="HJL548" s="425"/>
      <c r="HJM548" s="425"/>
      <c r="HJN548" s="425"/>
      <c r="HJO548" s="425"/>
      <c r="HJP548" s="425"/>
      <c r="HJQ548" s="425"/>
      <c r="HJR548" s="425"/>
      <c r="HJS548" s="425"/>
      <c r="HJT548" s="425"/>
      <c r="HJU548" s="425"/>
      <c r="HJV548" s="425"/>
      <c r="HJW548" s="425"/>
      <c r="HJX548" s="425"/>
      <c r="HJY548" s="425"/>
      <c r="HJZ548" s="425"/>
      <c r="HKA548" s="425"/>
      <c r="HKB548" s="425"/>
      <c r="HKC548" s="425"/>
      <c r="HKD548" s="425"/>
      <c r="HKE548" s="425"/>
      <c r="HKF548" s="425"/>
      <c r="HKG548" s="425"/>
      <c r="HKH548" s="425"/>
      <c r="HKI548" s="425"/>
      <c r="HKJ548" s="425"/>
      <c r="HKK548" s="425"/>
      <c r="HKL548" s="425"/>
      <c r="HKM548" s="425"/>
      <c r="HKN548" s="425"/>
      <c r="HKO548" s="425"/>
      <c r="HKP548" s="425"/>
      <c r="HKQ548" s="425"/>
      <c r="HKR548" s="425"/>
      <c r="HKS548" s="425"/>
      <c r="HKT548" s="425"/>
      <c r="HKU548" s="425"/>
      <c r="HKV548" s="425"/>
      <c r="HKW548" s="425"/>
      <c r="HKX548" s="425"/>
      <c r="HKY548" s="425"/>
      <c r="HKZ548" s="425"/>
      <c r="HLA548" s="425"/>
      <c r="HLB548" s="425"/>
      <c r="HLC548" s="425"/>
      <c r="HLD548" s="425"/>
      <c r="HLE548" s="425"/>
      <c r="HLF548" s="425"/>
      <c r="HLG548" s="425"/>
      <c r="HLH548" s="425"/>
      <c r="HLI548" s="425"/>
      <c r="HLJ548" s="425"/>
      <c r="HLK548" s="425"/>
      <c r="HLL548" s="425"/>
      <c r="HLM548" s="425"/>
      <c r="HLN548" s="425"/>
      <c r="HLO548" s="425"/>
      <c r="HLP548" s="425"/>
      <c r="HLQ548" s="425"/>
      <c r="HLR548" s="425"/>
      <c r="HLS548" s="425"/>
      <c r="HLT548" s="425"/>
      <c r="HLU548" s="425"/>
      <c r="HLV548" s="425"/>
      <c r="HLW548" s="425"/>
      <c r="HLX548" s="425"/>
      <c r="HLY548" s="425"/>
      <c r="HLZ548" s="425"/>
      <c r="HMA548" s="425"/>
      <c r="HMB548" s="425"/>
      <c r="HMC548" s="425"/>
      <c r="HMD548" s="425"/>
      <c r="HME548" s="425"/>
      <c r="HMF548" s="425"/>
      <c r="HMG548" s="425"/>
      <c r="HMH548" s="425"/>
      <c r="HMI548" s="425"/>
      <c r="HMJ548" s="425"/>
      <c r="HMK548" s="425"/>
      <c r="HML548" s="425"/>
      <c r="HMM548" s="425"/>
      <c r="HMN548" s="425"/>
      <c r="HMO548" s="425"/>
      <c r="HMP548" s="425"/>
      <c r="HMQ548" s="425"/>
      <c r="HMR548" s="425"/>
      <c r="HMS548" s="425"/>
      <c r="HMT548" s="425"/>
      <c r="HMU548" s="425"/>
      <c r="HMV548" s="425"/>
      <c r="HMW548" s="425"/>
      <c r="HMX548" s="425"/>
      <c r="HMY548" s="425"/>
      <c r="HMZ548" s="425"/>
      <c r="HNA548" s="425"/>
      <c r="HNB548" s="425"/>
      <c r="HNC548" s="425"/>
      <c r="HND548" s="425"/>
      <c r="HNE548" s="425"/>
      <c r="HNF548" s="425"/>
      <c r="HNG548" s="425"/>
      <c r="HNH548" s="425"/>
      <c r="HNI548" s="425"/>
      <c r="HNJ548" s="425"/>
      <c r="HNK548" s="425"/>
      <c r="HNL548" s="425"/>
      <c r="HNM548" s="425"/>
      <c r="HNN548" s="425"/>
      <c r="HNO548" s="425"/>
      <c r="HNP548" s="425"/>
      <c r="HNQ548" s="425"/>
      <c r="HNR548" s="425"/>
      <c r="HNS548" s="425"/>
      <c r="HNT548" s="425"/>
      <c r="HNU548" s="425"/>
      <c r="HNV548" s="425"/>
      <c r="HNW548" s="425"/>
      <c r="HNX548" s="425"/>
      <c r="HNY548" s="425"/>
      <c r="HNZ548" s="425"/>
      <c r="HOA548" s="425"/>
      <c r="HOB548" s="425"/>
      <c r="HOC548" s="425"/>
      <c r="HOD548" s="425"/>
      <c r="HOE548" s="425"/>
      <c r="HOF548" s="425"/>
      <c r="HOG548" s="425"/>
      <c r="HOH548" s="425"/>
      <c r="HOI548" s="425"/>
      <c r="HOJ548" s="425"/>
      <c r="HOK548" s="425"/>
      <c r="HOL548" s="425"/>
      <c r="HOM548" s="425"/>
      <c r="HON548" s="425"/>
      <c r="HOO548" s="425"/>
      <c r="HOP548" s="425"/>
      <c r="HOQ548" s="425"/>
      <c r="HOR548" s="425"/>
      <c r="HOS548" s="425"/>
      <c r="HOT548" s="425"/>
      <c r="HOU548" s="425"/>
      <c r="HOV548" s="425"/>
      <c r="HOW548" s="425"/>
      <c r="HOX548" s="425"/>
      <c r="HOY548" s="425"/>
      <c r="HOZ548" s="425"/>
      <c r="HPA548" s="425"/>
      <c r="HPB548" s="425"/>
      <c r="HPC548" s="425"/>
      <c r="HPD548" s="425"/>
      <c r="HPE548" s="425"/>
      <c r="HPF548" s="425"/>
      <c r="HPG548" s="425"/>
      <c r="HPH548" s="425"/>
      <c r="HPI548" s="425"/>
      <c r="HPJ548" s="425"/>
      <c r="HPK548" s="425"/>
      <c r="HPL548" s="425"/>
      <c r="HPM548" s="425"/>
      <c r="HPN548" s="425"/>
      <c r="HPO548" s="425"/>
      <c r="HPP548" s="425"/>
      <c r="HPQ548" s="425"/>
      <c r="HPR548" s="425"/>
      <c r="HPS548" s="425"/>
      <c r="HPT548" s="425"/>
      <c r="HPU548" s="425"/>
      <c r="HPV548" s="425"/>
      <c r="HPW548" s="425"/>
      <c r="HPX548" s="425"/>
      <c r="HPY548" s="425"/>
      <c r="HPZ548" s="425"/>
      <c r="HQA548" s="425"/>
      <c r="HQB548" s="425"/>
      <c r="HQC548" s="425"/>
      <c r="HQD548" s="425"/>
      <c r="HQE548" s="425"/>
      <c r="HQF548" s="425"/>
      <c r="HQG548" s="425"/>
      <c r="HQH548" s="425"/>
      <c r="HQI548" s="425"/>
      <c r="HQJ548" s="425"/>
      <c r="HQK548" s="425"/>
      <c r="HQL548" s="425"/>
      <c r="HQM548" s="425"/>
      <c r="HQN548" s="425"/>
      <c r="HQO548" s="425"/>
      <c r="HQP548" s="425"/>
      <c r="HQQ548" s="425"/>
      <c r="HQR548" s="425"/>
      <c r="HQS548" s="425"/>
      <c r="HQT548" s="425"/>
      <c r="HQU548" s="425"/>
      <c r="HQV548" s="425"/>
      <c r="HQW548" s="425"/>
      <c r="HQX548" s="425"/>
      <c r="HQY548" s="425"/>
      <c r="HQZ548" s="425"/>
      <c r="HRA548" s="425"/>
      <c r="HRB548" s="425"/>
      <c r="HRC548" s="425"/>
      <c r="HRD548" s="425"/>
      <c r="HRE548" s="425"/>
      <c r="HRF548" s="425"/>
      <c r="HRG548" s="425"/>
      <c r="HRH548" s="425"/>
      <c r="HRI548" s="425"/>
      <c r="HRJ548" s="425"/>
      <c r="HRK548" s="425"/>
      <c r="HRL548" s="425"/>
      <c r="HRM548" s="425"/>
      <c r="HRN548" s="425"/>
      <c r="HRO548" s="425"/>
      <c r="HRP548" s="425"/>
      <c r="HRQ548" s="425"/>
      <c r="HRR548" s="425"/>
      <c r="HRS548" s="425"/>
      <c r="HRT548" s="425"/>
      <c r="HRU548" s="425"/>
      <c r="HRV548" s="425"/>
      <c r="HRW548" s="425"/>
      <c r="HRX548" s="425"/>
      <c r="HRY548" s="425"/>
      <c r="HRZ548" s="425"/>
      <c r="HSA548" s="425"/>
      <c r="HSB548" s="425"/>
      <c r="HSC548" s="425"/>
      <c r="HSD548" s="425"/>
      <c r="HSE548" s="425"/>
      <c r="HSF548" s="425"/>
      <c r="HSG548" s="425"/>
      <c r="HSH548" s="425"/>
      <c r="HSI548" s="425"/>
      <c r="HSJ548" s="425"/>
      <c r="HSK548" s="425"/>
      <c r="HSL548" s="425"/>
      <c r="HSM548" s="425"/>
      <c r="HSN548" s="425"/>
      <c r="HSO548" s="425"/>
      <c r="HSP548" s="425"/>
      <c r="HSQ548" s="425"/>
      <c r="HSR548" s="425"/>
      <c r="HSS548" s="425"/>
      <c r="HST548" s="425"/>
      <c r="HSU548" s="425"/>
      <c r="HSV548" s="425"/>
      <c r="HSW548" s="425"/>
      <c r="HSX548" s="425"/>
      <c r="HSY548" s="425"/>
      <c r="HSZ548" s="425"/>
      <c r="HTA548" s="425"/>
      <c r="HTB548" s="425"/>
      <c r="HTC548" s="425"/>
      <c r="HTD548" s="425"/>
      <c r="HTE548" s="425"/>
      <c r="HTF548" s="425"/>
      <c r="HTG548" s="425"/>
      <c r="HTH548" s="425"/>
      <c r="HTI548" s="425"/>
      <c r="HTJ548" s="425"/>
      <c r="HTK548" s="425"/>
      <c r="HTL548" s="425"/>
      <c r="HTM548" s="425"/>
      <c r="HTN548" s="425"/>
      <c r="HTO548" s="425"/>
      <c r="HTP548" s="425"/>
      <c r="HTQ548" s="425"/>
      <c r="HTR548" s="425"/>
      <c r="HTS548" s="425"/>
      <c r="HTT548" s="425"/>
      <c r="HTU548" s="425"/>
      <c r="HTV548" s="425"/>
      <c r="HTW548" s="425"/>
      <c r="HTX548" s="425"/>
      <c r="HTY548" s="425"/>
      <c r="HTZ548" s="425"/>
      <c r="HUA548" s="425"/>
      <c r="HUB548" s="425"/>
      <c r="HUC548" s="425"/>
      <c r="HUD548" s="425"/>
      <c r="HUE548" s="425"/>
      <c r="HUF548" s="425"/>
      <c r="HUG548" s="425"/>
      <c r="HUH548" s="425"/>
      <c r="HUI548" s="425"/>
      <c r="HUJ548" s="425"/>
      <c r="HUK548" s="425"/>
      <c r="HUL548" s="425"/>
      <c r="HUM548" s="425"/>
      <c r="HUN548" s="425"/>
      <c r="HUO548" s="425"/>
      <c r="HUP548" s="425"/>
      <c r="HUQ548" s="425"/>
      <c r="HUR548" s="425"/>
      <c r="HUS548" s="425"/>
      <c r="HUT548" s="425"/>
      <c r="HUU548" s="425"/>
      <c r="HUV548" s="425"/>
      <c r="HUW548" s="425"/>
      <c r="HUX548" s="425"/>
      <c r="HUY548" s="425"/>
      <c r="HUZ548" s="425"/>
      <c r="HVA548" s="425"/>
      <c r="HVB548" s="425"/>
      <c r="HVC548" s="425"/>
      <c r="HVD548" s="425"/>
      <c r="HVE548" s="425"/>
      <c r="HVF548" s="425"/>
      <c r="HVG548" s="425"/>
      <c r="HVH548" s="425"/>
      <c r="HVI548" s="425"/>
      <c r="HVJ548" s="425"/>
      <c r="HVK548" s="425"/>
      <c r="HVL548" s="425"/>
      <c r="HVM548" s="425"/>
      <c r="HVN548" s="425"/>
      <c r="HVO548" s="425"/>
      <c r="HVP548" s="425"/>
      <c r="HVQ548" s="425"/>
      <c r="HVR548" s="425"/>
      <c r="HVS548" s="425"/>
      <c r="HVT548" s="425"/>
      <c r="HVU548" s="425"/>
      <c r="HVV548" s="425"/>
      <c r="HVW548" s="425"/>
      <c r="HVX548" s="425"/>
      <c r="HVY548" s="425"/>
      <c r="HVZ548" s="425"/>
      <c r="HWA548" s="425"/>
      <c r="HWB548" s="425"/>
      <c r="HWC548" s="425"/>
      <c r="HWD548" s="425"/>
      <c r="HWE548" s="425"/>
      <c r="HWF548" s="425"/>
      <c r="HWG548" s="425"/>
      <c r="HWH548" s="425"/>
      <c r="HWI548" s="425"/>
      <c r="HWJ548" s="425"/>
      <c r="HWK548" s="425"/>
      <c r="HWL548" s="425"/>
      <c r="HWM548" s="425"/>
      <c r="HWN548" s="425"/>
      <c r="HWO548" s="425"/>
      <c r="HWP548" s="425"/>
      <c r="HWQ548" s="425"/>
      <c r="HWR548" s="425"/>
      <c r="HWS548" s="425"/>
      <c r="HWT548" s="425"/>
      <c r="HWU548" s="425"/>
      <c r="HWV548" s="425"/>
      <c r="HWW548" s="425"/>
      <c r="HWX548" s="425"/>
      <c r="HWY548" s="425"/>
      <c r="HWZ548" s="425"/>
      <c r="HXA548" s="425"/>
      <c r="HXB548" s="425"/>
      <c r="HXC548" s="425"/>
      <c r="HXD548" s="425"/>
      <c r="HXE548" s="425"/>
      <c r="HXF548" s="425"/>
      <c r="HXG548" s="425"/>
      <c r="HXH548" s="425"/>
      <c r="HXI548" s="425"/>
      <c r="HXJ548" s="425"/>
      <c r="HXK548" s="425"/>
      <c r="HXL548" s="425"/>
      <c r="HXM548" s="425"/>
      <c r="HXN548" s="425"/>
      <c r="HXO548" s="425"/>
      <c r="HXP548" s="425"/>
      <c r="HXQ548" s="425"/>
      <c r="HXR548" s="425"/>
      <c r="HXS548" s="425"/>
      <c r="HXT548" s="425"/>
      <c r="HXU548" s="425"/>
      <c r="HXV548" s="425"/>
      <c r="HXW548" s="425"/>
      <c r="HXX548" s="425"/>
      <c r="HXY548" s="425"/>
      <c r="HXZ548" s="425"/>
      <c r="HYA548" s="425"/>
      <c r="HYB548" s="425"/>
      <c r="HYC548" s="425"/>
      <c r="HYD548" s="425"/>
      <c r="HYE548" s="425"/>
      <c r="HYF548" s="425"/>
      <c r="HYG548" s="425"/>
      <c r="HYH548" s="425"/>
      <c r="HYI548" s="425"/>
      <c r="HYJ548" s="425"/>
      <c r="HYK548" s="425"/>
      <c r="HYL548" s="425"/>
      <c r="HYM548" s="425"/>
      <c r="HYN548" s="425"/>
      <c r="HYO548" s="425"/>
      <c r="HYP548" s="425"/>
      <c r="HYQ548" s="425"/>
      <c r="HYR548" s="425"/>
      <c r="HYS548" s="425"/>
      <c r="HYT548" s="425"/>
      <c r="HYU548" s="425"/>
      <c r="HYV548" s="425"/>
      <c r="HYW548" s="425"/>
      <c r="HYX548" s="425"/>
      <c r="HYY548" s="425"/>
      <c r="HYZ548" s="425"/>
      <c r="HZA548" s="425"/>
      <c r="HZB548" s="425"/>
      <c r="HZC548" s="425"/>
      <c r="HZD548" s="425"/>
      <c r="HZE548" s="425"/>
      <c r="HZF548" s="425"/>
      <c r="HZG548" s="425"/>
      <c r="HZH548" s="425"/>
      <c r="HZI548" s="425"/>
      <c r="HZJ548" s="425"/>
      <c r="HZK548" s="425"/>
      <c r="HZL548" s="425"/>
      <c r="HZM548" s="425"/>
      <c r="HZN548" s="425"/>
      <c r="HZO548" s="425"/>
      <c r="HZP548" s="425"/>
      <c r="HZQ548" s="425"/>
      <c r="HZR548" s="425"/>
      <c r="HZS548" s="425"/>
      <c r="HZT548" s="425"/>
      <c r="HZU548" s="425"/>
      <c r="HZV548" s="425"/>
      <c r="HZW548" s="425"/>
      <c r="HZX548" s="425"/>
      <c r="HZY548" s="425"/>
      <c r="HZZ548" s="425"/>
      <c r="IAA548" s="425"/>
      <c r="IAB548" s="425"/>
      <c r="IAC548" s="425"/>
      <c r="IAD548" s="425"/>
      <c r="IAE548" s="425"/>
      <c r="IAF548" s="425"/>
      <c r="IAG548" s="425"/>
      <c r="IAH548" s="425"/>
      <c r="IAI548" s="425"/>
      <c r="IAJ548" s="425"/>
      <c r="IAK548" s="425"/>
      <c r="IAL548" s="425"/>
      <c r="IAM548" s="425"/>
      <c r="IAN548" s="425"/>
      <c r="IAO548" s="425"/>
      <c r="IAP548" s="425"/>
      <c r="IAQ548" s="425"/>
      <c r="IAR548" s="425"/>
      <c r="IAS548" s="425"/>
      <c r="IAT548" s="425"/>
      <c r="IAU548" s="425"/>
      <c r="IAV548" s="425"/>
      <c r="IAW548" s="425"/>
      <c r="IAX548" s="425"/>
      <c r="IAY548" s="425"/>
      <c r="IAZ548" s="425"/>
      <c r="IBA548" s="425"/>
      <c r="IBB548" s="425"/>
      <c r="IBC548" s="425"/>
      <c r="IBD548" s="425"/>
      <c r="IBE548" s="425"/>
      <c r="IBF548" s="425"/>
      <c r="IBG548" s="425"/>
      <c r="IBH548" s="425"/>
      <c r="IBI548" s="425"/>
      <c r="IBJ548" s="425"/>
      <c r="IBK548" s="425"/>
      <c r="IBL548" s="425"/>
      <c r="IBM548" s="425"/>
      <c r="IBN548" s="425"/>
      <c r="IBO548" s="425"/>
      <c r="IBP548" s="425"/>
      <c r="IBQ548" s="425"/>
      <c r="IBR548" s="425"/>
      <c r="IBS548" s="425"/>
      <c r="IBT548" s="425"/>
      <c r="IBU548" s="425"/>
      <c r="IBV548" s="425"/>
      <c r="IBW548" s="425"/>
      <c r="IBX548" s="425"/>
      <c r="IBY548" s="425"/>
      <c r="IBZ548" s="425"/>
      <c r="ICA548" s="425"/>
      <c r="ICB548" s="425"/>
      <c r="ICC548" s="425"/>
      <c r="ICD548" s="425"/>
      <c r="ICE548" s="425"/>
      <c r="ICF548" s="425"/>
      <c r="ICG548" s="425"/>
      <c r="ICH548" s="425"/>
      <c r="ICI548" s="425"/>
      <c r="ICJ548" s="425"/>
      <c r="ICK548" s="425"/>
      <c r="ICL548" s="425"/>
      <c r="ICM548" s="425"/>
      <c r="ICN548" s="425"/>
      <c r="ICO548" s="425"/>
      <c r="ICP548" s="425"/>
      <c r="ICQ548" s="425"/>
      <c r="ICR548" s="425"/>
      <c r="ICS548" s="425"/>
      <c r="ICT548" s="425"/>
      <c r="ICU548" s="425"/>
      <c r="ICV548" s="425"/>
      <c r="ICW548" s="425"/>
      <c r="ICX548" s="425"/>
      <c r="ICY548" s="425"/>
      <c r="ICZ548" s="425"/>
      <c r="IDA548" s="425"/>
      <c r="IDB548" s="425"/>
      <c r="IDC548" s="425"/>
      <c r="IDD548" s="425"/>
      <c r="IDE548" s="425"/>
      <c r="IDF548" s="425"/>
      <c r="IDG548" s="425"/>
      <c r="IDH548" s="425"/>
      <c r="IDI548" s="425"/>
      <c r="IDJ548" s="425"/>
      <c r="IDK548" s="425"/>
      <c r="IDL548" s="425"/>
      <c r="IDM548" s="425"/>
      <c r="IDN548" s="425"/>
      <c r="IDO548" s="425"/>
      <c r="IDP548" s="425"/>
      <c r="IDQ548" s="425"/>
      <c r="IDR548" s="425"/>
      <c r="IDS548" s="425"/>
      <c r="IDT548" s="425"/>
      <c r="IDU548" s="425"/>
      <c r="IDV548" s="425"/>
      <c r="IDW548" s="425"/>
      <c r="IDX548" s="425"/>
      <c r="IDY548" s="425"/>
      <c r="IDZ548" s="425"/>
      <c r="IEA548" s="425"/>
      <c r="IEB548" s="425"/>
      <c r="IEC548" s="425"/>
      <c r="IED548" s="425"/>
      <c r="IEE548" s="425"/>
      <c r="IEF548" s="425"/>
      <c r="IEG548" s="425"/>
      <c r="IEH548" s="425"/>
      <c r="IEI548" s="425"/>
      <c r="IEJ548" s="425"/>
      <c r="IEK548" s="425"/>
      <c r="IEL548" s="425"/>
      <c r="IEM548" s="425"/>
      <c r="IEN548" s="425"/>
      <c r="IEO548" s="425"/>
      <c r="IEP548" s="425"/>
      <c r="IEQ548" s="425"/>
      <c r="IER548" s="425"/>
      <c r="IES548" s="425"/>
      <c r="IET548" s="425"/>
      <c r="IEU548" s="425"/>
      <c r="IEV548" s="425"/>
      <c r="IEW548" s="425"/>
      <c r="IEX548" s="425"/>
      <c r="IEY548" s="425"/>
      <c r="IEZ548" s="425"/>
      <c r="IFA548" s="425"/>
      <c r="IFB548" s="425"/>
      <c r="IFC548" s="425"/>
      <c r="IFD548" s="425"/>
      <c r="IFE548" s="425"/>
      <c r="IFF548" s="425"/>
      <c r="IFG548" s="425"/>
      <c r="IFH548" s="425"/>
      <c r="IFI548" s="425"/>
      <c r="IFJ548" s="425"/>
      <c r="IFK548" s="425"/>
      <c r="IFL548" s="425"/>
      <c r="IFM548" s="425"/>
      <c r="IFN548" s="425"/>
      <c r="IFO548" s="425"/>
      <c r="IFP548" s="425"/>
      <c r="IFQ548" s="425"/>
      <c r="IFR548" s="425"/>
      <c r="IFS548" s="425"/>
      <c r="IFT548" s="425"/>
      <c r="IFU548" s="425"/>
      <c r="IFV548" s="425"/>
      <c r="IFW548" s="425"/>
      <c r="IFX548" s="425"/>
      <c r="IFY548" s="425"/>
      <c r="IFZ548" s="425"/>
      <c r="IGA548" s="425"/>
      <c r="IGB548" s="425"/>
      <c r="IGC548" s="425"/>
      <c r="IGD548" s="425"/>
      <c r="IGE548" s="425"/>
      <c r="IGF548" s="425"/>
      <c r="IGG548" s="425"/>
      <c r="IGH548" s="425"/>
      <c r="IGI548" s="425"/>
      <c r="IGJ548" s="425"/>
      <c r="IGK548" s="425"/>
      <c r="IGL548" s="425"/>
      <c r="IGM548" s="425"/>
      <c r="IGN548" s="425"/>
      <c r="IGO548" s="425"/>
      <c r="IGP548" s="425"/>
      <c r="IGQ548" s="425"/>
      <c r="IGR548" s="425"/>
      <c r="IGS548" s="425"/>
      <c r="IGT548" s="425"/>
      <c r="IGU548" s="425"/>
      <c r="IGV548" s="425"/>
      <c r="IGW548" s="425"/>
      <c r="IGX548" s="425"/>
      <c r="IGY548" s="425"/>
      <c r="IGZ548" s="425"/>
      <c r="IHA548" s="425"/>
      <c r="IHB548" s="425"/>
      <c r="IHC548" s="425"/>
      <c r="IHD548" s="425"/>
      <c r="IHE548" s="425"/>
      <c r="IHF548" s="425"/>
      <c r="IHG548" s="425"/>
      <c r="IHH548" s="425"/>
      <c r="IHI548" s="425"/>
      <c r="IHJ548" s="425"/>
      <c r="IHK548" s="425"/>
      <c r="IHL548" s="425"/>
      <c r="IHM548" s="425"/>
      <c r="IHN548" s="425"/>
      <c r="IHO548" s="425"/>
      <c r="IHP548" s="425"/>
      <c r="IHQ548" s="425"/>
      <c r="IHR548" s="425"/>
      <c r="IHS548" s="425"/>
      <c r="IHT548" s="425"/>
      <c r="IHU548" s="425"/>
      <c r="IHV548" s="425"/>
      <c r="IHW548" s="425"/>
      <c r="IHX548" s="425"/>
      <c r="IHY548" s="425"/>
      <c r="IHZ548" s="425"/>
      <c r="IIA548" s="425"/>
      <c r="IIB548" s="425"/>
      <c r="IIC548" s="425"/>
      <c r="IID548" s="425"/>
      <c r="IIE548" s="425"/>
      <c r="IIF548" s="425"/>
      <c r="IIG548" s="425"/>
      <c r="IIH548" s="425"/>
      <c r="III548" s="425"/>
      <c r="IIJ548" s="425"/>
      <c r="IIK548" s="425"/>
      <c r="IIL548" s="425"/>
      <c r="IIM548" s="425"/>
      <c r="IIN548" s="425"/>
      <c r="IIO548" s="425"/>
      <c r="IIP548" s="425"/>
      <c r="IIQ548" s="425"/>
      <c r="IIR548" s="425"/>
      <c r="IIS548" s="425"/>
      <c r="IIT548" s="425"/>
      <c r="IIU548" s="425"/>
      <c r="IIV548" s="425"/>
      <c r="IIW548" s="425"/>
      <c r="IIX548" s="425"/>
      <c r="IIY548" s="425"/>
      <c r="IIZ548" s="425"/>
      <c r="IJA548" s="425"/>
      <c r="IJB548" s="425"/>
      <c r="IJC548" s="425"/>
      <c r="IJD548" s="425"/>
      <c r="IJE548" s="425"/>
      <c r="IJF548" s="425"/>
      <c r="IJG548" s="425"/>
      <c r="IJH548" s="425"/>
      <c r="IJI548" s="425"/>
      <c r="IJJ548" s="425"/>
      <c r="IJK548" s="425"/>
      <c r="IJL548" s="425"/>
      <c r="IJM548" s="425"/>
      <c r="IJN548" s="425"/>
      <c r="IJO548" s="425"/>
      <c r="IJP548" s="425"/>
      <c r="IJQ548" s="425"/>
      <c r="IJR548" s="425"/>
      <c r="IJS548" s="425"/>
      <c r="IJT548" s="425"/>
      <c r="IJU548" s="425"/>
      <c r="IJV548" s="425"/>
      <c r="IJW548" s="425"/>
      <c r="IJX548" s="425"/>
      <c r="IJY548" s="425"/>
      <c r="IJZ548" s="425"/>
      <c r="IKA548" s="425"/>
      <c r="IKB548" s="425"/>
      <c r="IKC548" s="425"/>
      <c r="IKD548" s="425"/>
      <c r="IKE548" s="425"/>
      <c r="IKF548" s="425"/>
      <c r="IKG548" s="425"/>
      <c r="IKH548" s="425"/>
      <c r="IKI548" s="425"/>
      <c r="IKJ548" s="425"/>
      <c r="IKK548" s="425"/>
      <c r="IKL548" s="425"/>
      <c r="IKM548" s="425"/>
      <c r="IKN548" s="425"/>
      <c r="IKO548" s="425"/>
      <c r="IKP548" s="425"/>
      <c r="IKQ548" s="425"/>
      <c r="IKR548" s="425"/>
      <c r="IKS548" s="425"/>
      <c r="IKT548" s="425"/>
      <c r="IKU548" s="425"/>
      <c r="IKV548" s="425"/>
      <c r="IKW548" s="425"/>
      <c r="IKX548" s="425"/>
      <c r="IKY548" s="425"/>
      <c r="IKZ548" s="425"/>
      <c r="ILA548" s="425"/>
      <c r="ILB548" s="425"/>
      <c r="ILC548" s="425"/>
      <c r="ILD548" s="425"/>
      <c r="ILE548" s="425"/>
      <c r="ILF548" s="425"/>
      <c r="ILG548" s="425"/>
      <c r="ILH548" s="425"/>
      <c r="ILI548" s="425"/>
      <c r="ILJ548" s="425"/>
      <c r="ILK548" s="425"/>
      <c r="ILL548" s="425"/>
      <c r="ILM548" s="425"/>
      <c r="ILN548" s="425"/>
      <c r="ILO548" s="425"/>
      <c r="ILP548" s="425"/>
      <c r="ILQ548" s="425"/>
      <c r="ILR548" s="425"/>
      <c r="ILS548" s="425"/>
      <c r="ILT548" s="425"/>
      <c r="ILU548" s="425"/>
      <c r="ILV548" s="425"/>
      <c r="ILW548" s="425"/>
      <c r="ILX548" s="425"/>
      <c r="ILY548" s="425"/>
      <c r="ILZ548" s="425"/>
      <c r="IMA548" s="425"/>
      <c r="IMB548" s="425"/>
      <c r="IMC548" s="425"/>
      <c r="IMD548" s="425"/>
      <c r="IME548" s="425"/>
      <c r="IMF548" s="425"/>
      <c r="IMG548" s="425"/>
      <c r="IMH548" s="425"/>
      <c r="IMI548" s="425"/>
      <c r="IMJ548" s="425"/>
      <c r="IMK548" s="425"/>
      <c r="IML548" s="425"/>
      <c r="IMM548" s="425"/>
      <c r="IMN548" s="425"/>
      <c r="IMO548" s="425"/>
      <c r="IMP548" s="425"/>
      <c r="IMQ548" s="425"/>
      <c r="IMR548" s="425"/>
      <c r="IMS548" s="425"/>
      <c r="IMT548" s="425"/>
      <c r="IMU548" s="425"/>
      <c r="IMV548" s="425"/>
      <c r="IMW548" s="425"/>
      <c r="IMX548" s="425"/>
      <c r="IMY548" s="425"/>
      <c r="IMZ548" s="425"/>
      <c r="INA548" s="425"/>
      <c r="INB548" s="425"/>
      <c r="INC548" s="425"/>
      <c r="IND548" s="425"/>
      <c r="INE548" s="425"/>
      <c r="INF548" s="425"/>
      <c r="ING548" s="425"/>
      <c r="INH548" s="425"/>
      <c r="INI548" s="425"/>
      <c r="INJ548" s="425"/>
      <c r="INK548" s="425"/>
      <c r="INL548" s="425"/>
      <c r="INM548" s="425"/>
      <c r="INN548" s="425"/>
      <c r="INO548" s="425"/>
      <c r="INP548" s="425"/>
      <c r="INQ548" s="425"/>
      <c r="INR548" s="425"/>
      <c r="INS548" s="425"/>
      <c r="INT548" s="425"/>
      <c r="INU548" s="425"/>
      <c r="INV548" s="425"/>
      <c r="INW548" s="425"/>
      <c r="INX548" s="425"/>
      <c r="INY548" s="425"/>
      <c r="INZ548" s="425"/>
      <c r="IOA548" s="425"/>
      <c r="IOB548" s="425"/>
      <c r="IOC548" s="425"/>
      <c r="IOD548" s="425"/>
      <c r="IOE548" s="425"/>
      <c r="IOF548" s="425"/>
      <c r="IOG548" s="425"/>
      <c r="IOH548" s="425"/>
      <c r="IOI548" s="425"/>
      <c r="IOJ548" s="425"/>
      <c r="IOK548" s="425"/>
      <c r="IOL548" s="425"/>
      <c r="IOM548" s="425"/>
      <c r="ION548" s="425"/>
      <c r="IOO548" s="425"/>
      <c r="IOP548" s="425"/>
      <c r="IOQ548" s="425"/>
      <c r="IOR548" s="425"/>
      <c r="IOS548" s="425"/>
      <c r="IOT548" s="425"/>
      <c r="IOU548" s="425"/>
      <c r="IOV548" s="425"/>
      <c r="IOW548" s="425"/>
      <c r="IOX548" s="425"/>
      <c r="IOY548" s="425"/>
      <c r="IOZ548" s="425"/>
      <c r="IPA548" s="425"/>
      <c r="IPB548" s="425"/>
      <c r="IPC548" s="425"/>
      <c r="IPD548" s="425"/>
      <c r="IPE548" s="425"/>
      <c r="IPF548" s="425"/>
      <c r="IPG548" s="425"/>
      <c r="IPH548" s="425"/>
      <c r="IPI548" s="425"/>
      <c r="IPJ548" s="425"/>
      <c r="IPK548" s="425"/>
      <c r="IPL548" s="425"/>
      <c r="IPM548" s="425"/>
      <c r="IPN548" s="425"/>
      <c r="IPO548" s="425"/>
      <c r="IPP548" s="425"/>
      <c r="IPQ548" s="425"/>
      <c r="IPR548" s="425"/>
      <c r="IPS548" s="425"/>
      <c r="IPT548" s="425"/>
      <c r="IPU548" s="425"/>
      <c r="IPV548" s="425"/>
      <c r="IPW548" s="425"/>
      <c r="IPX548" s="425"/>
      <c r="IPY548" s="425"/>
      <c r="IPZ548" s="425"/>
      <c r="IQA548" s="425"/>
      <c r="IQB548" s="425"/>
      <c r="IQC548" s="425"/>
      <c r="IQD548" s="425"/>
      <c r="IQE548" s="425"/>
      <c r="IQF548" s="425"/>
      <c r="IQG548" s="425"/>
      <c r="IQH548" s="425"/>
      <c r="IQI548" s="425"/>
      <c r="IQJ548" s="425"/>
      <c r="IQK548" s="425"/>
      <c r="IQL548" s="425"/>
      <c r="IQM548" s="425"/>
      <c r="IQN548" s="425"/>
      <c r="IQO548" s="425"/>
      <c r="IQP548" s="425"/>
      <c r="IQQ548" s="425"/>
      <c r="IQR548" s="425"/>
      <c r="IQS548" s="425"/>
      <c r="IQT548" s="425"/>
      <c r="IQU548" s="425"/>
      <c r="IQV548" s="425"/>
      <c r="IQW548" s="425"/>
      <c r="IQX548" s="425"/>
      <c r="IQY548" s="425"/>
      <c r="IQZ548" s="425"/>
      <c r="IRA548" s="425"/>
      <c r="IRB548" s="425"/>
      <c r="IRC548" s="425"/>
      <c r="IRD548" s="425"/>
      <c r="IRE548" s="425"/>
      <c r="IRF548" s="425"/>
      <c r="IRG548" s="425"/>
      <c r="IRH548" s="425"/>
      <c r="IRI548" s="425"/>
      <c r="IRJ548" s="425"/>
      <c r="IRK548" s="425"/>
      <c r="IRL548" s="425"/>
      <c r="IRM548" s="425"/>
      <c r="IRN548" s="425"/>
      <c r="IRO548" s="425"/>
      <c r="IRP548" s="425"/>
      <c r="IRQ548" s="425"/>
      <c r="IRR548" s="425"/>
      <c r="IRS548" s="425"/>
      <c r="IRT548" s="425"/>
      <c r="IRU548" s="425"/>
      <c r="IRV548" s="425"/>
      <c r="IRW548" s="425"/>
      <c r="IRX548" s="425"/>
      <c r="IRY548" s="425"/>
      <c r="IRZ548" s="425"/>
      <c r="ISA548" s="425"/>
      <c r="ISB548" s="425"/>
      <c r="ISC548" s="425"/>
      <c r="ISD548" s="425"/>
      <c r="ISE548" s="425"/>
      <c r="ISF548" s="425"/>
      <c r="ISG548" s="425"/>
      <c r="ISH548" s="425"/>
      <c r="ISI548" s="425"/>
      <c r="ISJ548" s="425"/>
      <c r="ISK548" s="425"/>
      <c r="ISL548" s="425"/>
      <c r="ISM548" s="425"/>
      <c r="ISN548" s="425"/>
      <c r="ISO548" s="425"/>
      <c r="ISP548" s="425"/>
      <c r="ISQ548" s="425"/>
      <c r="ISR548" s="425"/>
      <c r="ISS548" s="425"/>
      <c r="IST548" s="425"/>
      <c r="ISU548" s="425"/>
      <c r="ISV548" s="425"/>
      <c r="ISW548" s="425"/>
      <c r="ISX548" s="425"/>
      <c r="ISY548" s="425"/>
      <c r="ISZ548" s="425"/>
      <c r="ITA548" s="425"/>
      <c r="ITB548" s="425"/>
      <c r="ITC548" s="425"/>
      <c r="ITD548" s="425"/>
      <c r="ITE548" s="425"/>
      <c r="ITF548" s="425"/>
      <c r="ITG548" s="425"/>
      <c r="ITH548" s="425"/>
      <c r="ITI548" s="425"/>
      <c r="ITJ548" s="425"/>
      <c r="ITK548" s="425"/>
      <c r="ITL548" s="425"/>
      <c r="ITM548" s="425"/>
      <c r="ITN548" s="425"/>
      <c r="ITO548" s="425"/>
      <c r="ITP548" s="425"/>
      <c r="ITQ548" s="425"/>
      <c r="ITR548" s="425"/>
      <c r="ITS548" s="425"/>
      <c r="ITT548" s="425"/>
      <c r="ITU548" s="425"/>
      <c r="ITV548" s="425"/>
      <c r="ITW548" s="425"/>
      <c r="ITX548" s="425"/>
      <c r="ITY548" s="425"/>
      <c r="ITZ548" s="425"/>
      <c r="IUA548" s="425"/>
      <c r="IUB548" s="425"/>
      <c r="IUC548" s="425"/>
      <c r="IUD548" s="425"/>
      <c r="IUE548" s="425"/>
      <c r="IUF548" s="425"/>
      <c r="IUG548" s="425"/>
      <c r="IUH548" s="425"/>
      <c r="IUI548" s="425"/>
      <c r="IUJ548" s="425"/>
      <c r="IUK548" s="425"/>
      <c r="IUL548" s="425"/>
      <c r="IUM548" s="425"/>
      <c r="IUN548" s="425"/>
      <c r="IUO548" s="425"/>
      <c r="IUP548" s="425"/>
      <c r="IUQ548" s="425"/>
      <c r="IUR548" s="425"/>
      <c r="IUS548" s="425"/>
      <c r="IUT548" s="425"/>
      <c r="IUU548" s="425"/>
      <c r="IUV548" s="425"/>
      <c r="IUW548" s="425"/>
      <c r="IUX548" s="425"/>
      <c r="IUY548" s="425"/>
      <c r="IUZ548" s="425"/>
      <c r="IVA548" s="425"/>
      <c r="IVB548" s="425"/>
      <c r="IVC548" s="425"/>
      <c r="IVD548" s="425"/>
      <c r="IVE548" s="425"/>
      <c r="IVF548" s="425"/>
      <c r="IVG548" s="425"/>
      <c r="IVH548" s="425"/>
      <c r="IVI548" s="425"/>
      <c r="IVJ548" s="425"/>
      <c r="IVK548" s="425"/>
      <c r="IVL548" s="425"/>
      <c r="IVM548" s="425"/>
      <c r="IVN548" s="425"/>
      <c r="IVO548" s="425"/>
      <c r="IVP548" s="425"/>
      <c r="IVQ548" s="425"/>
      <c r="IVR548" s="425"/>
      <c r="IVS548" s="425"/>
      <c r="IVT548" s="425"/>
      <c r="IVU548" s="425"/>
      <c r="IVV548" s="425"/>
      <c r="IVW548" s="425"/>
      <c r="IVX548" s="425"/>
      <c r="IVY548" s="425"/>
      <c r="IVZ548" s="425"/>
      <c r="IWA548" s="425"/>
      <c r="IWB548" s="425"/>
      <c r="IWC548" s="425"/>
      <c r="IWD548" s="425"/>
      <c r="IWE548" s="425"/>
      <c r="IWF548" s="425"/>
      <c r="IWG548" s="425"/>
      <c r="IWH548" s="425"/>
      <c r="IWI548" s="425"/>
      <c r="IWJ548" s="425"/>
      <c r="IWK548" s="425"/>
      <c r="IWL548" s="425"/>
      <c r="IWM548" s="425"/>
      <c r="IWN548" s="425"/>
      <c r="IWO548" s="425"/>
      <c r="IWP548" s="425"/>
      <c r="IWQ548" s="425"/>
      <c r="IWR548" s="425"/>
      <c r="IWS548" s="425"/>
      <c r="IWT548" s="425"/>
      <c r="IWU548" s="425"/>
      <c r="IWV548" s="425"/>
      <c r="IWW548" s="425"/>
      <c r="IWX548" s="425"/>
      <c r="IWY548" s="425"/>
      <c r="IWZ548" s="425"/>
      <c r="IXA548" s="425"/>
      <c r="IXB548" s="425"/>
      <c r="IXC548" s="425"/>
      <c r="IXD548" s="425"/>
      <c r="IXE548" s="425"/>
      <c r="IXF548" s="425"/>
      <c r="IXG548" s="425"/>
      <c r="IXH548" s="425"/>
      <c r="IXI548" s="425"/>
      <c r="IXJ548" s="425"/>
      <c r="IXK548" s="425"/>
      <c r="IXL548" s="425"/>
      <c r="IXM548" s="425"/>
      <c r="IXN548" s="425"/>
      <c r="IXO548" s="425"/>
      <c r="IXP548" s="425"/>
      <c r="IXQ548" s="425"/>
      <c r="IXR548" s="425"/>
      <c r="IXS548" s="425"/>
      <c r="IXT548" s="425"/>
      <c r="IXU548" s="425"/>
      <c r="IXV548" s="425"/>
      <c r="IXW548" s="425"/>
      <c r="IXX548" s="425"/>
      <c r="IXY548" s="425"/>
      <c r="IXZ548" s="425"/>
      <c r="IYA548" s="425"/>
      <c r="IYB548" s="425"/>
      <c r="IYC548" s="425"/>
      <c r="IYD548" s="425"/>
      <c r="IYE548" s="425"/>
      <c r="IYF548" s="425"/>
      <c r="IYG548" s="425"/>
      <c r="IYH548" s="425"/>
      <c r="IYI548" s="425"/>
      <c r="IYJ548" s="425"/>
      <c r="IYK548" s="425"/>
      <c r="IYL548" s="425"/>
      <c r="IYM548" s="425"/>
      <c r="IYN548" s="425"/>
      <c r="IYO548" s="425"/>
      <c r="IYP548" s="425"/>
      <c r="IYQ548" s="425"/>
      <c r="IYR548" s="425"/>
      <c r="IYS548" s="425"/>
      <c r="IYT548" s="425"/>
      <c r="IYU548" s="425"/>
      <c r="IYV548" s="425"/>
      <c r="IYW548" s="425"/>
      <c r="IYX548" s="425"/>
      <c r="IYY548" s="425"/>
      <c r="IYZ548" s="425"/>
      <c r="IZA548" s="425"/>
      <c r="IZB548" s="425"/>
      <c r="IZC548" s="425"/>
      <c r="IZD548" s="425"/>
      <c r="IZE548" s="425"/>
      <c r="IZF548" s="425"/>
      <c r="IZG548" s="425"/>
      <c r="IZH548" s="425"/>
      <c r="IZI548" s="425"/>
      <c r="IZJ548" s="425"/>
      <c r="IZK548" s="425"/>
      <c r="IZL548" s="425"/>
      <c r="IZM548" s="425"/>
      <c r="IZN548" s="425"/>
      <c r="IZO548" s="425"/>
      <c r="IZP548" s="425"/>
      <c r="IZQ548" s="425"/>
      <c r="IZR548" s="425"/>
      <c r="IZS548" s="425"/>
      <c r="IZT548" s="425"/>
      <c r="IZU548" s="425"/>
      <c r="IZV548" s="425"/>
      <c r="IZW548" s="425"/>
      <c r="IZX548" s="425"/>
      <c r="IZY548" s="425"/>
      <c r="IZZ548" s="425"/>
      <c r="JAA548" s="425"/>
      <c r="JAB548" s="425"/>
      <c r="JAC548" s="425"/>
      <c r="JAD548" s="425"/>
      <c r="JAE548" s="425"/>
      <c r="JAF548" s="425"/>
      <c r="JAG548" s="425"/>
      <c r="JAH548" s="425"/>
      <c r="JAI548" s="425"/>
      <c r="JAJ548" s="425"/>
      <c r="JAK548" s="425"/>
      <c r="JAL548" s="425"/>
      <c r="JAM548" s="425"/>
      <c r="JAN548" s="425"/>
      <c r="JAO548" s="425"/>
      <c r="JAP548" s="425"/>
      <c r="JAQ548" s="425"/>
      <c r="JAR548" s="425"/>
      <c r="JAS548" s="425"/>
      <c r="JAT548" s="425"/>
      <c r="JAU548" s="425"/>
      <c r="JAV548" s="425"/>
      <c r="JAW548" s="425"/>
      <c r="JAX548" s="425"/>
      <c r="JAY548" s="425"/>
      <c r="JAZ548" s="425"/>
      <c r="JBA548" s="425"/>
      <c r="JBB548" s="425"/>
      <c r="JBC548" s="425"/>
      <c r="JBD548" s="425"/>
      <c r="JBE548" s="425"/>
      <c r="JBF548" s="425"/>
      <c r="JBG548" s="425"/>
      <c r="JBH548" s="425"/>
      <c r="JBI548" s="425"/>
      <c r="JBJ548" s="425"/>
      <c r="JBK548" s="425"/>
      <c r="JBL548" s="425"/>
      <c r="JBM548" s="425"/>
      <c r="JBN548" s="425"/>
      <c r="JBO548" s="425"/>
      <c r="JBP548" s="425"/>
      <c r="JBQ548" s="425"/>
      <c r="JBR548" s="425"/>
      <c r="JBS548" s="425"/>
      <c r="JBT548" s="425"/>
      <c r="JBU548" s="425"/>
      <c r="JBV548" s="425"/>
      <c r="JBW548" s="425"/>
      <c r="JBX548" s="425"/>
      <c r="JBY548" s="425"/>
      <c r="JBZ548" s="425"/>
      <c r="JCA548" s="425"/>
      <c r="JCB548" s="425"/>
      <c r="JCC548" s="425"/>
      <c r="JCD548" s="425"/>
      <c r="JCE548" s="425"/>
      <c r="JCF548" s="425"/>
      <c r="JCG548" s="425"/>
      <c r="JCH548" s="425"/>
      <c r="JCI548" s="425"/>
      <c r="JCJ548" s="425"/>
      <c r="JCK548" s="425"/>
      <c r="JCL548" s="425"/>
      <c r="JCM548" s="425"/>
      <c r="JCN548" s="425"/>
      <c r="JCO548" s="425"/>
      <c r="JCP548" s="425"/>
      <c r="JCQ548" s="425"/>
      <c r="JCR548" s="425"/>
      <c r="JCS548" s="425"/>
      <c r="JCT548" s="425"/>
      <c r="JCU548" s="425"/>
      <c r="JCV548" s="425"/>
      <c r="JCW548" s="425"/>
      <c r="JCX548" s="425"/>
      <c r="JCY548" s="425"/>
      <c r="JCZ548" s="425"/>
      <c r="JDA548" s="425"/>
      <c r="JDB548" s="425"/>
      <c r="JDC548" s="425"/>
      <c r="JDD548" s="425"/>
      <c r="JDE548" s="425"/>
      <c r="JDF548" s="425"/>
      <c r="JDG548" s="425"/>
      <c r="JDH548" s="425"/>
      <c r="JDI548" s="425"/>
      <c r="JDJ548" s="425"/>
      <c r="JDK548" s="425"/>
      <c r="JDL548" s="425"/>
      <c r="JDM548" s="425"/>
      <c r="JDN548" s="425"/>
      <c r="JDO548" s="425"/>
      <c r="JDP548" s="425"/>
      <c r="JDQ548" s="425"/>
      <c r="JDR548" s="425"/>
      <c r="JDS548" s="425"/>
      <c r="JDT548" s="425"/>
      <c r="JDU548" s="425"/>
      <c r="JDV548" s="425"/>
      <c r="JDW548" s="425"/>
      <c r="JDX548" s="425"/>
      <c r="JDY548" s="425"/>
      <c r="JDZ548" s="425"/>
      <c r="JEA548" s="425"/>
      <c r="JEB548" s="425"/>
      <c r="JEC548" s="425"/>
      <c r="JED548" s="425"/>
      <c r="JEE548" s="425"/>
      <c r="JEF548" s="425"/>
      <c r="JEG548" s="425"/>
      <c r="JEH548" s="425"/>
      <c r="JEI548" s="425"/>
      <c r="JEJ548" s="425"/>
      <c r="JEK548" s="425"/>
      <c r="JEL548" s="425"/>
      <c r="JEM548" s="425"/>
      <c r="JEN548" s="425"/>
      <c r="JEO548" s="425"/>
      <c r="JEP548" s="425"/>
      <c r="JEQ548" s="425"/>
      <c r="JER548" s="425"/>
      <c r="JES548" s="425"/>
      <c r="JET548" s="425"/>
      <c r="JEU548" s="425"/>
      <c r="JEV548" s="425"/>
      <c r="JEW548" s="425"/>
      <c r="JEX548" s="425"/>
      <c r="JEY548" s="425"/>
      <c r="JEZ548" s="425"/>
      <c r="JFA548" s="425"/>
      <c r="JFB548" s="425"/>
      <c r="JFC548" s="425"/>
      <c r="JFD548" s="425"/>
      <c r="JFE548" s="425"/>
      <c r="JFF548" s="425"/>
      <c r="JFG548" s="425"/>
      <c r="JFH548" s="425"/>
      <c r="JFI548" s="425"/>
      <c r="JFJ548" s="425"/>
      <c r="JFK548" s="425"/>
      <c r="JFL548" s="425"/>
      <c r="JFM548" s="425"/>
      <c r="JFN548" s="425"/>
      <c r="JFO548" s="425"/>
      <c r="JFP548" s="425"/>
      <c r="JFQ548" s="425"/>
      <c r="JFR548" s="425"/>
      <c r="JFS548" s="425"/>
      <c r="JFT548" s="425"/>
      <c r="JFU548" s="425"/>
      <c r="JFV548" s="425"/>
      <c r="JFW548" s="425"/>
      <c r="JFX548" s="425"/>
      <c r="JFY548" s="425"/>
      <c r="JFZ548" s="425"/>
      <c r="JGA548" s="425"/>
      <c r="JGB548" s="425"/>
      <c r="JGC548" s="425"/>
      <c r="JGD548" s="425"/>
      <c r="JGE548" s="425"/>
      <c r="JGF548" s="425"/>
      <c r="JGG548" s="425"/>
      <c r="JGH548" s="425"/>
      <c r="JGI548" s="425"/>
      <c r="JGJ548" s="425"/>
      <c r="JGK548" s="425"/>
      <c r="JGL548" s="425"/>
      <c r="JGM548" s="425"/>
      <c r="JGN548" s="425"/>
      <c r="JGO548" s="425"/>
      <c r="JGP548" s="425"/>
      <c r="JGQ548" s="425"/>
      <c r="JGR548" s="425"/>
      <c r="JGS548" s="425"/>
      <c r="JGT548" s="425"/>
      <c r="JGU548" s="425"/>
      <c r="JGV548" s="425"/>
      <c r="JGW548" s="425"/>
      <c r="JGX548" s="425"/>
      <c r="JGY548" s="425"/>
      <c r="JGZ548" s="425"/>
      <c r="JHA548" s="425"/>
      <c r="JHB548" s="425"/>
      <c r="JHC548" s="425"/>
      <c r="JHD548" s="425"/>
      <c r="JHE548" s="425"/>
      <c r="JHF548" s="425"/>
      <c r="JHG548" s="425"/>
      <c r="JHH548" s="425"/>
      <c r="JHI548" s="425"/>
      <c r="JHJ548" s="425"/>
      <c r="JHK548" s="425"/>
      <c r="JHL548" s="425"/>
      <c r="JHM548" s="425"/>
      <c r="JHN548" s="425"/>
      <c r="JHO548" s="425"/>
      <c r="JHP548" s="425"/>
      <c r="JHQ548" s="425"/>
      <c r="JHR548" s="425"/>
      <c r="JHS548" s="425"/>
      <c r="JHT548" s="425"/>
      <c r="JHU548" s="425"/>
      <c r="JHV548" s="425"/>
      <c r="JHW548" s="425"/>
      <c r="JHX548" s="425"/>
      <c r="JHY548" s="425"/>
      <c r="JHZ548" s="425"/>
      <c r="JIA548" s="425"/>
      <c r="JIB548" s="425"/>
      <c r="JIC548" s="425"/>
      <c r="JID548" s="425"/>
      <c r="JIE548" s="425"/>
      <c r="JIF548" s="425"/>
      <c r="JIG548" s="425"/>
      <c r="JIH548" s="425"/>
      <c r="JII548" s="425"/>
      <c r="JIJ548" s="425"/>
      <c r="JIK548" s="425"/>
      <c r="JIL548" s="425"/>
      <c r="JIM548" s="425"/>
      <c r="JIN548" s="425"/>
      <c r="JIO548" s="425"/>
      <c r="JIP548" s="425"/>
      <c r="JIQ548" s="425"/>
      <c r="JIR548" s="425"/>
      <c r="JIS548" s="425"/>
      <c r="JIT548" s="425"/>
      <c r="JIU548" s="425"/>
      <c r="JIV548" s="425"/>
      <c r="JIW548" s="425"/>
      <c r="JIX548" s="425"/>
      <c r="JIY548" s="425"/>
      <c r="JIZ548" s="425"/>
      <c r="JJA548" s="425"/>
      <c r="JJB548" s="425"/>
      <c r="JJC548" s="425"/>
      <c r="JJD548" s="425"/>
      <c r="JJE548" s="425"/>
      <c r="JJF548" s="425"/>
      <c r="JJG548" s="425"/>
      <c r="JJH548" s="425"/>
      <c r="JJI548" s="425"/>
      <c r="JJJ548" s="425"/>
      <c r="JJK548" s="425"/>
      <c r="JJL548" s="425"/>
      <c r="JJM548" s="425"/>
      <c r="JJN548" s="425"/>
      <c r="JJO548" s="425"/>
      <c r="JJP548" s="425"/>
      <c r="JJQ548" s="425"/>
      <c r="JJR548" s="425"/>
      <c r="JJS548" s="425"/>
      <c r="JJT548" s="425"/>
      <c r="JJU548" s="425"/>
      <c r="JJV548" s="425"/>
      <c r="JJW548" s="425"/>
      <c r="JJX548" s="425"/>
      <c r="JJY548" s="425"/>
      <c r="JJZ548" s="425"/>
      <c r="JKA548" s="425"/>
      <c r="JKB548" s="425"/>
      <c r="JKC548" s="425"/>
      <c r="JKD548" s="425"/>
      <c r="JKE548" s="425"/>
      <c r="JKF548" s="425"/>
      <c r="JKG548" s="425"/>
      <c r="JKH548" s="425"/>
      <c r="JKI548" s="425"/>
      <c r="JKJ548" s="425"/>
      <c r="JKK548" s="425"/>
      <c r="JKL548" s="425"/>
      <c r="JKM548" s="425"/>
      <c r="JKN548" s="425"/>
      <c r="JKO548" s="425"/>
      <c r="JKP548" s="425"/>
      <c r="JKQ548" s="425"/>
      <c r="JKR548" s="425"/>
      <c r="JKS548" s="425"/>
      <c r="JKT548" s="425"/>
      <c r="JKU548" s="425"/>
      <c r="JKV548" s="425"/>
      <c r="JKW548" s="425"/>
      <c r="JKX548" s="425"/>
      <c r="JKY548" s="425"/>
      <c r="JKZ548" s="425"/>
      <c r="JLA548" s="425"/>
      <c r="JLB548" s="425"/>
      <c r="JLC548" s="425"/>
      <c r="JLD548" s="425"/>
      <c r="JLE548" s="425"/>
      <c r="JLF548" s="425"/>
      <c r="JLG548" s="425"/>
      <c r="JLH548" s="425"/>
      <c r="JLI548" s="425"/>
      <c r="JLJ548" s="425"/>
      <c r="JLK548" s="425"/>
      <c r="JLL548" s="425"/>
      <c r="JLM548" s="425"/>
      <c r="JLN548" s="425"/>
      <c r="JLO548" s="425"/>
      <c r="JLP548" s="425"/>
      <c r="JLQ548" s="425"/>
      <c r="JLR548" s="425"/>
      <c r="JLS548" s="425"/>
      <c r="JLT548" s="425"/>
      <c r="JLU548" s="425"/>
      <c r="JLV548" s="425"/>
      <c r="JLW548" s="425"/>
      <c r="JLX548" s="425"/>
      <c r="JLY548" s="425"/>
      <c r="JLZ548" s="425"/>
      <c r="JMA548" s="425"/>
      <c r="JMB548" s="425"/>
      <c r="JMC548" s="425"/>
      <c r="JMD548" s="425"/>
      <c r="JME548" s="425"/>
      <c r="JMF548" s="425"/>
      <c r="JMG548" s="425"/>
      <c r="JMH548" s="425"/>
      <c r="JMI548" s="425"/>
      <c r="JMJ548" s="425"/>
      <c r="JMK548" s="425"/>
      <c r="JML548" s="425"/>
      <c r="JMM548" s="425"/>
      <c r="JMN548" s="425"/>
      <c r="JMO548" s="425"/>
      <c r="JMP548" s="425"/>
      <c r="JMQ548" s="425"/>
      <c r="JMR548" s="425"/>
      <c r="JMS548" s="425"/>
      <c r="JMT548" s="425"/>
      <c r="JMU548" s="425"/>
      <c r="JMV548" s="425"/>
      <c r="JMW548" s="425"/>
      <c r="JMX548" s="425"/>
      <c r="JMY548" s="425"/>
      <c r="JMZ548" s="425"/>
      <c r="JNA548" s="425"/>
      <c r="JNB548" s="425"/>
      <c r="JNC548" s="425"/>
      <c r="JND548" s="425"/>
      <c r="JNE548" s="425"/>
      <c r="JNF548" s="425"/>
      <c r="JNG548" s="425"/>
      <c r="JNH548" s="425"/>
      <c r="JNI548" s="425"/>
      <c r="JNJ548" s="425"/>
      <c r="JNK548" s="425"/>
      <c r="JNL548" s="425"/>
      <c r="JNM548" s="425"/>
      <c r="JNN548" s="425"/>
      <c r="JNO548" s="425"/>
      <c r="JNP548" s="425"/>
      <c r="JNQ548" s="425"/>
      <c r="JNR548" s="425"/>
      <c r="JNS548" s="425"/>
      <c r="JNT548" s="425"/>
      <c r="JNU548" s="425"/>
      <c r="JNV548" s="425"/>
      <c r="JNW548" s="425"/>
      <c r="JNX548" s="425"/>
      <c r="JNY548" s="425"/>
      <c r="JNZ548" s="425"/>
      <c r="JOA548" s="425"/>
      <c r="JOB548" s="425"/>
      <c r="JOC548" s="425"/>
      <c r="JOD548" s="425"/>
      <c r="JOE548" s="425"/>
      <c r="JOF548" s="425"/>
      <c r="JOG548" s="425"/>
      <c r="JOH548" s="425"/>
      <c r="JOI548" s="425"/>
      <c r="JOJ548" s="425"/>
      <c r="JOK548" s="425"/>
      <c r="JOL548" s="425"/>
      <c r="JOM548" s="425"/>
      <c r="JON548" s="425"/>
      <c r="JOO548" s="425"/>
      <c r="JOP548" s="425"/>
      <c r="JOQ548" s="425"/>
      <c r="JOR548" s="425"/>
      <c r="JOS548" s="425"/>
      <c r="JOT548" s="425"/>
      <c r="JOU548" s="425"/>
      <c r="JOV548" s="425"/>
      <c r="JOW548" s="425"/>
      <c r="JOX548" s="425"/>
      <c r="JOY548" s="425"/>
      <c r="JOZ548" s="425"/>
      <c r="JPA548" s="425"/>
      <c r="JPB548" s="425"/>
      <c r="JPC548" s="425"/>
      <c r="JPD548" s="425"/>
      <c r="JPE548" s="425"/>
      <c r="JPF548" s="425"/>
      <c r="JPG548" s="425"/>
      <c r="JPH548" s="425"/>
      <c r="JPI548" s="425"/>
      <c r="JPJ548" s="425"/>
      <c r="JPK548" s="425"/>
      <c r="JPL548" s="425"/>
      <c r="JPM548" s="425"/>
      <c r="JPN548" s="425"/>
      <c r="JPO548" s="425"/>
      <c r="JPP548" s="425"/>
      <c r="JPQ548" s="425"/>
      <c r="JPR548" s="425"/>
      <c r="JPS548" s="425"/>
      <c r="JPT548" s="425"/>
      <c r="JPU548" s="425"/>
      <c r="JPV548" s="425"/>
      <c r="JPW548" s="425"/>
      <c r="JPX548" s="425"/>
      <c r="JPY548" s="425"/>
      <c r="JPZ548" s="425"/>
      <c r="JQA548" s="425"/>
      <c r="JQB548" s="425"/>
      <c r="JQC548" s="425"/>
      <c r="JQD548" s="425"/>
      <c r="JQE548" s="425"/>
      <c r="JQF548" s="425"/>
      <c r="JQG548" s="425"/>
      <c r="JQH548" s="425"/>
      <c r="JQI548" s="425"/>
      <c r="JQJ548" s="425"/>
      <c r="JQK548" s="425"/>
      <c r="JQL548" s="425"/>
      <c r="JQM548" s="425"/>
      <c r="JQN548" s="425"/>
      <c r="JQO548" s="425"/>
      <c r="JQP548" s="425"/>
      <c r="JQQ548" s="425"/>
      <c r="JQR548" s="425"/>
      <c r="JQS548" s="425"/>
      <c r="JQT548" s="425"/>
      <c r="JQU548" s="425"/>
      <c r="JQV548" s="425"/>
      <c r="JQW548" s="425"/>
      <c r="JQX548" s="425"/>
      <c r="JQY548" s="425"/>
      <c r="JQZ548" s="425"/>
      <c r="JRA548" s="425"/>
      <c r="JRB548" s="425"/>
      <c r="JRC548" s="425"/>
      <c r="JRD548" s="425"/>
      <c r="JRE548" s="425"/>
      <c r="JRF548" s="425"/>
      <c r="JRG548" s="425"/>
      <c r="JRH548" s="425"/>
      <c r="JRI548" s="425"/>
      <c r="JRJ548" s="425"/>
      <c r="JRK548" s="425"/>
      <c r="JRL548" s="425"/>
      <c r="JRM548" s="425"/>
      <c r="JRN548" s="425"/>
      <c r="JRO548" s="425"/>
      <c r="JRP548" s="425"/>
      <c r="JRQ548" s="425"/>
      <c r="JRR548" s="425"/>
      <c r="JRS548" s="425"/>
      <c r="JRT548" s="425"/>
      <c r="JRU548" s="425"/>
      <c r="JRV548" s="425"/>
      <c r="JRW548" s="425"/>
      <c r="JRX548" s="425"/>
      <c r="JRY548" s="425"/>
      <c r="JRZ548" s="425"/>
      <c r="JSA548" s="425"/>
      <c r="JSB548" s="425"/>
      <c r="JSC548" s="425"/>
      <c r="JSD548" s="425"/>
      <c r="JSE548" s="425"/>
      <c r="JSF548" s="425"/>
      <c r="JSG548" s="425"/>
      <c r="JSH548" s="425"/>
      <c r="JSI548" s="425"/>
      <c r="JSJ548" s="425"/>
      <c r="JSK548" s="425"/>
      <c r="JSL548" s="425"/>
      <c r="JSM548" s="425"/>
      <c r="JSN548" s="425"/>
      <c r="JSO548" s="425"/>
      <c r="JSP548" s="425"/>
      <c r="JSQ548" s="425"/>
      <c r="JSR548" s="425"/>
      <c r="JSS548" s="425"/>
      <c r="JST548" s="425"/>
      <c r="JSU548" s="425"/>
      <c r="JSV548" s="425"/>
      <c r="JSW548" s="425"/>
      <c r="JSX548" s="425"/>
      <c r="JSY548" s="425"/>
      <c r="JSZ548" s="425"/>
      <c r="JTA548" s="425"/>
      <c r="JTB548" s="425"/>
      <c r="JTC548" s="425"/>
      <c r="JTD548" s="425"/>
      <c r="JTE548" s="425"/>
      <c r="JTF548" s="425"/>
      <c r="JTG548" s="425"/>
      <c r="JTH548" s="425"/>
      <c r="JTI548" s="425"/>
      <c r="JTJ548" s="425"/>
      <c r="JTK548" s="425"/>
      <c r="JTL548" s="425"/>
      <c r="JTM548" s="425"/>
      <c r="JTN548" s="425"/>
      <c r="JTO548" s="425"/>
      <c r="JTP548" s="425"/>
      <c r="JTQ548" s="425"/>
      <c r="JTR548" s="425"/>
      <c r="JTS548" s="425"/>
      <c r="JTT548" s="425"/>
      <c r="JTU548" s="425"/>
      <c r="JTV548" s="425"/>
      <c r="JTW548" s="425"/>
      <c r="JTX548" s="425"/>
      <c r="JTY548" s="425"/>
      <c r="JTZ548" s="425"/>
      <c r="JUA548" s="425"/>
      <c r="JUB548" s="425"/>
      <c r="JUC548" s="425"/>
      <c r="JUD548" s="425"/>
      <c r="JUE548" s="425"/>
      <c r="JUF548" s="425"/>
      <c r="JUG548" s="425"/>
      <c r="JUH548" s="425"/>
      <c r="JUI548" s="425"/>
      <c r="JUJ548" s="425"/>
      <c r="JUK548" s="425"/>
      <c r="JUL548" s="425"/>
      <c r="JUM548" s="425"/>
      <c r="JUN548" s="425"/>
      <c r="JUO548" s="425"/>
      <c r="JUP548" s="425"/>
      <c r="JUQ548" s="425"/>
      <c r="JUR548" s="425"/>
      <c r="JUS548" s="425"/>
      <c r="JUT548" s="425"/>
      <c r="JUU548" s="425"/>
      <c r="JUV548" s="425"/>
      <c r="JUW548" s="425"/>
      <c r="JUX548" s="425"/>
      <c r="JUY548" s="425"/>
      <c r="JUZ548" s="425"/>
      <c r="JVA548" s="425"/>
      <c r="JVB548" s="425"/>
      <c r="JVC548" s="425"/>
      <c r="JVD548" s="425"/>
      <c r="JVE548" s="425"/>
      <c r="JVF548" s="425"/>
      <c r="JVG548" s="425"/>
      <c r="JVH548" s="425"/>
      <c r="JVI548" s="425"/>
      <c r="JVJ548" s="425"/>
      <c r="JVK548" s="425"/>
      <c r="JVL548" s="425"/>
      <c r="JVM548" s="425"/>
      <c r="JVN548" s="425"/>
      <c r="JVO548" s="425"/>
      <c r="JVP548" s="425"/>
      <c r="JVQ548" s="425"/>
      <c r="JVR548" s="425"/>
      <c r="JVS548" s="425"/>
      <c r="JVT548" s="425"/>
      <c r="JVU548" s="425"/>
      <c r="JVV548" s="425"/>
      <c r="JVW548" s="425"/>
      <c r="JVX548" s="425"/>
      <c r="JVY548" s="425"/>
      <c r="JVZ548" s="425"/>
      <c r="JWA548" s="425"/>
      <c r="JWB548" s="425"/>
      <c r="JWC548" s="425"/>
      <c r="JWD548" s="425"/>
      <c r="JWE548" s="425"/>
      <c r="JWF548" s="425"/>
      <c r="JWG548" s="425"/>
      <c r="JWH548" s="425"/>
      <c r="JWI548" s="425"/>
      <c r="JWJ548" s="425"/>
      <c r="JWK548" s="425"/>
      <c r="JWL548" s="425"/>
      <c r="JWM548" s="425"/>
      <c r="JWN548" s="425"/>
      <c r="JWO548" s="425"/>
      <c r="JWP548" s="425"/>
      <c r="JWQ548" s="425"/>
      <c r="JWR548" s="425"/>
      <c r="JWS548" s="425"/>
      <c r="JWT548" s="425"/>
      <c r="JWU548" s="425"/>
      <c r="JWV548" s="425"/>
      <c r="JWW548" s="425"/>
      <c r="JWX548" s="425"/>
      <c r="JWY548" s="425"/>
      <c r="JWZ548" s="425"/>
      <c r="JXA548" s="425"/>
      <c r="JXB548" s="425"/>
      <c r="JXC548" s="425"/>
      <c r="JXD548" s="425"/>
      <c r="JXE548" s="425"/>
      <c r="JXF548" s="425"/>
      <c r="JXG548" s="425"/>
      <c r="JXH548" s="425"/>
      <c r="JXI548" s="425"/>
      <c r="JXJ548" s="425"/>
      <c r="JXK548" s="425"/>
      <c r="JXL548" s="425"/>
      <c r="JXM548" s="425"/>
      <c r="JXN548" s="425"/>
      <c r="JXO548" s="425"/>
      <c r="JXP548" s="425"/>
      <c r="JXQ548" s="425"/>
      <c r="JXR548" s="425"/>
      <c r="JXS548" s="425"/>
      <c r="JXT548" s="425"/>
      <c r="JXU548" s="425"/>
      <c r="JXV548" s="425"/>
      <c r="JXW548" s="425"/>
      <c r="JXX548" s="425"/>
      <c r="JXY548" s="425"/>
      <c r="JXZ548" s="425"/>
      <c r="JYA548" s="425"/>
      <c r="JYB548" s="425"/>
      <c r="JYC548" s="425"/>
      <c r="JYD548" s="425"/>
      <c r="JYE548" s="425"/>
      <c r="JYF548" s="425"/>
      <c r="JYG548" s="425"/>
      <c r="JYH548" s="425"/>
      <c r="JYI548" s="425"/>
      <c r="JYJ548" s="425"/>
      <c r="JYK548" s="425"/>
      <c r="JYL548" s="425"/>
      <c r="JYM548" s="425"/>
      <c r="JYN548" s="425"/>
      <c r="JYO548" s="425"/>
      <c r="JYP548" s="425"/>
      <c r="JYQ548" s="425"/>
      <c r="JYR548" s="425"/>
      <c r="JYS548" s="425"/>
      <c r="JYT548" s="425"/>
      <c r="JYU548" s="425"/>
      <c r="JYV548" s="425"/>
      <c r="JYW548" s="425"/>
      <c r="JYX548" s="425"/>
      <c r="JYY548" s="425"/>
      <c r="JYZ548" s="425"/>
      <c r="JZA548" s="425"/>
      <c r="JZB548" s="425"/>
      <c r="JZC548" s="425"/>
      <c r="JZD548" s="425"/>
      <c r="JZE548" s="425"/>
      <c r="JZF548" s="425"/>
      <c r="JZG548" s="425"/>
      <c r="JZH548" s="425"/>
      <c r="JZI548" s="425"/>
      <c r="JZJ548" s="425"/>
      <c r="JZK548" s="425"/>
      <c r="JZL548" s="425"/>
      <c r="JZM548" s="425"/>
      <c r="JZN548" s="425"/>
      <c r="JZO548" s="425"/>
      <c r="JZP548" s="425"/>
      <c r="JZQ548" s="425"/>
      <c r="JZR548" s="425"/>
      <c r="JZS548" s="425"/>
      <c r="JZT548" s="425"/>
      <c r="JZU548" s="425"/>
      <c r="JZV548" s="425"/>
      <c r="JZW548" s="425"/>
      <c r="JZX548" s="425"/>
      <c r="JZY548" s="425"/>
      <c r="JZZ548" s="425"/>
      <c r="KAA548" s="425"/>
      <c r="KAB548" s="425"/>
      <c r="KAC548" s="425"/>
      <c r="KAD548" s="425"/>
      <c r="KAE548" s="425"/>
      <c r="KAF548" s="425"/>
      <c r="KAG548" s="425"/>
      <c r="KAH548" s="425"/>
      <c r="KAI548" s="425"/>
      <c r="KAJ548" s="425"/>
      <c r="KAK548" s="425"/>
      <c r="KAL548" s="425"/>
      <c r="KAM548" s="425"/>
      <c r="KAN548" s="425"/>
      <c r="KAO548" s="425"/>
      <c r="KAP548" s="425"/>
      <c r="KAQ548" s="425"/>
      <c r="KAR548" s="425"/>
      <c r="KAS548" s="425"/>
      <c r="KAT548" s="425"/>
      <c r="KAU548" s="425"/>
      <c r="KAV548" s="425"/>
      <c r="KAW548" s="425"/>
      <c r="KAX548" s="425"/>
      <c r="KAY548" s="425"/>
      <c r="KAZ548" s="425"/>
      <c r="KBA548" s="425"/>
      <c r="KBB548" s="425"/>
      <c r="KBC548" s="425"/>
      <c r="KBD548" s="425"/>
      <c r="KBE548" s="425"/>
      <c r="KBF548" s="425"/>
      <c r="KBG548" s="425"/>
      <c r="KBH548" s="425"/>
      <c r="KBI548" s="425"/>
      <c r="KBJ548" s="425"/>
      <c r="KBK548" s="425"/>
      <c r="KBL548" s="425"/>
      <c r="KBM548" s="425"/>
      <c r="KBN548" s="425"/>
      <c r="KBO548" s="425"/>
      <c r="KBP548" s="425"/>
      <c r="KBQ548" s="425"/>
      <c r="KBR548" s="425"/>
      <c r="KBS548" s="425"/>
      <c r="KBT548" s="425"/>
      <c r="KBU548" s="425"/>
      <c r="KBV548" s="425"/>
      <c r="KBW548" s="425"/>
      <c r="KBX548" s="425"/>
      <c r="KBY548" s="425"/>
      <c r="KBZ548" s="425"/>
      <c r="KCA548" s="425"/>
      <c r="KCB548" s="425"/>
      <c r="KCC548" s="425"/>
      <c r="KCD548" s="425"/>
      <c r="KCE548" s="425"/>
      <c r="KCF548" s="425"/>
      <c r="KCG548" s="425"/>
      <c r="KCH548" s="425"/>
      <c r="KCI548" s="425"/>
      <c r="KCJ548" s="425"/>
      <c r="KCK548" s="425"/>
      <c r="KCL548" s="425"/>
      <c r="KCM548" s="425"/>
      <c r="KCN548" s="425"/>
      <c r="KCO548" s="425"/>
      <c r="KCP548" s="425"/>
      <c r="KCQ548" s="425"/>
      <c r="KCR548" s="425"/>
      <c r="KCS548" s="425"/>
      <c r="KCT548" s="425"/>
      <c r="KCU548" s="425"/>
      <c r="KCV548" s="425"/>
      <c r="KCW548" s="425"/>
      <c r="KCX548" s="425"/>
      <c r="KCY548" s="425"/>
      <c r="KCZ548" s="425"/>
      <c r="KDA548" s="425"/>
      <c r="KDB548" s="425"/>
      <c r="KDC548" s="425"/>
      <c r="KDD548" s="425"/>
      <c r="KDE548" s="425"/>
      <c r="KDF548" s="425"/>
      <c r="KDG548" s="425"/>
      <c r="KDH548" s="425"/>
      <c r="KDI548" s="425"/>
      <c r="KDJ548" s="425"/>
      <c r="KDK548" s="425"/>
      <c r="KDL548" s="425"/>
      <c r="KDM548" s="425"/>
      <c r="KDN548" s="425"/>
      <c r="KDO548" s="425"/>
      <c r="KDP548" s="425"/>
      <c r="KDQ548" s="425"/>
      <c r="KDR548" s="425"/>
      <c r="KDS548" s="425"/>
      <c r="KDT548" s="425"/>
      <c r="KDU548" s="425"/>
      <c r="KDV548" s="425"/>
      <c r="KDW548" s="425"/>
      <c r="KDX548" s="425"/>
      <c r="KDY548" s="425"/>
      <c r="KDZ548" s="425"/>
      <c r="KEA548" s="425"/>
      <c r="KEB548" s="425"/>
      <c r="KEC548" s="425"/>
      <c r="KED548" s="425"/>
      <c r="KEE548" s="425"/>
      <c r="KEF548" s="425"/>
      <c r="KEG548" s="425"/>
      <c r="KEH548" s="425"/>
      <c r="KEI548" s="425"/>
      <c r="KEJ548" s="425"/>
      <c r="KEK548" s="425"/>
      <c r="KEL548" s="425"/>
      <c r="KEM548" s="425"/>
      <c r="KEN548" s="425"/>
      <c r="KEO548" s="425"/>
      <c r="KEP548" s="425"/>
      <c r="KEQ548" s="425"/>
      <c r="KER548" s="425"/>
      <c r="KES548" s="425"/>
      <c r="KET548" s="425"/>
      <c r="KEU548" s="425"/>
      <c r="KEV548" s="425"/>
      <c r="KEW548" s="425"/>
      <c r="KEX548" s="425"/>
      <c r="KEY548" s="425"/>
      <c r="KEZ548" s="425"/>
      <c r="KFA548" s="425"/>
      <c r="KFB548" s="425"/>
      <c r="KFC548" s="425"/>
      <c r="KFD548" s="425"/>
      <c r="KFE548" s="425"/>
      <c r="KFF548" s="425"/>
      <c r="KFG548" s="425"/>
      <c r="KFH548" s="425"/>
      <c r="KFI548" s="425"/>
      <c r="KFJ548" s="425"/>
      <c r="KFK548" s="425"/>
      <c r="KFL548" s="425"/>
      <c r="KFM548" s="425"/>
      <c r="KFN548" s="425"/>
      <c r="KFO548" s="425"/>
      <c r="KFP548" s="425"/>
      <c r="KFQ548" s="425"/>
      <c r="KFR548" s="425"/>
      <c r="KFS548" s="425"/>
      <c r="KFT548" s="425"/>
      <c r="KFU548" s="425"/>
      <c r="KFV548" s="425"/>
      <c r="KFW548" s="425"/>
      <c r="KFX548" s="425"/>
      <c r="KFY548" s="425"/>
      <c r="KFZ548" s="425"/>
      <c r="KGA548" s="425"/>
      <c r="KGB548" s="425"/>
      <c r="KGC548" s="425"/>
      <c r="KGD548" s="425"/>
      <c r="KGE548" s="425"/>
      <c r="KGF548" s="425"/>
      <c r="KGG548" s="425"/>
      <c r="KGH548" s="425"/>
      <c r="KGI548" s="425"/>
      <c r="KGJ548" s="425"/>
      <c r="KGK548" s="425"/>
      <c r="KGL548" s="425"/>
      <c r="KGM548" s="425"/>
      <c r="KGN548" s="425"/>
      <c r="KGO548" s="425"/>
      <c r="KGP548" s="425"/>
      <c r="KGQ548" s="425"/>
      <c r="KGR548" s="425"/>
      <c r="KGS548" s="425"/>
      <c r="KGT548" s="425"/>
      <c r="KGU548" s="425"/>
      <c r="KGV548" s="425"/>
      <c r="KGW548" s="425"/>
      <c r="KGX548" s="425"/>
      <c r="KGY548" s="425"/>
      <c r="KGZ548" s="425"/>
      <c r="KHA548" s="425"/>
      <c r="KHB548" s="425"/>
      <c r="KHC548" s="425"/>
      <c r="KHD548" s="425"/>
      <c r="KHE548" s="425"/>
      <c r="KHF548" s="425"/>
      <c r="KHG548" s="425"/>
      <c r="KHH548" s="425"/>
      <c r="KHI548" s="425"/>
      <c r="KHJ548" s="425"/>
      <c r="KHK548" s="425"/>
      <c r="KHL548" s="425"/>
      <c r="KHM548" s="425"/>
      <c r="KHN548" s="425"/>
      <c r="KHO548" s="425"/>
      <c r="KHP548" s="425"/>
      <c r="KHQ548" s="425"/>
      <c r="KHR548" s="425"/>
      <c r="KHS548" s="425"/>
      <c r="KHT548" s="425"/>
      <c r="KHU548" s="425"/>
      <c r="KHV548" s="425"/>
      <c r="KHW548" s="425"/>
      <c r="KHX548" s="425"/>
      <c r="KHY548" s="425"/>
      <c r="KHZ548" s="425"/>
      <c r="KIA548" s="425"/>
      <c r="KIB548" s="425"/>
      <c r="KIC548" s="425"/>
      <c r="KID548" s="425"/>
      <c r="KIE548" s="425"/>
      <c r="KIF548" s="425"/>
      <c r="KIG548" s="425"/>
      <c r="KIH548" s="425"/>
      <c r="KII548" s="425"/>
      <c r="KIJ548" s="425"/>
      <c r="KIK548" s="425"/>
      <c r="KIL548" s="425"/>
      <c r="KIM548" s="425"/>
      <c r="KIN548" s="425"/>
      <c r="KIO548" s="425"/>
      <c r="KIP548" s="425"/>
      <c r="KIQ548" s="425"/>
      <c r="KIR548" s="425"/>
      <c r="KIS548" s="425"/>
      <c r="KIT548" s="425"/>
      <c r="KIU548" s="425"/>
      <c r="KIV548" s="425"/>
      <c r="KIW548" s="425"/>
      <c r="KIX548" s="425"/>
      <c r="KIY548" s="425"/>
      <c r="KIZ548" s="425"/>
      <c r="KJA548" s="425"/>
      <c r="KJB548" s="425"/>
      <c r="KJC548" s="425"/>
      <c r="KJD548" s="425"/>
      <c r="KJE548" s="425"/>
      <c r="KJF548" s="425"/>
      <c r="KJG548" s="425"/>
      <c r="KJH548" s="425"/>
      <c r="KJI548" s="425"/>
      <c r="KJJ548" s="425"/>
      <c r="KJK548" s="425"/>
      <c r="KJL548" s="425"/>
      <c r="KJM548" s="425"/>
      <c r="KJN548" s="425"/>
      <c r="KJO548" s="425"/>
      <c r="KJP548" s="425"/>
      <c r="KJQ548" s="425"/>
      <c r="KJR548" s="425"/>
      <c r="KJS548" s="425"/>
      <c r="KJT548" s="425"/>
      <c r="KJU548" s="425"/>
      <c r="KJV548" s="425"/>
      <c r="KJW548" s="425"/>
      <c r="KJX548" s="425"/>
      <c r="KJY548" s="425"/>
      <c r="KJZ548" s="425"/>
      <c r="KKA548" s="425"/>
      <c r="KKB548" s="425"/>
      <c r="KKC548" s="425"/>
      <c r="KKD548" s="425"/>
      <c r="KKE548" s="425"/>
      <c r="KKF548" s="425"/>
      <c r="KKG548" s="425"/>
      <c r="KKH548" s="425"/>
      <c r="KKI548" s="425"/>
      <c r="KKJ548" s="425"/>
      <c r="KKK548" s="425"/>
      <c r="KKL548" s="425"/>
      <c r="KKM548" s="425"/>
      <c r="KKN548" s="425"/>
      <c r="KKO548" s="425"/>
      <c r="KKP548" s="425"/>
      <c r="KKQ548" s="425"/>
      <c r="KKR548" s="425"/>
      <c r="KKS548" s="425"/>
      <c r="KKT548" s="425"/>
      <c r="KKU548" s="425"/>
      <c r="KKV548" s="425"/>
      <c r="KKW548" s="425"/>
      <c r="KKX548" s="425"/>
      <c r="KKY548" s="425"/>
      <c r="KKZ548" s="425"/>
      <c r="KLA548" s="425"/>
      <c r="KLB548" s="425"/>
      <c r="KLC548" s="425"/>
      <c r="KLD548" s="425"/>
      <c r="KLE548" s="425"/>
      <c r="KLF548" s="425"/>
      <c r="KLG548" s="425"/>
      <c r="KLH548" s="425"/>
      <c r="KLI548" s="425"/>
      <c r="KLJ548" s="425"/>
      <c r="KLK548" s="425"/>
      <c r="KLL548" s="425"/>
      <c r="KLM548" s="425"/>
      <c r="KLN548" s="425"/>
      <c r="KLO548" s="425"/>
      <c r="KLP548" s="425"/>
      <c r="KLQ548" s="425"/>
      <c r="KLR548" s="425"/>
      <c r="KLS548" s="425"/>
      <c r="KLT548" s="425"/>
      <c r="KLU548" s="425"/>
      <c r="KLV548" s="425"/>
      <c r="KLW548" s="425"/>
      <c r="KLX548" s="425"/>
      <c r="KLY548" s="425"/>
      <c r="KLZ548" s="425"/>
      <c r="KMA548" s="425"/>
      <c r="KMB548" s="425"/>
      <c r="KMC548" s="425"/>
      <c r="KMD548" s="425"/>
      <c r="KME548" s="425"/>
      <c r="KMF548" s="425"/>
      <c r="KMG548" s="425"/>
      <c r="KMH548" s="425"/>
      <c r="KMI548" s="425"/>
      <c r="KMJ548" s="425"/>
      <c r="KMK548" s="425"/>
      <c r="KML548" s="425"/>
      <c r="KMM548" s="425"/>
      <c r="KMN548" s="425"/>
      <c r="KMO548" s="425"/>
      <c r="KMP548" s="425"/>
      <c r="KMQ548" s="425"/>
      <c r="KMR548" s="425"/>
      <c r="KMS548" s="425"/>
      <c r="KMT548" s="425"/>
      <c r="KMU548" s="425"/>
      <c r="KMV548" s="425"/>
      <c r="KMW548" s="425"/>
      <c r="KMX548" s="425"/>
      <c r="KMY548" s="425"/>
      <c r="KMZ548" s="425"/>
      <c r="KNA548" s="425"/>
      <c r="KNB548" s="425"/>
      <c r="KNC548" s="425"/>
      <c r="KND548" s="425"/>
      <c r="KNE548" s="425"/>
      <c r="KNF548" s="425"/>
      <c r="KNG548" s="425"/>
      <c r="KNH548" s="425"/>
      <c r="KNI548" s="425"/>
      <c r="KNJ548" s="425"/>
      <c r="KNK548" s="425"/>
      <c r="KNL548" s="425"/>
      <c r="KNM548" s="425"/>
      <c r="KNN548" s="425"/>
      <c r="KNO548" s="425"/>
      <c r="KNP548" s="425"/>
      <c r="KNQ548" s="425"/>
      <c r="KNR548" s="425"/>
      <c r="KNS548" s="425"/>
      <c r="KNT548" s="425"/>
      <c r="KNU548" s="425"/>
      <c r="KNV548" s="425"/>
      <c r="KNW548" s="425"/>
      <c r="KNX548" s="425"/>
      <c r="KNY548" s="425"/>
      <c r="KNZ548" s="425"/>
      <c r="KOA548" s="425"/>
      <c r="KOB548" s="425"/>
      <c r="KOC548" s="425"/>
      <c r="KOD548" s="425"/>
      <c r="KOE548" s="425"/>
      <c r="KOF548" s="425"/>
      <c r="KOG548" s="425"/>
      <c r="KOH548" s="425"/>
      <c r="KOI548" s="425"/>
      <c r="KOJ548" s="425"/>
      <c r="KOK548" s="425"/>
      <c r="KOL548" s="425"/>
      <c r="KOM548" s="425"/>
      <c r="KON548" s="425"/>
      <c r="KOO548" s="425"/>
      <c r="KOP548" s="425"/>
      <c r="KOQ548" s="425"/>
      <c r="KOR548" s="425"/>
      <c r="KOS548" s="425"/>
      <c r="KOT548" s="425"/>
      <c r="KOU548" s="425"/>
      <c r="KOV548" s="425"/>
      <c r="KOW548" s="425"/>
      <c r="KOX548" s="425"/>
      <c r="KOY548" s="425"/>
      <c r="KOZ548" s="425"/>
      <c r="KPA548" s="425"/>
      <c r="KPB548" s="425"/>
      <c r="KPC548" s="425"/>
      <c r="KPD548" s="425"/>
      <c r="KPE548" s="425"/>
      <c r="KPF548" s="425"/>
      <c r="KPG548" s="425"/>
      <c r="KPH548" s="425"/>
      <c r="KPI548" s="425"/>
      <c r="KPJ548" s="425"/>
      <c r="KPK548" s="425"/>
      <c r="KPL548" s="425"/>
      <c r="KPM548" s="425"/>
      <c r="KPN548" s="425"/>
      <c r="KPO548" s="425"/>
      <c r="KPP548" s="425"/>
      <c r="KPQ548" s="425"/>
      <c r="KPR548" s="425"/>
      <c r="KPS548" s="425"/>
      <c r="KPT548" s="425"/>
      <c r="KPU548" s="425"/>
      <c r="KPV548" s="425"/>
      <c r="KPW548" s="425"/>
      <c r="KPX548" s="425"/>
      <c r="KPY548" s="425"/>
      <c r="KPZ548" s="425"/>
      <c r="KQA548" s="425"/>
      <c r="KQB548" s="425"/>
      <c r="KQC548" s="425"/>
      <c r="KQD548" s="425"/>
      <c r="KQE548" s="425"/>
      <c r="KQF548" s="425"/>
      <c r="KQG548" s="425"/>
      <c r="KQH548" s="425"/>
      <c r="KQI548" s="425"/>
      <c r="KQJ548" s="425"/>
      <c r="KQK548" s="425"/>
      <c r="KQL548" s="425"/>
      <c r="KQM548" s="425"/>
      <c r="KQN548" s="425"/>
      <c r="KQO548" s="425"/>
      <c r="KQP548" s="425"/>
      <c r="KQQ548" s="425"/>
      <c r="KQR548" s="425"/>
      <c r="KQS548" s="425"/>
      <c r="KQT548" s="425"/>
      <c r="KQU548" s="425"/>
      <c r="KQV548" s="425"/>
      <c r="KQW548" s="425"/>
      <c r="KQX548" s="425"/>
      <c r="KQY548" s="425"/>
      <c r="KQZ548" s="425"/>
      <c r="KRA548" s="425"/>
      <c r="KRB548" s="425"/>
      <c r="KRC548" s="425"/>
      <c r="KRD548" s="425"/>
      <c r="KRE548" s="425"/>
      <c r="KRF548" s="425"/>
      <c r="KRG548" s="425"/>
      <c r="KRH548" s="425"/>
      <c r="KRI548" s="425"/>
      <c r="KRJ548" s="425"/>
      <c r="KRK548" s="425"/>
      <c r="KRL548" s="425"/>
      <c r="KRM548" s="425"/>
      <c r="KRN548" s="425"/>
      <c r="KRO548" s="425"/>
      <c r="KRP548" s="425"/>
      <c r="KRQ548" s="425"/>
      <c r="KRR548" s="425"/>
      <c r="KRS548" s="425"/>
      <c r="KRT548" s="425"/>
      <c r="KRU548" s="425"/>
      <c r="KRV548" s="425"/>
      <c r="KRW548" s="425"/>
      <c r="KRX548" s="425"/>
      <c r="KRY548" s="425"/>
      <c r="KRZ548" s="425"/>
      <c r="KSA548" s="425"/>
      <c r="KSB548" s="425"/>
      <c r="KSC548" s="425"/>
      <c r="KSD548" s="425"/>
      <c r="KSE548" s="425"/>
      <c r="KSF548" s="425"/>
      <c r="KSG548" s="425"/>
      <c r="KSH548" s="425"/>
      <c r="KSI548" s="425"/>
      <c r="KSJ548" s="425"/>
      <c r="KSK548" s="425"/>
      <c r="KSL548" s="425"/>
      <c r="KSM548" s="425"/>
      <c r="KSN548" s="425"/>
      <c r="KSO548" s="425"/>
      <c r="KSP548" s="425"/>
      <c r="KSQ548" s="425"/>
      <c r="KSR548" s="425"/>
      <c r="KSS548" s="425"/>
      <c r="KST548" s="425"/>
      <c r="KSU548" s="425"/>
      <c r="KSV548" s="425"/>
      <c r="KSW548" s="425"/>
      <c r="KSX548" s="425"/>
      <c r="KSY548" s="425"/>
      <c r="KSZ548" s="425"/>
      <c r="KTA548" s="425"/>
      <c r="KTB548" s="425"/>
      <c r="KTC548" s="425"/>
      <c r="KTD548" s="425"/>
      <c r="KTE548" s="425"/>
      <c r="KTF548" s="425"/>
      <c r="KTG548" s="425"/>
      <c r="KTH548" s="425"/>
      <c r="KTI548" s="425"/>
      <c r="KTJ548" s="425"/>
      <c r="KTK548" s="425"/>
      <c r="KTL548" s="425"/>
      <c r="KTM548" s="425"/>
      <c r="KTN548" s="425"/>
      <c r="KTO548" s="425"/>
      <c r="KTP548" s="425"/>
      <c r="KTQ548" s="425"/>
      <c r="KTR548" s="425"/>
      <c r="KTS548" s="425"/>
      <c r="KTT548" s="425"/>
      <c r="KTU548" s="425"/>
      <c r="KTV548" s="425"/>
      <c r="KTW548" s="425"/>
      <c r="KTX548" s="425"/>
      <c r="KTY548" s="425"/>
      <c r="KTZ548" s="425"/>
      <c r="KUA548" s="425"/>
      <c r="KUB548" s="425"/>
      <c r="KUC548" s="425"/>
      <c r="KUD548" s="425"/>
      <c r="KUE548" s="425"/>
      <c r="KUF548" s="425"/>
      <c r="KUG548" s="425"/>
      <c r="KUH548" s="425"/>
      <c r="KUI548" s="425"/>
      <c r="KUJ548" s="425"/>
      <c r="KUK548" s="425"/>
      <c r="KUL548" s="425"/>
      <c r="KUM548" s="425"/>
      <c r="KUN548" s="425"/>
      <c r="KUO548" s="425"/>
      <c r="KUP548" s="425"/>
      <c r="KUQ548" s="425"/>
      <c r="KUR548" s="425"/>
      <c r="KUS548" s="425"/>
      <c r="KUT548" s="425"/>
      <c r="KUU548" s="425"/>
      <c r="KUV548" s="425"/>
      <c r="KUW548" s="425"/>
      <c r="KUX548" s="425"/>
      <c r="KUY548" s="425"/>
      <c r="KUZ548" s="425"/>
      <c r="KVA548" s="425"/>
      <c r="KVB548" s="425"/>
      <c r="KVC548" s="425"/>
      <c r="KVD548" s="425"/>
      <c r="KVE548" s="425"/>
      <c r="KVF548" s="425"/>
      <c r="KVG548" s="425"/>
      <c r="KVH548" s="425"/>
      <c r="KVI548" s="425"/>
      <c r="KVJ548" s="425"/>
      <c r="KVK548" s="425"/>
      <c r="KVL548" s="425"/>
      <c r="KVM548" s="425"/>
      <c r="KVN548" s="425"/>
      <c r="KVO548" s="425"/>
      <c r="KVP548" s="425"/>
      <c r="KVQ548" s="425"/>
      <c r="KVR548" s="425"/>
      <c r="KVS548" s="425"/>
      <c r="KVT548" s="425"/>
      <c r="KVU548" s="425"/>
      <c r="KVV548" s="425"/>
      <c r="KVW548" s="425"/>
      <c r="KVX548" s="425"/>
      <c r="KVY548" s="425"/>
      <c r="KVZ548" s="425"/>
      <c r="KWA548" s="425"/>
      <c r="KWB548" s="425"/>
      <c r="KWC548" s="425"/>
      <c r="KWD548" s="425"/>
      <c r="KWE548" s="425"/>
      <c r="KWF548" s="425"/>
      <c r="KWG548" s="425"/>
      <c r="KWH548" s="425"/>
      <c r="KWI548" s="425"/>
      <c r="KWJ548" s="425"/>
      <c r="KWK548" s="425"/>
      <c r="KWL548" s="425"/>
      <c r="KWM548" s="425"/>
      <c r="KWN548" s="425"/>
      <c r="KWO548" s="425"/>
      <c r="KWP548" s="425"/>
      <c r="KWQ548" s="425"/>
      <c r="KWR548" s="425"/>
      <c r="KWS548" s="425"/>
      <c r="KWT548" s="425"/>
      <c r="KWU548" s="425"/>
      <c r="KWV548" s="425"/>
      <c r="KWW548" s="425"/>
      <c r="KWX548" s="425"/>
      <c r="KWY548" s="425"/>
      <c r="KWZ548" s="425"/>
      <c r="KXA548" s="425"/>
      <c r="KXB548" s="425"/>
      <c r="KXC548" s="425"/>
      <c r="KXD548" s="425"/>
      <c r="KXE548" s="425"/>
      <c r="KXF548" s="425"/>
      <c r="KXG548" s="425"/>
      <c r="KXH548" s="425"/>
      <c r="KXI548" s="425"/>
      <c r="KXJ548" s="425"/>
      <c r="KXK548" s="425"/>
      <c r="KXL548" s="425"/>
      <c r="KXM548" s="425"/>
      <c r="KXN548" s="425"/>
      <c r="KXO548" s="425"/>
      <c r="KXP548" s="425"/>
      <c r="KXQ548" s="425"/>
      <c r="KXR548" s="425"/>
      <c r="KXS548" s="425"/>
      <c r="KXT548" s="425"/>
      <c r="KXU548" s="425"/>
      <c r="KXV548" s="425"/>
      <c r="KXW548" s="425"/>
      <c r="KXX548" s="425"/>
      <c r="KXY548" s="425"/>
      <c r="KXZ548" s="425"/>
      <c r="KYA548" s="425"/>
      <c r="KYB548" s="425"/>
      <c r="KYC548" s="425"/>
      <c r="KYD548" s="425"/>
      <c r="KYE548" s="425"/>
      <c r="KYF548" s="425"/>
      <c r="KYG548" s="425"/>
      <c r="KYH548" s="425"/>
      <c r="KYI548" s="425"/>
      <c r="KYJ548" s="425"/>
      <c r="KYK548" s="425"/>
      <c r="KYL548" s="425"/>
      <c r="KYM548" s="425"/>
      <c r="KYN548" s="425"/>
      <c r="KYO548" s="425"/>
      <c r="KYP548" s="425"/>
      <c r="KYQ548" s="425"/>
      <c r="KYR548" s="425"/>
      <c r="KYS548" s="425"/>
      <c r="KYT548" s="425"/>
      <c r="KYU548" s="425"/>
      <c r="KYV548" s="425"/>
      <c r="KYW548" s="425"/>
      <c r="KYX548" s="425"/>
      <c r="KYY548" s="425"/>
      <c r="KYZ548" s="425"/>
      <c r="KZA548" s="425"/>
      <c r="KZB548" s="425"/>
      <c r="KZC548" s="425"/>
      <c r="KZD548" s="425"/>
      <c r="KZE548" s="425"/>
      <c r="KZF548" s="425"/>
      <c r="KZG548" s="425"/>
      <c r="KZH548" s="425"/>
      <c r="KZI548" s="425"/>
      <c r="KZJ548" s="425"/>
      <c r="KZK548" s="425"/>
      <c r="KZL548" s="425"/>
      <c r="KZM548" s="425"/>
      <c r="KZN548" s="425"/>
      <c r="KZO548" s="425"/>
      <c r="KZP548" s="425"/>
      <c r="KZQ548" s="425"/>
      <c r="KZR548" s="425"/>
      <c r="KZS548" s="425"/>
      <c r="KZT548" s="425"/>
      <c r="KZU548" s="425"/>
      <c r="KZV548" s="425"/>
      <c r="KZW548" s="425"/>
      <c r="KZX548" s="425"/>
      <c r="KZY548" s="425"/>
      <c r="KZZ548" s="425"/>
      <c r="LAA548" s="425"/>
      <c r="LAB548" s="425"/>
      <c r="LAC548" s="425"/>
      <c r="LAD548" s="425"/>
      <c r="LAE548" s="425"/>
      <c r="LAF548" s="425"/>
      <c r="LAG548" s="425"/>
      <c r="LAH548" s="425"/>
      <c r="LAI548" s="425"/>
      <c r="LAJ548" s="425"/>
      <c r="LAK548" s="425"/>
      <c r="LAL548" s="425"/>
      <c r="LAM548" s="425"/>
      <c r="LAN548" s="425"/>
      <c r="LAO548" s="425"/>
      <c r="LAP548" s="425"/>
      <c r="LAQ548" s="425"/>
      <c r="LAR548" s="425"/>
      <c r="LAS548" s="425"/>
      <c r="LAT548" s="425"/>
      <c r="LAU548" s="425"/>
      <c r="LAV548" s="425"/>
      <c r="LAW548" s="425"/>
      <c r="LAX548" s="425"/>
      <c r="LAY548" s="425"/>
      <c r="LAZ548" s="425"/>
      <c r="LBA548" s="425"/>
      <c r="LBB548" s="425"/>
      <c r="LBC548" s="425"/>
      <c r="LBD548" s="425"/>
      <c r="LBE548" s="425"/>
      <c r="LBF548" s="425"/>
      <c r="LBG548" s="425"/>
      <c r="LBH548" s="425"/>
      <c r="LBI548" s="425"/>
      <c r="LBJ548" s="425"/>
      <c r="LBK548" s="425"/>
      <c r="LBL548" s="425"/>
      <c r="LBM548" s="425"/>
      <c r="LBN548" s="425"/>
      <c r="LBO548" s="425"/>
      <c r="LBP548" s="425"/>
      <c r="LBQ548" s="425"/>
      <c r="LBR548" s="425"/>
      <c r="LBS548" s="425"/>
      <c r="LBT548" s="425"/>
      <c r="LBU548" s="425"/>
      <c r="LBV548" s="425"/>
      <c r="LBW548" s="425"/>
      <c r="LBX548" s="425"/>
      <c r="LBY548" s="425"/>
      <c r="LBZ548" s="425"/>
      <c r="LCA548" s="425"/>
      <c r="LCB548" s="425"/>
      <c r="LCC548" s="425"/>
      <c r="LCD548" s="425"/>
      <c r="LCE548" s="425"/>
      <c r="LCF548" s="425"/>
      <c r="LCG548" s="425"/>
      <c r="LCH548" s="425"/>
      <c r="LCI548" s="425"/>
      <c r="LCJ548" s="425"/>
      <c r="LCK548" s="425"/>
      <c r="LCL548" s="425"/>
      <c r="LCM548" s="425"/>
      <c r="LCN548" s="425"/>
      <c r="LCO548" s="425"/>
      <c r="LCP548" s="425"/>
      <c r="LCQ548" s="425"/>
      <c r="LCR548" s="425"/>
      <c r="LCS548" s="425"/>
      <c r="LCT548" s="425"/>
      <c r="LCU548" s="425"/>
      <c r="LCV548" s="425"/>
      <c r="LCW548" s="425"/>
      <c r="LCX548" s="425"/>
      <c r="LCY548" s="425"/>
      <c r="LCZ548" s="425"/>
      <c r="LDA548" s="425"/>
      <c r="LDB548" s="425"/>
      <c r="LDC548" s="425"/>
      <c r="LDD548" s="425"/>
      <c r="LDE548" s="425"/>
      <c r="LDF548" s="425"/>
      <c r="LDG548" s="425"/>
      <c r="LDH548" s="425"/>
      <c r="LDI548" s="425"/>
      <c r="LDJ548" s="425"/>
      <c r="LDK548" s="425"/>
      <c r="LDL548" s="425"/>
      <c r="LDM548" s="425"/>
      <c r="LDN548" s="425"/>
      <c r="LDO548" s="425"/>
      <c r="LDP548" s="425"/>
      <c r="LDQ548" s="425"/>
      <c r="LDR548" s="425"/>
      <c r="LDS548" s="425"/>
      <c r="LDT548" s="425"/>
      <c r="LDU548" s="425"/>
      <c r="LDV548" s="425"/>
      <c r="LDW548" s="425"/>
      <c r="LDX548" s="425"/>
      <c r="LDY548" s="425"/>
      <c r="LDZ548" s="425"/>
      <c r="LEA548" s="425"/>
      <c r="LEB548" s="425"/>
      <c r="LEC548" s="425"/>
      <c r="LED548" s="425"/>
      <c r="LEE548" s="425"/>
      <c r="LEF548" s="425"/>
      <c r="LEG548" s="425"/>
      <c r="LEH548" s="425"/>
      <c r="LEI548" s="425"/>
      <c r="LEJ548" s="425"/>
      <c r="LEK548" s="425"/>
      <c r="LEL548" s="425"/>
      <c r="LEM548" s="425"/>
      <c r="LEN548" s="425"/>
      <c r="LEO548" s="425"/>
      <c r="LEP548" s="425"/>
      <c r="LEQ548" s="425"/>
      <c r="LER548" s="425"/>
      <c r="LES548" s="425"/>
      <c r="LET548" s="425"/>
      <c r="LEU548" s="425"/>
      <c r="LEV548" s="425"/>
      <c r="LEW548" s="425"/>
      <c r="LEX548" s="425"/>
      <c r="LEY548" s="425"/>
      <c r="LEZ548" s="425"/>
      <c r="LFA548" s="425"/>
      <c r="LFB548" s="425"/>
      <c r="LFC548" s="425"/>
      <c r="LFD548" s="425"/>
      <c r="LFE548" s="425"/>
      <c r="LFF548" s="425"/>
      <c r="LFG548" s="425"/>
      <c r="LFH548" s="425"/>
      <c r="LFI548" s="425"/>
      <c r="LFJ548" s="425"/>
      <c r="LFK548" s="425"/>
      <c r="LFL548" s="425"/>
      <c r="LFM548" s="425"/>
      <c r="LFN548" s="425"/>
      <c r="LFO548" s="425"/>
      <c r="LFP548" s="425"/>
      <c r="LFQ548" s="425"/>
      <c r="LFR548" s="425"/>
      <c r="LFS548" s="425"/>
      <c r="LFT548" s="425"/>
      <c r="LFU548" s="425"/>
      <c r="LFV548" s="425"/>
      <c r="LFW548" s="425"/>
      <c r="LFX548" s="425"/>
      <c r="LFY548" s="425"/>
      <c r="LFZ548" s="425"/>
      <c r="LGA548" s="425"/>
      <c r="LGB548" s="425"/>
      <c r="LGC548" s="425"/>
      <c r="LGD548" s="425"/>
      <c r="LGE548" s="425"/>
      <c r="LGF548" s="425"/>
      <c r="LGG548" s="425"/>
      <c r="LGH548" s="425"/>
      <c r="LGI548" s="425"/>
      <c r="LGJ548" s="425"/>
      <c r="LGK548" s="425"/>
      <c r="LGL548" s="425"/>
      <c r="LGM548" s="425"/>
      <c r="LGN548" s="425"/>
      <c r="LGO548" s="425"/>
      <c r="LGP548" s="425"/>
      <c r="LGQ548" s="425"/>
      <c r="LGR548" s="425"/>
      <c r="LGS548" s="425"/>
      <c r="LGT548" s="425"/>
      <c r="LGU548" s="425"/>
      <c r="LGV548" s="425"/>
      <c r="LGW548" s="425"/>
      <c r="LGX548" s="425"/>
      <c r="LGY548" s="425"/>
      <c r="LGZ548" s="425"/>
      <c r="LHA548" s="425"/>
      <c r="LHB548" s="425"/>
      <c r="LHC548" s="425"/>
      <c r="LHD548" s="425"/>
      <c r="LHE548" s="425"/>
      <c r="LHF548" s="425"/>
      <c r="LHG548" s="425"/>
      <c r="LHH548" s="425"/>
      <c r="LHI548" s="425"/>
      <c r="LHJ548" s="425"/>
      <c r="LHK548" s="425"/>
      <c r="LHL548" s="425"/>
      <c r="LHM548" s="425"/>
      <c r="LHN548" s="425"/>
      <c r="LHO548" s="425"/>
      <c r="LHP548" s="425"/>
      <c r="LHQ548" s="425"/>
      <c r="LHR548" s="425"/>
      <c r="LHS548" s="425"/>
      <c r="LHT548" s="425"/>
      <c r="LHU548" s="425"/>
      <c r="LHV548" s="425"/>
      <c r="LHW548" s="425"/>
      <c r="LHX548" s="425"/>
      <c r="LHY548" s="425"/>
      <c r="LHZ548" s="425"/>
      <c r="LIA548" s="425"/>
      <c r="LIB548" s="425"/>
      <c r="LIC548" s="425"/>
      <c r="LID548" s="425"/>
      <c r="LIE548" s="425"/>
      <c r="LIF548" s="425"/>
      <c r="LIG548" s="425"/>
      <c r="LIH548" s="425"/>
      <c r="LII548" s="425"/>
      <c r="LIJ548" s="425"/>
      <c r="LIK548" s="425"/>
      <c r="LIL548" s="425"/>
      <c r="LIM548" s="425"/>
      <c r="LIN548" s="425"/>
      <c r="LIO548" s="425"/>
      <c r="LIP548" s="425"/>
      <c r="LIQ548" s="425"/>
      <c r="LIR548" s="425"/>
      <c r="LIS548" s="425"/>
      <c r="LIT548" s="425"/>
      <c r="LIU548" s="425"/>
      <c r="LIV548" s="425"/>
      <c r="LIW548" s="425"/>
      <c r="LIX548" s="425"/>
      <c r="LIY548" s="425"/>
      <c r="LIZ548" s="425"/>
      <c r="LJA548" s="425"/>
      <c r="LJB548" s="425"/>
      <c r="LJC548" s="425"/>
      <c r="LJD548" s="425"/>
      <c r="LJE548" s="425"/>
      <c r="LJF548" s="425"/>
      <c r="LJG548" s="425"/>
      <c r="LJH548" s="425"/>
      <c r="LJI548" s="425"/>
      <c r="LJJ548" s="425"/>
      <c r="LJK548" s="425"/>
      <c r="LJL548" s="425"/>
      <c r="LJM548" s="425"/>
      <c r="LJN548" s="425"/>
      <c r="LJO548" s="425"/>
      <c r="LJP548" s="425"/>
      <c r="LJQ548" s="425"/>
      <c r="LJR548" s="425"/>
      <c r="LJS548" s="425"/>
      <c r="LJT548" s="425"/>
      <c r="LJU548" s="425"/>
      <c r="LJV548" s="425"/>
      <c r="LJW548" s="425"/>
      <c r="LJX548" s="425"/>
      <c r="LJY548" s="425"/>
      <c r="LJZ548" s="425"/>
      <c r="LKA548" s="425"/>
      <c r="LKB548" s="425"/>
      <c r="LKC548" s="425"/>
      <c r="LKD548" s="425"/>
      <c r="LKE548" s="425"/>
      <c r="LKF548" s="425"/>
      <c r="LKG548" s="425"/>
      <c r="LKH548" s="425"/>
      <c r="LKI548" s="425"/>
      <c r="LKJ548" s="425"/>
      <c r="LKK548" s="425"/>
      <c r="LKL548" s="425"/>
      <c r="LKM548" s="425"/>
      <c r="LKN548" s="425"/>
      <c r="LKO548" s="425"/>
      <c r="LKP548" s="425"/>
      <c r="LKQ548" s="425"/>
      <c r="LKR548" s="425"/>
      <c r="LKS548" s="425"/>
      <c r="LKT548" s="425"/>
      <c r="LKU548" s="425"/>
      <c r="LKV548" s="425"/>
      <c r="LKW548" s="425"/>
      <c r="LKX548" s="425"/>
      <c r="LKY548" s="425"/>
      <c r="LKZ548" s="425"/>
      <c r="LLA548" s="425"/>
      <c r="LLB548" s="425"/>
      <c r="LLC548" s="425"/>
      <c r="LLD548" s="425"/>
      <c r="LLE548" s="425"/>
      <c r="LLF548" s="425"/>
      <c r="LLG548" s="425"/>
      <c r="LLH548" s="425"/>
      <c r="LLI548" s="425"/>
      <c r="LLJ548" s="425"/>
      <c r="LLK548" s="425"/>
      <c r="LLL548" s="425"/>
      <c r="LLM548" s="425"/>
      <c r="LLN548" s="425"/>
      <c r="LLO548" s="425"/>
      <c r="LLP548" s="425"/>
      <c r="LLQ548" s="425"/>
      <c r="LLR548" s="425"/>
      <c r="LLS548" s="425"/>
      <c r="LLT548" s="425"/>
      <c r="LLU548" s="425"/>
      <c r="LLV548" s="425"/>
      <c r="LLW548" s="425"/>
      <c r="LLX548" s="425"/>
      <c r="LLY548" s="425"/>
      <c r="LLZ548" s="425"/>
      <c r="LMA548" s="425"/>
      <c r="LMB548" s="425"/>
      <c r="LMC548" s="425"/>
      <c r="LMD548" s="425"/>
      <c r="LME548" s="425"/>
      <c r="LMF548" s="425"/>
      <c r="LMG548" s="425"/>
      <c r="LMH548" s="425"/>
      <c r="LMI548" s="425"/>
      <c r="LMJ548" s="425"/>
      <c r="LMK548" s="425"/>
      <c r="LML548" s="425"/>
      <c r="LMM548" s="425"/>
      <c r="LMN548" s="425"/>
      <c r="LMO548" s="425"/>
      <c r="LMP548" s="425"/>
      <c r="LMQ548" s="425"/>
      <c r="LMR548" s="425"/>
      <c r="LMS548" s="425"/>
      <c r="LMT548" s="425"/>
      <c r="LMU548" s="425"/>
      <c r="LMV548" s="425"/>
      <c r="LMW548" s="425"/>
      <c r="LMX548" s="425"/>
      <c r="LMY548" s="425"/>
      <c r="LMZ548" s="425"/>
      <c r="LNA548" s="425"/>
      <c r="LNB548" s="425"/>
      <c r="LNC548" s="425"/>
      <c r="LND548" s="425"/>
      <c r="LNE548" s="425"/>
      <c r="LNF548" s="425"/>
      <c r="LNG548" s="425"/>
      <c r="LNH548" s="425"/>
      <c r="LNI548" s="425"/>
      <c r="LNJ548" s="425"/>
      <c r="LNK548" s="425"/>
      <c r="LNL548" s="425"/>
      <c r="LNM548" s="425"/>
      <c r="LNN548" s="425"/>
      <c r="LNO548" s="425"/>
      <c r="LNP548" s="425"/>
      <c r="LNQ548" s="425"/>
      <c r="LNR548" s="425"/>
      <c r="LNS548" s="425"/>
      <c r="LNT548" s="425"/>
      <c r="LNU548" s="425"/>
      <c r="LNV548" s="425"/>
      <c r="LNW548" s="425"/>
      <c r="LNX548" s="425"/>
      <c r="LNY548" s="425"/>
      <c r="LNZ548" s="425"/>
      <c r="LOA548" s="425"/>
      <c r="LOB548" s="425"/>
      <c r="LOC548" s="425"/>
      <c r="LOD548" s="425"/>
      <c r="LOE548" s="425"/>
      <c r="LOF548" s="425"/>
      <c r="LOG548" s="425"/>
      <c r="LOH548" s="425"/>
      <c r="LOI548" s="425"/>
      <c r="LOJ548" s="425"/>
      <c r="LOK548" s="425"/>
      <c r="LOL548" s="425"/>
      <c r="LOM548" s="425"/>
      <c r="LON548" s="425"/>
      <c r="LOO548" s="425"/>
      <c r="LOP548" s="425"/>
      <c r="LOQ548" s="425"/>
      <c r="LOR548" s="425"/>
      <c r="LOS548" s="425"/>
      <c r="LOT548" s="425"/>
      <c r="LOU548" s="425"/>
      <c r="LOV548" s="425"/>
      <c r="LOW548" s="425"/>
      <c r="LOX548" s="425"/>
      <c r="LOY548" s="425"/>
      <c r="LOZ548" s="425"/>
      <c r="LPA548" s="425"/>
      <c r="LPB548" s="425"/>
      <c r="LPC548" s="425"/>
      <c r="LPD548" s="425"/>
      <c r="LPE548" s="425"/>
      <c r="LPF548" s="425"/>
      <c r="LPG548" s="425"/>
      <c r="LPH548" s="425"/>
      <c r="LPI548" s="425"/>
      <c r="LPJ548" s="425"/>
      <c r="LPK548" s="425"/>
      <c r="LPL548" s="425"/>
      <c r="LPM548" s="425"/>
      <c r="LPN548" s="425"/>
      <c r="LPO548" s="425"/>
      <c r="LPP548" s="425"/>
      <c r="LPQ548" s="425"/>
      <c r="LPR548" s="425"/>
      <c r="LPS548" s="425"/>
      <c r="LPT548" s="425"/>
      <c r="LPU548" s="425"/>
      <c r="LPV548" s="425"/>
      <c r="LPW548" s="425"/>
      <c r="LPX548" s="425"/>
      <c r="LPY548" s="425"/>
      <c r="LPZ548" s="425"/>
      <c r="LQA548" s="425"/>
      <c r="LQB548" s="425"/>
      <c r="LQC548" s="425"/>
      <c r="LQD548" s="425"/>
      <c r="LQE548" s="425"/>
      <c r="LQF548" s="425"/>
      <c r="LQG548" s="425"/>
      <c r="LQH548" s="425"/>
      <c r="LQI548" s="425"/>
      <c r="LQJ548" s="425"/>
      <c r="LQK548" s="425"/>
      <c r="LQL548" s="425"/>
      <c r="LQM548" s="425"/>
      <c r="LQN548" s="425"/>
      <c r="LQO548" s="425"/>
      <c r="LQP548" s="425"/>
      <c r="LQQ548" s="425"/>
      <c r="LQR548" s="425"/>
      <c r="LQS548" s="425"/>
      <c r="LQT548" s="425"/>
      <c r="LQU548" s="425"/>
      <c r="LQV548" s="425"/>
      <c r="LQW548" s="425"/>
      <c r="LQX548" s="425"/>
      <c r="LQY548" s="425"/>
      <c r="LQZ548" s="425"/>
      <c r="LRA548" s="425"/>
      <c r="LRB548" s="425"/>
      <c r="LRC548" s="425"/>
      <c r="LRD548" s="425"/>
      <c r="LRE548" s="425"/>
      <c r="LRF548" s="425"/>
      <c r="LRG548" s="425"/>
      <c r="LRH548" s="425"/>
      <c r="LRI548" s="425"/>
      <c r="LRJ548" s="425"/>
      <c r="LRK548" s="425"/>
      <c r="LRL548" s="425"/>
      <c r="LRM548" s="425"/>
      <c r="LRN548" s="425"/>
      <c r="LRO548" s="425"/>
      <c r="LRP548" s="425"/>
      <c r="LRQ548" s="425"/>
      <c r="LRR548" s="425"/>
      <c r="LRS548" s="425"/>
      <c r="LRT548" s="425"/>
      <c r="LRU548" s="425"/>
      <c r="LRV548" s="425"/>
      <c r="LRW548" s="425"/>
      <c r="LRX548" s="425"/>
      <c r="LRY548" s="425"/>
      <c r="LRZ548" s="425"/>
      <c r="LSA548" s="425"/>
      <c r="LSB548" s="425"/>
      <c r="LSC548" s="425"/>
      <c r="LSD548" s="425"/>
      <c r="LSE548" s="425"/>
      <c r="LSF548" s="425"/>
      <c r="LSG548" s="425"/>
      <c r="LSH548" s="425"/>
      <c r="LSI548" s="425"/>
      <c r="LSJ548" s="425"/>
      <c r="LSK548" s="425"/>
      <c r="LSL548" s="425"/>
      <c r="LSM548" s="425"/>
      <c r="LSN548" s="425"/>
      <c r="LSO548" s="425"/>
      <c r="LSP548" s="425"/>
      <c r="LSQ548" s="425"/>
      <c r="LSR548" s="425"/>
      <c r="LSS548" s="425"/>
      <c r="LST548" s="425"/>
      <c r="LSU548" s="425"/>
      <c r="LSV548" s="425"/>
      <c r="LSW548" s="425"/>
      <c r="LSX548" s="425"/>
      <c r="LSY548" s="425"/>
      <c r="LSZ548" s="425"/>
      <c r="LTA548" s="425"/>
      <c r="LTB548" s="425"/>
      <c r="LTC548" s="425"/>
      <c r="LTD548" s="425"/>
      <c r="LTE548" s="425"/>
      <c r="LTF548" s="425"/>
      <c r="LTG548" s="425"/>
      <c r="LTH548" s="425"/>
      <c r="LTI548" s="425"/>
      <c r="LTJ548" s="425"/>
      <c r="LTK548" s="425"/>
      <c r="LTL548" s="425"/>
      <c r="LTM548" s="425"/>
      <c r="LTN548" s="425"/>
      <c r="LTO548" s="425"/>
      <c r="LTP548" s="425"/>
      <c r="LTQ548" s="425"/>
      <c r="LTR548" s="425"/>
      <c r="LTS548" s="425"/>
      <c r="LTT548" s="425"/>
      <c r="LTU548" s="425"/>
      <c r="LTV548" s="425"/>
      <c r="LTW548" s="425"/>
      <c r="LTX548" s="425"/>
      <c r="LTY548" s="425"/>
      <c r="LTZ548" s="425"/>
      <c r="LUA548" s="425"/>
      <c r="LUB548" s="425"/>
      <c r="LUC548" s="425"/>
      <c r="LUD548" s="425"/>
      <c r="LUE548" s="425"/>
      <c r="LUF548" s="425"/>
      <c r="LUG548" s="425"/>
      <c r="LUH548" s="425"/>
      <c r="LUI548" s="425"/>
      <c r="LUJ548" s="425"/>
      <c r="LUK548" s="425"/>
      <c r="LUL548" s="425"/>
      <c r="LUM548" s="425"/>
      <c r="LUN548" s="425"/>
      <c r="LUO548" s="425"/>
      <c r="LUP548" s="425"/>
      <c r="LUQ548" s="425"/>
      <c r="LUR548" s="425"/>
      <c r="LUS548" s="425"/>
      <c r="LUT548" s="425"/>
      <c r="LUU548" s="425"/>
      <c r="LUV548" s="425"/>
      <c r="LUW548" s="425"/>
      <c r="LUX548" s="425"/>
      <c r="LUY548" s="425"/>
      <c r="LUZ548" s="425"/>
      <c r="LVA548" s="425"/>
      <c r="LVB548" s="425"/>
      <c r="LVC548" s="425"/>
      <c r="LVD548" s="425"/>
      <c r="LVE548" s="425"/>
      <c r="LVF548" s="425"/>
      <c r="LVG548" s="425"/>
      <c r="LVH548" s="425"/>
      <c r="LVI548" s="425"/>
      <c r="LVJ548" s="425"/>
      <c r="LVK548" s="425"/>
      <c r="LVL548" s="425"/>
      <c r="LVM548" s="425"/>
      <c r="LVN548" s="425"/>
      <c r="LVO548" s="425"/>
      <c r="LVP548" s="425"/>
      <c r="LVQ548" s="425"/>
      <c r="LVR548" s="425"/>
      <c r="LVS548" s="425"/>
      <c r="LVT548" s="425"/>
      <c r="LVU548" s="425"/>
      <c r="LVV548" s="425"/>
      <c r="LVW548" s="425"/>
      <c r="LVX548" s="425"/>
      <c r="LVY548" s="425"/>
      <c r="LVZ548" s="425"/>
      <c r="LWA548" s="425"/>
      <c r="LWB548" s="425"/>
      <c r="LWC548" s="425"/>
      <c r="LWD548" s="425"/>
      <c r="LWE548" s="425"/>
      <c r="LWF548" s="425"/>
      <c r="LWG548" s="425"/>
      <c r="LWH548" s="425"/>
      <c r="LWI548" s="425"/>
      <c r="LWJ548" s="425"/>
      <c r="LWK548" s="425"/>
      <c r="LWL548" s="425"/>
      <c r="LWM548" s="425"/>
      <c r="LWN548" s="425"/>
      <c r="LWO548" s="425"/>
      <c r="LWP548" s="425"/>
      <c r="LWQ548" s="425"/>
      <c r="LWR548" s="425"/>
      <c r="LWS548" s="425"/>
      <c r="LWT548" s="425"/>
      <c r="LWU548" s="425"/>
      <c r="LWV548" s="425"/>
      <c r="LWW548" s="425"/>
      <c r="LWX548" s="425"/>
      <c r="LWY548" s="425"/>
      <c r="LWZ548" s="425"/>
      <c r="LXA548" s="425"/>
      <c r="LXB548" s="425"/>
      <c r="LXC548" s="425"/>
      <c r="LXD548" s="425"/>
      <c r="LXE548" s="425"/>
      <c r="LXF548" s="425"/>
      <c r="LXG548" s="425"/>
      <c r="LXH548" s="425"/>
      <c r="LXI548" s="425"/>
      <c r="LXJ548" s="425"/>
      <c r="LXK548" s="425"/>
      <c r="LXL548" s="425"/>
      <c r="LXM548" s="425"/>
      <c r="LXN548" s="425"/>
      <c r="LXO548" s="425"/>
      <c r="LXP548" s="425"/>
      <c r="LXQ548" s="425"/>
      <c r="LXR548" s="425"/>
      <c r="LXS548" s="425"/>
      <c r="LXT548" s="425"/>
      <c r="LXU548" s="425"/>
      <c r="LXV548" s="425"/>
      <c r="LXW548" s="425"/>
      <c r="LXX548" s="425"/>
      <c r="LXY548" s="425"/>
      <c r="LXZ548" s="425"/>
      <c r="LYA548" s="425"/>
      <c r="LYB548" s="425"/>
      <c r="LYC548" s="425"/>
      <c r="LYD548" s="425"/>
      <c r="LYE548" s="425"/>
      <c r="LYF548" s="425"/>
      <c r="LYG548" s="425"/>
      <c r="LYH548" s="425"/>
      <c r="LYI548" s="425"/>
      <c r="LYJ548" s="425"/>
      <c r="LYK548" s="425"/>
      <c r="LYL548" s="425"/>
      <c r="LYM548" s="425"/>
      <c r="LYN548" s="425"/>
      <c r="LYO548" s="425"/>
      <c r="LYP548" s="425"/>
      <c r="LYQ548" s="425"/>
      <c r="LYR548" s="425"/>
      <c r="LYS548" s="425"/>
      <c r="LYT548" s="425"/>
      <c r="LYU548" s="425"/>
      <c r="LYV548" s="425"/>
      <c r="LYW548" s="425"/>
      <c r="LYX548" s="425"/>
      <c r="LYY548" s="425"/>
      <c r="LYZ548" s="425"/>
      <c r="LZA548" s="425"/>
      <c r="LZB548" s="425"/>
      <c r="LZC548" s="425"/>
      <c r="LZD548" s="425"/>
      <c r="LZE548" s="425"/>
      <c r="LZF548" s="425"/>
      <c r="LZG548" s="425"/>
      <c r="LZH548" s="425"/>
      <c r="LZI548" s="425"/>
      <c r="LZJ548" s="425"/>
      <c r="LZK548" s="425"/>
      <c r="LZL548" s="425"/>
      <c r="LZM548" s="425"/>
      <c r="LZN548" s="425"/>
      <c r="LZO548" s="425"/>
      <c r="LZP548" s="425"/>
      <c r="LZQ548" s="425"/>
      <c r="LZR548" s="425"/>
      <c r="LZS548" s="425"/>
      <c r="LZT548" s="425"/>
      <c r="LZU548" s="425"/>
      <c r="LZV548" s="425"/>
      <c r="LZW548" s="425"/>
      <c r="LZX548" s="425"/>
      <c r="LZY548" s="425"/>
      <c r="LZZ548" s="425"/>
      <c r="MAA548" s="425"/>
      <c r="MAB548" s="425"/>
      <c r="MAC548" s="425"/>
      <c r="MAD548" s="425"/>
      <c r="MAE548" s="425"/>
      <c r="MAF548" s="425"/>
      <c r="MAG548" s="425"/>
      <c r="MAH548" s="425"/>
      <c r="MAI548" s="425"/>
      <c r="MAJ548" s="425"/>
      <c r="MAK548" s="425"/>
      <c r="MAL548" s="425"/>
      <c r="MAM548" s="425"/>
      <c r="MAN548" s="425"/>
      <c r="MAO548" s="425"/>
      <c r="MAP548" s="425"/>
      <c r="MAQ548" s="425"/>
      <c r="MAR548" s="425"/>
      <c r="MAS548" s="425"/>
      <c r="MAT548" s="425"/>
      <c r="MAU548" s="425"/>
      <c r="MAV548" s="425"/>
      <c r="MAW548" s="425"/>
      <c r="MAX548" s="425"/>
      <c r="MAY548" s="425"/>
      <c r="MAZ548" s="425"/>
      <c r="MBA548" s="425"/>
      <c r="MBB548" s="425"/>
      <c r="MBC548" s="425"/>
      <c r="MBD548" s="425"/>
      <c r="MBE548" s="425"/>
      <c r="MBF548" s="425"/>
      <c r="MBG548" s="425"/>
      <c r="MBH548" s="425"/>
      <c r="MBI548" s="425"/>
      <c r="MBJ548" s="425"/>
      <c r="MBK548" s="425"/>
      <c r="MBL548" s="425"/>
      <c r="MBM548" s="425"/>
      <c r="MBN548" s="425"/>
      <c r="MBO548" s="425"/>
      <c r="MBP548" s="425"/>
      <c r="MBQ548" s="425"/>
      <c r="MBR548" s="425"/>
      <c r="MBS548" s="425"/>
      <c r="MBT548" s="425"/>
      <c r="MBU548" s="425"/>
      <c r="MBV548" s="425"/>
      <c r="MBW548" s="425"/>
      <c r="MBX548" s="425"/>
      <c r="MBY548" s="425"/>
      <c r="MBZ548" s="425"/>
      <c r="MCA548" s="425"/>
      <c r="MCB548" s="425"/>
      <c r="MCC548" s="425"/>
      <c r="MCD548" s="425"/>
      <c r="MCE548" s="425"/>
      <c r="MCF548" s="425"/>
      <c r="MCG548" s="425"/>
      <c r="MCH548" s="425"/>
      <c r="MCI548" s="425"/>
      <c r="MCJ548" s="425"/>
      <c r="MCK548" s="425"/>
      <c r="MCL548" s="425"/>
      <c r="MCM548" s="425"/>
      <c r="MCN548" s="425"/>
      <c r="MCO548" s="425"/>
      <c r="MCP548" s="425"/>
      <c r="MCQ548" s="425"/>
      <c r="MCR548" s="425"/>
      <c r="MCS548" s="425"/>
      <c r="MCT548" s="425"/>
      <c r="MCU548" s="425"/>
      <c r="MCV548" s="425"/>
      <c r="MCW548" s="425"/>
      <c r="MCX548" s="425"/>
      <c r="MCY548" s="425"/>
      <c r="MCZ548" s="425"/>
      <c r="MDA548" s="425"/>
      <c r="MDB548" s="425"/>
      <c r="MDC548" s="425"/>
      <c r="MDD548" s="425"/>
      <c r="MDE548" s="425"/>
      <c r="MDF548" s="425"/>
      <c r="MDG548" s="425"/>
      <c r="MDH548" s="425"/>
      <c r="MDI548" s="425"/>
      <c r="MDJ548" s="425"/>
      <c r="MDK548" s="425"/>
      <c r="MDL548" s="425"/>
      <c r="MDM548" s="425"/>
      <c r="MDN548" s="425"/>
      <c r="MDO548" s="425"/>
      <c r="MDP548" s="425"/>
      <c r="MDQ548" s="425"/>
      <c r="MDR548" s="425"/>
      <c r="MDS548" s="425"/>
      <c r="MDT548" s="425"/>
      <c r="MDU548" s="425"/>
      <c r="MDV548" s="425"/>
      <c r="MDW548" s="425"/>
      <c r="MDX548" s="425"/>
      <c r="MDY548" s="425"/>
      <c r="MDZ548" s="425"/>
      <c r="MEA548" s="425"/>
      <c r="MEB548" s="425"/>
      <c r="MEC548" s="425"/>
      <c r="MED548" s="425"/>
      <c r="MEE548" s="425"/>
      <c r="MEF548" s="425"/>
      <c r="MEG548" s="425"/>
      <c r="MEH548" s="425"/>
      <c r="MEI548" s="425"/>
      <c r="MEJ548" s="425"/>
      <c r="MEK548" s="425"/>
      <c r="MEL548" s="425"/>
      <c r="MEM548" s="425"/>
      <c r="MEN548" s="425"/>
      <c r="MEO548" s="425"/>
      <c r="MEP548" s="425"/>
      <c r="MEQ548" s="425"/>
      <c r="MER548" s="425"/>
      <c r="MES548" s="425"/>
      <c r="MET548" s="425"/>
      <c r="MEU548" s="425"/>
      <c r="MEV548" s="425"/>
      <c r="MEW548" s="425"/>
      <c r="MEX548" s="425"/>
      <c r="MEY548" s="425"/>
      <c r="MEZ548" s="425"/>
      <c r="MFA548" s="425"/>
      <c r="MFB548" s="425"/>
      <c r="MFC548" s="425"/>
      <c r="MFD548" s="425"/>
      <c r="MFE548" s="425"/>
      <c r="MFF548" s="425"/>
      <c r="MFG548" s="425"/>
      <c r="MFH548" s="425"/>
      <c r="MFI548" s="425"/>
      <c r="MFJ548" s="425"/>
      <c r="MFK548" s="425"/>
      <c r="MFL548" s="425"/>
      <c r="MFM548" s="425"/>
      <c r="MFN548" s="425"/>
      <c r="MFO548" s="425"/>
      <c r="MFP548" s="425"/>
      <c r="MFQ548" s="425"/>
      <c r="MFR548" s="425"/>
      <c r="MFS548" s="425"/>
      <c r="MFT548" s="425"/>
      <c r="MFU548" s="425"/>
      <c r="MFV548" s="425"/>
      <c r="MFW548" s="425"/>
      <c r="MFX548" s="425"/>
      <c r="MFY548" s="425"/>
      <c r="MFZ548" s="425"/>
      <c r="MGA548" s="425"/>
      <c r="MGB548" s="425"/>
      <c r="MGC548" s="425"/>
      <c r="MGD548" s="425"/>
      <c r="MGE548" s="425"/>
      <c r="MGF548" s="425"/>
      <c r="MGG548" s="425"/>
      <c r="MGH548" s="425"/>
      <c r="MGI548" s="425"/>
      <c r="MGJ548" s="425"/>
      <c r="MGK548" s="425"/>
      <c r="MGL548" s="425"/>
      <c r="MGM548" s="425"/>
      <c r="MGN548" s="425"/>
      <c r="MGO548" s="425"/>
      <c r="MGP548" s="425"/>
      <c r="MGQ548" s="425"/>
      <c r="MGR548" s="425"/>
      <c r="MGS548" s="425"/>
      <c r="MGT548" s="425"/>
      <c r="MGU548" s="425"/>
      <c r="MGV548" s="425"/>
      <c r="MGW548" s="425"/>
      <c r="MGX548" s="425"/>
      <c r="MGY548" s="425"/>
      <c r="MGZ548" s="425"/>
      <c r="MHA548" s="425"/>
      <c r="MHB548" s="425"/>
      <c r="MHC548" s="425"/>
      <c r="MHD548" s="425"/>
      <c r="MHE548" s="425"/>
      <c r="MHF548" s="425"/>
      <c r="MHG548" s="425"/>
      <c r="MHH548" s="425"/>
      <c r="MHI548" s="425"/>
      <c r="MHJ548" s="425"/>
      <c r="MHK548" s="425"/>
      <c r="MHL548" s="425"/>
      <c r="MHM548" s="425"/>
      <c r="MHN548" s="425"/>
      <c r="MHO548" s="425"/>
      <c r="MHP548" s="425"/>
      <c r="MHQ548" s="425"/>
      <c r="MHR548" s="425"/>
      <c r="MHS548" s="425"/>
      <c r="MHT548" s="425"/>
      <c r="MHU548" s="425"/>
      <c r="MHV548" s="425"/>
      <c r="MHW548" s="425"/>
      <c r="MHX548" s="425"/>
      <c r="MHY548" s="425"/>
      <c r="MHZ548" s="425"/>
      <c r="MIA548" s="425"/>
      <c r="MIB548" s="425"/>
      <c r="MIC548" s="425"/>
      <c r="MID548" s="425"/>
      <c r="MIE548" s="425"/>
      <c r="MIF548" s="425"/>
      <c r="MIG548" s="425"/>
      <c r="MIH548" s="425"/>
      <c r="MII548" s="425"/>
      <c r="MIJ548" s="425"/>
      <c r="MIK548" s="425"/>
      <c r="MIL548" s="425"/>
      <c r="MIM548" s="425"/>
      <c r="MIN548" s="425"/>
      <c r="MIO548" s="425"/>
      <c r="MIP548" s="425"/>
      <c r="MIQ548" s="425"/>
      <c r="MIR548" s="425"/>
      <c r="MIS548" s="425"/>
      <c r="MIT548" s="425"/>
      <c r="MIU548" s="425"/>
      <c r="MIV548" s="425"/>
      <c r="MIW548" s="425"/>
      <c r="MIX548" s="425"/>
      <c r="MIY548" s="425"/>
      <c r="MIZ548" s="425"/>
      <c r="MJA548" s="425"/>
      <c r="MJB548" s="425"/>
      <c r="MJC548" s="425"/>
      <c r="MJD548" s="425"/>
      <c r="MJE548" s="425"/>
      <c r="MJF548" s="425"/>
      <c r="MJG548" s="425"/>
      <c r="MJH548" s="425"/>
      <c r="MJI548" s="425"/>
      <c r="MJJ548" s="425"/>
      <c r="MJK548" s="425"/>
      <c r="MJL548" s="425"/>
      <c r="MJM548" s="425"/>
      <c r="MJN548" s="425"/>
      <c r="MJO548" s="425"/>
      <c r="MJP548" s="425"/>
      <c r="MJQ548" s="425"/>
      <c r="MJR548" s="425"/>
      <c r="MJS548" s="425"/>
      <c r="MJT548" s="425"/>
      <c r="MJU548" s="425"/>
      <c r="MJV548" s="425"/>
      <c r="MJW548" s="425"/>
      <c r="MJX548" s="425"/>
      <c r="MJY548" s="425"/>
      <c r="MJZ548" s="425"/>
      <c r="MKA548" s="425"/>
      <c r="MKB548" s="425"/>
      <c r="MKC548" s="425"/>
      <c r="MKD548" s="425"/>
      <c r="MKE548" s="425"/>
      <c r="MKF548" s="425"/>
      <c r="MKG548" s="425"/>
      <c r="MKH548" s="425"/>
      <c r="MKI548" s="425"/>
      <c r="MKJ548" s="425"/>
      <c r="MKK548" s="425"/>
      <c r="MKL548" s="425"/>
      <c r="MKM548" s="425"/>
      <c r="MKN548" s="425"/>
      <c r="MKO548" s="425"/>
      <c r="MKP548" s="425"/>
      <c r="MKQ548" s="425"/>
      <c r="MKR548" s="425"/>
      <c r="MKS548" s="425"/>
      <c r="MKT548" s="425"/>
      <c r="MKU548" s="425"/>
      <c r="MKV548" s="425"/>
      <c r="MKW548" s="425"/>
      <c r="MKX548" s="425"/>
      <c r="MKY548" s="425"/>
      <c r="MKZ548" s="425"/>
      <c r="MLA548" s="425"/>
      <c r="MLB548" s="425"/>
      <c r="MLC548" s="425"/>
      <c r="MLD548" s="425"/>
      <c r="MLE548" s="425"/>
      <c r="MLF548" s="425"/>
      <c r="MLG548" s="425"/>
      <c r="MLH548" s="425"/>
      <c r="MLI548" s="425"/>
      <c r="MLJ548" s="425"/>
      <c r="MLK548" s="425"/>
      <c r="MLL548" s="425"/>
      <c r="MLM548" s="425"/>
      <c r="MLN548" s="425"/>
      <c r="MLO548" s="425"/>
      <c r="MLP548" s="425"/>
      <c r="MLQ548" s="425"/>
      <c r="MLR548" s="425"/>
      <c r="MLS548" s="425"/>
      <c r="MLT548" s="425"/>
      <c r="MLU548" s="425"/>
      <c r="MLV548" s="425"/>
      <c r="MLW548" s="425"/>
      <c r="MLX548" s="425"/>
      <c r="MLY548" s="425"/>
      <c r="MLZ548" s="425"/>
      <c r="MMA548" s="425"/>
      <c r="MMB548" s="425"/>
      <c r="MMC548" s="425"/>
      <c r="MMD548" s="425"/>
      <c r="MME548" s="425"/>
      <c r="MMF548" s="425"/>
      <c r="MMG548" s="425"/>
      <c r="MMH548" s="425"/>
      <c r="MMI548" s="425"/>
      <c r="MMJ548" s="425"/>
      <c r="MMK548" s="425"/>
      <c r="MML548" s="425"/>
      <c r="MMM548" s="425"/>
      <c r="MMN548" s="425"/>
      <c r="MMO548" s="425"/>
      <c r="MMP548" s="425"/>
      <c r="MMQ548" s="425"/>
      <c r="MMR548" s="425"/>
      <c r="MMS548" s="425"/>
      <c r="MMT548" s="425"/>
      <c r="MMU548" s="425"/>
      <c r="MMV548" s="425"/>
      <c r="MMW548" s="425"/>
      <c r="MMX548" s="425"/>
      <c r="MMY548" s="425"/>
      <c r="MMZ548" s="425"/>
      <c r="MNA548" s="425"/>
      <c r="MNB548" s="425"/>
      <c r="MNC548" s="425"/>
      <c r="MND548" s="425"/>
      <c r="MNE548" s="425"/>
      <c r="MNF548" s="425"/>
      <c r="MNG548" s="425"/>
      <c r="MNH548" s="425"/>
      <c r="MNI548" s="425"/>
      <c r="MNJ548" s="425"/>
      <c r="MNK548" s="425"/>
      <c r="MNL548" s="425"/>
      <c r="MNM548" s="425"/>
      <c r="MNN548" s="425"/>
      <c r="MNO548" s="425"/>
      <c r="MNP548" s="425"/>
      <c r="MNQ548" s="425"/>
      <c r="MNR548" s="425"/>
      <c r="MNS548" s="425"/>
      <c r="MNT548" s="425"/>
      <c r="MNU548" s="425"/>
      <c r="MNV548" s="425"/>
      <c r="MNW548" s="425"/>
      <c r="MNX548" s="425"/>
      <c r="MNY548" s="425"/>
      <c r="MNZ548" s="425"/>
      <c r="MOA548" s="425"/>
      <c r="MOB548" s="425"/>
      <c r="MOC548" s="425"/>
      <c r="MOD548" s="425"/>
      <c r="MOE548" s="425"/>
      <c r="MOF548" s="425"/>
      <c r="MOG548" s="425"/>
      <c r="MOH548" s="425"/>
      <c r="MOI548" s="425"/>
      <c r="MOJ548" s="425"/>
      <c r="MOK548" s="425"/>
      <c r="MOL548" s="425"/>
      <c r="MOM548" s="425"/>
      <c r="MON548" s="425"/>
      <c r="MOO548" s="425"/>
      <c r="MOP548" s="425"/>
      <c r="MOQ548" s="425"/>
      <c r="MOR548" s="425"/>
      <c r="MOS548" s="425"/>
      <c r="MOT548" s="425"/>
      <c r="MOU548" s="425"/>
      <c r="MOV548" s="425"/>
      <c r="MOW548" s="425"/>
      <c r="MOX548" s="425"/>
      <c r="MOY548" s="425"/>
      <c r="MOZ548" s="425"/>
      <c r="MPA548" s="425"/>
      <c r="MPB548" s="425"/>
      <c r="MPC548" s="425"/>
      <c r="MPD548" s="425"/>
      <c r="MPE548" s="425"/>
      <c r="MPF548" s="425"/>
      <c r="MPG548" s="425"/>
      <c r="MPH548" s="425"/>
      <c r="MPI548" s="425"/>
      <c r="MPJ548" s="425"/>
      <c r="MPK548" s="425"/>
      <c r="MPL548" s="425"/>
      <c r="MPM548" s="425"/>
      <c r="MPN548" s="425"/>
      <c r="MPO548" s="425"/>
      <c r="MPP548" s="425"/>
      <c r="MPQ548" s="425"/>
      <c r="MPR548" s="425"/>
      <c r="MPS548" s="425"/>
      <c r="MPT548" s="425"/>
      <c r="MPU548" s="425"/>
      <c r="MPV548" s="425"/>
      <c r="MPW548" s="425"/>
      <c r="MPX548" s="425"/>
      <c r="MPY548" s="425"/>
      <c r="MPZ548" s="425"/>
      <c r="MQA548" s="425"/>
      <c r="MQB548" s="425"/>
      <c r="MQC548" s="425"/>
      <c r="MQD548" s="425"/>
      <c r="MQE548" s="425"/>
      <c r="MQF548" s="425"/>
      <c r="MQG548" s="425"/>
      <c r="MQH548" s="425"/>
      <c r="MQI548" s="425"/>
      <c r="MQJ548" s="425"/>
      <c r="MQK548" s="425"/>
      <c r="MQL548" s="425"/>
      <c r="MQM548" s="425"/>
      <c r="MQN548" s="425"/>
      <c r="MQO548" s="425"/>
      <c r="MQP548" s="425"/>
      <c r="MQQ548" s="425"/>
      <c r="MQR548" s="425"/>
      <c r="MQS548" s="425"/>
      <c r="MQT548" s="425"/>
      <c r="MQU548" s="425"/>
      <c r="MQV548" s="425"/>
      <c r="MQW548" s="425"/>
      <c r="MQX548" s="425"/>
      <c r="MQY548" s="425"/>
      <c r="MQZ548" s="425"/>
      <c r="MRA548" s="425"/>
      <c r="MRB548" s="425"/>
      <c r="MRC548" s="425"/>
      <c r="MRD548" s="425"/>
      <c r="MRE548" s="425"/>
      <c r="MRF548" s="425"/>
      <c r="MRG548" s="425"/>
      <c r="MRH548" s="425"/>
      <c r="MRI548" s="425"/>
      <c r="MRJ548" s="425"/>
      <c r="MRK548" s="425"/>
      <c r="MRL548" s="425"/>
      <c r="MRM548" s="425"/>
      <c r="MRN548" s="425"/>
      <c r="MRO548" s="425"/>
      <c r="MRP548" s="425"/>
      <c r="MRQ548" s="425"/>
      <c r="MRR548" s="425"/>
      <c r="MRS548" s="425"/>
      <c r="MRT548" s="425"/>
      <c r="MRU548" s="425"/>
      <c r="MRV548" s="425"/>
      <c r="MRW548" s="425"/>
      <c r="MRX548" s="425"/>
      <c r="MRY548" s="425"/>
      <c r="MRZ548" s="425"/>
      <c r="MSA548" s="425"/>
      <c r="MSB548" s="425"/>
      <c r="MSC548" s="425"/>
      <c r="MSD548" s="425"/>
      <c r="MSE548" s="425"/>
      <c r="MSF548" s="425"/>
      <c r="MSG548" s="425"/>
      <c r="MSH548" s="425"/>
      <c r="MSI548" s="425"/>
      <c r="MSJ548" s="425"/>
      <c r="MSK548" s="425"/>
      <c r="MSL548" s="425"/>
      <c r="MSM548" s="425"/>
      <c r="MSN548" s="425"/>
      <c r="MSO548" s="425"/>
      <c r="MSP548" s="425"/>
      <c r="MSQ548" s="425"/>
      <c r="MSR548" s="425"/>
      <c r="MSS548" s="425"/>
      <c r="MST548" s="425"/>
      <c r="MSU548" s="425"/>
      <c r="MSV548" s="425"/>
      <c r="MSW548" s="425"/>
      <c r="MSX548" s="425"/>
      <c r="MSY548" s="425"/>
      <c r="MSZ548" s="425"/>
      <c r="MTA548" s="425"/>
      <c r="MTB548" s="425"/>
      <c r="MTC548" s="425"/>
      <c r="MTD548" s="425"/>
      <c r="MTE548" s="425"/>
      <c r="MTF548" s="425"/>
      <c r="MTG548" s="425"/>
      <c r="MTH548" s="425"/>
      <c r="MTI548" s="425"/>
      <c r="MTJ548" s="425"/>
      <c r="MTK548" s="425"/>
      <c r="MTL548" s="425"/>
      <c r="MTM548" s="425"/>
      <c r="MTN548" s="425"/>
      <c r="MTO548" s="425"/>
      <c r="MTP548" s="425"/>
      <c r="MTQ548" s="425"/>
      <c r="MTR548" s="425"/>
      <c r="MTS548" s="425"/>
      <c r="MTT548" s="425"/>
      <c r="MTU548" s="425"/>
      <c r="MTV548" s="425"/>
      <c r="MTW548" s="425"/>
      <c r="MTX548" s="425"/>
      <c r="MTY548" s="425"/>
      <c r="MTZ548" s="425"/>
      <c r="MUA548" s="425"/>
      <c r="MUB548" s="425"/>
      <c r="MUC548" s="425"/>
      <c r="MUD548" s="425"/>
      <c r="MUE548" s="425"/>
      <c r="MUF548" s="425"/>
      <c r="MUG548" s="425"/>
      <c r="MUH548" s="425"/>
      <c r="MUI548" s="425"/>
      <c r="MUJ548" s="425"/>
      <c r="MUK548" s="425"/>
      <c r="MUL548" s="425"/>
      <c r="MUM548" s="425"/>
      <c r="MUN548" s="425"/>
      <c r="MUO548" s="425"/>
      <c r="MUP548" s="425"/>
      <c r="MUQ548" s="425"/>
      <c r="MUR548" s="425"/>
      <c r="MUS548" s="425"/>
      <c r="MUT548" s="425"/>
      <c r="MUU548" s="425"/>
      <c r="MUV548" s="425"/>
      <c r="MUW548" s="425"/>
      <c r="MUX548" s="425"/>
      <c r="MUY548" s="425"/>
      <c r="MUZ548" s="425"/>
      <c r="MVA548" s="425"/>
      <c r="MVB548" s="425"/>
      <c r="MVC548" s="425"/>
      <c r="MVD548" s="425"/>
      <c r="MVE548" s="425"/>
      <c r="MVF548" s="425"/>
      <c r="MVG548" s="425"/>
      <c r="MVH548" s="425"/>
      <c r="MVI548" s="425"/>
      <c r="MVJ548" s="425"/>
      <c r="MVK548" s="425"/>
      <c r="MVL548" s="425"/>
      <c r="MVM548" s="425"/>
      <c r="MVN548" s="425"/>
      <c r="MVO548" s="425"/>
      <c r="MVP548" s="425"/>
      <c r="MVQ548" s="425"/>
      <c r="MVR548" s="425"/>
      <c r="MVS548" s="425"/>
      <c r="MVT548" s="425"/>
      <c r="MVU548" s="425"/>
      <c r="MVV548" s="425"/>
      <c r="MVW548" s="425"/>
      <c r="MVX548" s="425"/>
      <c r="MVY548" s="425"/>
      <c r="MVZ548" s="425"/>
      <c r="MWA548" s="425"/>
      <c r="MWB548" s="425"/>
      <c r="MWC548" s="425"/>
      <c r="MWD548" s="425"/>
      <c r="MWE548" s="425"/>
      <c r="MWF548" s="425"/>
      <c r="MWG548" s="425"/>
      <c r="MWH548" s="425"/>
      <c r="MWI548" s="425"/>
      <c r="MWJ548" s="425"/>
      <c r="MWK548" s="425"/>
      <c r="MWL548" s="425"/>
      <c r="MWM548" s="425"/>
      <c r="MWN548" s="425"/>
      <c r="MWO548" s="425"/>
      <c r="MWP548" s="425"/>
      <c r="MWQ548" s="425"/>
      <c r="MWR548" s="425"/>
      <c r="MWS548" s="425"/>
      <c r="MWT548" s="425"/>
      <c r="MWU548" s="425"/>
      <c r="MWV548" s="425"/>
      <c r="MWW548" s="425"/>
      <c r="MWX548" s="425"/>
      <c r="MWY548" s="425"/>
      <c r="MWZ548" s="425"/>
      <c r="MXA548" s="425"/>
      <c r="MXB548" s="425"/>
      <c r="MXC548" s="425"/>
      <c r="MXD548" s="425"/>
      <c r="MXE548" s="425"/>
      <c r="MXF548" s="425"/>
      <c r="MXG548" s="425"/>
      <c r="MXH548" s="425"/>
      <c r="MXI548" s="425"/>
      <c r="MXJ548" s="425"/>
      <c r="MXK548" s="425"/>
      <c r="MXL548" s="425"/>
      <c r="MXM548" s="425"/>
      <c r="MXN548" s="425"/>
      <c r="MXO548" s="425"/>
      <c r="MXP548" s="425"/>
      <c r="MXQ548" s="425"/>
      <c r="MXR548" s="425"/>
      <c r="MXS548" s="425"/>
      <c r="MXT548" s="425"/>
      <c r="MXU548" s="425"/>
      <c r="MXV548" s="425"/>
      <c r="MXW548" s="425"/>
      <c r="MXX548" s="425"/>
      <c r="MXY548" s="425"/>
      <c r="MXZ548" s="425"/>
      <c r="MYA548" s="425"/>
      <c r="MYB548" s="425"/>
      <c r="MYC548" s="425"/>
      <c r="MYD548" s="425"/>
      <c r="MYE548" s="425"/>
      <c r="MYF548" s="425"/>
      <c r="MYG548" s="425"/>
      <c r="MYH548" s="425"/>
      <c r="MYI548" s="425"/>
      <c r="MYJ548" s="425"/>
      <c r="MYK548" s="425"/>
      <c r="MYL548" s="425"/>
      <c r="MYM548" s="425"/>
      <c r="MYN548" s="425"/>
      <c r="MYO548" s="425"/>
      <c r="MYP548" s="425"/>
      <c r="MYQ548" s="425"/>
      <c r="MYR548" s="425"/>
      <c r="MYS548" s="425"/>
      <c r="MYT548" s="425"/>
      <c r="MYU548" s="425"/>
      <c r="MYV548" s="425"/>
      <c r="MYW548" s="425"/>
      <c r="MYX548" s="425"/>
      <c r="MYY548" s="425"/>
      <c r="MYZ548" s="425"/>
      <c r="MZA548" s="425"/>
      <c r="MZB548" s="425"/>
      <c r="MZC548" s="425"/>
      <c r="MZD548" s="425"/>
      <c r="MZE548" s="425"/>
      <c r="MZF548" s="425"/>
      <c r="MZG548" s="425"/>
      <c r="MZH548" s="425"/>
      <c r="MZI548" s="425"/>
      <c r="MZJ548" s="425"/>
      <c r="MZK548" s="425"/>
      <c r="MZL548" s="425"/>
      <c r="MZM548" s="425"/>
      <c r="MZN548" s="425"/>
      <c r="MZO548" s="425"/>
      <c r="MZP548" s="425"/>
      <c r="MZQ548" s="425"/>
      <c r="MZR548" s="425"/>
      <c r="MZS548" s="425"/>
      <c r="MZT548" s="425"/>
      <c r="MZU548" s="425"/>
      <c r="MZV548" s="425"/>
      <c r="MZW548" s="425"/>
      <c r="MZX548" s="425"/>
      <c r="MZY548" s="425"/>
      <c r="MZZ548" s="425"/>
      <c r="NAA548" s="425"/>
      <c r="NAB548" s="425"/>
      <c r="NAC548" s="425"/>
      <c r="NAD548" s="425"/>
      <c r="NAE548" s="425"/>
      <c r="NAF548" s="425"/>
      <c r="NAG548" s="425"/>
      <c r="NAH548" s="425"/>
      <c r="NAI548" s="425"/>
      <c r="NAJ548" s="425"/>
      <c r="NAK548" s="425"/>
      <c r="NAL548" s="425"/>
      <c r="NAM548" s="425"/>
      <c r="NAN548" s="425"/>
      <c r="NAO548" s="425"/>
      <c r="NAP548" s="425"/>
      <c r="NAQ548" s="425"/>
      <c r="NAR548" s="425"/>
      <c r="NAS548" s="425"/>
      <c r="NAT548" s="425"/>
      <c r="NAU548" s="425"/>
      <c r="NAV548" s="425"/>
      <c r="NAW548" s="425"/>
      <c r="NAX548" s="425"/>
      <c r="NAY548" s="425"/>
      <c r="NAZ548" s="425"/>
      <c r="NBA548" s="425"/>
      <c r="NBB548" s="425"/>
      <c r="NBC548" s="425"/>
      <c r="NBD548" s="425"/>
      <c r="NBE548" s="425"/>
      <c r="NBF548" s="425"/>
      <c r="NBG548" s="425"/>
      <c r="NBH548" s="425"/>
      <c r="NBI548" s="425"/>
      <c r="NBJ548" s="425"/>
      <c r="NBK548" s="425"/>
      <c r="NBL548" s="425"/>
      <c r="NBM548" s="425"/>
      <c r="NBN548" s="425"/>
      <c r="NBO548" s="425"/>
      <c r="NBP548" s="425"/>
      <c r="NBQ548" s="425"/>
      <c r="NBR548" s="425"/>
      <c r="NBS548" s="425"/>
      <c r="NBT548" s="425"/>
      <c r="NBU548" s="425"/>
      <c r="NBV548" s="425"/>
      <c r="NBW548" s="425"/>
      <c r="NBX548" s="425"/>
      <c r="NBY548" s="425"/>
      <c r="NBZ548" s="425"/>
      <c r="NCA548" s="425"/>
      <c r="NCB548" s="425"/>
      <c r="NCC548" s="425"/>
      <c r="NCD548" s="425"/>
      <c r="NCE548" s="425"/>
      <c r="NCF548" s="425"/>
      <c r="NCG548" s="425"/>
      <c r="NCH548" s="425"/>
      <c r="NCI548" s="425"/>
      <c r="NCJ548" s="425"/>
      <c r="NCK548" s="425"/>
      <c r="NCL548" s="425"/>
      <c r="NCM548" s="425"/>
      <c r="NCN548" s="425"/>
      <c r="NCO548" s="425"/>
      <c r="NCP548" s="425"/>
      <c r="NCQ548" s="425"/>
      <c r="NCR548" s="425"/>
      <c r="NCS548" s="425"/>
      <c r="NCT548" s="425"/>
      <c r="NCU548" s="425"/>
      <c r="NCV548" s="425"/>
      <c r="NCW548" s="425"/>
      <c r="NCX548" s="425"/>
      <c r="NCY548" s="425"/>
      <c r="NCZ548" s="425"/>
      <c r="NDA548" s="425"/>
      <c r="NDB548" s="425"/>
      <c r="NDC548" s="425"/>
      <c r="NDD548" s="425"/>
      <c r="NDE548" s="425"/>
      <c r="NDF548" s="425"/>
      <c r="NDG548" s="425"/>
      <c r="NDH548" s="425"/>
      <c r="NDI548" s="425"/>
      <c r="NDJ548" s="425"/>
      <c r="NDK548" s="425"/>
      <c r="NDL548" s="425"/>
      <c r="NDM548" s="425"/>
      <c r="NDN548" s="425"/>
      <c r="NDO548" s="425"/>
      <c r="NDP548" s="425"/>
      <c r="NDQ548" s="425"/>
      <c r="NDR548" s="425"/>
      <c r="NDS548" s="425"/>
      <c r="NDT548" s="425"/>
      <c r="NDU548" s="425"/>
      <c r="NDV548" s="425"/>
      <c r="NDW548" s="425"/>
      <c r="NDX548" s="425"/>
      <c r="NDY548" s="425"/>
      <c r="NDZ548" s="425"/>
      <c r="NEA548" s="425"/>
      <c r="NEB548" s="425"/>
      <c r="NEC548" s="425"/>
      <c r="NED548" s="425"/>
      <c r="NEE548" s="425"/>
      <c r="NEF548" s="425"/>
      <c r="NEG548" s="425"/>
      <c r="NEH548" s="425"/>
      <c r="NEI548" s="425"/>
      <c r="NEJ548" s="425"/>
      <c r="NEK548" s="425"/>
      <c r="NEL548" s="425"/>
      <c r="NEM548" s="425"/>
      <c r="NEN548" s="425"/>
      <c r="NEO548" s="425"/>
      <c r="NEP548" s="425"/>
      <c r="NEQ548" s="425"/>
      <c r="NER548" s="425"/>
      <c r="NES548" s="425"/>
      <c r="NET548" s="425"/>
      <c r="NEU548" s="425"/>
      <c r="NEV548" s="425"/>
      <c r="NEW548" s="425"/>
      <c r="NEX548" s="425"/>
      <c r="NEY548" s="425"/>
      <c r="NEZ548" s="425"/>
      <c r="NFA548" s="425"/>
      <c r="NFB548" s="425"/>
      <c r="NFC548" s="425"/>
      <c r="NFD548" s="425"/>
      <c r="NFE548" s="425"/>
      <c r="NFF548" s="425"/>
      <c r="NFG548" s="425"/>
      <c r="NFH548" s="425"/>
      <c r="NFI548" s="425"/>
      <c r="NFJ548" s="425"/>
      <c r="NFK548" s="425"/>
      <c r="NFL548" s="425"/>
      <c r="NFM548" s="425"/>
      <c r="NFN548" s="425"/>
      <c r="NFO548" s="425"/>
      <c r="NFP548" s="425"/>
      <c r="NFQ548" s="425"/>
      <c r="NFR548" s="425"/>
      <c r="NFS548" s="425"/>
      <c r="NFT548" s="425"/>
      <c r="NFU548" s="425"/>
      <c r="NFV548" s="425"/>
      <c r="NFW548" s="425"/>
      <c r="NFX548" s="425"/>
      <c r="NFY548" s="425"/>
      <c r="NFZ548" s="425"/>
      <c r="NGA548" s="425"/>
      <c r="NGB548" s="425"/>
      <c r="NGC548" s="425"/>
      <c r="NGD548" s="425"/>
      <c r="NGE548" s="425"/>
      <c r="NGF548" s="425"/>
      <c r="NGG548" s="425"/>
      <c r="NGH548" s="425"/>
      <c r="NGI548" s="425"/>
      <c r="NGJ548" s="425"/>
      <c r="NGK548" s="425"/>
      <c r="NGL548" s="425"/>
      <c r="NGM548" s="425"/>
      <c r="NGN548" s="425"/>
      <c r="NGO548" s="425"/>
      <c r="NGP548" s="425"/>
      <c r="NGQ548" s="425"/>
      <c r="NGR548" s="425"/>
      <c r="NGS548" s="425"/>
      <c r="NGT548" s="425"/>
      <c r="NGU548" s="425"/>
      <c r="NGV548" s="425"/>
      <c r="NGW548" s="425"/>
      <c r="NGX548" s="425"/>
      <c r="NGY548" s="425"/>
      <c r="NGZ548" s="425"/>
      <c r="NHA548" s="425"/>
      <c r="NHB548" s="425"/>
      <c r="NHC548" s="425"/>
      <c r="NHD548" s="425"/>
      <c r="NHE548" s="425"/>
      <c r="NHF548" s="425"/>
      <c r="NHG548" s="425"/>
      <c r="NHH548" s="425"/>
      <c r="NHI548" s="425"/>
      <c r="NHJ548" s="425"/>
      <c r="NHK548" s="425"/>
      <c r="NHL548" s="425"/>
      <c r="NHM548" s="425"/>
      <c r="NHN548" s="425"/>
      <c r="NHO548" s="425"/>
      <c r="NHP548" s="425"/>
      <c r="NHQ548" s="425"/>
      <c r="NHR548" s="425"/>
      <c r="NHS548" s="425"/>
      <c r="NHT548" s="425"/>
      <c r="NHU548" s="425"/>
      <c r="NHV548" s="425"/>
      <c r="NHW548" s="425"/>
      <c r="NHX548" s="425"/>
      <c r="NHY548" s="425"/>
      <c r="NHZ548" s="425"/>
      <c r="NIA548" s="425"/>
      <c r="NIB548" s="425"/>
      <c r="NIC548" s="425"/>
      <c r="NID548" s="425"/>
      <c r="NIE548" s="425"/>
      <c r="NIF548" s="425"/>
      <c r="NIG548" s="425"/>
      <c r="NIH548" s="425"/>
      <c r="NII548" s="425"/>
      <c r="NIJ548" s="425"/>
      <c r="NIK548" s="425"/>
      <c r="NIL548" s="425"/>
      <c r="NIM548" s="425"/>
      <c r="NIN548" s="425"/>
      <c r="NIO548" s="425"/>
      <c r="NIP548" s="425"/>
      <c r="NIQ548" s="425"/>
      <c r="NIR548" s="425"/>
      <c r="NIS548" s="425"/>
      <c r="NIT548" s="425"/>
      <c r="NIU548" s="425"/>
      <c r="NIV548" s="425"/>
      <c r="NIW548" s="425"/>
      <c r="NIX548" s="425"/>
      <c r="NIY548" s="425"/>
      <c r="NIZ548" s="425"/>
      <c r="NJA548" s="425"/>
      <c r="NJB548" s="425"/>
      <c r="NJC548" s="425"/>
      <c r="NJD548" s="425"/>
      <c r="NJE548" s="425"/>
      <c r="NJF548" s="425"/>
      <c r="NJG548" s="425"/>
      <c r="NJH548" s="425"/>
      <c r="NJI548" s="425"/>
      <c r="NJJ548" s="425"/>
      <c r="NJK548" s="425"/>
      <c r="NJL548" s="425"/>
      <c r="NJM548" s="425"/>
      <c r="NJN548" s="425"/>
      <c r="NJO548" s="425"/>
      <c r="NJP548" s="425"/>
      <c r="NJQ548" s="425"/>
      <c r="NJR548" s="425"/>
      <c r="NJS548" s="425"/>
      <c r="NJT548" s="425"/>
      <c r="NJU548" s="425"/>
      <c r="NJV548" s="425"/>
      <c r="NJW548" s="425"/>
      <c r="NJX548" s="425"/>
      <c r="NJY548" s="425"/>
      <c r="NJZ548" s="425"/>
      <c r="NKA548" s="425"/>
      <c r="NKB548" s="425"/>
      <c r="NKC548" s="425"/>
      <c r="NKD548" s="425"/>
      <c r="NKE548" s="425"/>
      <c r="NKF548" s="425"/>
      <c r="NKG548" s="425"/>
      <c r="NKH548" s="425"/>
      <c r="NKI548" s="425"/>
      <c r="NKJ548" s="425"/>
      <c r="NKK548" s="425"/>
      <c r="NKL548" s="425"/>
      <c r="NKM548" s="425"/>
      <c r="NKN548" s="425"/>
      <c r="NKO548" s="425"/>
      <c r="NKP548" s="425"/>
      <c r="NKQ548" s="425"/>
      <c r="NKR548" s="425"/>
      <c r="NKS548" s="425"/>
      <c r="NKT548" s="425"/>
      <c r="NKU548" s="425"/>
      <c r="NKV548" s="425"/>
      <c r="NKW548" s="425"/>
      <c r="NKX548" s="425"/>
      <c r="NKY548" s="425"/>
      <c r="NKZ548" s="425"/>
      <c r="NLA548" s="425"/>
      <c r="NLB548" s="425"/>
      <c r="NLC548" s="425"/>
      <c r="NLD548" s="425"/>
      <c r="NLE548" s="425"/>
      <c r="NLF548" s="425"/>
      <c r="NLG548" s="425"/>
      <c r="NLH548" s="425"/>
      <c r="NLI548" s="425"/>
      <c r="NLJ548" s="425"/>
      <c r="NLK548" s="425"/>
      <c r="NLL548" s="425"/>
      <c r="NLM548" s="425"/>
      <c r="NLN548" s="425"/>
      <c r="NLO548" s="425"/>
      <c r="NLP548" s="425"/>
      <c r="NLQ548" s="425"/>
      <c r="NLR548" s="425"/>
      <c r="NLS548" s="425"/>
      <c r="NLT548" s="425"/>
      <c r="NLU548" s="425"/>
      <c r="NLV548" s="425"/>
      <c r="NLW548" s="425"/>
      <c r="NLX548" s="425"/>
      <c r="NLY548" s="425"/>
      <c r="NLZ548" s="425"/>
      <c r="NMA548" s="425"/>
      <c r="NMB548" s="425"/>
      <c r="NMC548" s="425"/>
      <c r="NMD548" s="425"/>
      <c r="NME548" s="425"/>
      <c r="NMF548" s="425"/>
      <c r="NMG548" s="425"/>
      <c r="NMH548" s="425"/>
      <c r="NMI548" s="425"/>
      <c r="NMJ548" s="425"/>
      <c r="NMK548" s="425"/>
      <c r="NML548" s="425"/>
      <c r="NMM548" s="425"/>
      <c r="NMN548" s="425"/>
      <c r="NMO548" s="425"/>
      <c r="NMP548" s="425"/>
      <c r="NMQ548" s="425"/>
      <c r="NMR548" s="425"/>
      <c r="NMS548" s="425"/>
      <c r="NMT548" s="425"/>
      <c r="NMU548" s="425"/>
      <c r="NMV548" s="425"/>
      <c r="NMW548" s="425"/>
      <c r="NMX548" s="425"/>
      <c r="NMY548" s="425"/>
      <c r="NMZ548" s="425"/>
      <c r="NNA548" s="425"/>
      <c r="NNB548" s="425"/>
      <c r="NNC548" s="425"/>
      <c r="NND548" s="425"/>
      <c r="NNE548" s="425"/>
      <c r="NNF548" s="425"/>
      <c r="NNG548" s="425"/>
      <c r="NNH548" s="425"/>
      <c r="NNI548" s="425"/>
      <c r="NNJ548" s="425"/>
      <c r="NNK548" s="425"/>
      <c r="NNL548" s="425"/>
      <c r="NNM548" s="425"/>
      <c r="NNN548" s="425"/>
      <c r="NNO548" s="425"/>
      <c r="NNP548" s="425"/>
      <c r="NNQ548" s="425"/>
      <c r="NNR548" s="425"/>
      <c r="NNS548" s="425"/>
      <c r="NNT548" s="425"/>
      <c r="NNU548" s="425"/>
      <c r="NNV548" s="425"/>
      <c r="NNW548" s="425"/>
      <c r="NNX548" s="425"/>
      <c r="NNY548" s="425"/>
      <c r="NNZ548" s="425"/>
      <c r="NOA548" s="425"/>
      <c r="NOB548" s="425"/>
      <c r="NOC548" s="425"/>
      <c r="NOD548" s="425"/>
      <c r="NOE548" s="425"/>
      <c r="NOF548" s="425"/>
      <c r="NOG548" s="425"/>
      <c r="NOH548" s="425"/>
      <c r="NOI548" s="425"/>
      <c r="NOJ548" s="425"/>
      <c r="NOK548" s="425"/>
      <c r="NOL548" s="425"/>
      <c r="NOM548" s="425"/>
      <c r="NON548" s="425"/>
      <c r="NOO548" s="425"/>
      <c r="NOP548" s="425"/>
      <c r="NOQ548" s="425"/>
      <c r="NOR548" s="425"/>
      <c r="NOS548" s="425"/>
      <c r="NOT548" s="425"/>
      <c r="NOU548" s="425"/>
      <c r="NOV548" s="425"/>
      <c r="NOW548" s="425"/>
      <c r="NOX548" s="425"/>
      <c r="NOY548" s="425"/>
      <c r="NOZ548" s="425"/>
      <c r="NPA548" s="425"/>
      <c r="NPB548" s="425"/>
      <c r="NPC548" s="425"/>
      <c r="NPD548" s="425"/>
      <c r="NPE548" s="425"/>
      <c r="NPF548" s="425"/>
      <c r="NPG548" s="425"/>
      <c r="NPH548" s="425"/>
      <c r="NPI548" s="425"/>
      <c r="NPJ548" s="425"/>
      <c r="NPK548" s="425"/>
      <c r="NPL548" s="425"/>
      <c r="NPM548" s="425"/>
      <c r="NPN548" s="425"/>
      <c r="NPO548" s="425"/>
      <c r="NPP548" s="425"/>
      <c r="NPQ548" s="425"/>
      <c r="NPR548" s="425"/>
      <c r="NPS548" s="425"/>
      <c r="NPT548" s="425"/>
      <c r="NPU548" s="425"/>
      <c r="NPV548" s="425"/>
      <c r="NPW548" s="425"/>
      <c r="NPX548" s="425"/>
      <c r="NPY548" s="425"/>
      <c r="NPZ548" s="425"/>
      <c r="NQA548" s="425"/>
      <c r="NQB548" s="425"/>
      <c r="NQC548" s="425"/>
      <c r="NQD548" s="425"/>
      <c r="NQE548" s="425"/>
      <c r="NQF548" s="425"/>
      <c r="NQG548" s="425"/>
      <c r="NQH548" s="425"/>
      <c r="NQI548" s="425"/>
      <c r="NQJ548" s="425"/>
      <c r="NQK548" s="425"/>
      <c r="NQL548" s="425"/>
      <c r="NQM548" s="425"/>
      <c r="NQN548" s="425"/>
      <c r="NQO548" s="425"/>
      <c r="NQP548" s="425"/>
      <c r="NQQ548" s="425"/>
      <c r="NQR548" s="425"/>
      <c r="NQS548" s="425"/>
      <c r="NQT548" s="425"/>
      <c r="NQU548" s="425"/>
      <c r="NQV548" s="425"/>
      <c r="NQW548" s="425"/>
      <c r="NQX548" s="425"/>
      <c r="NQY548" s="425"/>
      <c r="NQZ548" s="425"/>
      <c r="NRA548" s="425"/>
      <c r="NRB548" s="425"/>
      <c r="NRC548" s="425"/>
      <c r="NRD548" s="425"/>
      <c r="NRE548" s="425"/>
      <c r="NRF548" s="425"/>
      <c r="NRG548" s="425"/>
      <c r="NRH548" s="425"/>
      <c r="NRI548" s="425"/>
      <c r="NRJ548" s="425"/>
      <c r="NRK548" s="425"/>
      <c r="NRL548" s="425"/>
      <c r="NRM548" s="425"/>
      <c r="NRN548" s="425"/>
      <c r="NRO548" s="425"/>
      <c r="NRP548" s="425"/>
      <c r="NRQ548" s="425"/>
      <c r="NRR548" s="425"/>
      <c r="NRS548" s="425"/>
      <c r="NRT548" s="425"/>
      <c r="NRU548" s="425"/>
      <c r="NRV548" s="425"/>
      <c r="NRW548" s="425"/>
      <c r="NRX548" s="425"/>
      <c r="NRY548" s="425"/>
      <c r="NRZ548" s="425"/>
      <c r="NSA548" s="425"/>
      <c r="NSB548" s="425"/>
      <c r="NSC548" s="425"/>
      <c r="NSD548" s="425"/>
      <c r="NSE548" s="425"/>
      <c r="NSF548" s="425"/>
      <c r="NSG548" s="425"/>
      <c r="NSH548" s="425"/>
      <c r="NSI548" s="425"/>
      <c r="NSJ548" s="425"/>
      <c r="NSK548" s="425"/>
      <c r="NSL548" s="425"/>
      <c r="NSM548" s="425"/>
      <c r="NSN548" s="425"/>
      <c r="NSO548" s="425"/>
      <c r="NSP548" s="425"/>
      <c r="NSQ548" s="425"/>
      <c r="NSR548" s="425"/>
      <c r="NSS548" s="425"/>
      <c r="NST548" s="425"/>
      <c r="NSU548" s="425"/>
      <c r="NSV548" s="425"/>
      <c r="NSW548" s="425"/>
      <c r="NSX548" s="425"/>
      <c r="NSY548" s="425"/>
      <c r="NSZ548" s="425"/>
      <c r="NTA548" s="425"/>
      <c r="NTB548" s="425"/>
      <c r="NTC548" s="425"/>
      <c r="NTD548" s="425"/>
      <c r="NTE548" s="425"/>
      <c r="NTF548" s="425"/>
      <c r="NTG548" s="425"/>
      <c r="NTH548" s="425"/>
      <c r="NTI548" s="425"/>
      <c r="NTJ548" s="425"/>
      <c r="NTK548" s="425"/>
      <c r="NTL548" s="425"/>
      <c r="NTM548" s="425"/>
      <c r="NTN548" s="425"/>
      <c r="NTO548" s="425"/>
      <c r="NTP548" s="425"/>
      <c r="NTQ548" s="425"/>
      <c r="NTR548" s="425"/>
      <c r="NTS548" s="425"/>
      <c r="NTT548" s="425"/>
      <c r="NTU548" s="425"/>
      <c r="NTV548" s="425"/>
      <c r="NTW548" s="425"/>
      <c r="NTX548" s="425"/>
      <c r="NTY548" s="425"/>
      <c r="NTZ548" s="425"/>
      <c r="NUA548" s="425"/>
      <c r="NUB548" s="425"/>
      <c r="NUC548" s="425"/>
      <c r="NUD548" s="425"/>
      <c r="NUE548" s="425"/>
      <c r="NUF548" s="425"/>
      <c r="NUG548" s="425"/>
      <c r="NUH548" s="425"/>
      <c r="NUI548" s="425"/>
      <c r="NUJ548" s="425"/>
      <c r="NUK548" s="425"/>
      <c r="NUL548" s="425"/>
      <c r="NUM548" s="425"/>
      <c r="NUN548" s="425"/>
      <c r="NUO548" s="425"/>
      <c r="NUP548" s="425"/>
      <c r="NUQ548" s="425"/>
      <c r="NUR548" s="425"/>
      <c r="NUS548" s="425"/>
      <c r="NUT548" s="425"/>
      <c r="NUU548" s="425"/>
      <c r="NUV548" s="425"/>
      <c r="NUW548" s="425"/>
      <c r="NUX548" s="425"/>
      <c r="NUY548" s="425"/>
      <c r="NUZ548" s="425"/>
      <c r="NVA548" s="425"/>
      <c r="NVB548" s="425"/>
      <c r="NVC548" s="425"/>
      <c r="NVD548" s="425"/>
      <c r="NVE548" s="425"/>
      <c r="NVF548" s="425"/>
      <c r="NVG548" s="425"/>
      <c r="NVH548" s="425"/>
      <c r="NVI548" s="425"/>
      <c r="NVJ548" s="425"/>
      <c r="NVK548" s="425"/>
      <c r="NVL548" s="425"/>
      <c r="NVM548" s="425"/>
      <c r="NVN548" s="425"/>
      <c r="NVO548" s="425"/>
      <c r="NVP548" s="425"/>
      <c r="NVQ548" s="425"/>
      <c r="NVR548" s="425"/>
      <c r="NVS548" s="425"/>
      <c r="NVT548" s="425"/>
      <c r="NVU548" s="425"/>
      <c r="NVV548" s="425"/>
      <c r="NVW548" s="425"/>
      <c r="NVX548" s="425"/>
      <c r="NVY548" s="425"/>
      <c r="NVZ548" s="425"/>
      <c r="NWA548" s="425"/>
      <c r="NWB548" s="425"/>
      <c r="NWC548" s="425"/>
      <c r="NWD548" s="425"/>
      <c r="NWE548" s="425"/>
      <c r="NWF548" s="425"/>
      <c r="NWG548" s="425"/>
      <c r="NWH548" s="425"/>
      <c r="NWI548" s="425"/>
      <c r="NWJ548" s="425"/>
      <c r="NWK548" s="425"/>
      <c r="NWL548" s="425"/>
      <c r="NWM548" s="425"/>
      <c r="NWN548" s="425"/>
      <c r="NWO548" s="425"/>
      <c r="NWP548" s="425"/>
      <c r="NWQ548" s="425"/>
      <c r="NWR548" s="425"/>
      <c r="NWS548" s="425"/>
      <c r="NWT548" s="425"/>
      <c r="NWU548" s="425"/>
      <c r="NWV548" s="425"/>
      <c r="NWW548" s="425"/>
      <c r="NWX548" s="425"/>
      <c r="NWY548" s="425"/>
      <c r="NWZ548" s="425"/>
      <c r="NXA548" s="425"/>
      <c r="NXB548" s="425"/>
      <c r="NXC548" s="425"/>
      <c r="NXD548" s="425"/>
      <c r="NXE548" s="425"/>
      <c r="NXF548" s="425"/>
      <c r="NXG548" s="425"/>
      <c r="NXH548" s="425"/>
      <c r="NXI548" s="425"/>
      <c r="NXJ548" s="425"/>
      <c r="NXK548" s="425"/>
      <c r="NXL548" s="425"/>
      <c r="NXM548" s="425"/>
      <c r="NXN548" s="425"/>
      <c r="NXO548" s="425"/>
      <c r="NXP548" s="425"/>
      <c r="NXQ548" s="425"/>
      <c r="NXR548" s="425"/>
      <c r="NXS548" s="425"/>
      <c r="NXT548" s="425"/>
      <c r="NXU548" s="425"/>
      <c r="NXV548" s="425"/>
      <c r="NXW548" s="425"/>
      <c r="NXX548" s="425"/>
      <c r="NXY548" s="425"/>
      <c r="NXZ548" s="425"/>
      <c r="NYA548" s="425"/>
      <c r="NYB548" s="425"/>
      <c r="NYC548" s="425"/>
      <c r="NYD548" s="425"/>
      <c r="NYE548" s="425"/>
      <c r="NYF548" s="425"/>
      <c r="NYG548" s="425"/>
      <c r="NYH548" s="425"/>
      <c r="NYI548" s="425"/>
      <c r="NYJ548" s="425"/>
      <c r="NYK548" s="425"/>
      <c r="NYL548" s="425"/>
      <c r="NYM548" s="425"/>
      <c r="NYN548" s="425"/>
      <c r="NYO548" s="425"/>
      <c r="NYP548" s="425"/>
      <c r="NYQ548" s="425"/>
      <c r="NYR548" s="425"/>
      <c r="NYS548" s="425"/>
      <c r="NYT548" s="425"/>
      <c r="NYU548" s="425"/>
      <c r="NYV548" s="425"/>
      <c r="NYW548" s="425"/>
      <c r="NYX548" s="425"/>
      <c r="NYY548" s="425"/>
      <c r="NYZ548" s="425"/>
      <c r="NZA548" s="425"/>
      <c r="NZB548" s="425"/>
      <c r="NZC548" s="425"/>
      <c r="NZD548" s="425"/>
      <c r="NZE548" s="425"/>
      <c r="NZF548" s="425"/>
      <c r="NZG548" s="425"/>
      <c r="NZH548" s="425"/>
      <c r="NZI548" s="425"/>
      <c r="NZJ548" s="425"/>
      <c r="NZK548" s="425"/>
      <c r="NZL548" s="425"/>
      <c r="NZM548" s="425"/>
      <c r="NZN548" s="425"/>
      <c r="NZO548" s="425"/>
      <c r="NZP548" s="425"/>
      <c r="NZQ548" s="425"/>
      <c r="NZR548" s="425"/>
      <c r="NZS548" s="425"/>
      <c r="NZT548" s="425"/>
      <c r="NZU548" s="425"/>
      <c r="NZV548" s="425"/>
      <c r="NZW548" s="425"/>
      <c r="NZX548" s="425"/>
      <c r="NZY548" s="425"/>
      <c r="NZZ548" s="425"/>
      <c r="OAA548" s="425"/>
      <c r="OAB548" s="425"/>
      <c r="OAC548" s="425"/>
      <c r="OAD548" s="425"/>
      <c r="OAE548" s="425"/>
      <c r="OAF548" s="425"/>
      <c r="OAG548" s="425"/>
      <c r="OAH548" s="425"/>
      <c r="OAI548" s="425"/>
      <c r="OAJ548" s="425"/>
      <c r="OAK548" s="425"/>
      <c r="OAL548" s="425"/>
      <c r="OAM548" s="425"/>
      <c r="OAN548" s="425"/>
      <c r="OAO548" s="425"/>
      <c r="OAP548" s="425"/>
      <c r="OAQ548" s="425"/>
      <c r="OAR548" s="425"/>
      <c r="OAS548" s="425"/>
      <c r="OAT548" s="425"/>
      <c r="OAU548" s="425"/>
      <c r="OAV548" s="425"/>
      <c r="OAW548" s="425"/>
      <c r="OAX548" s="425"/>
      <c r="OAY548" s="425"/>
      <c r="OAZ548" s="425"/>
      <c r="OBA548" s="425"/>
      <c r="OBB548" s="425"/>
      <c r="OBC548" s="425"/>
      <c r="OBD548" s="425"/>
      <c r="OBE548" s="425"/>
      <c r="OBF548" s="425"/>
      <c r="OBG548" s="425"/>
      <c r="OBH548" s="425"/>
      <c r="OBI548" s="425"/>
      <c r="OBJ548" s="425"/>
      <c r="OBK548" s="425"/>
      <c r="OBL548" s="425"/>
      <c r="OBM548" s="425"/>
      <c r="OBN548" s="425"/>
      <c r="OBO548" s="425"/>
      <c r="OBP548" s="425"/>
      <c r="OBQ548" s="425"/>
      <c r="OBR548" s="425"/>
      <c r="OBS548" s="425"/>
      <c r="OBT548" s="425"/>
      <c r="OBU548" s="425"/>
      <c r="OBV548" s="425"/>
      <c r="OBW548" s="425"/>
      <c r="OBX548" s="425"/>
      <c r="OBY548" s="425"/>
      <c r="OBZ548" s="425"/>
      <c r="OCA548" s="425"/>
      <c r="OCB548" s="425"/>
      <c r="OCC548" s="425"/>
      <c r="OCD548" s="425"/>
      <c r="OCE548" s="425"/>
      <c r="OCF548" s="425"/>
      <c r="OCG548" s="425"/>
      <c r="OCH548" s="425"/>
      <c r="OCI548" s="425"/>
      <c r="OCJ548" s="425"/>
      <c r="OCK548" s="425"/>
      <c r="OCL548" s="425"/>
      <c r="OCM548" s="425"/>
      <c r="OCN548" s="425"/>
      <c r="OCO548" s="425"/>
      <c r="OCP548" s="425"/>
      <c r="OCQ548" s="425"/>
      <c r="OCR548" s="425"/>
      <c r="OCS548" s="425"/>
      <c r="OCT548" s="425"/>
      <c r="OCU548" s="425"/>
      <c r="OCV548" s="425"/>
      <c r="OCW548" s="425"/>
      <c r="OCX548" s="425"/>
      <c r="OCY548" s="425"/>
      <c r="OCZ548" s="425"/>
      <c r="ODA548" s="425"/>
      <c r="ODB548" s="425"/>
      <c r="ODC548" s="425"/>
      <c r="ODD548" s="425"/>
      <c r="ODE548" s="425"/>
      <c r="ODF548" s="425"/>
      <c r="ODG548" s="425"/>
      <c r="ODH548" s="425"/>
      <c r="ODI548" s="425"/>
      <c r="ODJ548" s="425"/>
      <c r="ODK548" s="425"/>
      <c r="ODL548" s="425"/>
      <c r="ODM548" s="425"/>
      <c r="ODN548" s="425"/>
      <c r="ODO548" s="425"/>
      <c r="ODP548" s="425"/>
      <c r="ODQ548" s="425"/>
      <c r="ODR548" s="425"/>
      <c r="ODS548" s="425"/>
      <c r="ODT548" s="425"/>
      <c r="ODU548" s="425"/>
      <c r="ODV548" s="425"/>
      <c r="ODW548" s="425"/>
      <c r="ODX548" s="425"/>
      <c r="ODY548" s="425"/>
      <c r="ODZ548" s="425"/>
      <c r="OEA548" s="425"/>
      <c r="OEB548" s="425"/>
      <c r="OEC548" s="425"/>
      <c r="OED548" s="425"/>
      <c r="OEE548" s="425"/>
      <c r="OEF548" s="425"/>
      <c r="OEG548" s="425"/>
      <c r="OEH548" s="425"/>
      <c r="OEI548" s="425"/>
      <c r="OEJ548" s="425"/>
      <c r="OEK548" s="425"/>
      <c r="OEL548" s="425"/>
      <c r="OEM548" s="425"/>
      <c r="OEN548" s="425"/>
      <c r="OEO548" s="425"/>
      <c r="OEP548" s="425"/>
      <c r="OEQ548" s="425"/>
      <c r="OER548" s="425"/>
      <c r="OES548" s="425"/>
      <c r="OET548" s="425"/>
      <c r="OEU548" s="425"/>
      <c r="OEV548" s="425"/>
      <c r="OEW548" s="425"/>
      <c r="OEX548" s="425"/>
      <c r="OEY548" s="425"/>
      <c r="OEZ548" s="425"/>
      <c r="OFA548" s="425"/>
      <c r="OFB548" s="425"/>
      <c r="OFC548" s="425"/>
      <c r="OFD548" s="425"/>
      <c r="OFE548" s="425"/>
      <c r="OFF548" s="425"/>
      <c r="OFG548" s="425"/>
      <c r="OFH548" s="425"/>
      <c r="OFI548" s="425"/>
      <c r="OFJ548" s="425"/>
      <c r="OFK548" s="425"/>
      <c r="OFL548" s="425"/>
      <c r="OFM548" s="425"/>
      <c r="OFN548" s="425"/>
      <c r="OFO548" s="425"/>
      <c r="OFP548" s="425"/>
      <c r="OFQ548" s="425"/>
      <c r="OFR548" s="425"/>
      <c r="OFS548" s="425"/>
      <c r="OFT548" s="425"/>
      <c r="OFU548" s="425"/>
      <c r="OFV548" s="425"/>
      <c r="OFW548" s="425"/>
      <c r="OFX548" s="425"/>
      <c r="OFY548" s="425"/>
      <c r="OFZ548" s="425"/>
      <c r="OGA548" s="425"/>
      <c r="OGB548" s="425"/>
      <c r="OGC548" s="425"/>
      <c r="OGD548" s="425"/>
      <c r="OGE548" s="425"/>
      <c r="OGF548" s="425"/>
      <c r="OGG548" s="425"/>
      <c r="OGH548" s="425"/>
      <c r="OGI548" s="425"/>
      <c r="OGJ548" s="425"/>
      <c r="OGK548" s="425"/>
      <c r="OGL548" s="425"/>
      <c r="OGM548" s="425"/>
      <c r="OGN548" s="425"/>
      <c r="OGO548" s="425"/>
      <c r="OGP548" s="425"/>
      <c r="OGQ548" s="425"/>
      <c r="OGR548" s="425"/>
      <c r="OGS548" s="425"/>
      <c r="OGT548" s="425"/>
      <c r="OGU548" s="425"/>
      <c r="OGV548" s="425"/>
      <c r="OGW548" s="425"/>
      <c r="OGX548" s="425"/>
      <c r="OGY548" s="425"/>
      <c r="OGZ548" s="425"/>
      <c r="OHA548" s="425"/>
      <c r="OHB548" s="425"/>
      <c r="OHC548" s="425"/>
      <c r="OHD548" s="425"/>
      <c r="OHE548" s="425"/>
      <c r="OHF548" s="425"/>
      <c r="OHG548" s="425"/>
      <c r="OHH548" s="425"/>
      <c r="OHI548" s="425"/>
      <c r="OHJ548" s="425"/>
      <c r="OHK548" s="425"/>
      <c r="OHL548" s="425"/>
      <c r="OHM548" s="425"/>
      <c r="OHN548" s="425"/>
      <c r="OHO548" s="425"/>
      <c r="OHP548" s="425"/>
      <c r="OHQ548" s="425"/>
      <c r="OHR548" s="425"/>
      <c r="OHS548" s="425"/>
      <c r="OHT548" s="425"/>
      <c r="OHU548" s="425"/>
      <c r="OHV548" s="425"/>
      <c r="OHW548" s="425"/>
      <c r="OHX548" s="425"/>
      <c r="OHY548" s="425"/>
      <c r="OHZ548" s="425"/>
      <c r="OIA548" s="425"/>
      <c r="OIB548" s="425"/>
      <c r="OIC548" s="425"/>
      <c r="OID548" s="425"/>
      <c r="OIE548" s="425"/>
      <c r="OIF548" s="425"/>
      <c r="OIG548" s="425"/>
      <c r="OIH548" s="425"/>
      <c r="OII548" s="425"/>
      <c r="OIJ548" s="425"/>
      <c r="OIK548" s="425"/>
      <c r="OIL548" s="425"/>
      <c r="OIM548" s="425"/>
      <c r="OIN548" s="425"/>
      <c r="OIO548" s="425"/>
      <c r="OIP548" s="425"/>
      <c r="OIQ548" s="425"/>
      <c r="OIR548" s="425"/>
      <c r="OIS548" s="425"/>
      <c r="OIT548" s="425"/>
      <c r="OIU548" s="425"/>
      <c r="OIV548" s="425"/>
      <c r="OIW548" s="425"/>
      <c r="OIX548" s="425"/>
      <c r="OIY548" s="425"/>
      <c r="OIZ548" s="425"/>
      <c r="OJA548" s="425"/>
      <c r="OJB548" s="425"/>
      <c r="OJC548" s="425"/>
      <c r="OJD548" s="425"/>
      <c r="OJE548" s="425"/>
      <c r="OJF548" s="425"/>
      <c r="OJG548" s="425"/>
      <c r="OJH548" s="425"/>
      <c r="OJI548" s="425"/>
      <c r="OJJ548" s="425"/>
      <c r="OJK548" s="425"/>
      <c r="OJL548" s="425"/>
      <c r="OJM548" s="425"/>
      <c r="OJN548" s="425"/>
      <c r="OJO548" s="425"/>
      <c r="OJP548" s="425"/>
      <c r="OJQ548" s="425"/>
      <c r="OJR548" s="425"/>
      <c r="OJS548" s="425"/>
      <c r="OJT548" s="425"/>
      <c r="OJU548" s="425"/>
      <c r="OJV548" s="425"/>
      <c r="OJW548" s="425"/>
      <c r="OJX548" s="425"/>
      <c r="OJY548" s="425"/>
      <c r="OJZ548" s="425"/>
      <c r="OKA548" s="425"/>
      <c r="OKB548" s="425"/>
      <c r="OKC548" s="425"/>
      <c r="OKD548" s="425"/>
      <c r="OKE548" s="425"/>
      <c r="OKF548" s="425"/>
      <c r="OKG548" s="425"/>
      <c r="OKH548" s="425"/>
      <c r="OKI548" s="425"/>
      <c r="OKJ548" s="425"/>
      <c r="OKK548" s="425"/>
      <c r="OKL548" s="425"/>
      <c r="OKM548" s="425"/>
      <c r="OKN548" s="425"/>
      <c r="OKO548" s="425"/>
      <c r="OKP548" s="425"/>
      <c r="OKQ548" s="425"/>
      <c r="OKR548" s="425"/>
      <c r="OKS548" s="425"/>
      <c r="OKT548" s="425"/>
      <c r="OKU548" s="425"/>
      <c r="OKV548" s="425"/>
      <c r="OKW548" s="425"/>
      <c r="OKX548" s="425"/>
      <c r="OKY548" s="425"/>
      <c r="OKZ548" s="425"/>
      <c r="OLA548" s="425"/>
      <c r="OLB548" s="425"/>
      <c r="OLC548" s="425"/>
      <c r="OLD548" s="425"/>
      <c r="OLE548" s="425"/>
      <c r="OLF548" s="425"/>
      <c r="OLG548" s="425"/>
      <c r="OLH548" s="425"/>
      <c r="OLI548" s="425"/>
      <c r="OLJ548" s="425"/>
      <c r="OLK548" s="425"/>
      <c r="OLL548" s="425"/>
      <c r="OLM548" s="425"/>
      <c r="OLN548" s="425"/>
      <c r="OLO548" s="425"/>
      <c r="OLP548" s="425"/>
      <c r="OLQ548" s="425"/>
      <c r="OLR548" s="425"/>
      <c r="OLS548" s="425"/>
      <c r="OLT548" s="425"/>
      <c r="OLU548" s="425"/>
      <c r="OLV548" s="425"/>
      <c r="OLW548" s="425"/>
      <c r="OLX548" s="425"/>
      <c r="OLY548" s="425"/>
      <c r="OLZ548" s="425"/>
      <c r="OMA548" s="425"/>
      <c r="OMB548" s="425"/>
      <c r="OMC548" s="425"/>
      <c r="OMD548" s="425"/>
      <c r="OME548" s="425"/>
      <c r="OMF548" s="425"/>
      <c r="OMG548" s="425"/>
      <c r="OMH548" s="425"/>
      <c r="OMI548" s="425"/>
      <c r="OMJ548" s="425"/>
      <c r="OMK548" s="425"/>
      <c r="OML548" s="425"/>
      <c r="OMM548" s="425"/>
      <c r="OMN548" s="425"/>
      <c r="OMO548" s="425"/>
      <c r="OMP548" s="425"/>
      <c r="OMQ548" s="425"/>
      <c r="OMR548" s="425"/>
      <c r="OMS548" s="425"/>
      <c r="OMT548" s="425"/>
      <c r="OMU548" s="425"/>
      <c r="OMV548" s="425"/>
      <c r="OMW548" s="425"/>
      <c r="OMX548" s="425"/>
      <c r="OMY548" s="425"/>
      <c r="OMZ548" s="425"/>
      <c r="ONA548" s="425"/>
      <c r="ONB548" s="425"/>
      <c r="ONC548" s="425"/>
      <c r="OND548" s="425"/>
      <c r="ONE548" s="425"/>
      <c r="ONF548" s="425"/>
      <c r="ONG548" s="425"/>
      <c r="ONH548" s="425"/>
      <c r="ONI548" s="425"/>
      <c r="ONJ548" s="425"/>
      <c r="ONK548" s="425"/>
      <c r="ONL548" s="425"/>
      <c r="ONM548" s="425"/>
      <c r="ONN548" s="425"/>
      <c r="ONO548" s="425"/>
      <c r="ONP548" s="425"/>
      <c r="ONQ548" s="425"/>
      <c r="ONR548" s="425"/>
      <c r="ONS548" s="425"/>
      <c r="ONT548" s="425"/>
      <c r="ONU548" s="425"/>
      <c r="ONV548" s="425"/>
      <c r="ONW548" s="425"/>
      <c r="ONX548" s="425"/>
      <c r="ONY548" s="425"/>
      <c r="ONZ548" s="425"/>
      <c r="OOA548" s="425"/>
      <c r="OOB548" s="425"/>
      <c r="OOC548" s="425"/>
      <c r="OOD548" s="425"/>
      <c r="OOE548" s="425"/>
      <c r="OOF548" s="425"/>
      <c r="OOG548" s="425"/>
      <c r="OOH548" s="425"/>
      <c r="OOI548" s="425"/>
      <c r="OOJ548" s="425"/>
      <c r="OOK548" s="425"/>
      <c r="OOL548" s="425"/>
      <c r="OOM548" s="425"/>
      <c r="OON548" s="425"/>
      <c r="OOO548" s="425"/>
      <c r="OOP548" s="425"/>
      <c r="OOQ548" s="425"/>
      <c r="OOR548" s="425"/>
      <c r="OOS548" s="425"/>
      <c r="OOT548" s="425"/>
      <c r="OOU548" s="425"/>
      <c r="OOV548" s="425"/>
      <c r="OOW548" s="425"/>
      <c r="OOX548" s="425"/>
      <c r="OOY548" s="425"/>
      <c r="OOZ548" s="425"/>
      <c r="OPA548" s="425"/>
      <c r="OPB548" s="425"/>
      <c r="OPC548" s="425"/>
      <c r="OPD548" s="425"/>
      <c r="OPE548" s="425"/>
      <c r="OPF548" s="425"/>
      <c r="OPG548" s="425"/>
      <c r="OPH548" s="425"/>
      <c r="OPI548" s="425"/>
      <c r="OPJ548" s="425"/>
      <c r="OPK548" s="425"/>
      <c r="OPL548" s="425"/>
      <c r="OPM548" s="425"/>
      <c r="OPN548" s="425"/>
      <c r="OPO548" s="425"/>
      <c r="OPP548" s="425"/>
      <c r="OPQ548" s="425"/>
      <c r="OPR548" s="425"/>
      <c r="OPS548" s="425"/>
      <c r="OPT548" s="425"/>
      <c r="OPU548" s="425"/>
      <c r="OPV548" s="425"/>
      <c r="OPW548" s="425"/>
      <c r="OPX548" s="425"/>
      <c r="OPY548" s="425"/>
      <c r="OPZ548" s="425"/>
      <c r="OQA548" s="425"/>
      <c r="OQB548" s="425"/>
      <c r="OQC548" s="425"/>
      <c r="OQD548" s="425"/>
      <c r="OQE548" s="425"/>
      <c r="OQF548" s="425"/>
      <c r="OQG548" s="425"/>
      <c r="OQH548" s="425"/>
      <c r="OQI548" s="425"/>
      <c r="OQJ548" s="425"/>
      <c r="OQK548" s="425"/>
      <c r="OQL548" s="425"/>
      <c r="OQM548" s="425"/>
      <c r="OQN548" s="425"/>
      <c r="OQO548" s="425"/>
      <c r="OQP548" s="425"/>
      <c r="OQQ548" s="425"/>
      <c r="OQR548" s="425"/>
      <c r="OQS548" s="425"/>
      <c r="OQT548" s="425"/>
      <c r="OQU548" s="425"/>
      <c r="OQV548" s="425"/>
      <c r="OQW548" s="425"/>
      <c r="OQX548" s="425"/>
      <c r="OQY548" s="425"/>
      <c r="OQZ548" s="425"/>
      <c r="ORA548" s="425"/>
      <c r="ORB548" s="425"/>
      <c r="ORC548" s="425"/>
      <c r="ORD548" s="425"/>
      <c r="ORE548" s="425"/>
      <c r="ORF548" s="425"/>
      <c r="ORG548" s="425"/>
      <c r="ORH548" s="425"/>
      <c r="ORI548" s="425"/>
      <c r="ORJ548" s="425"/>
      <c r="ORK548" s="425"/>
      <c r="ORL548" s="425"/>
      <c r="ORM548" s="425"/>
      <c r="ORN548" s="425"/>
      <c r="ORO548" s="425"/>
      <c r="ORP548" s="425"/>
      <c r="ORQ548" s="425"/>
      <c r="ORR548" s="425"/>
      <c r="ORS548" s="425"/>
      <c r="ORT548" s="425"/>
      <c r="ORU548" s="425"/>
      <c r="ORV548" s="425"/>
      <c r="ORW548" s="425"/>
      <c r="ORX548" s="425"/>
      <c r="ORY548" s="425"/>
      <c r="ORZ548" s="425"/>
      <c r="OSA548" s="425"/>
      <c r="OSB548" s="425"/>
      <c r="OSC548" s="425"/>
      <c r="OSD548" s="425"/>
      <c r="OSE548" s="425"/>
      <c r="OSF548" s="425"/>
      <c r="OSG548" s="425"/>
      <c r="OSH548" s="425"/>
      <c r="OSI548" s="425"/>
      <c r="OSJ548" s="425"/>
      <c r="OSK548" s="425"/>
      <c r="OSL548" s="425"/>
      <c r="OSM548" s="425"/>
      <c r="OSN548" s="425"/>
      <c r="OSO548" s="425"/>
      <c r="OSP548" s="425"/>
      <c r="OSQ548" s="425"/>
      <c r="OSR548" s="425"/>
      <c r="OSS548" s="425"/>
      <c r="OST548" s="425"/>
      <c r="OSU548" s="425"/>
      <c r="OSV548" s="425"/>
      <c r="OSW548" s="425"/>
      <c r="OSX548" s="425"/>
      <c r="OSY548" s="425"/>
      <c r="OSZ548" s="425"/>
      <c r="OTA548" s="425"/>
      <c r="OTB548" s="425"/>
      <c r="OTC548" s="425"/>
      <c r="OTD548" s="425"/>
      <c r="OTE548" s="425"/>
      <c r="OTF548" s="425"/>
      <c r="OTG548" s="425"/>
      <c r="OTH548" s="425"/>
      <c r="OTI548" s="425"/>
      <c r="OTJ548" s="425"/>
      <c r="OTK548" s="425"/>
      <c r="OTL548" s="425"/>
      <c r="OTM548" s="425"/>
      <c r="OTN548" s="425"/>
      <c r="OTO548" s="425"/>
      <c r="OTP548" s="425"/>
      <c r="OTQ548" s="425"/>
      <c r="OTR548" s="425"/>
      <c r="OTS548" s="425"/>
      <c r="OTT548" s="425"/>
      <c r="OTU548" s="425"/>
      <c r="OTV548" s="425"/>
      <c r="OTW548" s="425"/>
      <c r="OTX548" s="425"/>
      <c r="OTY548" s="425"/>
      <c r="OTZ548" s="425"/>
      <c r="OUA548" s="425"/>
      <c r="OUB548" s="425"/>
      <c r="OUC548" s="425"/>
      <c r="OUD548" s="425"/>
      <c r="OUE548" s="425"/>
      <c r="OUF548" s="425"/>
      <c r="OUG548" s="425"/>
      <c r="OUH548" s="425"/>
      <c r="OUI548" s="425"/>
      <c r="OUJ548" s="425"/>
      <c r="OUK548" s="425"/>
      <c r="OUL548" s="425"/>
      <c r="OUM548" s="425"/>
      <c r="OUN548" s="425"/>
      <c r="OUO548" s="425"/>
      <c r="OUP548" s="425"/>
      <c r="OUQ548" s="425"/>
      <c r="OUR548" s="425"/>
      <c r="OUS548" s="425"/>
      <c r="OUT548" s="425"/>
      <c r="OUU548" s="425"/>
      <c r="OUV548" s="425"/>
      <c r="OUW548" s="425"/>
      <c r="OUX548" s="425"/>
      <c r="OUY548" s="425"/>
      <c r="OUZ548" s="425"/>
      <c r="OVA548" s="425"/>
      <c r="OVB548" s="425"/>
      <c r="OVC548" s="425"/>
      <c r="OVD548" s="425"/>
      <c r="OVE548" s="425"/>
      <c r="OVF548" s="425"/>
      <c r="OVG548" s="425"/>
      <c r="OVH548" s="425"/>
      <c r="OVI548" s="425"/>
      <c r="OVJ548" s="425"/>
      <c r="OVK548" s="425"/>
      <c r="OVL548" s="425"/>
      <c r="OVM548" s="425"/>
      <c r="OVN548" s="425"/>
      <c r="OVO548" s="425"/>
      <c r="OVP548" s="425"/>
      <c r="OVQ548" s="425"/>
      <c r="OVR548" s="425"/>
      <c r="OVS548" s="425"/>
      <c r="OVT548" s="425"/>
      <c r="OVU548" s="425"/>
      <c r="OVV548" s="425"/>
      <c r="OVW548" s="425"/>
      <c r="OVX548" s="425"/>
      <c r="OVY548" s="425"/>
      <c r="OVZ548" s="425"/>
      <c r="OWA548" s="425"/>
      <c r="OWB548" s="425"/>
      <c r="OWC548" s="425"/>
      <c r="OWD548" s="425"/>
      <c r="OWE548" s="425"/>
      <c r="OWF548" s="425"/>
      <c r="OWG548" s="425"/>
      <c r="OWH548" s="425"/>
      <c r="OWI548" s="425"/>
      <c r="OWJ548" s="425"/>
      <c r="OWK548" s="425"/>
      <c r="OWL548" s="425"/>
      <c r="OWM548" s="425"/>
      <c r="OWN548" s="425"/>
      <c r="OWO548" s="425"/>
      <c r="OWP548" s="425"/>
      <c r="OWQ548" s="425"/>
      <c r="OWR548" s="425"/>
      <c r="OWS548" s="425"/>
      <c r="OWT548" s="425"/>
      <c r="OWU548" s="425"/>
      <c r="OWV548" s="425"/>
      <c r="OWW548" s="425"/>
      <c r="OWX548" s="425"/>
      <c r="OWY548" s="425"/>
      <c r="OWZ548" s="425"/>
      <c r="OXA548" s="425"/>
      <c r="OXB548" s="425"/>
      <c r="OXC548" s="425"/>
      <c r="OXD548" s="425"/>
      <c r="OXE548" s="425"/>
      <c r="OXF548" s="425"/>
      <c r="OXG548" s="425"/>
      <c r="OXH548" s="425"/>
      <c r="OXI548" s="425"/>
      <c r="OXJ548" s="425"/>
      <c r="OXK548" s="425"/>
      <c r="OXL548" s="425"/>
      <c r="OXM548" s="425"/>
      <c r="OXN548" s="425"/>
      <c r="OXO548" s="425"/>
      <c r="OXP548" s="425"/>
      <c r="OXQ548" s="425"/>
      <c r="OXR548" s="425"/>
      <c r="OXS548" s="425"/>
      <c r="OXT548" s="425"/>
      <c r="OXU548" s="425"/>
      <c r="OXV548" s="425"/>
      <c r="OXW548" s="425"/>
      <c r="OXX548" s="425"/>
      <c r="OXY548" s="425"/>
      <c r="OXZ548" s="425"/>
      <c r="OYA548" s="425"/>
      <c r="OYB548" s="425"/>
      <c r="OYC548" s="425"/>
      <c r="OYD548" s="425"/>
      <c r="OYE548" s="425"/>
      <c r="OYF548" s="425"/>
      <c r="OYG548" s="425"/>
      <c r="OYH548" s="425"/>
      <c r="OYI548" s="425"/>
      <c r="OYJ548" s="425"/>
      <c r="OYK548" s="425"/>
      <c r="OYL548" s="425"/>
      <c r="OYM548" s="425"/>
      <c r="OYN548" s="425"/>
      <c r="OYO548" s="425"/>
      <c r="OYP548" s="425"/>
      <c r="OYQ548" s="425"/>
      <c r="OYR548" s="425"/>
      <c r="OYS548" s="425"/>
      <c r="OYT548" s="425"/>
      <c r="OYU548" s="425"/>
      <c r="OYV548" s="425"/>
      <c r="OYW548" s="425"/>
      <c r="OYX548" s="425"/>
      <c r="OYY548" s="425"/>
      <c r="OYZ548" s="425"/>
      <c r="OZA548" s="425"/>
      <c r="OZB548" s="425"/>
      <c r="OZC548" s="425"/>
      <c r="OZD548" s="425"/>
      <c r="OZE548" s="425"/>
      <c r="OZF548" s="425"/>
      <c r="OZG548" s="425"/>
      <c r="OZH548" s="425"/>
      <c r="OZI548" s="425"/>
      <c r="OZJ548" s="425"/>
      <c r="OZK548" s="425"/>
      <c r="OZL548" s="425"/>
      <c r="OZM548" s="425"/>
      <c r="OZN548" s="425"/>
      <c r="OZO548" s="425"/>
      <c r="OZP548" s="425"/>
      <c r="OZQ548" s="425"/>
      <c r="OZR548" s="425"/>
      <c r="OZS548" s="425"/>
      <c r="OZT548" s="425"/>
      <c r="OZU548" s="425"/>
      <c r="OZV548" s="425"/>
      <c r="OZW548" s="425"/>
      <c r="OZX548" s="425"/>
      <c r="OZY548" s="425"/>
      <c r="OZZ548" s="425"/>
      <c r="PAA548" s="425"/>
      <c r="PAB548" s="425"/>
      <c r="PAC548" s="425"/>
      <c r="PAD548" s="425"/>
      <c r="PAE548" s="425"/>
      <c r="PAF548" s="425"/>
      <c r="PAG548" s="425"/>
      <c r="PAH548" s="425"/>
      <c r="PAI548" s="425"/>
      <c r="PAJ548" s="425"/>
      <c r="PAK548" s="425"/>
      <c r="PAL548" s="425"/>
      <c r="PAM548" s="425"/>
      <c r="PAN548" s="425"/>
      <c r="PAO548" s="425"/>
      <c r="PAP548" s="425"/>
      <c r="PAQ548" s="425"/>
      <c r="PAR548" s="425"/>
      <c r="PAS548" s="425"/>
      <c r="PAT548" s="425"/>
      <c r="PAU548" s="425"/>
      <c r="PAV548" s="425"/>
      <c r="PAW548" s="425"/>
      <c r="PAX548" s="425"/>
      <c r="PAY548" s="425"/>
      <c r="PAZ548" s="425"/>
      <c r="PBA548" s="425"/>
      <c r="PBB548" s="425"/>
      <c r="PBC548" s="425"/>
      <c r="PBD548" s="425"/>
      <c r="PBE548" s="425"/>
      <c r="PBF548" s="425"/>
      <c r="PBG548" s="425"/>
      <c r="PBH548" s="425"/>
      <c r="PBI548" s="425"/>
      <c r="PBJ548" s="425"/>
      <c r="PBK548" s="425"/>
      <c r="PBL548" s="425"/>
      <c r="PBM548" s="425"/>
      <c r="PBN548" s="425"/>
      <c r="PBO548" s="425"/>
      <c r="PBP548" s="425"/>
      <c r="PBQ548" s="425"/>
      <c r="PBR548" s="425"/>
      <c r="PBS548" s="425"/>
      <c r="PBT548" s="425"/>
      <c r="PBU548" s="425"/>
      <c r="PBV548" s="425"/>
      <c r="PBW548" s="425"/>
      <c r="PBX548" s="425"/>
      <c r="PBY548" s="425"/>
      <c r="PBZ548" s="425"/>
      <c r="PCA548" s="425"/>
      <c r="PCB548" s="425"/>
      <c r="PCC548" s="425"/>
      <c r="PCD548" s="425"/>
      <c r="PCE548" s="425"/>
      <c r="PCF548" s="425"/>
      <c r="PCG548" s="425"/>
      <c r="PCH548" s="425"/>
      <c r="PCI548" s="425"/>
      <c r="PCJ548" s="425"/>
      <c r="PCK548" s="425"/>
      <c r="PCL548" s="425"/>
      <c r="PCM548" s="425"/>
      <c r="PCN548" s="425"/>
      <c r="PCO548" s="425"/>
      <c r="PCP548" s="425"/>
      <c r="PCQ548" s="425"/>
      <c r="PCR548" s="425"/>
      <c r="PCS548" s="425"/>
      <c r="PCT548" s="425"/>
      <c r="PCU548" s="425"/>
      <c r="PCV548" s="425"/>
      <c r="PCW548" s="425"/>
      <c r="PCX548" s="425"/>
      <c r="PCY548" s="425"/>
      <c r="PCZ548" s="425"/>
      <c r="PDA548" s="425"/>
      <c r="PDB548" s="425"/>
      <c r="PDC548" s="425"/>
      <c r="PDD548" s="425"/>
      <c r="PDE548" s="425"/>
      <c r="PDF548" s="425"/>
      <c r="PDG548" s="425"/>
      <c r="PDH548" s="425"/>
      <c r="PDI548" s="425"/>
      <c r="PDJ548" s="425"/>
      <c r="PDK548" s="425"/>
      <c r="PDL548" s="425"/>
      <c r="PDM548" s="425"/>
      <c r="PDN548" s="425"/>
      <c r="PDO548" s="425"/>
      <c r="PDP548" s="425"/>
      <c r="PDQ548" s="425"/>
      <c r="PDR548" s="425"/>
      <c r="PDS548" s="425"/>
      <c r="PDT548" s="425"/>
      <c r="PDU548" s="425"/>
      <c r="PDV548" s="425"/>
      <c r="PDW548" s="425"/>
      <c r="PDX548" s="425"/>
      <c r="PDY548" s="425"/>
      <c r="PDZ548" s="425"/>
      <c r="PEA548" s="425"/>
      <c r="PEB548" s="425"/>
      <c r="PEC548" s="425"/>
      <c r="PED548" s="425"/>
      <c r="PEE548" s="425"/>
      <c r="PEF548" s="425"/>
      <c r="PEG548" s="425"/>
      <c r="PEH548" s="425"/>
      <c r="PEI548" s="425"/>
      <c r="PEJ548" s="425"/>
      <c r="PEK548" s="425"/>
      <c r="PEL548" s="425"/>
      <c r="PEM548" s="425"/>
      <c r="PEN548" s="425"/>
      <c r="PEO548" s="425"/>
      <c r="PEP548" s="425"/>
      <c r="PEQ548" s="425"/>
      <c r="PER548" s="425"/>
      <c r="PES548" s="425"/>
      <c r="PET548" s="425"/>
      <c r="PEU548" s="425"/>
      <c r="PEV548" s="425"/>
      <c r="PEW548" s="425"/>
      <c r="PEX548" s="425"/>
      <c r="PEY548" s="425"/>
      <c r="PEZ548" s="425"/>
      <c r="PFA548" s="425"/>
      <c r="PFB548" s="425"/>
      <c r="PFC548" s="425"/>
      <c r="PFD548" s="425"/>
      <c r="PFE548" s="425"/>
      <c r="PFF548" s="425"/>
      <c r="PFG548" s="425"/>
      <c r="PFH548" s="425"/>
      <c r="PFI548" s="425"/>
      <c r="PFJ548" s="425"/>
      <c r="PFK548" s="425"/>
      <c r="PFL548" s="425"/>
      <c r="PFM548" s="425"/>
      <c r="PFN548" s="425"/>
      <c r="PFO548" s="425"/>
      <c r="PFP548" s="425"/>
      <c r="PFQ548" s="425"/>
      <c r="PFR548" s="425"/>
      <c r="PFS548" s="425"/>
      <c r="PFT548" s="425"/>
      <c r="PFU548" s="425"/>
      <c r="PFV548" s="425"/>
      <c r="PFW548" s="425"/>
      <c r="PFX548" s="425"/>
      <c r="PFY548" s="425"/>
      <c r="PFZ548" s="425"/>
      <c r="PGA548" s="425"/>
      <c r="PGB548" s="425"/>
      <c r="PGC548" s="425"/>
      <c r="PGD548" s="425"/>
      <c r="PGE548" s="425"/>
      <c r="PGF548" s="425"/>
      <c r="PGG548" s="425"/>
      <c r="PGH548" s="425"/>
      <c r="PGI548" s="425"/>
      <c r="PGJ548" s="425"/>
      <c r="PGK548" s="425"/>
      <c r="PGL548" s="425"/>
      <c r="PGM548" s="425"/>
      <c r="PGN548" s="425"/>
      <c r="PGO548" s="425"/>
      <c r="PGP548" s="425"/>
      <c r="PGQ548" s="425"/>
      <c r="PGR548" s="425"/>
      <c r="PGS548" s="425"/>
      <c r="PGT548" s="425"/>
      <c r="PGU548" s="425"/>
      <c r="PGV548" s="425"/>
      <c r="PGW548" s="425"/>
      <c r="PGX548" s="425"/>
      <c r="PGY548" s="425"/>
      <c r="PGZ548" s="425"/>
      <c r="PHA548" s="425"/>
      <c r="PHB548" s="425"/>
      <c r="PHC548" s="425"/>
      <c r="PHD548" s="425"/>
      <c r="PHE548" s="425"/>
      <c r="PHF548" s="425"/>
      <c r="PHG548" s="425"/>
      <c r="PHH548" s="425"/>
      <c r="PHI548" s="425"/>
      <c r="PHJ548" s="425"/>
      <c r="PHK548" s="425"/>
      <c r="PHL548" s="425"/>
      <c r="PHM548" s="425"/>
      <c r="PHN548" s="425"/>
      <c r="PHO548" s="425"/>
      <c r="PHP548" s="425"/>
      <c r="PHQ548" s="425"/>
      <c r="PHR548" s="425"/>
      <c r="PHS548" s="425"/>
      <c r="PHT548" s="425"/>
      <c r="PHU548" s="425"/>
      <c r="PHV548" s="425"/>
      <c r="PHW548" s="425"/>
      <c r="PHX548" s="425"/>
      <c r="PHY548" s="425"/>
      <c r="PHZ548" s="425"/>
      <c r="PIA548" s="425"/>
      <c r="PIB548" s="425"/>
      <c r="PIC548" s="425"/>
      <c r="PID548" s="425"/>
      <c r="PIE548" s="425"/>
      <c r="PIF548" s="425"/>
      <c r="PIG548" s="425"/>
      <c r="PIH548" s="425"/>
      <c r="PII548" s="425"/>
      <c r="PIJ548" s="425"/>
      <c r="PIK548" s="425"/>
      <c r="PIL548" s="425"/>
      <c r="PIM548" s="425"/>
      <c r="PIN548" s="425"/>
      <c r="PIO548" s="425"/>
      <c r="PIP548" s="425"/>
      <c r="PIQ548" s="425"/>
      <c r="PIR548" s="425"/>
      <c r="PIS548" s="425"/>
      <c r="PIT548" s="425"/>
      <c r="PIU548" s="425"/>
      <c r="PIV548" s="425"/>
      <c r="PIW548" s="425"/>
      <c r="PIX548" s="425"/>
      <c r="PIY548" s="425"/>
      <c r="PIZ548" s="425"/>
      <c r="PJA548" s="425"/>
      <c r="PJB548" s="425"/>
      <c r="PJC548" s="425"/>
      <c r="PJD548" s="425"/>
      <c r="PJE548" s="425"/>
      <c r="PJF548" s="425"/>
      <c r="PJG548" s="425"/>
      <c r="PJH548" s="425"/>
      <c r="PJI548" s="425"/>
      <c r="PJJ548" s="425"/>
      <c r="PJK548" s="425"/>
      <c r="PJL548" s="425"/>
      <c r="PJM548" s="425"/>
      <c r="PJN548" s="425"/>
      <c r="PJO548" s="425"/>
      <c r="PJP548" s="425"/>
      <c r="PJQ548" s="425"/>
      <c r="PJR548" s="425"/>
      <c r="PJS548" s="425"/>
      <c r="PJT548" s="425"/>
      <c r="PJU548" s="425"/>
      <c r="PJV548" s="425"/>
      <c r="PJW548" s="425"/>
      <c r="PJX548" s="425"/>
      <c r="PJY548" s="425"/>
      <c r="PJZ548" s="425"/>
      <c r="PKA548" s="425"/>
      <c r="PKB548" s="425"/>
      <c r="PKC548" s="425"/>
      <c r="PKD548" s="425"/>
      <c r="PKE548" s="425"/>
      <c r="PKF548" s="425"/>
      <c r="PKG548" s="425"/>
      <c r="PKH548" s="425"/>
      <c r="PKI548" s="425"/>
      <c r="PKJ548" s="425"/>
      <c r="PKK548" s="425"/>
      <c r="PKL548" s="425"/>
      <c r="PKM548" s="425"/>
      <c r="PKN548" s="425"/>
      <c r="PKO548" s="425"/>
      <c r="PKP548" s="425"/>
      <c r="PKQ548" s="425"/>
      <c r="PKR548" s="425"/>
      <c r="PKS548" s="425"/>
      <c r="PKT548" s="425"/>
      <c r="PKU548" s="425"/>
      <c r="PKV548" s="425"/>
      <c r="PKW548" s="425"/>
      <c r="PKX548" s="425"/>
      <c r="PKY548" s="425"/>
      <c r="PKZ548" s="425"/>
      <c r="PLA548" s="425"/>
      <c r="PLB548" s="425"/>
      <c r="PLC548" s="425"/>
      <c r="PLD548" s="425"/>
      <c r="PLE548" s="425"/>
      <c r="PLF548" s="425"/>
      <c r="PLG548" s="425"/>
      <c r="PLH548" s="425"/>
      <c r="PLI548" s="425"/>
      <c r="PLJ548" s="425"/>
      <c r="PLK548" s="425"/>
      <c r="PLL548" s="425"/>
      <c r="PLM548" s="425"/>
      <c r="PLN548" s="425"/>
      <c r="PLO548" s="425"/>
      <c r="PLP548" s="425"/>
      <c r="PLQ548" s="425"/>
      <c r="PLR548" s="425"/>
      <c r="PLS548" s="425"/>
      <c r="PLT548" s="425"/>
      <c r="PLU548" s="425"/>
      <c r="PLV548" s="425"/>
      <c r="PLW548" s="425"/>
      <c r="PLX548" s="425"/>
      <c r="PLY548" s="425"/>
      <c r="PLZ548" s="425"/>
      <c r="PMA548" s="425"/>
      <c r="PMB548" s="425"/>
      <c r="PMC548" s="425"/>
      <c r="PMD548" s="425"/>
      <c r="PME548" s="425"/>
      <c r="PMF548" s="425"/>
      <c r="PMG548" s="425"/>
      <c r="PMH548" s="425"/>
      <c r="PMI548" s="425"/>
      <c r="PMJ548" s="425"/>
      <c r="PMK548" s="425"/>
      <c r="PML548" s="425"/>
      <c r="PMM548" s="425"/>
      <c r="PMN548" s="425"/>
      <c r="PMO548" s="425"/>
      <c r="PMP548" s="425"/>
      <c r="PMQ548" s="425"/>
      <c r="PMR548" s="425"/>
      <c r="PMS548" s="425"/>
      <c r="PMT548" s="425"/>
      <c r="PMU548" s="425"/>
      <c r="PMV548" s="425"/>
      <c r="PMW548" s="425"/>
      <c r="PMX548" s="425"/>
      <c r="PMY548" s="425"/>
      <c r="PMZ548" s="425"/>
      <c r="PNA548" s="425"/>
      <c r="PNB548" s="425"/>
      <c r="PNC548" s="425"/>
      <c r="PND548" s="425"/>
      <c r="PNE548" s="425"/>
      <c r="PNF548" s="425"/>
      <c r="PNG548" s="425"/>
      <c r="PNH548" s="425"/>
      <c r="PNI548" s="425"/>
      <c r="PNJ548" s="425"/>
      <c r="PNK548" s="425"/>
      <c r="PNL548" s="425"/>
      <c r="PNM548" s="425"/>
      <c r="PNN548" s="425"/>
      <c r="PNO548" s="425"/>
      <c r="PNP548" s="425"/>
      <c r="PNQ548" s="425"/>
      <c r="PNR548" s="425"/>
      <c r="PNS548" s="425"/>
      <c r="PNT548" s="425"/>
      <c r="PNU548" s="425"/>
      <c r="PNV548" s="425"/>
      <c r="PNW548" s="425"/>
      <c r="PNX548" s="425"/>
      <c r="PNY548" s="425"/>
      <c r="PNZ548" s="425"/>
      <c r="POA548" s="425"/>
      <c r="POB548" s="425"/>
      <c r="POC548" s="425"/>
      <c r="POD548" s="425"/>
      <c r="POE548" s="425"/>
      <c r="POF548" s="425"/>
      <c r="POG548" s="425"/>
      <c r="POH548" s="425"/>
      <c r="POI548" s="425"/>
      <c r="POJ548" s="425"/>
      <c r="POK548" s="425"/>
      <c r="POL548" s="425"/>
      <c r="POM548" s="425"/>
      <c r="PON548" s="425"/>
      <c r="POO548" s="425"/>
      <c r="POP548" s="425"/>
      <c r="POQ548" s="425"/>
      <c r="POR548" s="425"/>
      <c r="POS548" s="425"/>
      <c r="POT548" s="425"/>
      <c r="POU548" s="425"/>
      <c r="POV548" s="425"/>
      <c r="POW548" s="425"/>
      <c r="POX548" s="425"/>
      <c r="POY548" s="425"/>
      <c r="POZ548" s="425"/>
      <c r="PPA548" s="425"/>
      <c r="PPB548" s="425"/>
      <c r="PPC548" s="425"/>
      <c r="PPD548" s="425"/>
      <c r="PPE548" s="425"/>
      <c r="PPF548" s="425"/>
      <c r="PPG548" s="425"/>
      <c r="PPH548" s="425"/>
      <c r="PPI548" s="425"/>
      <c r="PPJ548" s="425"/>
      <c r="PPK548" s="425"/>
      <c r="PPL548" s="425"/>
      <c r="PPM548" s="425"/>
      <c r="PPN548" s="425"/>
      <c r="PPO548" s="425"/>
      <c r="PPP548" s="425"/>
      <c r="PPQ548" s="425"/>
      <c r="PPR548" s="425"/>
      <c r="PPS548" s="425"/>
      <c r="PPT548" s="425"/>
      <c r="PPU548" s="425"/>
      <c r="PPV548" s="425"/>
      <c r="PPW548" s="425"/>
      <c r="PPX548" s="425"/>
      <c r="PPY548" s="425"/>
      <c r="PPZ548" s="425"/>
      <c r="PQA548" s="425"/>
      <c r="PQB548" s="425"/>
      <c r="PQC548" s="425"/>
      <c r="PQD548" s="425"/>
      <c r="PQE548" s="425"/>
      <c r="PQF548" s="425"/>
      <c r="PQG548" s="425"/>
      <c r="PQH548" s="425"/>
      <c r="PQI548" s="425"/>
      <c r="PQJ548" s="425"/>
      <c r="PQK548" s="425"/>
      <c r="PQL548" s="425"/>
      <c r="PQM548" s="425"/>
      <c r="PQN548" s="425"/>
      <c r="PQO548" s="425"/>
      <c r="PQP548" s="425"/>
      <c r="PQQ548" s="425"/>
      <c r="PQR548" s="425"/>
      <c r="PQS548" s="425"/>
      <c r="PQT548" s="425"/>
      <c r="PQU548" s="425"/>
      <c r="PQV548" s="425"/>
      <c r="PQW548" s="425"/>
      <c r="PQX548" s="425"/>
      <c r="PQY548" s="425"/>
      <c r="PQZ548" s="425"/>
      <c r="PRA548" s="425"/>
      <c r="PRB548" s="425"/>
      <c r="PRC548" s="425"/>
      <c r="PRD548" s="425"/>
      <c r="PRE548" s="425"/>
      <c r="PRF548" s="425"/>
      <c r="PRG548" s="425"/>
      <c r="PRH548" s="425"/>
      <c r="PRI548" s="425"/>
      <c r="PRJ548" s="425"/>
      <c r="PRK548" s="425"/>
      <c r="PRL548" s="425"/>
      <c r="PRM548" s="425"/>
      <c r="PRN548" s="425"/>
      <c r="PRO548" s="425"/>
      <c r="PRP548" s="425"/>
      <c r="PRQ548" s="425"/>
      <c r="PRR548" s="425"/>
      <c r="PRS548" s="425"/>
      <c r="PRT548" s="425"/>
      <c r="PRU548" s="425"/>
      <c r="PRV548" s="425"/>
      <c r="PRW548" s="425"/>
      <c r="PRX548" s="425"/>
      <c r="PRY548" s="425"/>
      <c r="PRZ548" s="425"/>
      <c r="PSA548" s="425"/>
      <c r="PSB548" s="425"/>
      <c r="PSC548" s="425"/>
      <c r="PSD548" s="425"/>
      <c r="PSE548" s="425"/>
      <c r="PSF548" s="425"/>
      <c r="PSG548" s="425"/>
      <c r="PSH548" s="425"/>
      <c r="PSI548" s="425"/>
      <c r="PSJ548" s="425"/>
      <c r="PSK548" s="425"/>
      <c r="PSL548" s="425"/>
      <c r="PSM548" s="425"/>
      <c r="PSN548" s="425"/>
      <c r="PSO548" s="425"/>
      <c r="PSP548" s="425"/>
      <c r="PSQ548" s="425"/>
      <c r="PSR548" s="425"/>
      <c r="PSS548" s="425"/>
      <c r="PST548" s="425"/>
      <c r="PSU548" s="425"/>
      <c r="PSV548" s="425"/>
      <c r="PSW548" s="425"/>
      <c r="PSX548" s="425"/>
      <c r="PSY548" s="425"/>
      <c r="PSZ548" s="425"/>
      <c r="PTA548" s="425"/>
      <c r="PTB548" s="425"/>
      <c r="PTC548" s="425"/>
      <c r="PTD548" s="425"/>
      <c r="PTE548" s="425"/>
      <c r="PTF548" s="425"/>
      <c r="PTG548" s="425"/>
      <c r="PTH548" s="425"/>
      <c r="PTI548" s="425"/>
      <c r="PTJ548" s="425"/>
      <c r="PTK548" s="425"/>
      <c r="PTL548" s="425"/>
      <c r="PTM548" s="425"/>
      <c r="PTN548" s="425"/>
      <c r="PTO548" s="425"/>
      <c r="PTP548" s="425"/>
      <c r="PTQ548" s="425"/>
      <c r="PTR548" s="425"/>
      <c r="PTS548" s="425"/>
      <c r="PTT548" s="425"/>
      <c r="PTU548" s="425"/>
      <c r="PTV548" s="425"/>
      <c r="PTW548" s="425"/>
      <c r="PTX548" s="425"/>
      <c r="PTY548" s="425"/>
      <c r="PTZ548" s="425"/>
      <c r="PUA548" s="425"/>
      <c r="PUB548" s="425"/>
      <c r="PUC548" s="425"/>
      <c r="PUD548" s="425"/>
      <c r="PUE548" s="425"/>
      <c r="PUF548" s="425"/>
      <c r="PUG548" s="425"/>
      <c r="PUH548" s="425"/>
      <c r="PUI548" s="425"/>
      <c r="PUJ548" s="425"/>
      <c r="PUK548" s="425"/>
      <c r="PUL548" s="425"/>
      <c r="PUM548" s="425"/>
      <c r="PUN548" s="425"/>
      <c r="PUO548" s="425"/>
      <c r="PUP548" s="425"/>
      <c r="PUQ548" s="425"/>
      <c r="PUR548" s="425"/>
      <c r="PUS548" s="425"/>
      <c r="PUT548" s="425"/>
      <c r="PUU548" s="425"/>
      <c r="PUV548" s="425"/>
      <c r="PUW548" s="425"/>
      <c r="PUX548" s="425"/>
      <c r="PUY548" s="425"/>
      <c r="PUZ548" s="425"/>
      <c r="PVA548" s="425"/>
      <c r="PVB548" s="425"/>
      <c r="PVC548" s="425"/>
      <c r="PVD548" s="425"/>
      <c r="PVE548" s="425"/>
      <c r="PVF548" s="425"/>
      <c r="PVG548" s="425"/>
      <c r="PVH548" s="425"/>
      <c r="PVI548" s="425"/>
      <c r="PVJ548" s="425"/>
      <c r="PVK548" s="425"/>
      <c r="PVL548" s="425"/>
      <c r="PVM548" s="425"/>
      <c r="PVN548" s="425"/>
      <c r="PVO548" s="425"/>
      <c r="PVP548" s="425"/>
      <c r="PVQ548" s="425"/>
      <c r="PVR548" s="425"/>
      <c r="PVS548" s="425"/>
      <c r="PVT548" s="425"/>
      <c r="PVU548" s="425"/>
      <c r="PVV548" s="425"/>
      <c r="PVW548" s="425"/>
      <c r="PVX548" s="425"/>
      <c r="PVY548" s="425"/>
      <c r="PVZ548" s="425"/>
      <c r="PWA548" s="425"/>
      <c r="PWB548" s="425"/>
      <c r="PWC548" s="425"/>
      <c r="PWD548" s="425"/>
      <c r="PWE548" s="425"/>
      <c r="PWF548" s="425"/>
      <c r="PWG548" s="425"/>
      <c r="PWH548" s="425"/>
      <c r="PWI548" s="425"/>
      <c r="PWJ548" s="425"/>
      <c r="PWK548" s="425"/>
      <c r="PWL548" s="425"/>
      <c r="PWM548" s="425"/>
      <c r="PWN548" s="425"/>
      <c r="PWO548" s="425"/>
      <c r="PWP548" s="425"/>
      <c r="PWQ548" s="425"/>
      <c r="PWR548" s="425"/>
      <c r="PWS548" s="425"/>
      <c r="PWT548" s="425"/>
      <c r="PWU548" s="425"/>
      <c r="PWV548" s="425"/>
      <c r="PWW548" s="425"/>
      <c r="PWX548" s="425"/>
      <c r="PWY548" s="425"/>
      <c r="PWZ548" s="425"/>
      <c r="PXA548" s="425"/>
      <c r="PXB548" s="425"/>
      <c r="PXC548" s="425"/>
      <c r="PXD548" s="425"/>
      <c r="PXE548" s="425"/>
      <c r="PXF548" s="425"/>
      <c r="PXG548" s="425"/>
      <c r="PXH548" s="425"/>
      <c r="PXI548" s="425"/>
      <c r="PXJ548" s="425"/>
      <c r="PXK548" s="425"/>
      <c r="PXL548" s="425"/>
      <c r="PXM548" s="425"/>
      <c r="PXN548" s="425"/>
      <c r="PXO548" s="425"/>
      <c r="PXP548" s="425"/>
      <c r="PXQ548" s="425"/>
      <c r="PXR548" s="425"/>
      <c r="PXS548" s="425"/>
      <c r="PXT548" s="425"/>
      <c r="PXU548" s="425"/>
      <c r="PXV548" s="425"/>
      <c r="PXW548" s="425"/>
      <c r="PXX548" s="425"/>
      <c r="PXY548" s="425"/>
      <c r="PXZ548" s="425"/>
      <c r="PYA548" s="425"/>
      <c r="PYB548" s="425"/>
      <c r="PYC548" s="425"/>
      <c r="PYD548" s="425"/>
      <c r="PYE548" s="425"/>
      <c r="PYF548" s="425"/>
      <c r="PYG548" s="425"/>
      <c r="PYH548" s="425"/>
      <c r="PYI548" s="425"/>
      <c r="PYJ548" s="425"/>
      <c r="PYK548" s="425"/>
      <c r="PYL548" s="425"/>
      <c r="PYM548" s="425"/>
      <c r="PYN548" s="425"/>
      <c r="PYO548" s="425"/>
      <c r="PYP548" s="425"/>
      <c r="PYQ548" s="425"/>
      <c r="PYR548" s="425"/>
      <c r="PYS548" s="425"/>
      <c r="PYT548" s="425"/>
      <c r="PYU548" s="425"/>
      <c r="PYV548" s="425"/>
      <c r="PYW548" s="425"/>
      <c r="PYX548" s="425"/>
      <c r="PYY548" s="425"/>
      <c r="PYZ548" s="425"/>
      <c r="PZA548" s="425"/>
      <c r="PZB548" s="425"/>
      <c r="PZC548" s="425"/>
      <c r="PZD548" s="425"/>
      <c r="PZE548" s="425"/>
      <c r="PZF548" s="425"/>
      <c r="PZG548" s="425"/>
      <c r="PZH548" s="425"/>
      <c r="PZI548" s="425"/>
      <c r="PZJ548" s="425"/>
      <c r="PZK548" s="425"/>
      <c r="PZL548" s="425"/>
      <c r="PZM548" s="425"/>
      <c r="PZN548" s="425"/>
      <c r="PZO548" s="425"/>
      <c r="PZP548" s="425"/>
      <c r="PZQ548" s="425"/>
      <c r="PZR548" s="425"/>
      <c r="PZS548" s="425"/>
      <c r="PZT548" s="425"/>
      <c r="PZU548" s="425"/>
      <c r="PZV548" s="425"/>
      <c r="PZW548" s="425"/>
      <c r="PZX548" s="425"/>
      <c r="PZY548" s="425"/>
      <c r="PZZ548" s="425"/>
      <c r="QAA548" s="425"/>
      <c r="QAB548" s="425"/>
      <c r="QAC548" s="425"/>
      <c r="QAD548" s="425"/>
      <c r="QAE548" s="425"/>
      <c r="QAF548" s="425"/>
      <c r="QAG548" s="425"/>
      <c r="QAH548" s="425"/>
      <c r="QAI548" s="425"/>
      <c r="QAJ548" s="425"/>
      <c r="QAK548" s="425"/>
      <c r="QAL548" s="425"/>
      <c r="QAM548" s="425"/>
      <c r="QAN548" s="425"/>
      <c r="QAO548" s="425"/>
      <c r="QAP548" s="425"/>
      <c r="QAQ548" s="425"/>
      <c r="QAR548" s="425"/>
      <c r="QAS548" s="425"/>
      <c r="QAT548" s="425"/>
      <c r="QAU548" s="425"/>
      <c r="QAV548" s="425"/>
      <c r="QAW548" s="425"/>
      <c r="QAX548" s="425"/>
      <c r="QAY548" s="425"/>
      <c r="QAZ548" s="425"/>
      <c r="QBA548" s="425"/>
      <c r="QBB548" s="425"/>
      <c r="QBC548" s="425"/>
      <c r="QBD548" s="425"/>
      <c r="QBE548" s="425"/>
      <c r="QBF548" s="425"/>
      <c r="QBG548" s="425"/>
      <c r="QBH548" s="425"/>
      <c r="QBI548" s="425"/>
      <c r="QBJ548" s="425"/>
      <c r="QBK548" s="425"/>
      <c r="QBL548" s="425"/>
      <c r="QBM548" s="425"/>
      <c r="QBN548" s="425"/>
      <c r="QBO548" s="425"/>
      <c r="QBP548" s="425"/>
      <c r="QBQ548" s="425"/>
      <c r="QBR548" s="425"/>
      <c r="QBS548" s="425"/>
      <c r="QBT548" s="425"/>
      <c r="QBU548" s="425"/>
      <c r="QBV548" s="425"/>
      <c r="QBW548" s="425"/>
      <c r="QBX548" s="425"/>
      <c r="QBY548" s="425"/>
      <c r="QBZ548" s="425"/>
      <c r="QCA548" s="425"/>
      <c r="QCB548" s="425"/>
      <c r="QCC548" s="425"/>
      <c r="QCD548" s="425"/>
      <c r="QCE548" s="425"/>
      <c r="QCF548" s="425"/>
      <c r="QCG548" s="425"/>
      <c r="QCH548" s="425"/>
      <c r="QCI548" s="425"/>
      <c r="QCJ548" s="425"/>
      <c r="QCK548" s="425"/>
      <c r="QCL548" s="425"/>
      <c r="QCM548" s="425"/>
      <c r="QCN548" s="425"/>
      <c r="QCO548" s="425"/>
      <c r="QCP548" s="425"/>
      <c r="QCQ548" s="425"/>
      <c r="QCR548" s="425"/>
      <c r="QCS548" s="425"/>
      <c r="QCT548" s="425"/>
      <c r="QCU548" s="425"/>
      <c r="QCV548" s="425"/>
      <c r="QCW548" s="425"/>
      <c r="QCX548" s="425"/>
      <c r="QCY548" s="425"/>
      <c r="QCZ548" s="425"/>
      <c r="QDA548" s="425"/>
      <c r="QDB548" s="425"/>
      <c r="QDC548" s="425"/>
      <c r="QDD548" s="425"/>
      <c r="QDE548" s="425"/>
      <c r="QDF548" s="425"/>
      <c r="QDG548" s="425"/>
      <c r="QDH548" s="425"/>
      <c r="QDI548" s="425"/>
      <c r="QDJ548" s="425"/>
      <c r="QDK548" s="425"/>
      <c r="QDL548" s="425"/>
      <c r="QDM548" s="425"/>
      <c r="QDN548" s="425"/>
      <c r="QDO548" s="425"/>
      <c r="QDP548" s="425"/>
      <c r="QDQ548" s="425"/>
      <c r="QDR548" s="425"/>
      <c r="QDS548" s="425"/>
      <c r="QDT548" s="425"/>
      <c r="QDU548" s="425"/>
      <c r="QDV548" s="425"/>
      <c r="QDW548" s="425"/>
      <c r="QDX548" s="425"/>
      <c r="QDY548" s="425"/>
      <c r="QDZ548" s="425"/>
      <c r="QEA548" s="425"/>
      <c r="QEB548" s="425"/>
      <c r="QEC548" s="425"/>
      <c r="QED548" s="425"/>
      <c r="QEE548" s="425"/>
      <c r="QEF548" s="425"/>
      <c r="QEG548" s="425"/>
      <c r="QEH548" s="425"/>
      <c r="QEI548" s="425"/>
      <c r="QEJ548" s="425"/>
      <c r="QEK548" s="425"/>
      <c r="QEL548" s="425"/>
      <c r="QEM548" s="425"/>
      <c r="QEN548" s="425"/>
      <c r="QEO548" s="425"/>
      <c r="QEP548" s="425"/>
      <c r="QEQ548" s="425"/>
      <c r="QER548" s="425"/>
      <c r="QES548" s="425"/>
      <c r="QET548" s="425"/>
      <c r="QEU548" s="425"/>
      <c r="QEV548" s="425"/>
      <c r="QEW548" s="425"/>
      <c r="QEX548" s="425"/>
      <c r="QEY548" s="425"/>
      <c r="QEZ548" s="425"/>
      <c r="QFA548" s="425"/>
      <c r="QFB548" s="425"/>
      <c r="QFC548" s="425"/>
      <c r="QFD548" s="425"/>
      <c r="QFE548" s="425"/>
      <c r="QFF548" s="425"/>
      <c r="QFG548" s="425"/>
      <c r="QFH548" s="425"/>
      <c r="QFI548" s="425"/>
      <c r="QFJ548" s="425"/>
      <c r="QFK548" s="425"/>
      <c r="QFL548" s="425"/>
      <c r="QFM548" s="425"/>
      <c r="QFN548" s="425"/>
      <c r="QFO548" s="425"/>
      <c r="QFP548" s="425"/>
      <c r="QFQ548" s="425"/>
      <c r="QFR548" s="425"/>
      <c r="QFS548" s="425"/>
      <c r="QFT548" s="425"/>
      <c r="QFU548" s="425"/>
      <c r="QFV548" s="425"/>
      <c r="QFW548" s="425"/>
      <c r="QFX548" s="425"/>
      <c r="QFY548" s="425"/>
      <c r="QFZ548" s="425"/>
      <c r="QGA548" s="425"/>
      <c r="QGB548" s="425"/>
      <c r="QGC548" s="425"/>
      <c r="QGD548" s="425"/>
      <c r="QGE548" s="425"/>
      <c r="QGF548" s="425"/>
      <c r="QGG548" s="425"/>
      <c r="QGH548" s="425"/>
      <c r="QGI548" s="425"/>
      <c r="QGJ548" s="425"/>
      <c r="QGK548" s="425"/>
      <c r="QGL548" s="425"/>
      <c r="QGM548" s="425"/>
      <c r="QGN548" s="425"/>
      <c r="QGO548" s="425"/>
      <c r="QGP548" s="425"/>
      <c r="QGQ548" s="425"/>
      <c r="QGR548" s="425"/>
      <c r="QGS548" s="425"/>
      <c r="QGT548" s="425"/>
      <c r="QGU548" s="425"/>
      <c r="QGV548" s="425"/>
      <c r="QGW548" s="425"/>
      <c r="QGX548" s="425"/>
      <c r="QGY548" s="425"/>
      <c r="QGZ548" s="425"/>
      <c r="QHA548" s="425"/>
      <c r="QHB548" s="425"/>
      <c r="QHC548" s="425"/>
      <c r="QHD548" s="425"/>
      <c r="QHE548" s="425"/>
      <c r="QHF548" s="425"/>
      <c r="QHG548" s="425"/>
      <c r="QHH548" s="425"/>
      <c r="QHI548" s="425"/>
      <c r="QHJ548" s="425"/>
      <c r="QHK548" s="425"/>
      <c r="QHL548" s="425"/>
      <c r="QHM548" s="425"/>
      <c r="QHN548" s="425"/>
      <c r="QHO548" s="425"/>
      <c r="QHP548" s="425"/>
      <c r="QHQ548" s="425"/>
      <c r="QHR548" s="425"/>
      <c r="QHS548" s="425"/>
      <c r="QHT548" s="425"/>
      <c r="QHU548" s="425"/>
      <c r="QHV548" s="425"/>
      <c r="QHW548" s="425"/>
      <c r="QHX548" s="425"/>
      <c r="QHY548" s="425"/>
      <c r="QHZ548" s="425"/>
      <c r="QIA548" s="425"/>
      <c r="QIB548" s="425"/>
      <c r="QIC548" s="425"/>
      <c r="QID548" s="425"/>
      <c r="QIE548" s="425"/>
      <c r="QIF548" s="425"/>
      <c r="QIG548" s="425"/>
      <c r="QIH548" s="425"/>
      <c r="QII548" s="425"/>
      <c r="QIJ548" s="425"/>
      <c r="QIK548" s="425"/>
      <c r="QIL548" s="425"/>
      <c r="QIM548" s="425"/>
      <c r="QIN548" s="425"/>
      <c r="QIO548" s="425"/>
      <c r="QIP548" s="425"/>
      <c r="QIQ548" s="425"/>
      <c r="QIR548" s="425"/>
      <c r="QIS548" s="425"/>
      <c r="QIT548" s="425"/>
      <c r="QIU548" s="425"/>
      <c r="QIV548" s="425"/>
      <c r="QIW548" s="425"/>
      <c r="QIX548" s="425"/>
      <c r="QIY548" s="425"/>
      <c r="QIZ548" s="425"/>
      <c r="QJA548" s="425"/>
      <c r="QJB548" s="425"/>
      <c r="QJC548" s="425"/>
      <c r="QJD548" s="425"/>
      <c r="QJE548" s="425"/>
      <c r="QJF548" s="425"/>
      <c r="QJG548" s="425"/>
      <c r="QJH548" s="425"/>
      <c r="QJI548" s="425"/>
      <c r="QJJ548" s="425"/>
      <c r="QJK548" s="425"/>
      <c r="QJL548" s="425"/>
      <c r="QJM548" s="425"/>
      <c r="QJN548" s="425"/>
      <c r="QJO548" s="425"/>
      <c r="QJP548" s="425"/>
      <c r="QJQ548" s="425"/>
      <c r="QJR548" s="425"/>
      <c r="QJS548" s="425"/>
      <c r="QJT548" s="425"/>
      <c r="QJU548" s="425"/>
      <c r="QJV548" s="425"/>
      <c r="QJW548" s="425"/>
      <c r="QJX548" s="425"/>
      <c r="QJY548" s="425"/>
      <c r="QJZ548" s="425"/>
      <c r="QKA548" s="425"/>
      <c r="QKB548" s="425"/>
      <c r="QKC548" s="425"/>
      <c r="QKD548" s="425"/>
      <c r="QKE548" s="425"/>
      <c r="QKF548" s="425"/>
      <c r="QKG548" s="425"/>
      <c r="QKH548" s="425"/>
      <c r="QKI548" s="425"/>
      <c r="QKJ548" s="425"/>
      <c r="QKK548" s="425"/>
      <c r="QKL548" s="425"/>
      <c r="QKM548" s="425"/>
      <c r="QKN548" s="425"/>
      <c r="QKO548" s="425"/>
      <c r="QKP548" s="425"/>
      <c r="QKQ548" s="425"/>
      <c r="QKR548" s="425"/>
      <c r="QKS548" s="425"/>
      <c r="QKT548" s="425"/>
      <c r="QKU548" s="425"/>
      <c r="QKV548" s="425"/>
      <c r="QKW548" s="425"/>
      <c r="QKX548" s="425"/>
      <c r="QKY548" s="425"/>
      <c r="QKZ548" s="425"/>
      <c r="QLA548" s="425"/>
      <c r="QLB548" s="425"/>
      <c r="QLC548" s="425"/>
      <c r="QLD548" s="425"/>
      <c r="QLE548" s="425"/>
      <c r="QLF548" s="425"/>
      <c r="QLG548" s="425"/>
      <c r="QLH548" s="425"/>
      <c r="QLI548" s="425"/>
      <c r="QLJ548" s="425"/>
      <c r="QLK548" s="425"/>
      <c r="QLL548" s="425"/>
      <c r="QLM548" s="425"/>
      <c r="QLN548" s="425"/>
      <c r="QLO548" s="425"/>
      <c r="QLP548" s="425"/>
      <c r="QLQ548" s="425"/>
      <c r="QLR548" s="425"/>
      <c r="QLS548" s="425"/>
      <c r="QLT548" s="425"/>
      <c r="QLU548" s="425"/>
      <c r="QLV548" s="425"/>
      <c r="QLW548" s="425"/>
      <c r="QLX548" s="425"/>
      <c r="QLY548" s="425"/>
      <c r="QLZ548" s="425"/>
      <c r="QMA548" s="425"/>
      <c r="QMB548" s="425"/>
      <c r="QMC548" s="425"/>
      <c r="QMD548" s="425"/>
      <c r="QME548" s="425"/>
      <c r="QMF548" s="425"/>
      <c r="QMG548" s="425"/>
      <c r="QMH548" s="425"/>
      <c r="QMI548" s="425"/>
      <c r="QMJ548" s="425"/>
      <c r="QMK548" s="425"/>
      <c r="QML548" s="425"/>
      <c r="QMM548" s="425"/>
      <c r="QMN548" s="425"/>
      <c r="QMO548" s="425"/>
      <c r="QMP548" s="425"/>
      <c r="QMQ548" s="425"/>
      <c r="QMR548" s="425"/>
      <c r="QMS548" s="425"/>
      <c r="QMT548" s="425"/>
      <c r="QMU548" s="425"/>
      <c r="QMV548" s="425"/>
      <c r="QMW548" s="425"/>
      <c r="QMX548" s="425"/>
      <c r="QMY548" s="425"/>
      <c r="QMZ548" s="425"/>
      <c r="QNA548" s="425"/>
      <c r="QNB548" s="425"/>
      <c r="QNC548" s="425"/>
      <c r="QND548" s="425"/>
      <c r="QNE548" s="425"/>
      <c r="QNF548" s="425"/>
      <c r="QNG548" s="425"/>
      <c r="QNH548" s="425"/>
      <c r="QNI548" s="425"/>
      <c r="QNJ548" s="425"/>
      <c r="QNK548" s="425"/>
      <c r="QNL548" s="425"/>
      <c r="QNM548" s="425"/>
      <c r="QNN548" s="425"/>
      <c r="QNO548" s="425"/>
      <c r="QNP548" s="425"/>
      <c r="QNQ548" s="425"/>
      <c r="QNR548" s="425"/>
      <c r="QNS548" s="425"/>
      <c r="QNT548" s="425"/>
      <c r="QNU548" s="425"/>
      <c r="QNV548" s="425"/>
      <c r="QNW548" s="425"/>
      <c r="QNX548" s="425"/>
      <c r="QNY548" s="425"/>
      <c r="QNZ548" s="425"/>
      <c r="QOA548" s="425"/>
      <c r="QOB548" s="425"/>
      <c r="QOC548" s="425"/>
      <c r="QOD548" s="425"/>
      <c r="QOE548" s="425"/>
      <c r="QOF548" s="425"/>
      <c r="QOG548" s="425"/>
      <c r="QOH548" s="425"/>
      <c r="QOI548" s="425"/>
      <c r="QOJ548" s="425"/>
      <c r="QOK548" s="425"/>
      <c r="QOL548" s="425"/>
      <c r="QOM548" s="425"/>
      <c r="QON548" s="425"/>
      <c r="QOO548" s="425"/>
      <c r="QOP548" s="425"/>
      <c r="QOQ548" s="425"/>
      <c r="QOR548" s="425"/>
      <c r="QOS548" s="425"/>
      <c r="QOT548" s="425"/>
      <c r="QOU548" s="425"/>
      <c r="QOV548" s="425"/>
      <c r="QOW548" s="425"/>
      <c r="QOX548" s="425"/>
      <c r="QOY548" s="425"/>
      <c r="QOZ548" s="425"/>
      <c r="QPA548" s="425"/>
      <c r="QPB548" s="425"/>
      <c r="QPC548" s="425"/>
      <c r="QPD548" s="425"/>
      <c r="QPE548" s="425"/>
      <c r="QPF548" s="425"/>
      <c r="QPG548" s="425"/>
      <c r="QPH548" s="425"/>
      <c r="QPI548" s="425"/>
      <c r="QPJ548" s="425"/>
      <c r="QPK548" s="425"/>
      <c r="QPL548" s="425"/>
      <c r="QPM548" s="425"/>
      <c r="QPN548" s="425"/>
      <c r="QPO548" s="425"/>
      <c r="QPP548" s="425"/>
      <c r="QPQ548" s="425"/>
      <c r="QPR548" s="425"/>
      <c r="QPS548" s="425"/>
      <c r="QPT548" s="425"/>
      <c r="QPU548" s="425"/>
      <c r="QPV548" s="425"/>
      <c r="QPW548" s="425"/>
      <c r="QPX548" s="425"/>
      <c r="QPY548" s="425"/>
      <c r="QPZ548" s="425"/>
      <c r="QQA548" s="425"/>
      <c r="QQB548" s="425"/>
      <c r="QQC548" s="425"/>
      <c r="QQD548" s="425"/>
      <c r="QQE548" s="425"/>
      <c r="QQF548" s="425"/>
      <c r="QQG548" s="425"/>
      <c r="QQH548" s="425"/>
      <c r="QQI548" s="425"/>
      <c r="QQJ548" s="425"/>
      <c r="QQK548" s="425"/>
      <c r="QQL548" s="425"/>
      <c r="QQM548" s="425"/>
      <c r="QQN548" s="425"/>
      <c r="QQO548" s="425"/>
      <c r="QQP548" s="425"/>
      <c r="QQQ548" s="425"/>
      <c r="QQR548" s="425"/>
      <c r="QQS548" s="425"/>
      <c r="QQT548" s="425"/>
      <c r="QQU548" s="425"/>
      <c r="QQV548" s="425"/>
      <c r="QQW548" s="425"/>
      <c r="QQX548" s="425"/>
      <c r="QQY548" s="425"/>
      <c r="QQZ548" s="425"/>
      <c r="QRA548" s="425"/>
      <c r="QRB548" s="425"/>
      <c r="QRC548" s="425"/>
      <c r="QRD548" s="425"/>
      <c r="QRE548" s="425"/>
      <c r="QRF548" s="425"/>
      <c r="QRG548" s="425"/>
      <c r="QRH548" s="425"/>
      <c r="QRI548" s="425"/>
      <c r="QRJ548" s="425"/>
      <c r="QRK548" s="425"/>
      <c r="QRL548" s="425"/>
      <c r="QRM548" s="425"/>
      <c r="QRN548" s="425"/>
      <c r="QRO548" s="425"/>
      <c r="QRP548" s="425"/>
      <c r="QRQ548" s="425"/>
      <c r="QRR548" s="425"/>
      <c r="QRS548" s="425"/>
      <c r="QRT548" s="425"/>
      <c r="QRU548" s="425"/>
      <c r="QRV548" s="425"/>
      <c r="QRW548" s="425"/>
      <c r="QRX548" s="425"/>
      <c r="QRY548" s="425"/>
      <c r="QRZ548" s="425"/>
      <c r="QSA548" s="425"/>
      <c r="QSB548" s="425"/>
      <c r="QSC548" s="425"/>
      <c r="QSD548" s="425"/>
      <c r="QSE548" s="425"/>
      <c r="QSF548" s="425"/>
      <c r="QSG548" s="425"/>
      <c r="QSH548" s="425"/>
      <c r="QSI548" s="425"/>
      <c r="QSJ548" s="425"/>
      <c r="QSK548" s="425"/>
      <c r="QSL548" s="425"/>
      <c r="QSM548" s="425"/>
      <c r="QSN548" s="425"/>
      <c r="QSO548" s="425"/>
      <c r="QSP548" s="425"/>
      <c r="QSQ548" s="425"/>
      <c r="QSR548" s="425"/>
      <c r="QSS548" s="425"/>
      <c r="QST548" s="425"/>
      <c r="QSU548" s="425"/>
      <c r="QSV548" s="425"/>
      <c r="QSW548" s="425"/>
      <c r="QSX548" s="425"/>
      <c r="QSY548" s="425"/>
      <c r="QSZ548" s="425"/>
      <c r="QTA548" s="425"/>
      <c r="QTB548" s="425"/>
      <c r="QTC548" s="425"/>
      <c r="QTD548" s="425"/>
      <c r="QTE548" s="425"/>
      <c r="QTF548" s="425"/>
      <c r="QTG548" s="425"/>
      <c r="QTH548" s="425"/>
      <c r="QTI548" s="425"/>
      <c r="QTJ548" s="425"/>
      <c r="QTK548" s="425"/>
      <c r="QTL548" s="425"/>
      <c r="QTM548" s="425"/>
      <c r="QTN548" s="425"/>
      <c r="QTO548" s="425"/>
      <c r="QTP548" s="425"/>
      <c r="QTQ548" s="425"/>
      <c r="QTR548" s="425"/>
      <c r="QTS548" s="425"/>
      <c r="QTT548" s="425"/>
      <c r="QTU548" s="425"/>
      <c r="QTV548" s="425"/>
      <c r="QTW548" s="425"/>
      <c r="QTX548" s="425"/>
      <c r="QTY548" s="425"/>
      <c r="QTZ548" s="425"/>
      <c r="QUA548" s="425"/>
      <c r="QUB548" s="425"/>
      <c r="QUC548" s="425"/>
      <c r="QUD548" s="425"/>
      <c r="QUE548" s="425"/>
      <c r="QUF548" s="425"/>
      <c r="QUG548" s="425"/>
      <c r="QUH548" s="425"/>
      <c r="QUI548" s="425"/>
      <c r="QUJ548" s="425"/>
      <c r="QUK548" s="425"/>
      <c r="QUL548" s="425"/>
      <c r="QUM548" s="425"/>
      <c r="QUN548" s="425"/>
      <c r="QUO548" s="425"/>
      <c r="QUP548" s="425"/>
      <c r="QUQ548" s="425"/>
      <c r="QUR548" s="425"/>
      <c r="QUS548" s="425"/>
      <c r="QUT548" s="425"/>
      <c r="QUU548" s="425"/>
      <c r="QUV548" s="425"/>
      <c r="QUW548" s="425"/>
      <c r="QUX548" s="425"/>
      <c r="QUY548" s="425"/>
      <c r="QUZ548" s="425"/>
      <c r="QVA548" s="425"/>
      <c r="QVB548" s="425"/>
      <c r="QVC548" s="425"/>
      <c r="QVD548" s="425"/>
      <c r="QVE548" s="425"/>
      <c r="QVF548" s="425"/>
      <c r="QVG548" s="425"/>
      <c r="QVH548" s="425"/>
      <c r="QVI548" s="425"/>
      <c r="QVJ548" s="425"/>
      <c r="QVK548" s="425"/>
      <c r="QVL548" s="425"/>
      <c r="QVM548" s="425"/>
      <c r="QVN548" s="425"/>
      <c r="QVO548" s="425"/>
      <c r="QVP548" s="425"/>
      <c r="QVQ548" s="425"/>
      <c r="QVR548" s="425"/>
      <c r="QVS548" s="425"/>
      <c r="QVT548" s="425"/>
      <c r="QVU548" s="425"/>
      <c r="QVV548" s="425"/>
      <c r="QVW548" s="425"/>
      <c r="QVX548" s="425"/>
      <c r="QVY548" s="425"/>
      <c r="QVZ548" s="425"/>
      <c r="QWA548" s="425"/>
      <c r="QWB548" s="425"/>
      <c r="QWC548" s="425"/>
      <c r="QWD548" s="425"/>
      <c r="QWE548" s="425"/>
      <c r="QWF548" s="425"/>
      <c r="QWG548" s="425"/>
      <c r="QWH548" s="425"/>
      <c r="QWI548" s="425"/>
      <c r="QWJ548" s="425"/>
      <c r="QWK548" s="425"/>
      <c r="QWL548" s="425"/>
      <c r="QWM548" s="425"/>
      <c r="QWN548" s="425"/>
      <c r="QWO548" s="425"/>
      <c r="QWP548" s="425"/>
      <c r="QWQ548" s="425"/>
      <c r="QWR548" s="425"/>
      <c r="QWS548" s="425"/>
      <c r="QWT548" s="425"/>
      <c r="QWU548" s="425"/>
      <c r="QWV548" s="425"/>
      <c r="QWW548" s="425"/>
      <c r="QWX548" s="425"/>
      <c r="QWY548" s="425"/>
      <c r="QWZ548" s="425"/>
      <c r="QXA548" s="425"/>
      <c r="QXB548" s="425"/>
      <c r="QXC548" s="425"/>
      <c r="QXD548" s="425"/>
      <c r="QXE548" s="425"/>
      <c r="QXF548" s="425"/>
      <c r="QXG548" s="425"/>
      <c r="QXH548" s="425"/>
      <c r="QXI548" s="425"/>
      <c r="QXJ548" s="425"/>
      <c r="QXK548" s="425"/>
      <c r="QXL548" s="425"/>
      <c r="QXM548" s="425"/>
      <c r="QXN548" s="425"/>
      <c r="QXO548" s="425"/>
      <c r="QXP548" s="425"/>
      <c r="QXQ548" s="425"/>
      <c r="QXR548" s="425"/>
      <c r="QXS548" s="425"/>
      <c r="QXT548" s="425"/>
      <c r="QXU548" s="425"/>
      <c r="QXV548" s="425"/>
      <c r="QXW548" s="425"/>
      <c r="QXX548" s="425"/>
      <c r="QXY548" s="425"/>
      <c r="QXZ548" s="425"/>
      <c r="QYA548" s="425"/>
      <c r="QYB548" s="425"/>
      <c r="QYC548" s="425"/>
      <c r="QYD548" s="425"/>
      <c r="QYE548" s="425"/>
      <c r="QYF548" s="425"/>
      <c r="QYG548" s="425"/>
      <c r="QYH548" s="425"/>
      <c r="QYI548" s="425"/>
      <c r="QYJ548" s="425"/>
      <c r="QYK548" s="425"/>
      <c r="QYL548" s="425"/>
      <c r="QYM548" s="425"/>
      <c r="QYN548" s="425"/>
      <c r="QYO548" s="425"/>
      <c r="QYP548" s="425"/>
      <c r="QYQ548" s="425"/>
      <c r="QYR548" s="425"/>
      <c r="QYS548" s="425"/>
      <c r="QYT548" s="425"/>
      <c r="QYU548" s="425"/>
      <c r="QYV548" s="425"/>
      <c r="QYW548" s="425"/>
      <c r="QYX548" s="425"/>
      <c r="QYY548" s="425"/>
      <c r="QYZ548" s="425"/>
      <c r="QZA548" s="425"/>
      <c r="QZB548" s="425"/>
      <c r="QZC548" s="425"/>
      <c r="QZD548" s="425"/>
      <c r="QZE548" s="425"/>
      <c r="QZF548" s="425"/>
      <c r="QZG548" s="425"/>
      <c r="QZH548" s="425"/>
      <c r="QZI548" s="425"/>
      <c r="QZJ548" s="425"/>
      <c r="QZK548" s="425"/>
      <c r="QZL548" s="425"/>
      <c r="QZM548" s="425"/>
      <c r="QZN548" s="425"/>
      <c r="QZO548" s="425"/>
      <c r="QZP548" s="425"/>
      <c r="QZQ548" s="425"/>
      <c r="QZR548" s="425"/>
      <c r="QZS548" s="425"/>
      <c r="QZT548" s="425"/>
      <c r="QZU548" s="425"/>
      <c r="QZV548" s="425"/>
      <c r="QZW548" s="425"/>
      <c r="QZX548" s="425"/>
      <c r="QZY548" s="425"/>
      <c r="QZZ548" s="425"/>
      <c r="RAA548" s="425"/>
      <c r="RAB548" s="425"/>
      <c r="RAC548" s="425"/>
      <c r="RAD548" s="425"/>
      <c r="RAE548" s="425"/>
      <c r="RAF548" s="425"/>
      <c r="RAG548" s="425"/>
      <c r="RAH548" s="425"/>
      <c r="RAI548" s="425"/>
      <c r="RAJ548" s="425"/>
      <c r="RAK548" s="425"/>
      <c r="RAL548" s="425"/>
      <c r="RAM548" s="425"/>
      <c r="RAN548" s="425"/>
      <c r="RAO548" s="425"/>
      <c r="RAP548" s="425"/>
      <c r="RAQ548" s="425"/>
      <c r="RAR548" s="425"/>
      <c r="RAS548" s="425"/>
      <c r="RAT548" s="425"/>
      <c r="RAU548" s="425"/>
      <c r="RAV548" s="425"/>
      <c r="RAW548" s="425"/>
      <c r="RAX548" s="425"/>
      <c r="RAY548" s="425"/>
      <c r="RAZ548" s="425"/>
      <c r="RBA548" s="425"/>
      <c r="RBB548" s="425"/>
      <c r="RBC548" s="425"/>
      <c r="RBD548" s="425"/>
      <c r="RBE548" s="425"/>
      <c r="RBF548" s="425"/>
      <c r="RBG548" s="425"/>
      <c r="RBH548" s="425"/>
      <c r="RBI548" s="425"/>
      <c r="RBJ548" s="425"/>
      <c r="RBK548" s="425"/>
      <c r="RBL548" s="425"/>
      <c r="RBM548" s="425"/>
      <c r="RBN548" s="425"/>
      <c r="RBO548" s="425"/>
      <c r="RBP548" s="425"/>
      <c r="RBQ548" s="425"/>
      <c r="RBR548" s="425"/>
      <c r="RBS548" s="425"/>
      <c r="RBT548" s="425"/>
      <c r="RBU548" s="425"/>
      <c r="RBV548" s="425"/>
      <c r="RBW548" s="425"/>
      <c r="RBX548" s="425"/>
      <c r="RBY548" s="425"/>
      <c r="RBZ548" s="425"/>
      <c r="RCA548" s="425"/>
      <c r="RCB548" s="425"/>
      <c r="RCC548" s="425"/>
      <c r="RCD548" s="425"/>
      <c r="RCE548" s="425"/>
      <c r="RCF548" s="425"/>
      <c r="RCG548" s="425"/>
      <c r="RCH548" s="425"/>
      <c r="RCI548" s="425"/>
      <c r="RCJ548" s="425"/>
      <c r="RCK548" s="425"/>
      <c r="RCL548" s="425"/>
      <c r="RCM548" s="425"/>
      <c r="RCN548" s="425"/>
      <c r="RCO548" s="425"/>
      <c r="RCP548" s="425"/>
      <c r="RCQ548" s="425"/>
      <c r="RCR548" s="425"/>
      <c r="RCS548" s="425"/>
      <c r="RCT548" s="425"/>
      <c r="RCU548" s="425"/>
      <c r="RCV548" s="425"/>
      <c r="RCW548" s="425"/>
      <c r="RCX548" s="425"/>
      <c r="RCY548" s="425"/>
      <c r="RCZ548" s="425"/>
      <c r="RDA548" s="425"/>
      <c r="RDB548" s="425"/>
      <c r="RDC548" s="425"/>
      <c r="RDD548" s="425"/>
      <c r="RDE548" s="425"/>
      <c r="RDF548" s="425"/>
      <c r="RDG548" s="425"/>
      <c r="RDH548" s="425"/>
      <c r="RDI548" s="425"/>
      <c r="RDJ548" s="425"/>
      <c r="RDK548" s="425"/>
      <c r="RDL548" s="425"/>
      <c r="RDM548" s="425"/>
      <c r="RDN548" s="425"/>
      <c r="RDO548" s="425"/>
      <c r="RDP548" s="425"/>
      <c r="RDQ548" s="425"/>
      <c r="RDR548" s="425"/>
      <c r="RDS548" s="425"/>
      <c r="RDT548" s="425"/>
      <c r="RDU548" s="425"/>
      <c r="RDV548" s="425"/>
      <c r="RDW548" s="425"/>
      <c r="RDX548" s="425"/>
      <c r="RDY548" s="425"/>
      <c r="RDZ548" s="425"/>
      <c r="REA548" s="425"/>
      <c r="REB548" s="425"/>
      <c r="REC548" s="425"/>
      <c r="RED548" s="425"/>
      <c r="REE548" s="425"/>
      <c r="REF548" s="425"/>
      <c r="REG548" s="425"/>
      <c r="REH548" s="425"/>
      <c r="REI548" s="425"/>
      <c r="REJ548" s="425"/>
      <c r="REK548" s="425"/>
      <c r="REL548" s="425"/>
      <c r="REM548" s="425"/>
      <c r="REN548" s="425"/>
      <c r="REO548" s="425"/>
      <c r="REP548" s="425"/>
      <c r="REQ548" s="425"/>
      <c r="RER548" s="425"/>
      <c r="RES548" s="425"/>
      <c r="RET548" s="425"/>
      <c r="REU548" s="425"/>
      <c r="REV548" s="425"/>
      <c r="REW548" s="425"/>
      <c r="REX548" s="425"/>
      <c r="REY548" s="425"/>
      <c r="REZ548" s="425"/>
      <c r="RFA548" s="425"/>
      <c r="RFB548" s="425"/>
      <c r="RFC548" s="425"/>
      <c r="RFD548" s="425"/>
      <c r="RFE548" s="425"/>
      <c r="RFF548" s="425"/>
      <c r="RFG548" s="425"/>
      <c r="RFH548" s="425"/>
      <c r="RFI548" s="425"/>
      <c r="RFJ548" s="425"/>
      <c r="RFK548" s="425"/>
      <c r="RFL548" s="425"/>
      <c r="RFM548" s="425"/>
      <c r="RFN548" s="425"/>
      <c r="RFO548" s="425"/>
      <c r="RFP548" s="425"/>
      <c r="RFQ548" s="425"/>
      <c r="RFR548" s="425"/>
      <c r="RFS548" s="425"/>
      <c r="RFT548" s="425"/>
      <c r="RFU548" s="425"/>
      <c r="RFV548" s="425"/>
      <c r="RFW548" s="425"/>
      <c r="RFX548" s="425"/>
      <c r="RFY548" s="425"/>
      <c r="RFZ548" s="425"/>
      <c r="RGA548" s="425"/>
      <c r="RGB548" s="425"/>
      <c r="RGC548" s="425"/>
      <c r="RGD548" s="425"/>
      <c r="RGE548" s="425"/>
      <c r="RGF548" s="425"/>
      <c r="RGG548" s="425"/>
      <c r="RGH548" s="425"/>
      <c r="RGI548" s="425"/>
      <c r="RGJ548" s="425"/>
      <c r="RGK548" s="425"/>
      <c r="RGL548" s="425"/>
      <c r="RGM548" s="425"/>
      <c r="RGN548" s="425"/>
      <c r="RGO548" s="425"/>
      <c r="RGP548" s="425"/>
      <c r="RGQ548" s="425"/>
      <c r="RGR548" s="425"/>
      <c r="RGS548" s="425"/>
      <c r="RGT548" s="425"/>
      <c r="RGU548" s="425"/>
      <c r="RGV548" s="425"/>
      <c r="RGW548" s="425"/>
      <c r="RGX548" s="425"/>
      <c r="RGY548" s="425"/>
      <c r="RGZ548" s="425"/>
      <c r="RHA548" s="425"/>
      <c r="RHB548" s="425"/>
      <c r="RHC548" s="425"/>
      <c r="RHD548" s="425"/>
      <c r="RHE548" s="425"/>
      <c r="RHF548" s="425"/>
      <c r="RHG548" s="425"/>
      <c r="RHH548" s="425"/>
      <c r="RHI548" s="425"/>
      <c r="RHJ548" s="425"/>
      <c r="RHK548" s="425"/>
      <c r="RHL548" s="425"/>
      <c r="RHM548" s="425"/>
      <c r="RHN548" s="425"/>
      <c r="RHO548" s="425"/>
      <c r="RHP548" s="425"/>
      <c r="RHQ548" s="425"/>
      <c r="RHR548" s="425"/>
      <c r="RHS548" s="425"/>
      <c r="RHT548" s="425"/>
      <c r="RHU548" s="425"/>
      <c r="RHV548" s="425"/>
      <c r="RHW548" s="425"/>
      <c r="RHX548" s="425"/>
      <c r="RHY548" s="425"/>
      <c r="RHZ548" s="425"/>
      <c r="RIA548" s="425"/>
      <c r="RIB548" s="425"/>
      <c r="RIC548" s="425"/>
      <c r="RID548" s="425"/>
      <c r="RIE548" s="425"/>
      <c r="RIF548" s="425"/>
      <c r="RIG548" s="425"/>
      <c r="RIH548" s="425"/>
      <c r="RII548" s="425"/>
      <c r="RIJ548" s="425"/>
      <c r="RIK548" s="425"/>
      <c r="RIL548" s="425"/>
      <c r="RIM548" s="425"/>
      <c r="RIN548" s="425"/>
      <c r="RIO548" s="425"/>
      <c r="RIP548" s="425"/>
      <c r="RIQ548" s="425"/>
      <c r="RIR548" s="425"/>
      <c r="RIS548" s="425"/>
      <c r="RIT548" s="425"/>
      <c r="RIU548" s="425"/>
      <c r="RIV548" s="425"/>
      <c r="RIW548" s="425"/>
      <c r="RIX548" s="425"/>
      <c r="RIY548" s="425"/>
      <c r="RIZ548" s="425"/>
      <c r="RJA548" s="425"/>
      <c r="RJB548" s="425"/>
      <c r="RJC548" s="425"/>
      <c r="RJD548" s="425"/>
      <c r="RJE548" s="425"/>
      <c r="RJF548" s="425"/>
      <c r="RJG548" s="425"/>
      <c r="RJH548" s="425"/>
      <c r="RJI548" s="425"/>
      <c r="RJJ548" s="425"/>
      <c r="RJK548" s="425"/>
      <c r="RJL548" s="425"/>
      <c r="RJM548" s="425"/>
      <c r="RJN548" s="425"/>
      <c r="RJO548" s="425"/>
      <c r="RJP548" s="425"/>
      <c r="RJQ548" s="425"/>
      <c r="RJR548" s="425"/>
      <c r="RJS548" s="425"/>
      <c r="RJT548" s="425"/>
      <c r="RJU548" s="425"/>
      <c r="RJV548" s="425"/>
      <c r="RJW548" s="425"/>
      <c r="RJX548" s="425"/>
      <c r="RJY548" s="425"/>
      <c r="RJZ548" s="425"/>
      <c r="RKA548" s="425"/>
      <c r="RKB548" s="425"/>
      <c r="RKC548" s="425"/>
      <c r="RKD548" s="425"/>
      <c r="RKE548" s="425"/>
      <c r="RKF548" s="425"/>
      <c r="RKG548" s="425"/>
      <c r="RKH548" s="425"/>
      <c r="RKI548" s="425"/>
      <c r="RKJ548" s="425"/>
      <c r="RKK548" s="425"/>
      <c r="RKL548" s="425"/>
      <c r="RKM548" s="425"/>
      <c r="RKN548" s="425"/>
      <c r="RKO548" s="425"/>
      <c r="RKP548" s="425"/>
      <c r="RKQ548" s="425"/>
      <c r="RKR548" s="425"/>
      <c r="RKS548" s="425"/>
      <c r="RKT548" s="425"/>
      <c r="RKU548" s="425"/>
      <c r="RKV548" s="425"/>
      <c r="RKW548" s="425"/>
      <c r="RKX548" s="425"/>
      <c r="RKY548" s="425"/>
      <c r="RKZ548" s="425"/>
      <c r="RLA548" s="425"/>
      <c r="RLB548" s="425"/>
      <c r="RLC548" s="425"/>
      <c r="RLD548" s="425"/>
      <c r="RLE548" s="425"/>
      <c r="RLF548" s="425"/>
      <c r="RLG548" s="425"/>
      <c r="RLH548" s="425"/>
      <c r="RLI548" s="425"/>
      <c r="RLJ548" s="425"/>
      <c r="RLK548" s="425"/>
      <c r="RLL548" s="425"/>
      <c r="RLM548" s="425"/>
      <c r="RLN548" s="425"/>
      <c r="RLO548" s="425"/>
      <c r="RLP548" s="425"/>
      <c r="RLQ548" s="425"/>
      <c r="RLR548" s="425"/>
      <c r="RLS548" s="425"/>
      <c r="RLT548" s="425"/>
      <c r="RLU548" s="425"/>
      <c r="RLV548" s="425"/>
      <c r="RLW548" s="425"/>
      <c r="RLX548" s="425"/>
      <c r="RLY548" s="425"/>
      <c r="RLZ548" s="425"/>
      <c r="RMA548" s="425"/>
      <c r="RMB548" s="425"/>
      <c r="RMC548" s="425"/>
      <c r="RMD548" s="425"/>
      <c r="RME548" s="425"/>
      <c r="RMF548" s="425"/>
      <c r="RMG548" s="425"/>
      <c r="RMH548" s="425"/>
      <c r="RMI548" s="425"/>
      <c r="RMJ548" s="425"/>
      <c r="RMK548" s="425"/>
      <c r="RML548" s="425"/>
      <c r="RMM548" s="425"/>
      <c r="RMN548" s="425"/>
      <c r="RMO548" s="425"/>
      <c r="RMP548" s="425"/>
      <c r="RMQ548" s="425"/>
      <c r="RMR548" s="425"/>
      <c r="RMS548" s="425"/>
      <c r="RMT548" s="425"/>
      <c r="RMU548" s="425"/>
      <c r="RMV548" s="425"/>
      <c r="RMW548" s="425"/>
      <c r="RMX548" s="425"/>
      <c r="RMY548" s="425"/>
      <c r="RMZ548" s="425"/>
      <c r="RNA548" s="425"/>
      <c r="RNB548" s="425"/>
      <c r="RNC548" s="425"/>
      <c r="RND548" s="425"/>
      <c r="RNE548" s="425"/>
      <c r="RNF548" s="425"/>
      <c r="RNG548" s="425"/>
      <c r="RNH548" s="425"/>
      <c r="RNI548" s="425"/>
      <c r="RNJ548" s="425"/>
      <c r="RNK548" s="425"/>
      <c r="RNL548" s="425"/>
      <c r="RNM548" s="425"/>
      <c r="RNN548" s="425"/>
      <c r="RNO548" s="425"/>
      <c r="RNP548" s="425"/>
      <c r="RNQ548" s="425"/>
      <c r="RNR548" s="425"/>
      <c r="RNS548" s="425"/>
      <c r="RNT548" s="425"/>
      <c r="RNU548" s="425"/>
      <c r="RNV548" s="425"/>
      <c r="RNW548" s="425"/>
      <c r="RNX548" s="425"/>
      <c r="RNY548" s="425"/>
      <c r="RNZ548" s="425"/>
      <c r="ROA548" s="425"/>
      <c r="ROB548" s="425"/>
      <c r="ROC548" s="425"/>
      <c r="ROD548" s="425"/>
      <c r="ROE548" s="425"/>
      <c r="ROF548" s="425"/>
      <c r="ROG548" s="425"/>
      <c r="ROH548" s="425"/>
      <c r="ROI548" s="425"/>
      <c r="ROJ548" s="425"/>
      <c r="ROK548" s="425"/>
      <c r="ROL548" s="425"/>
      <c r="ROM548" s="425"/>
      <c r="RON548" s="425"/>
      <c r="ROO548" s="425"/>
      <c r="ROP548" s="425"/>
      <c r="ROQ548" s="425"/>
      <c r="ROR548" s="425"/>
      <c r="ROS548" s="425"/>
      <c r="ROT548" s="425"/>
      <c r="ROU548" s="425"/>
      <c r="ROV548" s="425"/>
      <c r="ROW548" s="425"/>
      <c r="ROX548" s="425"/>
      <c r="ROY548" s="425"/>
      <c r="ROZ548" s="425"/>
      <c r="RPA548" s="425"/>
      <c r="RPB548" s="425"/>
      <c r="RPC548" s="425"/>
      <c r="RPD548" s="425"/>
      <c r="RPE548" s="425"/>
      <c r="RPF548" s="425"/>
      <c r="RPG548" s="425"/>
      <c r="RPH548" s="425"/>
      <c r="RPI548" s="425"/>
      <c r="RPJ548" s="425"/>
      <c r="RPK548" s="425"/>
      <c r="RPL548" s="425"/>
      <c r="RPM548" s="425"/>
      <c r="RPN548" s="425"/>
      <c r="RPO548" s="425"/>
      <c r="RPP548" s="425"/>
      <c r="RPQ548" s="425"/>
      <c r="RPR548" s="425"/>
      <c r="RPS548" s="425"/>
      <c r="RPT548" s="425"/>
      <c r="RPU548" s="425"/>
      <c r="RPV548" s="425"/>
      <c r="RPW548" s="425"/>
      <c r="RPX548" s="425"/>
      <c r="RPY548" s="425"/>
      <c r="RPZ548" s="425"/>
      <c r="RQA548" s="425"/>
      <c r="RQB548" s="425"/>
      <c r="RQC548" s="425"/>
      <c r="RQD548" s="425"/>
      <c r="RQE548" s="425"/>
      <c r="RQF548" s="425"/>
      <c r="RQG548" s="425"/>
      <c r="RQH548" s="425"/>
      <c r="RQI548" s="425"/>
      <c r="RQJ548" s="425"/>
      <c r="RQK548" s="425"/>
      <c r="RQL548" s="425"/>
      <c r="RQM548" s="425"/>
      <c r="RQN548" s="425"/>
      <c r="RQO548" s="425"/>
      <c r="RQP548" s="425"/>
      <c r="RQQ548" s="425"/>
      <c r="RQR548" s="425"/>
      <c r="RQS548" s="425"/>
      <c r="RQT548" s="425"/>
      <c r="RQU548" s="425"/>
      <c r="RQV548" s="425"/>
      <c r="RQW548" s="425"/>
      <c r="RQX548" s="425"/>
      <c r="RQY548" s="425"/>
      <c r="RQZ548" s="425"/>
      <c r="RRA548" s="425"/>
      <c r="RRB548" s="425"/>
      <c r="RRC548" s="425"/>
      <c r="RRD548" s="425"/>
      <c r="RRE548" s="425"/>
      <c r="RRF548" s="425"/>
      <c r="RRG548" s="425"/>
      <c r="RRH548" s="425"/>
      <c r="RRI548" s="425"/>
      <c r="RRJ548" s="425"/>
      <c r="RRK548" s="425"/>
      <c r="RRL548" s="425"/>
      <c r="RRM548" s="425"/>
      <c r="RRN548" s="425"/>
      <c r="RRO548" s="425"/>
      <c r="RRP548" s="425"/>
      <c r="RRQ548" s="425"/>
      <c r="RRR548" s="425"/>
      <c r="RRS548" s="425"/>
      <c r="RRT548" s="425"/>
      <c r="RRU548" s="425"/>
      <c r="RRV548" s="425"/>
      <c r="RRW548" s="425"/>
      <c r="RRX548" s="425"/>
      <c r="RRY548" s="425"/>
      <c r="RRZ548" s="425"/>
      <c r="RSA548" s="425"/>
      <c r="RSB548" s="425"/>
      <c r="RSC548" s="425"/>
      <c r="RSD548" s="425"/>
      <c r="RSE548" s="425"/>
      <c r="RSF548" s="425"/>
      <c r="RSG548" s="425"/>
      <c r="RSH548" s="425"/>
      <c r="RSI548" s="425"/>
      <c r="RSJ548" s="425"/>
      <c r="RSK548" s="425"/>
      <c r="RSL548" s="425"/>
      <c r="RSM548" s="425"/>
      <c r="RSN548" s="425"/>
      <c r="RSO548" s="425"/>
      <c r="RSP548" s="425"/>
      <c r="RSQ548" s="425"/>
      <c r="RSR548" s="425"/>
      <c r="RSS548" s="425"/>
      <c r="RST548" s="425"/>
      <c r="RSU548" s="425"/>
      <c r="RSV548" s="425"/>
      <c r="RSW548" s="425"/>
      <c r="RSX548" s="425"/>
      <c r="RSY548" s="425"/>
      <c r="RSZ548" s="425"/>
      <c r="RTA548" s="425"/>
      <c r="RTB548" s="425"/>
      <c r="RTC548" s="425"/>
      <c r="RTD548" s="425"/>
      <c r="RTE548" s="425"/>
      <c r="RTF548" s="425"/>
      <c r="RTG548" s="425"/>
      <c r="RTH548" s="425"/>
      <c r="RTI548" s="425"/>
      <c r="RTJ548" s="425"/>
      <c r="RTK548" s="425"/>
      <c r="RTL548" s="425"/>
      <c r="RTM548" s="425"/>
      <c r="RTN548" s="425"/>
      <c r="RTO548" s="425"/>
      <c r="RTP548" s="425"/>
      <c r="RTQ548" s="425"/>
      <c r="RTR548" s="425"/>
      <c r="RTS548" s="425"/>
      <c r="RTT548" s="425"/>
      <c r="RTU548" s="425"/>
      <c r="RTV548" s="425"/>
      <c r="RTW548" s="425"/>
      <c r="RTX548" s="425"/>
      <c r="RTY548" s="425"/>
      <c r="RTZ548" s="425"/>
      <c r="RUA548" s="425"/>
      <c r="RUB548" s="425"/>
      <c r="RUC548" s="425"/>
      <c r="RUD548" s="425"/>
      <c r="RUE548" s="425"/>
      <c r="RUF548" s="425"/>
      <c r="RUG548" s="425"/>
      <c r="RUH548" s="425"/>
      <c r="RUI548" s="425"/>
      <c r="RUJ548" s="425"/>
      <c r="RUK548" s="425"/>
      <c r="RUL548" s="425"/>
      <c r="RUM548" s="425"/>
      <c r="RUN548" s="425"/>
      <c r="RUO548" s="425"/>
      <c r="RUP548" s="425"/>
      <c r="RUQ548" s="425"/>
      <c r="RUR548" s="425"/>
      <c r="RUS548" s="425"/>
      <c r="RUT548" s="425"/>
      <c r="RUU548" s="425"/>
      <c r="RUV548" s="425"/>
      <c r="RUW548" s="425"/>
      <c r="RUX548" s="425"/>
      <c r="RUY548" s="425"/>
      <c r="RUZ548" s="425"/>
      <c r="RVA548" s="425"/>
      <c r="RVB548" s="425"/>
      <c r="RVC548" s="425"/>
      <c r="RVD548" s="425"/>
      <c r="RVE548" s="425"/>
      <c r="RVF548" s="425"/>
      <c r="RVG548" s="425"/>
      <c r="RVH548" s="425"/>
      <c r="RVI548" s="425"/>
      <c r="RVJ548" s="425"/>
      <c r="RVK548" s="425"/>
      <c r="RVL548" s="425"/>
      <c r="RVM548" s="425"/>
      <c r="RVN548" s="425"/>
      <c r="RVO548" s="425"/>
      <c r="RVP548" s="425"/>
      <c r="RVQ548" s="425"/>
      <c r="RVR548" s="425"/>
      <c r="RVS548" s="425"/>
      <c r="RVT548" s="425"/>
      <c r="RVU548" s="425"/>
      <c r="RVV548" s="425"/>
      <c r="RVW548" s="425"/>
      <c r="RVX548" s="425"/>
      <c r="RVY548" s="425"/>
      <c r="RVZ548" s="425"/>
      <c r="RWA548" s="425"/>
      <c r="RWB548" s="425"/>
      <c r="RWC548" s="425"/>
      <c r="RWD548" s="425"/>
      <c r="RWE548" s="425"/>
      <c r="RWF548" s="425"/>
      <c r="RWG548" s="425"/>
      <c r="RWH548" s="425"/>
      <c r="RWI548" s="425"/>
      <c r="RWJ548" s="425"/>
      <c r="RWK548" s="425"/>
      <c r="RWL548" s="425"/>
      <c r="RWM548" s="425"/>
      <c r="RWN548" s="425"/>
      <c r="RWO548" s="425"/>
      <c r="RWP548" s="425"/>
      <c r="RWQ548" s="425"/>
      <c r="RWR548" s="425"/>
      <c r="RWS548" s="425"/>
      <c r="RWT548" s="425"/>
      <c r="RWU548" s="425"/>
      <c r="RWV548" s="425"/>
      <c r="RWW548" s="425"/>
      <c r="RWX548" s="425"/>
      <c r="RWY548" s="425"/>
      <c r="RWZ548" s="425"/>
      <c r="RXA548" s="425"/>
      <c r="RXB548" s="425"/>
      <c r="RXC548" s="425"/>
      <c r="RXD548" s="425"/>
      <c r="RXE548" s="425"/>
      <c r="RXF548" s="425"/>
      <c r="RXG548" s="425"/>
      <c r="RXH548" s="425"/>
      <c r="RXI548" s="425"/>
      <c r="RXJ548" s="425"/>
      <c r="RXK548" s="425"/>
      <c r="RXL548" s="425"/>
      <c r="RXM548" s="425"/>
      <c r="RXN548" s="425"/>
      <c r="RXO548" s="425"/>
      <c r="RXP548" s="425"/>
      <c r="RXQ548" s="425"/>
      <c r="RXR548" s="425"/>
      <c r="RXS548" s="425"/>
      <c r="RXT548" s="425"/>
      <c r="RXU548" s="425"/>
      <c r="RXV548" s="425"/>
      <c r="RXW548" s="425"/>
      <c r="RXX548" s="425"/>
      <c r="RXY548" s="425"/>
      <c r="RXZ548" s="425"/>
      <c r="RYA548" s="425"/>
      <c r="RYB548" s="425"/>
      <c r="RYC548" s="425"/>
      <c r="RYD548" s="425"/>
      <c r="RYE548" s="425"/>
      <c r="RYF548" s="425"/>
      <c r="RYG548" s="425"/>
      <c r="RYH548" s="425"/>
      <c r="RYI548" s="425"/>
      <c r="RYJ548" s="425"/>
      <c r="RYK548" s="425"/>
      <c r="RYL548" s="425"/>
      <c r="RYM548" s="425"/>
      <c r="RYN548" s="425"/>
      <c r="RYO548" s="425"/>
      <c r="RYP548" s="425"/>
      <c r="RYQ548" s="425"/>
      <c r="RYR548" s="425"/>
      <c r="RYS548" s="425"/>
      <c r="RYT548" s="425"/>
      <c r="RYU548" s="425"/>
      <c r="RYV548" s="425"/>
      <c r="RYW548" s="425"/>
      <c r="RYX548" s="425"/>
      <c r="RYY548" s="425"/>
      <c r="RYZ548" s="425"/>
      <c r="RZA548" s="425"/>
      <c r="RZB548" s="425"/>
      <c r="RZC548" s="425"/>
      <c r="RZD548" s="425"/>
      <c r="RZE548" s="425"/>
      <c r="RZF548" s="425"/>
      <c r="RZG548" s="425"/>
      <c r="RZH548" s="425"/>
      <c r="RZI548" s="425"/>
      <c r="RZJ548" s="425"/>
      <c r="RZK548" s="425"/>
      <c r="RZL548" s="425"/>
      <c r="RZM548" s="425"/>
      <c r="RZN548" s="425"/>
      <c r="RZO548" s="425"/>
      <c r="RZP548" s="425"/>
      <c r="RZQ548" s="425"/>
      <c r="RZR548" s="425"/>
      <c r="RZS548" s="425"/>
      <c r="RZT548" s="425"/>
      <c r="RZU548" s="425"/>
      <c r="RZV548" s="425"/>
      <c r="RZW548" s="425"/>
      <c r="RZX548" s="425"/>
      <c r="RZY548" s="425"/>
      <c r="RZZ548" s="425"/>
      <c r="SAA548" s="425"/>
      <c r="SAB548" s="425"/>
      <c r="SAC548" s="425"/>
      <c r="SAD548" s="425"/>
      <c r="SAE548" s="425"/>
      <c r="SAF548" s="425"/>
      <c r="SAG548" s="425"/>
      <c r="SAH548" s="425"/>
      <c r="SAI548" s="425"/>
      <c r="SAJ548" s="425"/>
      <c r="SAK548" s="425"/>
      <c r="SAL548" s="425"/>
      <c r="SAM548" s="425"/>
      <c r="SAN548" s="425"/>
      <c r="SAO548" s="425"/>
      <c r="SAP548" s="425"/>
      <c r="SAQ548" s="425"/>
      <c r="SAR548" s="425"/>
      <c r="SAS548" s="425"/>
      <c r="SAT548" s="425"/>
      <c r="SAU548" s="425"/>
      <c r="SAV548" s="425"/>
      <c r="SAW548" s="425"/>
      <c r="SAX548" s="425"/>
      <c r="SAY548" s="425"/>
      <c r="SAZ548" s="425"/>
      <c r="SBA548" s="425"/>
      <c r="SBB548" s="425"/>
      <c r="SBC548" s="425"/>
      <c r="SBD548" s="425"/>
      <c r="SBE548" s="425"/>
      <c r="SBF548" s="425"/>
      <c r="SBG548" s="425"/>
      <c r="SBH548" s="425"/>
      <c r="SBI548" s="425"/>
      <c r="SBJ548" s="425"/>
      <c r="SBK548" s="425"/>
      <c r="SBL548" s="425"/>
      <c r="SBM548" s="425"/>
      <c r="SBN548" s="425"/>
      <c r="SBO548" s="425"/>
      <c r="SBP548" s="425"/>
      <c r="SBQ548" s="425"/>
      <c r="SBR548" s="425"/>
      <c r="SBS548" s="425"/>
      <c r="SBT548" s="425"/>
      <c r="SBU548" s="425"/>
      <c r="SBV548" s="425"/>
      <c r="SBW548" s="425"/>
      <c r="SBX548" s="425"/>
      <c r="SBY548" s="425"/>
      <c r="SBZ548" s="425"/>
      <c r="SCA548" s="425"/>
      <c r="SCB548" s="425"/>
      <c r="SCC548" s="425"/>
      <c r="SCD548" s="425"/>
      <c r="SCE548" s="425"/>
      <c r="SCF548" s="425"/>
      <c r="SCG548" s="425"/>
      <c r="SCH548" s="425"/>
      <c r="SCI548" s="425"/>
      <c r="SCJ548" s="425"/>
      <c r="SCK548" s="425"/>
      <c r="SCL548" s="425"/>
      <c r="SCM548" s="425"/>
      <c r="SCN548" s="425"/>
      <c r="SCO548" s="425"/>
      <c r="SCP548" s="425"/>
      <c r="SCQ548" s="425"/>
      <c r="SCR548" s="425"/>
      <c r="SCS548" s="425"/>
      <c r="SCT548" s="425"/>
      <c r="SCU548" s="425"/>
      <c r="SCV548" s="425"/>
      <c r="SCW548" s="425"/>
      <c r="SCX548" s="425"/>
      <c r="SCY548" s="425"/>
      <c r="SCZ548" s="425"/>
      <c r="SDA548" s="425"/>
      <c r="SDB548" s="425"/>
      <c r="SDC548" s="425"/>
      <c r="SDD548" s="425"/>
      <c r="SDE548" s="425"/>
      <c r="SDF548" s="425"/>
      <c r="SDG548" s="425"/>
      <c r="SDH548" s="425"/>
      <c r="SDI548" s="425"/>
      <c r="SDJ548" s="425"/>
      <c r="SDK548" s="425"/>
      <c r="SDL548" s="425"/>
      <c r="SDM548" s="425"/>
      <c r="SDN548" s="425"/>
      <c r="SDO548" s="425"/>
      <c r="SDP548" s="425"/>
      <c r="SDQ548" s="425"/>
      <c r="SDR548" s="425"/>
      <c r="SDS548" s="425"/>
      <c r="SDT548" s="425"/>
      <c r="SDU548" s="425"/>
      <c r="SDV548" s="425"/>
      <c r="SDW548" s="425"/>
      <c r="SDX548" s="425"/>
      <c r="SDY548" s="425"/>
      <c r="SDZ548" s="425"/>
      <c r="SEA548" s="425"/>
      <c r="SEB548" s="425"/>
      <c r="SEC548" s="425"/>
      <c r="SED548" s="425"/>
      <c r="SEE548" s="425"/>
      <c r="SEF548" s="425"/>
      <c r="SEG548" s="425"/>
      <c r="SEH548" s="425"/>
      <c r="SEI548" s="425"/>
      <c r="SEJ548" s="425"/>
      <c r="SEK548" s="425"/>
      <c r="SEL548" s="425"/>
      <c r="SEM548" s="425"/>
      <c r="SEN548" s="425"/>
      <c r="SEO548" s="425"/>
      <c r="SEP548" s="425"/>
      <c r="SEQ548" s="425"/>
      <c r="SER548" s="425"/>
      <c r="SES548" s="425"/>
      <c r="SET548" s="425"/>
      <c r="SEU548" s="425"/>
      <c r="SEV548" s="425"/>
      <c r="SEW548" s="425"/>
      <c r="SEX548" s="425"/>
      <c r="SEY548" s="425"/>
      <c r="SEZ548" s="425"/>
      <c r="SFA548" s="425"/>
      <c r="SFB548" s="425"/>
      <c r="SFC548" s="425"/>
      <c r="SFD548" s="425"/>
      <c r="SFE548" s="425"/>
      <c r="SFF548" s="425"/>
      <c r="SFG548" s="425"/>
      <c r="SFH548" s="425"/>
      <c r="SFI548" s="425"/>
      <c r="SFJ548" s="425"/>
      <c r="SFK548" s="425"/>
      <c r="SFL548" s="425"/>
      <c r="SFM548" s="425"/>
      <c r="SFN548" s="425"/>
      <c r="SFO548" s="425"/>
      <c r="SFP548" s="425"/>
      <c r="SFQ548" s="425"/>
      <c r="SFR548" s="425"/>
      <c r="SFS548" s="425"/>
      <c r="SFT548" s="425"/>
      <c r="SFU548" s="425"/>
      <c r="SFV548" s="425"/>
      <c r="SFW548" s="425"/>
      <c r="SFX548" s="425"/>
      <c r="SFY548" s="425"/>
      <c r="SFZ548" s="425"/>
      <c r="SGA548" s="425"/>
      <c r="SGB548" s="425"/>
      <c r="SGC548" s="425"/>
      <c r="SGD548" s="425"/>
      <c r="SGE548" s="425"/>
      <c r="SGF548" s="425"/>
      <c r="SGG548" s="425"/>
      <c r="SGH548" s="425"/>
      <c r="SGI548" s="425"/>
      <c r="SGJ548" s="425"/>
      <c r="SGK548" s="425"/>
      <c r="SGL548" s="425"/>
      <c r="SGM548" s="425"/>
      <c r="SGN548" s="425"/>
      <c r="SGO548" s="425"/>
      <c r="SGP548" s="425"/>
      <c r="SGQ548" s="425"/>
      <c r="SGR548" s="425"/>
      <c r="SGS548" s="425"/>
      <c r="SGT548" s="425"/>
      <c r="SGU548" s="425"/>
      <c r="SGV548" s="425"/>
      <c r="SGW548" s="425"/>
      <c r="SGX548" s="425"/>
      <c r="SGY548" s="425"/>
      <c r="SGZ548" s="425"/>
      <c r="SHA548" s="425"/>
      <c r="SHB548" s="425"/>
      <c r="SHC548" s="425"/>
      <c r="SHD548" s="425"/>
      <c r="SHE548" s="425"/>
      <c r="SHF548" s="425"/>
      <c r="SHG548" s="425"/>
      <c r="SHH548" s="425"/>
      <c r="SHI548" s="425"/>
      <c r="SHJ548" s="425"/>
      <c r="SHK548" s="425"/>
      <c r="SHL548" s="425"/>
      <c r="SHM548" s="425"/>
      <c r="SHN548" s="425"/>
      <c r="SHO548" s="425"/>
      <c r="SHP548" s="425"/>
      <c r="SHQ548" s="425"/>
      <c r="SHR548" s="425"/>
      <c r="SHS548" s="425"/>
      <c r="SHT548" s="425"/>
      <c r="SHU548" s="425"/>
      <c r="SHV548" s="425"/>
      <c r="SHW548" s="425"/>
      <c r="SHX548" s="425"/>
      <c r="SHY548" s="425"/>
      <c r="SHZ548" s="425"/>
      <c r="SIA548" s="425"/>
      <c r="SIB548" s="425"/>
      <c r="SIC548" s="425"/>
      <c r="SID548" s="425"/>
      <c r="SIE548" s="425"/>
      <c r="SIF548" s="425"/>
      <c r="SIG548" s="425"/>
      <c r="SIH548" s="425"/>
      <c r="SII548" s="425"/>
      <c r="SIJ548" s="425"/>
      <c r="SIK548" s="425"/>
      <c r="SIL548" s="425"/>
      <c r="SIM548" s="425"/>
      <c r="SIN548" s="425"/>
      <c r="SIO548" s="425"/>
      <c r="SIP548" s="425"/>
      <c r="SIQ548" s="425"/>
      <c r="SIR548" s="425"/>
      <c r="SIS548" s="425"/>
      <c r="SIT548" s="425"/>
      <c r="SIU548" s="425"/>
      <c r="SIV548" s="425"/>
      <c r="SIW548" s="425"/>
      <c r="SIX548" s="425"/>
      <c r="SIY548" s="425"/>
      <c r="SIZ548" s="425"/>
      <c r="SJA548" s="425"/>
      <c r="SJB548" s="425"/>
      <c r="SJC548" s="425"/>
      <c r="SJD548" s="425"/>
      <c r="SJE548" s="425"/>
      <c r="SJF548" s="425"/>
      <c r="SJG548" s="425"/>
      <c r="SJH548" s="425"/>
      <c r="SJI548" s="425"/>
      <c r="SJJ548" s="425"/>
      <c r="SJK548" s="425"/>
      <c r="SJL548" s="425"/>
      <c r="SJM548" s="425"/>
      <c r="SJN548" s="425"/>
      <c r="SJO548" s="425"/>
      <c r="SJP548" s="425"/>
      <c r="SJQ548" s="425"/>
      <c r="SJR548" s="425"/>
      <c r="SJS548" s="425"/>
      <c r="SJT548" s="425"/>
      <c r="SJU548" s="425"/>
      <c r="SJV548" s="425"/>
      <c r="SJW548" s="425"/>
      <c r="SJX548" s="425"/>
      <c r="SJY548" s="425"/>
      <c r="SJZ548" s="425"/>
      <c r="SKA548" s="425"/>
      <c r="SKB548" s="425"/>
      <c r="SKC548" s="425"/>
      <c r="SKD548" s="425"/>
      <c r="SKE548" s="425"/>
      <c r="SKF548" s="425"/>
      <c r="SKG548" s="425"/>
      <c r="SKH548" s="425"/>
      <c r="SKI548" s="425"/>
      <c r="SKJ548" s="425"/>
      <c r="SKK548" s="425"/>
      <c r="SKL548" s="425"/>
      <c r="SKM548" s="425"/>
      <c r="SKN548" s="425"/>
      <c r="SKO548" s="425"/>
      <c r="SKP548" s="425"/>
      <c r="SKQ548" s="425"/>
      <c r="SKR548" s="425"/>
      <c r="SKS548" s="425"/>
      <c r="SKT548" s="425"/>
      <c r="SKU548" s="425"/>
      <c r="SKV548" s="425"/>
      <c r="SKW548" s="425"/>
      <c r="SKX548" s="425"/>
      <c r="SKY548" s="425"/>
      <c r="SKZ548" s="425"/>
      <c r="SLA548" s="425"/>
      <c r="SLB548" s="425"/>
      <c r="SLC548" s="425"/>
      <c r="SLD548" s="425"/>
      <c r="SLE548" s="425"/>
      <c r="SLF548" s="425"/>
      <c r="SLG548" s="425"/>
      <c r="SLH548" s="425"/>
      <c r="SLI548" s="425"/>
      <c r="SLJ548" s="425"/>
      <c r="SLK548" s="425"/>
      <c r="SLL548" s="425"/>
      <c r="SLM548" s="425"/>
      <c r="SLN548" s="425"/>
      <c r="SLO548" s="425"/>
      <c r="SLP548" s="425"/>
      <c r="SLQ548" s="425"/>
      <c r="SLR548" s="425"/>
      <c r="SLS548" s="425"/>
      <c r="SLT548" s="425"/>
      <c r="SLU548" s="425"/>
      <c r="SLV548" s="425"/>
      <c r="SLW548" s="425"/>
      <c r="SLX548" s="425"/>
      <c r="SLY548" s="425"/>
      <c r="SLZ548" s="425"/>
      <c r="SMA548" s="425"/>
      <c r="SMB548" s="425"/>
      <c r="SMC548" s="425"/>
      <c r="SMD548" s="425"/>
      <c r="SME548" s="425"/>
      <c r="SMF548" s="425"/>
      <c r="SMG548" s="425"/>
      <c r="SMH548" s="425"/>
      <c r="SMI548" s="425"/>
      <c r="SMJ548" s="425"/>
      <c r="SMK548" s="425"/>
      <c r="SML548" s="425"/>
      <c r="SMM548" s="425"/>
      <c r="SMN548" s="425"/>
      <c r="SMO548" s="425"/>
      <c r="SMP548" s="425"/>
      <c r="SMQ548" s="425"/>
      <c r="SMR548" s="425"/>
      <c r="SMS548" s="425"/>
      <c r="SMT548" s="425"/>
      <c r="SMU548" s="425"/>
      <c r="SMV548" s="425"/>
      <c r="SMW548" s="425"/>
      <c r="SMX548" s="425"/>
      <c r="SMY548" s="425"/>
      <c r="SMZ548" s="425"/>
      <c r="SNA548" s="425"/>
      <c r="SNB548" s="425"/>
      <c r="SNC548" s="425"/>
      <c r="SND548" s="425"/>
      <c r="SNE548" s="425"/>
      <c r="SNF548" s="425"/>
      <c r="SNG548" s="425"/>
      <c r="SNH548" s="425"/>
      <c r="SNI548" s="425"/>
      <c r="SNJ548" s="425"/>
      <c r="SNK548" s="425"/>
      <c r="SNL548" s="425"/>
      <c r="SNM548" s="425"/>
      <c r="SNN548" s="425"/>
      <c r="SNO548" s="425"/>
      <c r="SNP548" s="425"/>
      <c r="SNQ548" s="425"/>
      <c r="SNR548" s="425"/>
      <c r="SNS548" s="425"/>
      <c r="SNT548" s="425"/>
      <c r="SNU548" s="425"/>
      <c r="SNV548" s="425"/>
      <c r="SNW548" s="425"/>
      <c r="SNX548" s="425"/>
      <c r="SNY548" s="425"/>
      <c r="SNZ548" s="425"/>
      <c r="SOA548" s="425"/>
      <c r="SOB548" s="425"/>
      <c r="SOC548" s="425"/>
      <c r="SOD548" s="425"/>
      <c r="SOE548" s="425"/>
      <c r="SOF548" s="425"/>
      <c r="SOG548" s="425"/>
      <c r="SOH548" s="425"/>
      <c r="SOI548" s="425"/>
      <c r="SOJ548" s="425"/>
      <c r="SOK548" s="425"/>
      <c r="SOL548" s="425"/>
      <c r="SOM548" s="425"/>
      <c r="SON548" s="425"/>
      <c r="SOO548" s="425"/>
      <c r="SOP548" s="425"/>
      <c r="SOQ548" s="425"/>
      <c r="SOR548" s="425"/>
      <c r="SOS548" s="425"/>
      <c r="SOT548" s="425"/>
      <c r="SOU548" s="425"/>
      <c r="SOV548" s="425"/>
      <c r="SOW548" s="425"/>
      <c r="SOX548" s="425"/>
      <c r="SOY548" s="425"/>
      <c r="SOZ548" s="425"/>
      <c r="SPA548" s="425"/>
      <c r="SPB548" s="425"/>
      <c r="SPC548" s="425"/>
      <c r="SPD548" s="425"/>
      <c r="SPE548" s="425"/>
      <c r="SPF548" s="425"/>
      <c r="SPG548" s="425"/>
      <c r="SPH548" s="425"/>
      <c r="SPI548" s="425"/>
      <c r="SPJ548" s="425"/>
      <c r="SPK548" s="425"/>
      <c r="SPL548" s="425"/>
      <c r="SPM548" s="425"/>
      <c r="SPN548" s="425"/>
      <c r="SPO548" s="425"/>
      <c r="SPP548" s="425"/>
      <c r="SPQ548" s="425"/>
      <c r="SPR548" s="425"/>
      <c r="SPS548" s="425"/>
      <c r="SPT548" s="425"/>
      <c r="SPU548" s="425"/>
      <c r="SPV548" s="425"/>
      <c r="SPW548" s="425"/>
      <c r="SPX548" s="425"/>
      <c r="SPY548" s="425"/>
      <c r="SPZ548" s="425"/>
      <c r="SQA548" s="425"/>
      <c r="SQB548" s="425"/>
      <c r="SQC548" s="425"/>
      <c r="SQD548" s="425"/>
      <c r="SQE548" s="425"/>
      <c r="SQF548" s="425"/>
      <c r="SQG548" s="425"/>
      <c r="SQH548" s="425"/>
      <c r="SQI548" s="425"/>
      <c r="SQJ548" s="425"/>
      <c r="SQK548" s="425"/>
      <c r="SQL548" s="425"/>
      <c r="SQM548" s="425"/>
      <c r="SQN548" s="425"/>
      <c r="SQO548" s="425"/>
      <c r="SQP548" s="425"/>
      <c r="SQQ548" s="425"/>
      <c r="SQR548" s="425"/>
      <c r="SQS548" s="425"/>
      <c r="SQT548" s="425"/>
      <c r="SQU548" s="425"/>
      <c r="SQV548" s="425"/>
      <c r="SQW548" s="425"/>
      <c r="SQX548" s="425"/>
      <c r="SQY548" s="425"/>
      <c r="SQZ548" s="425"/>
      <c r="SRA548" s="425"/>
      <c r="SRB548" s="425"/>
      <c r="SRC548" s="425"/>
      <c r="SRD548" s="425"/>
      <c r="SRE548" s="425"/>
      <c r="SRF548" s="425"/>
      <c r="SRG548" s="425"/>
      <c r="SRH548" s="425"/>
      <c r="SRI548" s="425"/>
      <c r="SRJ548" s="425"/>
      <c r="SRK548" s="425"/>
      <c r="SRL548" s="425"/>
      <c r="SRM548" s="425"/>
      <c r="SRN548" s="425"/>
      <c r="SRO548" s="425"/>
      <c r="SRP548" s="425"/>
      <c r="SRQ548" s="425"/>
      <c r="SRR548" s="425"/>
      <c r="SRS548" s="425"/>
      <c r="SRT548" s="425"/>
      <c r="SRU548" s="425"/>
      <c r="SRV548" s="425"/>
      <c r="SRW548" s="425"/>
      <c r="SRX548" s="425"/>
      <c r="SRY548" s="425"/>
      <c r="SRZ548" s="425"/>
      <c r="SSA548" s="425"/>
      <c r="SSB548" s="425"/>
      <c r="SSC548" s="425"/>
      <c r="SSD548" s="425"/>
      <c r="SSE548" s="425"/>
      <c r="SSF548" s="425"/>
      <c r="SSG548" s="425"/>
      <c r="SSH548" s="425"/>
      <c r="SSI548" s="425"/>
      <c r="SSJ548" s="425"/>
      <c r="SSK548" s="425"/>
      <c r="SSL548" s="425"/>
      <c r="SSM548" s="425"/>
      <c r="SSN548" s="425"/>
      <c r="SSO548" s="425"/>
      <c r="SSP548" s="425"/>
      <c r="SSQ548" s="425"/>
      <c r="SSR548" s="425"/>
      <c r="SSS548" s="425"/>
      <c r="SST548" s="425"/>
      <c r="SSU548" s="425"/>
      <c r="SSV548" s="425"/>
      <c r="SSW548" s="425"/>
      <c r="SSX548" s="425"/>
      <c r="SSY548" s="425"/>
      <c r="SSZ548" s="425"/>
      <c r="STA548" s="425"/>
      <c r="STB548" s="425"/>
      <c r="STC548" s="425"/>
      <c r="STD548" s="425"/>
      <c r="STE548" s="425"/>
      <c r="STF548" s="425"/>
      <c r="STG548" s="425"/>
      <c r="STH548" s="425"/>
      <c r="STI548" s="425"/>
      <c r="STJ548" s="425"/>
      <c r="STK548" s="425"/>
      <c r="STL548" s="425"/>
      <c r="STM548" s="425"/>
      <c r="STN548" s="425"/>
      <c r="STO548" s="425"/>
      <c r="STP548" s="425"/>
      <c r="STQ548" s="425"/>
      <c r="STR548" s="425"/>
      <c r="STS548" s="425"/>
      <c r="STT548" s="425"/>
      <c r="STU548" s="425"/>
      <c r="STV548" s="425"/>
      <c r="STW548" s="425"/>
      <c r="STX548" s="425"/>
      <c r="STY548" s="425"/>
      <c r="STZ548" s="425"/>
      <c r="SUA548" s="425"/>
      <c r="SUB548" s="425"/>
      <c r="SUC548" s="425"/>
      <c r="SUD548" s="425"/>
      <c r="SUE548" s="425"/>
      <c r="SUF548" s="425"/>
      <c r="SUG548" s="425"/>
      <c r="SUH548" s="425"/>
      <c r="SUI548" s="425"/>
      <c r="SUJ548" s="425"/>
      <c r="SUK548" s="425"/>
      <c r="SUL548" s="425"/>
      <c r="SUM548" s="425"/>
      <c r="SUN548" s="425"/>
      <c r="SUO548" s="425"/>
      <c r="SUP548" s="425"/>
      <c r="SUQ548" s="425"/>
      <c r="SUR548" s="425"/>
      <c r="SUS548" s="425"/>
      <c r="SUT548" s="425"/>
      <c r="SUU548" s="425"/>
      <c r="SUV548" s="425"/>
      <c r="SUW548" s="425"/>
      <c r="SUX548" s="425"/>
      <c r="SUY548" s="425"/>
      <c r="SUZ548" s="425"/>
      <c r="SVA548" s="425"/>
      <c r="SVB548" s="425"/>
      <c r="SVC548" s="425"/>
      <c r="SVD548" s="425"/>
      <c r="SVE548" s="425"/>
      <c r="SVF548" s="425"/>
      <c r="SVG548" s="425"/>
      <c r="SVH548" s="425"/>
      <c r="SVI548" s="425"/>
      <c r="SVJ548" s="425"/>
      <c r="SVK548" s="425"/>
      <c r="SVL548" s="425"/>
      <c r="SVM548" s="425"/>
      <c r="SVN548" s="425"/>
      <c r="SVO548" s="425"/>
      <c r="SVP548" s="425"/>
      <c r="SVQ548" s="425"/>
      <c r="SVR548" s="425"/>
      <c r="SVS548" s="425"/>
      <c r="SVT548" s="425"/>
      <c r="SVU548" s="425"/>
      <c r="SVV548" s="425"/>
      <c r="SVW548" s="425"/>
      <c r="SVX548" s="425"/>
      <c r="SVY548" s="425"/>
      <c r="SVZ548" s="425"/>
      <c r="SWA548" s="425"/>
      <c r="SWB548" s="425"/>
      <c r="SWC548" s="425"/>
      <c r="SWD548" s="425"/>
      <c r="SWE548" s="425"/>
      <c r="SWF548" s="425"/>
      <c r="SWG548" s="425"/>
      <c r="SWH548" s="425"/>
      <c r="SWI548" s="425"/>
      <c r="SWJ548" s="425"/>
      <c r="SWK548" s="425"/>
      <c r="SWL548" s="425"/>
      <c r="SWM548" s="425"/>
      <c r="SWN548" s="425"/>
      <c r="SWO548" s="425"/>
      <c r="SWP548" s="425"/>
      <c r="SWQ548" s="425"/>
      <c r="SWR548" s="425"/>
      <c r="SWS548" s="425"/>
      <c r="SWT548" s="425"/>
      <c r="SWU548" s="425"/>
      <c r="SWV548" s="425"/>
      <c r="SWW548" s="425"/>
      <c r="SWX548" s="425"/>
      <c r="SWY548" s="425"/>
      <c r="SWZ548" s="425"/>
      <c r="SXA548" s="425"/>
      <c r="SXB548" s="425"/>
      <c r="SXC548" s="425"/>
      <c r="SXD548" s="425"/>
      <c r="SXE548" s="425"/>
      <c r="SXF548" s="425"/>
      <c r="SXG548" s="425"/>
      <c r="SXH548" s="425"/>
      <c r="SXI548" s="425"/>
      <c r="SXJ548" s="425"/>
      <c r="SXK548" s="425"/>
      <c r="SXL548" s="425"/>
      <c r="SXM548" s="425"/>
      <c r="SXN548" s="425"/>
      <c r="SXO548" s="425"/>
      <c r="SXP548" s="425"/>
      <c r="SXQ548" s="425"/>
      <c r="SXR548" s="425"/>
      <c r="SXS548" s="425"/>
      <c r="SXT548" s="425"/>
      <c r="SXU548" s="425"/>
      <c r="SXV548" s="425"/>
      <c r="SXW548" s="425"/>
      <c r="SXX548" s="425"/>
      <c r="SXY548" s="425"/>
      <c r="SXZ548" s="425"/>
      <c r="SYA548" s="425"/>
      <c r="SYB548" s="425"/>
      <c r="SYC548" s="425"/>
      <c r="SYD548" s="425"/>
      <c r="SYE548" s="425"/>
      <c r="SYF548" s="425"/>
      <c r="SYG548" s="425"/>
      <c r="SYH548" s="425"/>
      <c r="SYI548" s="425"/>
      <c r="SYJ548" s="425"/>
      <c r="SYK548" s="425"/>
      <c r="SYL548" s="425"/>
      <c r="SYM548" s="425"/>
      <c r="SYN548" s="425"/>
      <c r="SYO548" s="425"/>
      <c r="SYP548" s="425"/>
      <c r="SYQ548" s="425"/>
      <c r="SYR548" s="425"/>
      <c r="SYS548" s="425"/>
      <c r="SYT548" s="425"/>
      <c r="SYU548" s="425"/>
      <c r="SYV548" s="425"/>
      <c r="SYW548" s="425"/>
      <c r="SYX548" s="425"/>
      <c r="SYY548" s="425"/>
      <c r="SYZ548" s="425"/>
      <c r="SZA548" s="425"/>
      <c r="SZB548" s="425"/>
      <c r="SZC548" s="425"/>
      <c r="SZD548" s="425"/>
      <c r="SZE548" s="425"/>
      <c r="SZF548" s="425"/>
      <c r="SZG548" s="425"/>
      <c r="SZH548" s="425"/>
      <c r="SZI548" s="425"/>
      <c r="SZJ548" s="425"/>
      <c r="SZK548" s="425"/>
      <c r="SZL548" s="425"/>
      <c r="SZM548" s="425"/>
      <c r="SZN548" s="425"/>
      <c r="SZO548" s="425"/>
      <c r="SZP548" s="425"/>
      <c r="SZQ548" s="425"/>
      <c r="SZR548" s="425"/>
      <c r="SZS548" s="425"/>
      <c r="SZT548" s="425"/>
      <c r="SZU548" s="425"/>
      <c r="SZV548" s="425"/>
      <c r="SZW548" s="425"/>
      <c r="SZX548" s="425"/>
      <c r="SZY548" s="425"/>
      <c r="SZZ548" s="425"/>
      <c r="TAA548" s="425"/>
      <c r="TAB548" s="425"/>
      <c r="TAC548" s="425"/>
      <c r="TAD548" s="425"/>
      <c r="TAE548" s="425"/>
      <c r="TAF548" s="425"/>
      <c r="TAG548" s="425"/>
      <c r="TAH548" s="425"/>
      <c r="TAI548" s="425"/>
      <c r="TAJ548" s="425"/>
      <c r="TAK548" s="425"/>
      <c r="TAL548" s="425"/>
      <c r="TAM548" s="425"/>
      <c r="TAN548" s="425"/>
      <c r="TAO548" s="425"/>
      <c r="TAP548" s="425"/>
      <c r="TAQ548" s="425"/>
      <c r="TAR548" s="425"/>
      <c r="TAS548" s="425"/>
      <c r="TAT548" s="425"/>
      <c r="TAU548" s="425"/>
      <c r="TAV548" s="425"/>
      <c r="TAW548" s="425"/>
      <c r="TAX548" s="425"/>
      <c r="TAY548" s="425"/>
      <c r="TAZ548" s="425"/>
      <c r="TBA548" s="425"/>
      <c r="TBB548" s="425"/>
      <c r="TBC548" s="425"/>
      <c r="TBD548" s="425"/>
      <c r="TBE548" s="425"/>
      <c r="TBF548" s="425"/>
      <c r="TBG548" s="425"/>
      <c r="TBH548" s="425"/>
      <c r="TBI548" s="425"/>
      <c r="TBJ548" s="425"/>
      <c r="TBK548" s="425"/>
      <c r="TBL548" s="425"/>
      <c r="TBM548" s="425"/>
      <c r="TBN548" s="425"/>
      <c r="TBO548" s="425"/>
      <c r="TBP548" s="425"/>
      <c r="TBQ548" s="425"/>
      <c r="TBR548" s="425"/>
      <c r="TBS548" s="425"/>
      <c r="TBT548" s="425"/>
      <c r="TBU548" s="425"/>
      <c r="TBV548" s="425"/>
      <c r="TBW548" s="425"/>
      <c r="TBX548" s="425"/>
      <c r="TBY548" s="425"/>
      <c r="TBZ548" s="425"/>
      <c r="TCA548" s="425"/>
      <c r="TCB548" s="425"/>
      <c r="TCC548" s="425"/>
      <c r="TCD548" s="425"/>
      <c r="TCE548" s="425"/>
      <c r="TCF548" s="425"/>
      <c r="TCG548" s="425"/>
      <c r="TCH548" s="425"/>
      <c r="TCI548" s="425"/>
      <c r="TCJ548" s="425"/>
      <c r="TCK548" s="425"/>
      <c r="TCL548" s="425"/>
      <c r="TCM548" s="425"/>
      <c r="TCN548" s="425"/>
      <c r="TCO548" s="425"/>
      <c r="TCP548" s="425"/>
      <c r="TCQ548" s="425"/>
      <c r="TCR548" s="425"/>
      <c r="TCS548" s="425"/>
      <c r="TCT548" s="425"/>
      <c r="TCU548" s="425"/>
      <c r="TCV548" s="425"/>
      <c r="TCW548" s="425"/>
      <c r="TCX548" s="425"/>
      <c r="TCY548" s="425"/>
      <c r="TCZ548" s="425"/>
      <c r="TDA548" s="425"/>
      <c r="TDB548" s="425"/>
      <c r="TDC548" s="425"/>
      <c r="TDD548" s="425"/>
      <c r="TDE548" s="425"/>
      <c r="TDF548" s="425"/>
      <c r="TDG548" s="425"/>
      <c r="TDH548" s="425"/>
      <c r="TDI548" s="425"/>
      <c r="TDJ548" s="425"/>
      <c r="TDK548" s="425"/>
      <c r="TDL548" s="425"/>
      <c r="TDM548" s="425"/>
      <c r="TDN548" s="425"/>
      <c r="TDO548" s="425"/>
      <c r="TDP548" s="425"/>
      <c r="TDQ548" s="425"/>
      <c r="TDR548" s="425"/>
      <c r="TDS548" s="425"/>
      <c r="TDT548" s="425"/>
      <c r="TDU548" s="425"/>
      <c r="TDV548" s="425"/>
      <c r="TDW548" s="425"/>
      <c r="TDX548" s="425"/>
      <c r="TDY548" s="425"/>
      <c r="TDZ548" s="425"/>
      <c r="TEA548" s="425"/>
      <c r="TEB548" s="425"/>
      <c r="TEC548" s="425"/>
      <c r="TED548" s="425"/>
      <c r="TEE548" s="425"/>
      <c r="TEF548" s="425"/>
      <c r="TEG548" s="425"/>
      <c r="TEH548" s="425"/>
      <c r="TEI548" s="425"/>
      <c r="TEJ548" s="425"/>
      <c r="TEK548" s="425"/>
      <c r="TEL548" s="425"/>
      <c r="TEM548" s="425"/>
      <c r="TEN548" s="425"/>
      <c r="TEO548" s="425"/>
      <c r="TEP548" s="425"/>
      <c r="TEQ548" s="425"/>
      <c r="TER548" s="425"/>
      <c r="TES548" s="425"/>
      <c r="TET548" s="425"/>
      <c r="TEU548" s="425"/>
      <c r="TEV548" s="425"/>
      <c r="TEW548" s="425"/>
      <c r="TEX548" s="425"/>
      <c r="TEY548" s="425"/>
      <c r="TEZ548" s="425"/>
      <c r="TFA548" s="425"/>
      <c r="TFB548" s="425"/>
      <c r="TFC548" s="425"/>
      <c r="TFD548" s="425"/>
      <c r="TFE548" s="425"/>
      <c r="TFF548" s="425"/>
      <c r="TFG548" s="425"/>
      <c r="TFH548" s="425"/>
      <c r="TFI548" s="425"/>
      <c r="TFJ548" s="425"/>
      <c r="TFK548" s="425"/>
      <c r="TFL548" s="425"/>
      <c r="TFM548" s="425"/>
      <c r="TFN548" s="425"/>
      <c r="TFO548" s="425"/>
      <c r="TFP548" s="425"/>
      <c r="TFQ548" s="425"/>
      <c r="TFR548" s="425"/>
      <c r="TFS548" s="425"/>
      <c r="TFT548" s="425"/>
      <c r="TFU548" s="425"/>
      <c r="TFV548" s="425"/>
      <c r="TFW548" s="425"/>
      <c r="TFX548" s="425"/>
      <c r="TFY548" s="425"/>
      <c r="TFZ548" s="425"/>
      <c r="TGA548" s="425"/>
      <c r="TGB548" s="425"/>
      <c r="TGC548" s="425"/>
      <c r="TGD548" s="425"/>
      <c r="TGE548" s="425"/>
      <c r="TGF548" s="425"/>
      <c r="TGG548" s="425"/>
      <c r="TGH548" s="425"/>
      <c r="TGI548" s="425"/>
      <c r="TGJ548" s="425"/>
      <c r="TGK548" s="425"/>
      <c r="TGL548" s="425"/>
      <c r="TGM548" s="425"/>
      <c r="TGN548" s="425"/>
      <c r="TGO548" s="425"/>
      <c r="TGP548" s="425"/>
      <c r="TGQ548" s="425"/>
      <c r="TGR548" s="425"/>
      <c r="TGS548" s="425"/>
      <c r="TGT548" s="425"/>
      <c r="TGU548" s="425"/>
      <c r="TGV548" s="425"/>
      <c r="TGW548" s="425"/>
      <c r="TGX548" s="425"/>
      <c r="TGY548" s="425"/>
      <c r="TGZ548" s="425"/>
      <c r="THA548" s="425"/>
      <c r="THB548" s="425"/>
      <c r="THC548" s="425"/>
      <c r="THD548" s="425"/>
      <c r="THE548" s="425"/>
      <c r="THF548" s="425"/>
      <c r="THG548" s="425"/>
      <c r="THH548" s="425"/>
      <c r="THI548" s="425"/>
      <c r="THJ548" s="425"/>
      <c r="THK548" s="425"/>
      <c r="THL548" s="425"/>
      <c r="THM548" s="425"/>
      <c r="THN548" s="425"/>
      <c r="THO548" s="425"/>
      <c r="THP548" s="425"/>
      <c r="THQ548" s="425"/>
      <c r="THR548" s="425"/>
      <c r="THS548" s="425"/>
      <c r="THT548" s="425"/>
      <c r="THU548" s="425"/>
      <c r="THV548" s="425"/>
      <c r="THW548" s="425"/>
      <c r="THX548" s="425"/>
      <c r="THY548" s="425"/>
      <c r="THZ548" s="425"/>
      <c r="TIA548" s="425"/>
      <c r="TIB548" s="425"/>
      <c r="TIC548" s="425"/>
      <c r="TID548" s="425"/>
      <c r="TIE548" s="425"/>
      <c r="TIF548" s="425"/>
      <c r="TIG548" s="425"/>
      <c r="TIH548" s="425"/>
      <c r="TII548" s="425"/>
      <c r="TIJ548" s="425"/>
      <c r="TIK548" s="425"/>
      <c r="TIL548" s="425"/>
      <c r="TIM548" s="425"/>
      <c r="TIN548" s="425"/>
      <c r="TIO548" s="425"/>
      <c r="TIP548" s="425"/>
      <c r="TIQ548" s="425"/>
      <c r="TIR548" s="425"/>
      <c r="TIS548" s="425"/>
      <c r="TIT548" s="425"/>
      <c r="TIU548" s="425"/>
      <c r="TIV548" s="425"/>
      <c r="TIW548" s="425"/>
      <c r="TIX548" s="425"/>
      <c r="TIY548" s="425"/>
      <c r="TIZ548" s="425"/>
      <c r="TJA548" s="425"/>
      <c r="TJB548" s="425"/>
      <c r="TJC548" s="425"/>
      <c r="TJD548" s="425"/>
      <c r="TJE548" s="425"/>
      <c r="TJF548" s="425"/>
      <c r="TJG548" s="425"/>
      <c r="TJH548" s="425"/>
      <c r="TJI548" s="425"/>
      <c r="TJJ548" s="425"/>
      <c r="TJK548" s="425"/>
      <c r="TJL548" s="425"/>
      <c r="TJM548" s="425"/>
      <c r="TJN548" s="425"/>
      <c r="TJO548" s="425"/>
      <c r="TJP548" s="425"/>
      <c r="TJQ548" s="425"/>
      <c r="TJR548" s="425"/>
      <c r="TJS548" s="425"/>
      <c r="TJT548" s="425"/>
      <c r="TJU548" s="425"/>
      <c r="TJV548" s="425"/>
      <c r="TJW548" s="425"/>
      <c r="TJX548" s="425"/>
      <c r="TJY548" s="425"/>
      <c r="TJZ548" s="425"/>
      <c r="TKA548" s="425"/>
      <c r="TKB548" s="425"/>
      <c r="TKC548" s="425"/>
      <c r="TKD548" s="425"/>
      <c r="TKE548" s="425"/>
      <c r="TKF548" s="425"/>
      <c r="TKG548" s="425"/>
      <c r="TKH548" s="425"/>
      <c r="TKI548" s="425"/>
      <c r="TKJ548" s="425"/>
      <c r="TKK548" s="425"/>
      <c r="TKL548" s="425"/>
      <c r="TKM548" s="425"/>
      <c r="TKN548" s="425"/>
      <c r="TKO548" s="425"/>
      <c r="TKP548" s="425"/>
      <c r="TKQ548" s="425"/>
      <c r="TKR548" s="425"/>
      <c r="TKS548" s="425"/>
      <c r="TKT548" s="425"/>
      <c r="TKU548" s="425"/>
      <c r="TKV548" s="425"/>
      <c r="TKW548" s="425"/>
      <c r="TKX548" s="425"/>
      <c r="TKY548" s="425"/>
      <c r="TKZ548" s="425"/>
      <c r="TLA548" s="425"/>
      <c r="TLB548" s="425"/>
      <c r="TLC548" s="425"/>
      <c r="TLD548" s="425"/>
      <c r="TLE548" s="425"/>
      <c r="TLF548" s="425"/>
      <c r="TLG548" s="425"/>
      <c r="TLH548" s="425"/>
      <c r="TLI548" s="425"/>
      <c r="TLJ548" s="425"/>
      <c r="TLK548" s="425"/>
      <c r="TLL548" s="425"/>
      <c r="TLM548" s="425"/>
      <c r="TLN548" s="425"/>
      <c r="TLO548" s="425"/>
      <c r="TLP548" s="425"/>
      <c r="TLQ548" s="425"/>
      <c r="TLR548" s="425"/>
      <c r="TLS548" s="425"/>
      <c r="TLT548" s="425"/>
      <c r="TLU548" s="425"/>
      <c r="TLV548" s="425"/>
      <c r="TLW548" s="425"/>
      <c r="TLX548" s="425"/>
      <c r="TLY548" s="425"/>
      <c r="TLZ548" s="425"/>
      <c r="TMA548" s="425"/>
      <c r="TMB548" s="425"/>
      <c r="TMC548" s="425"/>
      <c r="TMD548" s="425"/>
      <c r="TME548" s="425"/>
      <c r="TMF548" s="425"/>
      <c r="TMG548" s="425"/>
      <c r="TMH548" s="425"/>
      <c r="TMI548" s="425"/>
      <c r="TMJ548" s="425"/>
      <c r="TMK548" s="425"/>
      <c r="TML548" s="425"/>
      <c r="TMM548" s="425"/>
      <c r="TMN548" s="425"/>
      <c r="TMO548" s="425"/>
      <c r="TMP548" s="425"/>
      <c r="TMQ548" s="425"/>
      <c r="TMR548" s="425"/>
      <c r="TMS548" s="425"/>
      <c r="TMT548" s="425"/>
      <c r="TMU548" s="425"/>
      <c r="TMV548" s="425"/>
      <c r="TMW548" s="425"/>
      <c r="TMX548" s="425"/>
      <c r="TMY548" s="425"/>
      <c r="TMZ548" s="425"/>
      <c r="TNA548" s="425"/>
      <c r="TNB548" s="425"/>
      <c r="TNC548" s="425"/>
      <c r="TND548" s="425"/>
      <c r="TNE548" s="425"/>
      <c r="TNF548" s="425"/>
      <c r="TNG548" s="425"/>
      <c r="TNH548" s="425"/>
      <c r="TNI548" s="425"/>
      <c r="TNJ548" s="425"/>
      <c r="TNK548" s="425"/>
      <c r="TNL548" s="425"/>
      <c r="TNM548" s="425"/>
      <c r="TNN548" s="425"/>
      <c r="TNO548" s="425"/>
      <c r="TNP548" s="425"/>
      <c r="TNQ548" s="425"/>
      <c r="TNR548" s="425"/>
      <c r="TNS548" s="425"/>
      <c r="TNT548" s="425"/>
      <c r="TNU548" s="425"/>
      <c r="TNV548" s="425"/>
      <c r="TNW548" s="425"/>
      <c r="TNX548" s="425"/>
      <c r="TNY548" s="425"/>
      <c r="TNZ548" s="425"/>
      <c r="TOA548" s="425"/>
      <c r="TOB548" s="425"/>
      <c r="TOC548" s="425"/>
      <c r="TOD548" s="425"/>
      <c r="TOE548" s="425"/>
      <c r="TOF548" s="425"/>
      <c r="TOG548" s="425"/>
      <c r="TOH548" s="425"/>
      <c r="TOI548" s="425"/>
      <c r="TOJ548" s="425"/>
      <c r="TOK548" s="425"/>
      <c r="TOL548" s="425"/>
      <c r="TOM548" s="425"/>
      <c r="TON548" s="425"/>
      <c r="TOO548" s="425"/>
      <c r="TOP548" s="425"/>
      <c r="TOQ548" s="425"/>
      <c r="TOR548" s="425"/>
      <c r="TOS548" s="425"/>
      <c r="TOT548" s="425"/>
      <c r="TOU548" s="425"/>
      <c r="TOV548" s="425"/>
      <c r="TOW548" s="425"/>
      <c r="TOX548" s="425"/>
      <c r="TOY548" s="425"/>
      <c r="TOZ548" s="425"/>
      <c r="TPA548" s="425"/>
      <c r="TPB548" s="425"/>
      <c r="TPC548" s="425"/>
      <c r="TPD548" s="425"/>
      <c r="TPE548" s="425"/>
      <c r="TPF548" s="425"/>
      <c r="TPG548" s="425"/>
      <c r="TPH548" s="425"/>
      <c r="TPI548" s="425"/>
      <c r="TPJ548" s="425"/>
      <c r="TPK548" s="425"/>
      <c r="TPL548" s="425"/>
      <c r="TPM548" s="425"/>
      <c r="TPN548" s="425"/>
      <c r="TPO548" s="425"/>
      <c r="TPP548" s="425"/>
      <c r="TPQ548" s="425"/>
      <c r="TPR548" s="425"/>
      <c r="TPS548" s="425"/>
      <c r="TPT548" s="425"/>
      <c r="TPU548" s="425"/>
      <c r="TPV548" s="425"/>
      <c r="TPW548" s="425"/>
      <c r="TPX548" s="425"/>
      <c r="TPY548" s="425"/>
      <c r="TPZ548" s="425"/>
      <c r="TQA548" s="425"/>
      <c r="TQB548" s="425"/>
      <c r="TQC548" s="425"/>
      <c r="TQD548" s="425"/>
      <c r="TQE548" s="425"/>
      <c r="TQF548" s="425"/>
      <c r="TQG548" s="425"/>
      <c r="TQH548" s="425"/>
      <c r="TQI548" s="425"/>
      <c r="TQJ548" s="425"/>
      <c r="TQK548" s="425"/>
      <c r="TQL548" s="425"/>
      <c r="TQM548" s="425"/>
      <c r="TQN548" s="425"/>
      <c r="TQO548" s="425"/>
      <c r="TQP548" s="425"/>
      <c r="TQQ548" s="425"/>
      <c r="TQR548" s="425"/>
      <c r="TQS548" s="425"/>
      <c r="TQT548" s="425"/>
      <c r="TQU548" s="425"/>
      <c r="TQV548" s="425"/>
      <c r="TQW548" s="425"/>
      <c r="TQX548" s="425"/>
      <c r="TQY548" s="425"/>
      <c r="TQZ548" s="425"/>
      <c r="TRA548" s="425"/>
      <c r="TRB548" s="425"/>
      <c r="TRC548" s="425"/>
      <c r="TRD548" s="425"/>
      <c r="TRE548" s="425"/>
      <c r="TRF548" s="425"/>
      <c r="TRG548" s="425"/>
      <c r="TRH548" s="425"/>
      <c r="TRI548" s="425"/>
      <c r="TRJ548" s="425"/>
      <c r="TRK548" s="425"/>
      <c r="TRL548" s="425"/>
      <c r="TRM548" s="425"/>
      <c r="TRN548" s="425"/>
      <c r="TRO548" s="425"/>
      <c r="TRP548" s="425"/>
      <c r="TRQ548" s="425"/>
      <c r="TRR548" s="425"/>
      <c r="TRS548" s="425"/>
      <c r="TRT548" s="425"/>
      <c r="TRU548" s="425"/>
      <c r="TRV548" s="425"/>
      <c r="TRW548" s="425"/>
      <c r="TRX548" s="425"/>
      <c r="TRY548" s="425"/>
      <c r="TRZ548" s="425"/>
      <c r="TSA548" s="425"/>
      <c r="TSB548" s="425"/>
      <c r="TSC548" s="425"/>
      <c r="TSD548" s="425"/>
      <c r="TSE548" s="425"/>
      <c r="TSF548" s="425"/>
      <c r="TSG548" s="425"/>
      <c r="TSH548" s="425"/>
      <c r="TSI548" s="425"/>
      <c r="TSJ548" s="425"/>
      <c r="TSK548" s="425"/>
      <c r="TSL548" s="425"/>
      <c r="TSM548" s="425"/>
      <c r="TSN548" s="425"/>
      <c r="TSO548" s="425"/>
      <c r="TSP548" s="425"/>
      <c r="TSQ548" s="425"/>
      <c r="TSR548" s="425"/>
      <c r="TSS548" s="425"/>
      <c r="TST548" s="425"/>
      <c r="TSU548" s="425"/>
      <c r="TSV548" s="425"/>
      <c r="TSW548" s="425"/>
      <c r="TSX548" s="425"/>
      <c r="TSY548" s="425"/>
      <c r="TSZ548" s="425"/>
      <c r="TTA548" s="425"/>
      <c r="TTB548" s="425"/>
      <c r="TTC548" s="425"/>
      <c r="TTD548" s="425"/>
      <c r="TTE548" s="425"/>
      <c r="TTF548" s="425"/>
      <c r="TTG548" s="425"/>
      <c r="TTH548" s="425"/>
      <c r="TTI548" s="425"/>
      <c r="TTJ548" s="425"/>
      <c r="TTK548" s="425"/>
      <c r="TTL548" s="425"/>
      <c r="TTM548" s="425"/>
      <c r="TTN548" s="425"/>
      <c r="TTO548" s="425"/>
      <c r="TTP548" s="425"/>
      <c r="TTQ548" s="425"/>
      <c r="TTR548" s="425"/>
      <c r="TTS548" s="425"/>
      <c r="TTT548" s="425"/>
      <c r="TTU548" s="425"/>
      <c r="TTV548" s="425"/>
      <c r="TTW548" s="425"/>
      <c r="TTX548" s="425"/>
      <c r="TTY548" s="425"/>
      <c r="TTZ548" s="425"/>
      <c r="TUA548" s="425"/>
      <c r="TUB548" s="425"/>
      <c r="TUC548" s="425"/>
      <c r="TUD548" s="425"/>
      <c r="TUE548" s="425"/>
      <c r="TUF548" s="425"/>
      <c r="TUG548" s="425"/>
      <c r="TUH548" s="425"/>
      <c r="TUI548" s="425"/>
      <c r="TUJ548" s="425"/>
      <c r="TUK548" s="425"/>
      <c r="TUL548" s="425"/>
      <c r="TUM548" s="425"/>
      <c r="TUN548" s="425"/>
      <c r="TUO548" s="425"/>
      <c r="TUP548" s="425"/>
      <c r="TUQ548" s="425"/>
      <c r="TUR548" s="425"/>
      <c r="TUS548" s="425"/>
      <c r="TUT548" s="425"/>
      <c r="TUU548" s="425"/>
      <c r="TUV548" s="425"/>
      <c r="TUW548" s="425"/>
      <c r="TUX548" s="425"/>
      <c r="TUY548" s="425"/>
      <c r="TUZ548" s="425"/>
      <c r="TVA548" s="425"/>
      <c r="TVB548" s="425"/>
      <c r="TVC548" s="425"/>
      <c r="TVD548" s="425"/>
      <c r="TVE548" s="425"/>
      <c r="TVF548" s="425"/>
      <c r="TVG548" s="425"/>
      <c r="TVH548" s="425"/>
      <c r="TVI548" s="425"/>
      <c r="TVJ548" s="425"/>
      <c r="TVK548" s="425"/>
      <c r="TVL548" s="425"/>
      <c r="TVM548" s="425"/>
      <c r="TVN548" s="425"/>
      <c r="TVO548" s="425"/>
      <c r="TVP548" s="425"/>
      <c r="TVQ548" s="425"/>
      <c r="TVR548" s="425"/>
      <c r="TVS548" s="425"/>
      <c r="TVT548" s="425"/>
      <c r="TVU548" s="425"/>
      <c r="TVV548" s="425"/>
      <c r="TVW548" s="425"/>
      <c r="TVX548" s="425"/>
      <c r="TVY548" s="425"/>
      <c r="TVZ548" s="425"/>
      <c r="TWA548" s="425"/>
      <c r="TWB548" s="425"/>
      <c r="TWC548" s="425"/>
      <c r="TWD548" s="425"/>
      <c r="TWE548" s="425"/>
      <c r="TWF548" s="425"/>
      <c r="TWG548" s="425"/>
      <c r="TWH548" s="425"/>
      <c r="TWI548" s="425"/>
      <c r="TWJ548" s="425"/>
      <c r="TWK548" s="425"/>
      <c r="TWL548" s="425"/>
      <c r="TWM548" s="425"/>
      <c r="TWN548" s="425"/>
      <c r="TWO548" s="425"/>
      <c r="TWP548" s="425"/>
      <c r="TWQ548" s="425"/>
      <c r="TWR548" s="425"/>
      <c r="TWS548" s="425"/>
      <c r="TWT548" s="425"/>
      <c r="TWU548" s="425"/>
      <c r="TWV548" s="425"/>
      <c r="TWW548" s="425"/>
      <c r="TWX548" s="425"/>
      <c r="TWY548" s="425"/>
      <c r="TWZ548" s="425"/>
      <c r="TXA548" s="425"/>
      <c r="TXB548" s="425"/>
      <c r="TXC548" s="425"/>
      <c r="TXD548" s="425"/>
      <c r="TXE548" s="425"/>
      <c r="TXF548" s="425"/>
      <c r="TXG548" s="425"/>
      <c r="TXH548" s="425"/>
      <c r="TXI548" s="425"/>
      <c r="TXJ548" s="425"/>
      <c r="TXK548" s="425"/>
      <c r="TXL548" s="425"/>
      <c r="TXM548" s="425"/>
      <c r="TXN548" s="425"/>
      <c r="TXO548" s="425"/>
      <c r="TXP548" s="425"/>
      <c r="TXQ548" s="425"/>
      <c r="TXR548" s="425"/>
      <c r="TXS548" s="425"/>
      <c r="TXT548" s="425"/>
      <c r="TXU548" s="425"/>
      <c r="TXV548" s="425"/>
      <c r="TXW548" s="425"/>
      <c r="TXX548" s="425"/>
      <c r="TXY548" s="425"/>
      <c r="TXZ548" s="425"/>
      <c r="TYA548" s="425"/>
      <c r="TYB548" s="425"/>
      <c r="TYC548" s="425"/>
      <c r="TYD548" s="425"/>
      <c r="TYE548" s="425"/>
      <c r="TYF548" s="425"/>
      <c r="TYG548" s="425"/>
      <c r="TYH548" s="425"/>
      <c r="TYI548" s="425"/>
      <c r="TYJ548" s="425"/>
      <c r="TYK548" s="425"/>
      <c r="TYL548" s="425"/>
      <c r="TYM548" s="425"/>
      <c r="TYN548" s="425"/>
      <c r="TYO548" s="425"/>
      <c r="TYP548" s="425"/>
      <c r="TYQ548" s="425"/>
      <c r="TYR548" s="425"/>
      <c r="TYS548" s="425"/>
      <c r="TYT548" s="425"/>
      <c r="TYU548" s="425"/>
      <c r="TYV548" s="425"/>
      <c r="TYW548" s="425"/>
      <c r="TYX548" s="425"/>
      <c r="TYY548" s="425"/>
      <c r="TYZ548" s="425"/>
      <c r="TZA548" s="425"/>
      <c r="TZB548" s="425"/>
      <c r="TZC548" s="425"/>
      <c r="TZD548" s="425"/>
      <c r="TZE548" s="425"/>
      <c r="TZF548" s="425"/>
      <c r="TZG548" s="425"/>
      <c r="TZH548" s="425"/>
      <c r="TZI548" s="425"/>
      <c r="TZJ548" s="425"/>
      <c r="TZK548" s="425"/>
      <c r="TZL548" s="425"/>
      <c r="TZM548" s="425"/>
      <c r="TZN548" s="425"/>
      <c r="TZO548" s="425"/>
      <c r="TZP548" s="425"/>
      <c r="TZQ548" s="425"/>
      <c r="TZR548" s="425"/>
      <c r="TZS548" s="425"/>
      <c r="TZT548" s="425"/>
      <c r="TZU548" s="425"/>
      <c r="TZV548" s="425"/>
      <c r="TZW548" s="425"/>
      <c r="TZX548" s="425"/>
      <c r="TZY548" s="425"/>
      <c r="TZZ548" s="425"/>
      <c r="UAA548" s="425"/>
      <c r="UAB548" s="425"/>
      <c r="UAC548" s="425"/>
      <c r="UAD548" s="425"/>
      <c r="UAE548" s="425"/>
      <c r="UAF548" s="425"/>
      <c r="UAG548" s="425"/>
      <c r="UAH548" s="425"/>
      <c r="UAI548" s="425"/>
      <c r="UAJ548" s="425"/>
      <c r="UAK548" s="425"/>
      <c r="UAL548" s="425"/>
      <c r="UAM548" s="425"/>
      <c r="UAN548" s="425"/>
      <c r="UAO548" s="425"/>
      <c r="UAP548" s="425"/>
      <c r="UAQ548" s="425"/>
      <c r="UAR548" s="425"/>
      <c r="UAS548" s="425"/>
      <c r="UAT548" s="425"/>
      <c r="UAU548" s="425"/>
      <c r="UAV548" s="425"/>
      <c r="UAW548" s="425"/>
      <c r="UAX548" s="425"/>
      <c r="UAY548" s="425"/>
      <c r="UAZ548" s="425"/>
      <c r="UBA548" s="425"/>
      <c r="UBB548" s="425"/>
      <c r="UBC548" s="425"/>
      <c r="UBD548" s="425"/>
      <c r="UBE548" s="425"/>
      <c r="UBF548" s="425"/>
      <c r="UBG548" s="425"/>
      <c r="UBH548" s="425"/>
      <c r="UBI548" s="425"/>
      <c r="UBJ548" s="425"/>
      <c r="UBK548" s="425"/>
      <c r="UBL548" s="425"/>
      <c r="UBM548" s="425"/>
      <c r="UBN548" s="425"/>
      <c r="UBO548" s="425"/>
      <c r="UBP548" s="425"/>
      <c r="UBQ548" s="425"/>
      <c r="UBR548" s="425"/>
      <c r="UBS548" s="425"/>
      <c r="UBT548" s="425"/>
      <c r="UBU548" s="425"/>
      <c r="UBV548" s="425"/>
      <c r="UBW548" s="425"/>
      <c r="UBX548" s="425"/>
      <c r="UBY548" s="425"/>
      <c r="UBZ548" s="425"/>
      <c r="UCA548" s="425"/>
      <c r="UCB548" s="425"/>
      <c r="UCC548" s="425"/>
      <c r="UCD548" s="425"/>
      <c r="UCE548" s="425"/>
      <c r="UCF548" s="425"/>
      <c r="UCG548" s="425"/>
      <c r="UCH548" s="425"/>
      <c r="UCI548" s="425"/>
      <c r="UCJ548" s="425"/>
      <c r="UCK548" s="425"/>
      <c r="UCL548" s="425"/>
      <c r="UCM548" s="425"/>
      <c r="UCN548" s="425"/>
      <c r="UCO548" s="425"/>
      <c r="UCP548" s="425"/>
      <c r="UCQ548" s="425"/>
      <c r="UCR548" s="425"/>
      <c r="UCS548" s="425"/>
      <c r="UCT548" s="425"/>
      <c r="UCU548" s="425"/>
      <c r="UCV548" s="425"/>
      <c r="UCW548" s="425"/>
      <c r="UCX548" s="425"/>
      <c r="UCY548" s="425"/>
      <c r="UCZ548" s="425"/>
      <c r="UDA548" s="425"/>
      <c r="UDB548" s="425"/>
      <c r="UDC548" s="425"/>
      <c r="UDD548" s="425"/>
      <c r="UDE548" s="425"/>
      <c r="UDF548" s="425"/>
      <c r="UDG548" s="425"/>
      <c r="UDH548" s="425"/>
      <c r="UDI548" s="425"/>
      <c r="UDJ548" s="425"/>
      <c r="UDK548" s="425"/>
      <c r="UDL548" s="425"/>
      <c r="UDM548" s="425"/>
      <c r="UDN548" s="425"/>
      <c r="UDO548" s="425"/>
      <c r="UDP548" s="425"/>
      <c r="UDQ548" s="425"/>
      <c r="UDR548" s="425"/>
      <c r="UDS548" s="425"/>
      <c r="UDT548" s="425"/>
      <c r="UDU548" s="425"/>
      <c r="UDV548" s="425"/>
      <c r="UDW548" s="425"/>
      <c r="UDX548" s="425"/>
      <c r="UDY548" s="425"/>
      <c r="UDZ548" s="425"/>
      <c r="UEA548" s="425"/>
      <c r="UEB548" s="425"/>
      <c r="UEC548" s="425"/>
      <c r="UED548" s="425"/>
      <c r="UEE548" s="425"/>
      <c r="UEF548" s="425"/>
      <c r="UEG548" s="425"/>
      <c r="UEH548" s="425"/>
      <c r="UEI548" s="425"/>
      <c r="UEJ548" s="425"/>
      <c r="UEK548" s="425"/>
      <c r="UEL548" s="425"/>
      <c r="UEM548" s="425"/>
      <c r="UEN548" s="425"/>
      <c r="UEO548" s="425"/>
      <c r="UEP548" s="425"/>
      <c r="UEQ548" s="425"/>
      <c r="UER548" s="425"/>
      <c r="UES548" s="425"/>
      <c r="UET548" s="425"/>
      <c r="UEU548" s="425"/>
      <c r="UEV548" s="425"/>
      <c r="UEW548" s="425"/>
      <c r="UEX548" s="425"/>
      <c r="UEY548" s="425"/>
      <c r="UEZ548" s="425"/>
      <c r="UFA548" s="425"/>
      <c r="UFB548" s="425"/>
      <c r="UFC548" s="425"/>
      <c r="UFD548" s="425"/>
      <c r="UFE548" s="425"/>
      <c r="UFF548" s="425"/>
      <c r="UFG548" s="425"/>
      <c r="UFH548" s="425"/>
      <c r="UFI548" s="425"/>
      <c r="UFJ548" s="425"/>
      <c r="UFK548" s="425"/>
      <c r="UFL548" s="425"/>
      <c r="UFM548" s="425"/>
      <c r="UFN548" s="425"/>
      <c r="UFO548" s="425"/>
      <c r="UFP548" s="425"/>
      <c r="UFQ548" s="425"/>
      <c r="UFR548" s="425"/>
      <c r="UFS548" s="425"/>
      <c r="UFT548" s="425"/>
      <c r="UFU548" s="425"/>
      <c r="UFV548" s="425"/>
      <c r="UFW548" s="425"/>
      <c r="UFX548" s="425"/>
      <c r="UFY548" s="425"/>
      <c r="UFZ548" s="425"/>
      <c r="UGA548" s="425"/>
      <c r="UGB548" s="425"/>
      <c r="UGC548" s="425"/>
      <c r="UGD548" s="425"/>
      <c r="UGE548" s="425"/>
      <c r="UGF548" s="425"/>
      <c r="UGG548" s="425"/>
      <c r="UGH548" s="425"/>
      <c r="UGI548" s="425"/>
      <c r="UGJ548" s="425"/>
      <c r="UGK548" s="425"/>
      <c r="UGL548" s="425"/>
      <c r="UGM548" s="425"/>
      <c r="UGN548" s="425"/>
      <c r="UGO548" s="425"/>
      <c r="UGP548" s="425"/>
      <c r="UGQ548" s="425"/>
      <c r="UGR548" s="425"/>
      <c r="UGS548" s="425"/>
      <c r="UGT548" s="425"/>
      <c r="UGU548" s="425"/>
      <c r="UGV548" s="425"/>
      <c r="UGW548" s="425"/>
      <c r="UGX548" s="425"/>
      <c r="UGY548" s="425"/>
      <c r="UGZ548" s="425"/>
      <c r="UHA548" s="425"/>
      <c r="UHB548" s="425"/>
      <c r="UHC548" s="425"/>
      <c r="UHD548" s="425"/>
      <c r="UHE548" s="425"/>
      <c r="UHF548" s="425"/>
      <c r="UHG548" s="425"/>
      <c r="UHH548" s="425"/>
      <c r="UHI548" s="425"/>
      <c r="UHJ548" s="425"/>
      <c r="UHK548" s="425"/>
      <c r="UHL548" s="425"/>
      <c r="UHM548" s="425"/>
      <c r="UHN548" s="425"/>
      <c r="UHO548" s="425"/>
      <c r="UHP548" s="425"/>
      <c r="UHQ548" s="425"/>
      <c r="UHR548" s="425"/>
      <c r="UHS548" s="425"/>
      <c r="UHT548" s="425"/>
      <c r="UHU548" s="425"/>
      <c r="UHV548" s="425"/>
      <c r="UHW548" s="425"/>
      <c r="UHX548" s="425"/>
      <c r="UHY548" s="425"/>
      <c r="UHZ548" s="425"/>
      <c r="UIA548" s="425"/>
      <c r="UIB548" s="425"/>
      <c r="UIC548" s="425"/>
      <c r="UID548" s="425"/>
      <c r="UIE548" s="425"/>
      <c r="UIF548" s="425"/>
      <c r="UIG548" s="425"/>
      <c r="UIH548" s="425"/>
      <c r="UII548" s="425"/>
      <c r="UIJ548" s="425"/>
      <c r="UIK548" s="425"/>
      <c r="UIL548" s="425"/>
      <c r="UIM548" s="425"/>
      <c r="UIN548" s="425"/>
      <c r="UIO548" s="425"/>
      <c r="UIP548" s="425"/>
      <c r="UIQ548" s="425"/>
      <c r="UIR548" s="425"/>
      <c r="UIS548" s="425"/>
      <c r="UIT548" s="425"/>
      <c r="UIU548" s="425"/>
      <c r="UIV548" s="425"/>
      <c r="UIW548" s="425"/>
      <c r="UIX548" s="425"/>
      <c r="UIY548" s="425"/>
      <c r="UIZ548" s="425"/>
      <c r="UJA548" s="425"/>
      <c r="UJB548" s="425"/>
      <c r="UJC548" s="425"/>
      <c r="UJD548" s="425"/>
      <c r="UJE548" s="425"/>
      <c r="UJF548" s="425"/>
      <c r="UJG548" s="425"/>
      <c r="UJH548" s="425"/>
      <c r="UJI548" s="425"/>
      <c r="UJJ548" s="425"/>
      <c r="UJK548" s="425"/>
      <c r="UJL548" s="425"/>
      <c r="UJM548" s="425"/>
      <c r="UJN548" s="425"/>
      <c r="UJO548" s="425"/>
      <c r="UJP548" s="425"/>
      <c r="UJQ548" s="425"/>
      <c r="UJR548" s="425"/>
      <c r="UJS548" s="425"/>
      <c r="UJT548" s="425"/>
      <c r="UJU548" s="425"/>
      <c r="UJV548" s="425"/>
      <c r="UJW548" s="425"/>
      <c r="UJX548" s="425"/>
      <c r="UJY548" s="425"/>
      <c r="UJZ548" s="425"/>
      <c r="UKA548" s="425"/>
      <c r="UKB548" s="425"/>
      <c r="UKC548" s="425"/>
      <c r="UKD548" s="425"/>
      <c r="UKE548" s="425"/>
      <c r="UKF548" s="425"/>
      <c r="UKG548" s="425"/>
      <c r="UKH548" s="425"/>
      <c r="UKI548" s="425"/>
      <c r="UKJ548" s="425"/>
      <c r="UKK548" s="425"/>
      <c r="UKL548" s="425"/>
      <c r="UKM548" s="425"/>
      <c r="UKN548" s="425"/>
      <c r="UKO548" s="425"/>
      <c r="UKP548" s="425"/>
      <c r="UKQ548" s="425"/>
      <c r="UKR548" s="425"/>
      <c r="UKS548" s="425"/>
      <c r="UKT548" s="425"/>
      <c r="UKU548" s="425"/>
      <c r="UKV548" s="425"/>
      <c r="UKW548" s="425"/>
      <c r="UKX548" s="425"/>
      <c r="UKY548" s="425"/>
      <c r="UKZ548" s="425"/>
      <c r="ULA548" s="425"/>
      <c r="ULB548" s="425"/>
      <c r="ULC548" s="425"/>
      <c r="ULD548" s="425"/>
      <c r="ULE548" s="425"/>
      <c r="ULF548" s="425"/>
      <c r="ULG548" s="425"/>
      <c r="ULH548" s="425"/>
      <c r="ULI548" s="425"/>
      <c r="ULJ548" s="425"/>
      <c r="ULK548" s="425"/>
      <c r="ULL548" s="425"/>
      <c r="ULM548" s="425"/>
      <c r="ULN548" s="425"/>
      <c r="ULO548" s="425"/>
      <c r="ULP548" s="425"/>
      <c r="ULQ548" s="425"/>
      <c r="ULR548" s="425"/>
      <c r="ULS548" s="425"/>
      <c r="ULT548" s="425"/>
      <c r="ULU548" s="425"/>
      <c r="ULV548" s="425"/>
      <c r="ULW548" s="425"/>
      <c r="ULX548" s="425"/>
      <c r="ULY548" s="425"/>
      <c r="ULZ548" s="425"/>
      <c r="UMA548" s="425"/>
      <c r="UMB548" s="425"/>
      <c r="UMC548" s="425"/>
      <c r="UMD548" s="425"/>
      <c r="UME548" s="425"/>
      <c r="UMF548" s="425"/>
      <c r="UMG548" s="425"/>
      <c r="UMH548" s="425"/>
      <c r="UMI548" s="425"/>
      <c r="UMJ548" s="425"/>
      <c r="UMK548" s="425"/>
      <c r="UML548" s="425"/>
      <c r="UMM548" s="425"/>
      <c r="UMN548" s="425"/>
      <c r="UMO548" s="425"/>
      <c r="UMP548" s="425"/>
      <c r="UMQ548" s="425"/>
      <c r="UMR548" s="425"/>
      <c r="UMS548" s="425"/>
      <c r="UMT548" s="425"/>
      <c r="UMU548" s="425"/>
      <c r="UMV548" s="425"/>
      <c r="UMW548" s="425"/>
      <c r="UMX548" s="425"/>
      <c r="UMY548" s="425"/>
      <c r="UMZ548" s="425"/>
      <c r="UNA548" s="425"/>
      <c r="UNB548" s="425"/>
      <c r="UNC548" s="425"/>
      <c r="UND548" s="425"/>
      <c r="UNE548" s="425"/>
      <c r="UNF548" s="425"/>
      <c r="UNG548" s="425"/>
      <c r="UNH548" s="425"/>
      <c r="UNI548" s="425"/>
      <c r="UNJ548" s="425"/>
      <c r="UNK548" s="425"/>
      <c r="UNL548" s="425"/>
      <c r="UNM548" s="425"/>
      <c r="UNN548" s="425"/>
      <c r="UNO548" s="425"/>
      <c r="UNP548" s="425"/>
      <c r="UNQ548" s="425"/>
      <c r="UNR548" s="425"/>
      <c r="UNS548" s="425"/>
      <c r="UNT548" s="425"/>
      <c r="UNU548" s="425"/>
      <c r="UNV548" s="425"/>
      <c r="UNW548" s="425"/>
      <c r="UNX548" s="425"/>
      <c r="UNY548" s="425"/>
      <c r="UNZ548" s="425"/>
      <c r="UOA548" s="425"/>
      <c r="UOB548" s="425"/>
      <c r="UOC548" s="425"/>
      <c r="UOD548" s="425"/>
      <c r="UOE548" s="425"/>
      <c r="UOF548" s="425"/>
      <c r="UOG548" s="425"/>
      <c r="UOH548" s="425"/>
      <c r="UOI548" s="425"/>
      <c r="UOJ548" s="425"/>
      <c r="UOK548" s="425"/>
      <c r="UOL548" s="425"/>
      <c r="UOM548" s="425"/>
      <c r="UON548" s="425"/>
      <c r="UOO548" s="425"/>
      <c r="UOP548" s="425"/>
      <c r="UOQ548" s="425"/>
      <c r="UOR548" s="425"/>
      <c r="UOS548" s="425"/>
      <c r="UOT548" s="425"/>
      <c r="UOU548" s="425"/>
      <c r="UOV548" s="425"/>
      <c r="UOW548" s="425"/>
      <c r="UOX548" s="425"/>
      <c r="UOY548" s="425"/>
      <c r="UOZ548" s="425"/>
      <c r="UPA548" s="425"/>
      <c r="UPB548" s="425"/>
      <c r="UPC548" s="425"/>
      <c r="UPD548" s="425"/>
      <c r="UPE548" s="425"/>
      <c r="UPF548" s="425"/>
      <c r="UPG548" s="425"/>
      <c r="UPH548" s="425"/>
      <c r="UPI548" s="425"/>
      <c r="UPJ548" s="425"/>
      <c r="UPK548" s="425"/>
      <c r="UPL548" s="425"/>
      <c r="UPM548" s="425"/>
      <c r="UPN548" s="425"/>
      <c r="UPO548" s="425"/>
      <c r="UPP548" s="425"/>
      <c r="UPQ548" s="425"/>
      <c r="UPR548" s="425"/>
      <c r="UPS548" s="425"/>
      <c r="UPT548" s="425"/>
      <c r="UPU548" s="425"/>
      <c r="UPV548" s="425"/>
      <c r="UPW548" s="425"/>
      <c r="UPX548" s="425"/>
      <c r="UPY548" s="425"/>
      <c r="UPZ548" s="425"/>
      <c r="UQA548" s="425"/>
      <c r="UQB548" s="425"/>
      <c r="UQC548" s="425"/>
      <c r="UQD548" s="425"/>
      <c r="UQE548" s="425"/>
      <c r="UQF548" s="425"/>
      <c r="UQG548" s="425"/>
      <c r="UQH548" s="425"/>
      <c r="UQI548" s="425"/>
      <c r="UQJ548" s="425"/>
      <c r="UQK548" s="425"/>
      <c r="UQL548" s="425"/>
      <c r="UQM548" s="425"/>
      <c r="UQN548" s="425"/>
      <c r="UQO548" s="425"/>
      <c r="UQP548" s="425"/>
      <c r="UQQ548" s="425"/>
      <c r="UQR548" s="425"/>
      <c r="UQS548" s="425"/>
      <c r="UQT548" s="425"/>
      <c r="UQU548" s="425"/>
      <c r="UQV548" s="425"/>
      <c r="UQW548" s="425"/>
      <c r="UQX548" s="425"/>
      <c r="UQY548" s="425"/>
      <c r="UQZ548" s="425"/>
      <c r="URA548" s="425"/>
      <c r="URB548" s="425"/>
      <c r="URC548" s="425"/>
      <c r="URD548" s="425"/>
      <c r="URE548" s="425"/>
      <c r="URF548" s="425"/>
      <c r="URG548" s="425"/>
      <c r="URH548" s="425"/>
      <c r="URI548" s="425"/>
      <c r="URJ548" s="425"/>
      <c r="URK548" s="425"/>
      <c r="URL548" s="425"/>
      <c r="URM548" s="425"/>
      <c r="URN548" s="425"/>
      <c r="URO548" s="425"/>
      <c r="URP548" s="425"/>
      <c r="URQ548" s="425"/>
      <c r="URR548" s="425"/>
      <c r="URS548" s="425"/>
      <c r="URT548" s="425"/>
      <c r="URU548" s="425"/>
      <c r="URV548" s="425"/>
      <c r="URW548" s="425"/>
      <c r="URX548" s="425"/>
      <c r="URY548" s="425"/>
      <c r="URZ548" s="425"/>
      <c r="USA548" s="425"/>
      <c r="USB548" s="425"/>
      <c r="USC548" s="425"/>
      <c r="USD548" s="425"/>
      <c r="USE548" s="425"/>
      <c r="USF548" s="425"/>
      <c r="USG548" s="425"/>
      <c r="USH548" s="425"/>
      <c r="USI548" s="425"/>
      <c r="USJ548" s="425"/>
      <c r="USK548" s="425"/>
      <c r="USL548" s="425"/>
      <c r="USM548" s="425"/>
      <c r="USN548" s="425"/>
      <c r="USO548" s="425"/>
      <c r="USP548" s="425"/>
      <c r="USQ548" s="425"/>
      <c r="USR548" s="425"/>
      <c r="USS548" s="425"/>
      <c r="UST548" s="425"/>
      <c r="USU548" s="425"/>
      <c r="USV548" s="425"/>
      <c r="USW548" s="425"/>
      <c r="USX548" s="425"/>
      <c r="USY548" s="425"/>
      <c r="USZ548" s="425"/>
      <c r="UTA548" s="425"/>
      <c r="UTB548" s="425"/>
      <c r="UTC548" s="425"/>
      <c r="UTD548" s="425"/>
      <c r="UTE548" s="425"/>
      <c r="UTF548" s="425"/>
      <c r="UTG548" s="425"/>
      <c r="UTH548" s="425"/>
      <c r="UTI548" s="425"/>
      <c r="UTJ548" s="425"/>
      <c r="UTK548" s="425"/>
      <c r="UTL548" s="425"/>
      <c r="UTM548" s="425"/>
      <c r="UTN548" s="425"/>
      <c r="UTO548" s="425"/>
      <c r="UTP548" s="425"/>
      <c r="UTQ548" s="425"/>
      <c r="UTR548" s="425"/>
      <c r="UTS548" s="425"/>
      <c r="UTT548" s="425"/>
      <c r="UTU548" s="425"/>
      <c r="UTV548" s="425"/>
      <c r="UTW548" s="425"/>
      <c r="UTX548" s="425"/>
      <c r="UTY548" s="425"/>
      <c r="UTZ548" s="425"/>
      <c r="UUA548" s="425"/>
      <c r="UUB548" s="425"/>
      <c r="UUC548" s="425"/>
      <c r="UUD548" s="425"/>
      <c r="UUE548" s="425"/>
      <c r="UUF548" s="425"/>
      <c r="UUG548" s="425"/>
      <c r="UUH548" s="425"/>
      <c r="UUI548" s="425"/>
      <c r="UUJ548" s="425"/>
      <c r="UUK548" s="425"/>
      <c r="UUL548" s="425"/>
      <c r="UUM548" s="425"/>
      <c r="UUN548" s="425"/>
      <c r="UUO548" s="425"/>
      <c r="UUP548" s="425"/>
      <c r="UUQ548" s="425"/>
      <c r="UUR548" s="425"/>
      <c r="UUS548" s="425"/>
      <c r="UUT548" s="425"/>
      <c r="UUU548" s="425"/>
      <c r="UUV548" s="425"/>
      <c r="UUW548" s="425"/>
      <c r="UUX548" s="425"/>
      <c r="UUY548" s="425"/>
      <c r="UUZ548" s="425"/>
      <c r="UVA548" s="425"/>
      <c r="UVB548" s="425"/>
      <c r="UVC548" s="425"/>
      <c r="UVD548" s="425"/>
      <c r="UVE548" s="425"/>
      <c r="UVF548" s="425"/>
      <c r="UVG548" s="425"/>
      <c r="UVH548" s="425"/>
      <c r="UVI548" s="425"/>
      <c r="UVJ548" s="425"/>
      <c r="UVK548" s="425"/>
      <c r="UVL548" s="425"/>
      <c r="UVM548" s="425"/>
      <c r="UVN548" s="425"/>
      <c r="UVO548" s="425"/>
      <c r="UVP548" s="425"/>
      <c r="UVQ548" s="425"/>
      <c r="UVR548" s="425"/>
      <c r="UVS548" s="425"/>
      <c r="UVT548" s="425"/>
      <c r="UVU548" s="425"/>
      <c r="UVV548" s="425"/>
      <c r="UVW548" s="425"/>
      <c r="UVX548" s="425"/>
      <c r="UVY548" s="425"/>
      <c r="UVZ548" s="425"/>
      <c r="UWA548" s="425"/>
      <c r="UWB548" s="425"/>
      <c r="UWC548" s="425"/>
      <c r="UWD548" s="425"/>
      <c r="UWE548" s="425"/>
      <c r="UWF548" s="425"/>
      <c r="UWG548" s="425"/>
      <c r="UWH548" s="425"/>
      <c r="UWI548" s="425"/>
      <c r="UWJ548" s="425"/>
      <c r="UWK548" s="425"/>
      <c r="UWL548" s="425"/>
      <c r="UWM548" s="425"/>
      <c r="UWN548" s="425"/>
      <c r="UWO548" s="425"/>
      <c r="UWP548" s="425"/>
      <c r="UWQ548" s="425"/>
      <c r="UWR548" s="425"/>
      <c r="UWS548" s="425"/>
      <c r="UWT548" s="425"/>
      <c r="UWU548" s="425"/>
      <c r="UWV548" s="425"/>
      <c r="UWW548" s="425"/>
      <c r="UWX548" s="425"/>
      <c r="UWY548" s="425"/>
      <c r="UWZ548" s="425"/>
      <c r="UXA548" s="425"/>
      <c r="UXB548" s="425"/>
      <c r="UXC548" s="425"/>
      <c r="UXD548" s="425"/>
      <c r="UXE548" s="425"/>
      <c r="UXF548" s="425"/>
      <c r="UXG548" s="425"/>
      <c r="UXH548" s="425"/>
      <c r="UXI548" s="425"/>
      <c r="UXJ548" s="425"/>
      <c r="UXK548" s="425"/>
      <c r="UXL548" s="425"/>
      <c r="UXM548" s="425"/>
      <c r="UXN548" s="425"/>
      <c r="UXO548" s="425"/>
      <c r="UXP548" s="425"/>
      <c r="UXQ548" s="425"/>
      <c r="UXR548" s="425"/>
      <c r="UXS548" s="425"/>
      <c r="UXT548" s="425"/>
      <c r="UXU548" s="425"/>
      <c r="UXV548" s="425"/>
      <c r="UXW548" s="425"/>
      <c r="UXX548" s="425"/>
      <c r="UXY548" s="425"/>
      <c r="UXZ548" s="425"/>
      <c r="UYA548" s="425"/>
      <c r="UYB548" s="425"/>
      <c r="UYC548" s="425"/>
      <c r="UYD548" s="425"/>
      <c r="UYE548" s="425"/>
      <c r="UYF548" s="425"/>
      <c r="UYG548" s="425"/>
      <c r="UYH548" s="425"/>
      <c r="UYI548" s="425"/>
      <c r="UYJ548" s="425"/>
      <c r="UYK548" s="425"/>
      <c r="UYL548" s="425"/>
      <c r="UYM548" s="425"/>
      <c r="UYN548" s="425"/>
      <c r="UYO548" s="425"/>
      <c r="UYP548" s="425"/>
      <c r="UYQ548" s="425"/>
      <c r="UYR548" s="425"/>
      <c r="UYS548" s="425"/>
      <c r="UYT548" s="425"/>
      <c r="UYU548" s="425"/>
      <c r="UYV548" s="425"/>
      <c r="UYW548" s="425"/>
      <c r="UYX548" s="425"/>
      <c r="UYY548" s="425"/>
      <c r="UYZ548" s="425"/>
      <c r="UZA548" s="425"/>
      <c r="UZB548" s="425"/>
      <c r="UZC548" s="425"/>
      <c r="UZD548" s="425"/>
      <c r="UZE548" s="425"/>
      <c r="UZF548" s="425"/>
      <c r="UZG548" s="425"/>
      <c r="UZH548" s="425"/>
      <c r="UZI548" s="425"/>
      <c r="UZJ548" s="425"/>
      <c r="UZK548" s="425"/>
      <c r="UZL548" s="425"/>
      <c r="UZM548" s="425"/>
      <c r="UZN548" s="425"/>
      <c r="UZO548" s="425"/>
      <c r="UZP548" s="425"/>
      <c r="UZQ548" s="425"/>
      <c r="UZR548" s="425"/>
      <c r="UZS548" s="425"/>
      <c r="UZT548" s="425"/>
      <c r="UZU548" s="425"/>
      <c r="UZV548" s="425"/>
      <c r="UZW548" s="425"/>
      <c r="UZX548" s="425"/>
      <c r="UZY548" s="425"/>
      <c r="UZZ548" s="425"/>
      <c r="VAA548" s="425"/>
      <c r="VAB548" s="425"/>
      <c r="VAC548" s="425"/>
      <c r="VAD548" s="425"/>
      <c r="VAE548" s="425"/>
      <c r="VAF548" s="425"/>
      <c r="VAG548" s="425"/>
      <c r="VAH548" s="425"/>
      <c r="VAI548" s="425"/>
      <c r="VAJ548" s="425"/>
      <c r="VAK548" s="425"/>
      <c r="VAL548" s="425"/>
      <c r="VAM548" s="425"/>
      <c r="VAN548" s="425"/>
      <c r="VAO548" s="425"/>
      <c r="VAP548" s="425"/>
      <c r="VAQ548" s="425"/>
      <c r="VAR548" s="425"/>
      <c r="VAS548" s="425"/>
      <c r="VAT548" s="425"/>
      <c r="VAU548" s="425"/>
      <c r="VAV548" s="425"/>
      <c r="VAW548" s="425"/>
      <c r="VAX548" s="425"/>
      <c r="VAY548" s="425"/>
      <c r="VAZ548" s="425"/>
      <c r="VBA548" s="425"/>
      <c r="VBB548" s="425"/>
      <c r="VBC548" s="425"/>
      <c r="VBD548" s="425"/>
      <c r="VBE548" s="425"/>
      <c r="VBF548" s="425"/>
      <c r="VBG548" s="425"/>
      <c r="VBH548" s="425"/>
      <c r="VBI548" s="425"/>
      <c r="VBJ548" s="425"/>
      <c r="VBK548" s="425"/>
      <c r="VBL548" s="425"/>
      <c r="VBM548" s="425"/>
      <c r="VBN548" s="425"/>
      <c r="VBO548" s="425"/>
      <c r="VBP548" s="425"/>
      <c r="VBQ548" s="425"/>
      <c r="VBR548" s="425"/>
      <c r="VBS548" s="425"/>
      <c r="VBT548" s="425"/>
      <c r="VBU548" s="425"/>
      <c r="VBV548" s="425"/>
      <c r="VBW548" s="425"/>
      <c r="VBX548" s="425"/>
      <c r="VBY548" s="425"/>
      <c r="VBZ548" s="425"/>
      <c r="VCA548" s="425"/>
      <c r="VCB548" s="425"/>
      <c r="VCC548" s="425"/>
      <c r="VCD548" s="425"/>
      <c r="VCE548" s="425"/>
      <c r="VCF548" s="425"/>
      <c r="VCG548" s="425"/>
      <c r="VCH548" s="425"/>
      <c r="VCI548" s="425"/>
      <c r="VCJ548" s="425"/>
      <c r="VCK548" s="425"/>
      <c r="VCL548" s="425"/>
      <c r="VCM548" s="425"/>
      <c r="VCN548" s="425"/>
      <c r="VCO548" s="425"/>
      <c r="VCP548" s="425"/>
      <c r="VCQ548" s="425"/>
      <c r="VCR548" s="425"/>
      <c r="VCS548" s="425"/>
      <c r="VCT548" s="425"/>
      <c r="VCU548" s="425"/>
      <c r="VCV548" s="425"/>
      <c r="VCW548" s="425"/>
      <c r="VCX548" s="425"/>
      <c r="VCY548" s="425"/>
      <c r="VCZ548" s="425"/>
      <c r="VDA548" s="425"/>
      <c r="VDB548" s="425"/>
      <c r="VDC548" s="425"/>
      <c r="VDD548" s="425"/>
      <c r="VDE548" s="425"/>
      <c r="VDF548" s="425"/>
      <c r="VDG548" s="425"/>
      <c r="VDH548" s="425"/>
      <c r="VDI548" s="425"/>
      <c r="VDJ548" s="425"/>
      <c r="VDK548" s="425"/>
      <c r="VDL548" s="425"/>
      <c r="VDM548" s="425"/>
      <c r="VDN548" s="425"/>
      <c r="VDO548" s="425"/>
      <c r="VDP548" s="425"/>
      <c r="VDQ548" s="425"/>
      <c r="VDR548" s="425"/>
      <c r="VDS548" s="425"/>
      <c r="VDT548" s="425"/>
      <c r="VDU548" s="425"/>
      <c r="VDV548" s="425"/>
      <c r="VDW548" s="425"/>
      <c r="VDX548" s="425"/>
      <c r="VDY548" s="425"/>
      <c r="VDZ548" s="425"/>
      <c r="VEA548" s="425"/>
      <c r="VEB548" s="425"/>
      <c r="VEC548" s="425"/>
      <c r="VED548" s="425"/>
      <c r="VEE548" s="425"/>
      <c r="VEF548" s="425"/>
      <c r="VEG548" s="425"/>
      <c r="VEH548" s="425"/>
      <c r="VEI548" s="425"/>
      <c r="VEJ548" s="425"/>
      <c r="VEK548" s="425"/>
      <c r="VEL548" s="425"/>
      <c r="VEM548" s="425"/>
      <c r="VEN548" s="425"/>
      <c r="VEO548" s="425"/>
      <c r="VEP548" s="425"/>
      <c r="VEQ548" s="425"/>
      <c r="VER548" s="425"/>
      <c r="VES548" s="425"/>
      <c r="VET548" s="425"/>
      <c r="VEU548" s="425"/>
      <c r="VEV548" s="425"/>
      <c r="VEW548" s="425"/>
      <c r="VEX548" s="425"/>
      <c r="VEY548" s="425"/>
      <c r="VEZ548" s="425"/>
      <c r="VFA548" s="425"/>
      <c r="VFB548" s="425"/>
      <c r="VFC548" s="425"/>
      <c r="VFD548" s="425"/>
      <c r="VFE548" s="425"/>
      <c r="VFF548" s="425"/>
      <c r="VFG548" s="425"/>
      <c r="VFH548" s="425"/>
      <c r="VFI548" s="425"/>
      <c r="VFJ548" s="425"/>
      <c r="VFK548" s="425"/>
      <c r="VFL548" s="425"/>
      <c r="VFM548" s="425"/>
      <c r="VFN548" s="425"/>
      <c r="VFO548" s="425"/>
      <c r="VFP548" s="425"/>
      <c r="VFQ548" s="425"/>
      <c r="VFR548" s="425"/>
      <c r="VFS548" s="425"/>
      <c r="VFT548" s="425"/>
      <c r="VFU548" s="425"/>
      <c r="VFV548" s="425"/>
      <c r="VFW548" s="425"/>
      <c r="VFX548" s="425"/>
      <c r="VFY548" s="425"/>
      <c r="VFZ548" s="425"/>
      <c r="VGA548" s="425"/>
      <c r="VGB548" s="425"/>
      <c r="VGC548" s="425"/>
      <c r="VGD548" s="425"/>
      <c r="VGE548" s="425"/>
      <c r="VGF548" s="425"/>
      <c r="VGG548" s="425"/>
      <c r="VGH548" s="425"/>
      <c r="VGI548" s="425"/>
      <c r="VGJ548" s="425"/>
      <c r="VGK548" s="425"/>
      <c r="VGL548" s="425"/>
      <c r="VGM548" s="425"/>
      <c r="VGN548" s="425"/>
      <c r="VGO548" s="425"/>
      <c r="VGP548" s="425"/>
      <c r="VGQ548" s="425"/>
      <c r="VGR548" s="425"/>
      <c r="VGS548" s="425"/>
      <c r="VGT548" s="425"/>
      <c r="VGU548" s="425"/>
      <c r="VGV548" s="425"/>
      <c r="VGW548" s="425"/>
      <c r="VGX548" s="425"/>
      <c r="VGY548" s="425"/>
      <c r="VGZ548" s="425"/>
      <c r="VHA548" s="425"/>
      <c r="VHB548" s="425"/>
      <c r="VHC548" s="425"/>
      <c r="VHD548" s="425"/>
      <c r="VHE548" s="425"/>
      <c r="VHF548" s="425"/>
      <c r="VHG548" s="425"/>
      <c r="VHH548" s="425"/>
      <c r="VHI548" s="425"/>
      <c r="VHJ548" s="425"/>
      <c r="VHK548" s="425"/>
      <c r="VHL548" s="425"/>
      <c r="VHM548" s="425"/>
      <c r="VHN548" s="425"/>
      <c r="VHO548" s="425"/>
      <c r="VHP548" s="425"/>
      <c r="VHQ548" s="425"/>
      <c r="VHR548" s="425"/>
      <c r="VHS548" s="425"/>
      <c r="VHT548" s="425"/>
      <c r="VHU548" s="425"/>
      <c r="VHV548" s="425"/>
      <c r="VHW548" s="425"/>
      <c r="VHX548" s="425"/>
      <c r="VHY548" s="425"/>
      <c r="VHZ548" s="425"/>
      <c r="VIA548" s="425"/>
      <c r="VIB548" s="425"/>
      <c r="VIC548" s="425"/>
      <c r="VID548" s="425"/>
      <c r="VIE548" s="425"/>
      <c r="VIF548" s="425"/>
      <c r="VIG548" s="425"/>
      <c r="VIH548" s="425"/>
      <c r="VII548" s="425"/>
      <c r="VIJ548" s="425"/>
      <c r="VIK548" s="425"/>
      <c r="VIL548" s="425"/>
      <c r="VIM548" s="425"/>
      <c r="VIN548" s="425"/>
      <c r="VIO548" s="425"/>
      <c r="VIP548" s="425"/>
      <c r="VIQ548" s="425"/>
      <c r="VIR548" s="425"/>
      <c r="VIS548" s="425"/>
      <c r="VIT548" s="425"/>
      <c r="VIU548" s="425"/>
      <c r="VIV548" s="425"/>
      <c r="VIW548" s="425"/>
      <c r="VIX548" s="425"/>
      <c r="VIY548" s="425"/>
      <c r="VIZ548" s="425"/>
      <c r="VJA548" s="425"/>
      <c r="VJB548" s="425"/>
      <c r="VJC548" s="425"/>
      <c r="VJD548" s="425"/>
      <c r="VJE548" s="425"/>
      <c r="VJF548" s="425"/>
      <c r="VJG548" s="425"/>
      <c r="VJH548" s="425"/>
      <c r="VJI548" s="425"/>
      <c r="VJJ548" s="425"/>
      <c r="VJK548" s="425"/>
      <c r="VJL548" s="425"/>
      <c r="VJM548" s="425"/>
      <c r="VJN548" s="425"/>
      <c r="VJO548" s="425"/>
      <c r="VJP548" s="425"/>
      <c r="VJQ548" s="425"/>
      <c r="VJR548" s="425"/>
      <c r="VJS548" s="425"/>
      <c r="VJT548" s="425"/>
      <c r="VJU548" s="425"/>
      <c r="VJV548" s="425"/>
      <c r="VJW548" s="425"/>
      <c r="VJX548" s="425"/>
      <c r="VJY548" s="425"/>
      <c r="VJZ548" s="425"/>
      <c r="VKA548" s="425"/>
      <c r="VKB548" s="425"/>
      <c r="VKC548" s="425"/>
      <c r="VKD548" s="425"/>
      <c r="VKE548" s="425"/>
      <c r="VKF548" s="425"/>
      <c r="VKG548" s="425"/>
      <c r="VKH548" s="425"/>
      <c r="VKI548" s="425"/>
      <c r="VKJ548" s="425"/>
      <c r="VKK548" s="425"/>
      <c r="VKL548" s="425"/>
      <c r="VKM548" s="425"/>
      <c r="VKN548" s="425"/>
      <c r="VKO548" s="425"/>
      <c r="VKP548" s="425"/>
      <c r="VKQ548" s="425"/>
      <c r="VKR548" s="425"/>
      <c r="VKS548" s="425"/>
      <c r="VKT548" s="425"/>
      <c r="VKU548" s="425"/>
      <c r="VKV548" s="425"/>
      <c r="VKW548" s="425"/>
      <c r="VKX548" s="425"/>
      <c r="VKY548" s="425"/>
      <c r="VKZ548" s="425"/>
      <c r="VLA548" s="425"/>
      <c r="VLB548" s="425"/>
      <c r="VLC548" s="425"/>
      <c r="VLD548" s="425"/>
      <c r="VLE548" s="425"/>
      <c r="VLF548" s="425"/>
      <c r="VLG548" s="425"/>
      <c r="VLH548" s="425"/>
      <c r="VLI548" s="425"/>
      <c r="VLJ548" s="425"/>
      <c r="VLK548" s="425"/>
      <c r="VLL548" s="425"/>
      <c r="VLM548" s="425"/>
      <c r="VLN548" s="425"/>
      <c r="VLO548" s="425"/>
      <c r="VLP548" s="425"/>
      <c r="VLQ548" s="425"/>
      <c r="VLR548" s="425"/>
      <c r="VLS548" s="425"/>
      <c r="VLT548" s="425"/>
      <c r="VLU548" s="425"/>
      <c r="VLV548" s="425"/>
      <c r="VLW548" s="425"/>
      <c r="VLX548" s="425"/>
      <c r="VLY548" s="425"/>
      <c r="VLZ548" s="425"/>
      <c r="VMA548" s="425"/>
      <c r="VMB548" s="425"/>
      <c r="VMC548" s="425"/>
      <c r="VMD548" s="425"/>
      <c r="VME548" s="425"/>
      <c r="VMF548" s="425"/>
      <c r="VMG548" s="425"/>
      <c r="VMH548" s="425"/>
      <c r="VMI548" s="425"/>
      <c r="VMJ548" s="425"/>
      <c r="VMK548" s="425"/>
      <c r="VML548" s="425"/>
      <c r="VMM548" s="425"/>
      <c r="VMN548" s="425"/>
      <c r="VMO548" s="425"/>
      <c r="VMP548" s="425"/>
      <c r="VMQ548" s="425"/>
      <c r="VMR548" s="425"/>
      <c r="VMS548" s="425"/>
      <c r="VMT548" s="425"/>
      <c r="VMU548" s="425"/>
      <c r="VMV548" s="425"/>
      <c r="VMW548" s="425"/>
      <c r="VMX548" s="425"/>
      <c r="VMY548" s="425"/>
      <c r="VMZ548" s="425"/>
      <c r="VNA548" s="425"/>
      <c r="VNB548" s="425"/>
      <c r="VNC548" s="425"/>
      <c r="VND548" s="425"/>
      <c r="VNE548" s="425"/>
      <c r="VNF548" s="425"/>
      <c r="VNG548" s="425"/>
      <c r="VNH548" s="425"/>
      <c r="VNI548" s="425"/>
      <c r="VNJ548" s="425"/>
      <c r="VNK548" s="425"/>
      <c r="VNL548" s="425"/>
      <c r="VNM548" s="425"/>
      <c r="VNN548" s="425"/>
      <c r="VNO548" s="425"/>
      <c r="VNP548" s="425"/>
      <c r="VNQ548" s="425"/>
      <c r="VNR548" s="425"/>
      <c r="VNS548" s="425"/>
      <c r="VNT548" s="425"/>
      <c r="VNU548" s="425"/>
      <c r="VNV548" s="425"/>
      <c r="VNW548" s="425"/>
      <c r="VNX548" s="425"/>
      <c r="VNY548" s="425"/>
      <c r="VNZ548" s="425"/>
      <c r="VOA548" s="425"/>
      <c r="VOB548" s="425"/>
      <c r="VOC548" s="425"/>
      <c r="VOD548" s="425"/>
      <c r="VOE548" s="425"/>
      <c r="VOF548" s="425"/>
      <c r="VOG548" s="425"/>
      <c r="VOH548" s="425"/>
      <c r="VOI548" s="425"/>
      <c r="VOJ548" s="425"/>
      <c r="VOK548" s="425"/>
      <c r="VOL548" s="425"/>
      <c r="VOM548" s="425"/>
      <c r="VON548" s="425"/>
      <c r="VOO548" s="425"/>
      <c r="VOP548" s="425"/>
      <c r="VOQ548" s="425"/>
      <c r="VOR548" s="425"/>
      <c r="VOS548" s="425"/>
      <c r="VOT548" s="425"/>
      <c r="VOU548" s="425"/>
      <c r="VOV548" s="425"/>
      <c r="VOW548" s="425"/>
      <c r="VOX548" s="425"/>
      <c r="VOY548" s="425"/>
      <c r="VOZ548" s="425"/>
      <c r="VPA548" s="425"/>
      <c r="VPB548" s="425"/>
      <c r="VPC548" s="425"/>
      <c r="VPD548" s="425"/>
      <c r="VPE548" s="425"/>
      <c r="VPF548" s="425"/>
      <c r="VPG548" s="425"/>
      <c r="VPH548" s="425"/>
      <c r="VPI548" s="425"/>
      <c r="VPJ548" s="425"/>
      <c r="VPK548" s="425"/>
      <c r="VPL548" s="425"/>
      <c r="VPM548" s="425"/>
      <c r="VPN548" s="425"/>
      <c r="VPO548" s="425"/>
      <c r="VPP548" s="425"/>
      <c r="VPQ548" s="425"/>
      <c r="VPR548" s="425"/>
      <c r="VPS548" s="425"/>
      <c r="VPT548" s="425"/>
      <c r="VPU548" s="425"/>
      <c r="VPV548" s="425"/>
      <c r="VPW548" s="425"/>
      <c r="VPX548" s="425"/>
      <c r="VPY548" s="425"/>
      <c r="VPZ548" s="425"/>
      <c r="VQA548" s="425"/>
      <c r="VQB548" s="425"/>
      <c r="VQC548" s="425"/>
      <c r="VQD548" s="425"/>
      <c r="VQE548" s="425"/>
      <c r="VQF548" s="425"/>
      <c r="VQG548" s="425"/>
      <c r="VQH548" s="425"/>
      <c r="VQI548" s="425"/>
      <c r="VQJ548" s="425"/>
      <c r="VQK548" s="425"/>
      <c r="VQL548" s="425"/>
      <c r="VQM548" s="425"/>
      <c r="VQN548" s="425"/>
      <c r="VQO548" s="425"/>
      <c r="VQP548" s="425"/>
      <c r="VQQ548" s="425"/>
      <c r="VQR548" s="425"/>
      <c r="VQS548" s="425"/>
      <c r="VQT548" s="425"/>
      <c r="VQU548" s="425"/>
      <c r="VQV548" s="425"/>
      <c r="VQW548" s="425"/>
      <c r="VQX548" s="425"/>
      <c r="VQY548" s="425"/>
      <c r="VQZ548" s="425"/>
      <c r="VRA548" s="425"/>
      <c r="VRB548" s="425"/>
      <c r="VRC548" s="425"/>
      <c r="VRD548" s="425"/>
      <c r="VRE548" s="425"/>
      <c r="VRF548" s="425"/>
      <c r="VRG548" s="425"/>
      <c r="VRH548" s="425"/>
      <c r="VRI548" s="425"/>
      <c r="VRJ548" s="425"/>
      <c r="VRK548" s="425"/>
      <c r="VRL548" s="425"/>
      <c r="VRM548" s="425"/>
      <c r="VRN548" s="425"/>
      <c r="VRO548" s="425"/>
      <c r="VRP548" s="425"/>
      <c r="VRQ548" s="425"/>
      <c r="VRR548" s="425"/>
      <c r="VRS548" s="425"/>
      <c r="VRT548" s="425"/>
      <c r="VRU548" s="425"/>
      <c r="VRV548" s="425"/>
      <c r="VRW548" s="425"/>
      <c r="VRX548" s="425"/>
      <c r="VRY548" s="425"/>
      <c r="VRZ548" s="425"/>
      <c r="VSA548" s="425"/>
      <c r="VSB548" s="425"/>
      <c r="VSC548" s="425"/>
      <c r="VSD548" s="425"/>
      <c r="VSE548" s="425"/>
      <c r="VSF548" s="425"/>
      <c r="VSG548" s="425"/>
      <c r="VSH548" s="425"/>
      <c r="VSI548" s="425"/>
      <c r="VSJ548" s="425"/>
      <c r="VSK548" s="425"/>
      <c r="VSL548" s="425"/>
      <c r="VSM548" s="425"/>
      <c r="VSN548" s="425"/>
      <c r="VSO548" s="425"/>
      <c r="VSP548" s="425"/>
      <c r="VSQ548" s="425"/>
      <c r="VSR548" s="425"/>
      <c r="VSS548" s="425"/>
      <c r="VST548" s="425"/>
      <c r="VSU548" s="425"/>
      <c r="VSV548" s="425"/>
      <c r="VSW548" s="425"/>
      <c r="VSX548" s="425"/>
      <c r="VSY548" s="425"/>
      <c r="VSZ548" s="425"/>
      <c r="VTA548" s="425"/>
      <c r="VTB548" s="425"/>
      <c r="VTC548" s="425"/>
      <c r="VTD548" s="425"/>
      <c r="VTE548" s="425"/>
      <c r="VTF548" s="425"/>
      <c r="VTG548" s="425"/>
      <c r="VTH548" s="425"/>
      <c r="VTI548" s="425"/>
      <c r="VTJ548" s="425"/>
      <c r="VTK548" s="425"/>
      <c r="VTL548" s="425"/>
      <c r="VTM548" s="425"/>
      <c r="VTN548" s="425"/>
      <c r="VTO548" s="425"/>
      <c r="VTP548" s="425"/>
      <c r="VTQ548" s="425"/>
      <c r="VTR548" s="425"/>
      <c r="VTS548" s="425"/>
      <c r="VTT548" s="425"/>
      <c r="VTU548" s="425"/>
      <c r="VTV548" s="425"/>
      <c r="VTW548" s="425"/>
      <c r="VTX548" s="425"/>
      <c r="VTY548" s="425"/>
      <c r="VTZ548" s="425"/>
      <c r="VUA548" s="425"/>
      <c r="VUB548" s="425"/>
      <c r="VUC548" s="425"/>
      <c r="VUD548" s="425"/>
      <c r="VUE548" s="425"/>
      <c r="VUF548" s="425"/>
      <c r="VUG548" s="425"/>
      <c r="VUH548" s="425"/>
      <c r="VUI548" s="425"/>
      <c r="VUJ548" s="425"/>
      <c r="VUK548" s="425"/>
      <c r="VUL548" s="425"/>
      <c r="VUM548" s="425"/>
      <c r="VUN548" s="425"/>
      <c r="VUO548" s="425"/>
      <c r="VUP548" s="425"/>
      <c r="VUQ548" s="425"/>
      <c r="VUR548" s="425"/>
      <c r="VUS548" s="425"/>
      <c r="VUT548" s="425"/>
      <c r="VUU548" s="425"/>
      <c r="VUV548" s="425"/>
      <c r="VUW548" s="425"/>
      <c r="VUX548" s="425"/>
      <c r="VUY548" s="425"/>
      <c r="VUZ548" s="425"/>
      <c r="VVA548" s="425"/>
      <c r="VVB548" s="425"/>
      <c r="VVC548" s="425"/>
      <c r="VVD548" s="425"/>
      <c r="VVE548" s="425"/>
      <c r="VVF548" s="425"/>
      <c r="VVG548" s="425"/>
      <c r="VVH548" s="425"/>
      <c r="VVI548" s="425"/>
      <c r="VVJ548" s="425"/>
      <c r="VVK548" s="425"/>
      <c r="VVL548" s="425"/>
      <c r="VVM548" s="425"/>
      <c r="VVN548" s="425"/>
      <c r="VVO548" s="425"/>
      <c r="VVP548" s="425"/>
      <c r="VVQ548" s="425"/>
      <c r="VVR548" s="425"/>
      <c r="VVS548" s="425"/>
      <c r="VVT548" s="425"/>
      <c r="VVU548" s="425"/>
      <c r="VVV548" s="425"/>
      <c r="VVW548" s="425"/>
      <c r="VVX548" s="425"/>
      <c r="VVY548" s="425"/>
      <c r="VVZ548" s="425"/>
      <c r="VWA548" s="425"/>
      <c r="VWB548" s="425"/>
      <c r="VWC548" s="425"/>
      <c r="VWD548" s="425"/>
      <c r="VWE548" s="425"/>
      <c r="VWF548" s="425"/>
      <c r="VWG548" s="425"/>
      <c r="VWH548" s="425"/>
      <c r="VWI548" s="425"/>
      <c r="VWJ548" s="425"/>
      <c r="VWK548" s="425"/>
      <c r="VWL548" s="425"/>
      <c r="VWM548" s="425"/>
      <c r="VWN548" s="425"/>
      <c r="VWO548" s="425"/>
      <c r="VWP548" s="425"/>
      <c r="VWQ548" s="425"/>
      <c r="VWR548" s="425"/>
      <c r="VWS548" s="425"/>
      <c r="VWT548" s="425"/>
      <c r="VWU548" s="425"/>
      <c r="VWV548" s="425"/>
      <c r="VWW548" s="425"/>
      <c r="VWX548" s="425"/>
      <c r="VWY548" s="425"/>
      <c r="VWZ548" s="425"/>
      <c r="VXA548" s="425"/>
      <c r="VXB548" s="425"/>
      <c r="VXC548" s="425"/>
      <c r="VXD548" s="425"/>
      <c r="VXE548" s="425"/>
      <c r="VXF548" s="425"/>
      <c r="VXG548" s="425"/>
      <c r="VXH548" s="425"/>
      <c r="VXI548" s="425"/>
      <c r="VXJ548" s="425"/>
      <c r="VXK548" s="425"/>
      <c r="VXL548" s="425"/>
      <c r="VXM548" s="425"/>
      <c r="VXN548" s="425"/>
      <c r="VXO548" s="425"/>
      <c r="VXP548" s="425"/>
      <c r="VXQ548" s="425"/>
      <c r="VXR548" s="425"/>
      <c r="VXS548" s="425"/>
      <c r="VXT548" s="425"/>
      <c r="VXU548" s="425"/>
      <c r="VXV548" s="425"/>
      <c r="VXW548" s="425"/>
      <c r="VXX548" s="425"/>
      <c r="VXY548" s="425"/>
      <c r="VXZ548" s="425"/>
      <c r="VYA548" s="425"/>
      <c r="VYB548" s="425"/>
      <c r="VYC548" s="425"/>
      <c r="VYD548" s="425"/>
      <c r="VYE548" s="425"/>
      <c r="VYF548" s="425"/>
      <c r="VYG548" s="425"/>
      <c r="VYH548" s="425"/>
      <c r="VYI548" s="425"/>
      <c r="VYJ548" s="425"/>
      <c r="VYK548" s="425"/>
      <c r="VYL548" s="425"/>
      <c r="VYM548" s="425"/>
      <c r="VYN548" s="425"/>
      <c r="VYO548" s="425"/>
      <c r="VYP548" s="425"/>
      <c r="VYQ548" s="425"/>
      <c r="VYR548" s="425"/>
      <c r="VYS548" s="425"/>
      <c r="VYT548" s="425"/>
      <c r="VYU548" s="425"/>
      <c r="VYV548" s="425"/>
      <c r="VYW548" s="425"/>
      <c r="VYX548" s="425"/>
      <c r="VYY548" s="425"/>
      <c r="VYZ548" s="425"/>
      <c r="VZA548" s="425"/>
      <c r="VZB548" s="425"/>
      <c r="VZC548" s="425"/>
      <c r="VZD548" s="425"/>
      <c r="VZE548" s="425"/>
      <c r="VZF548" s="425"/>
      <c r="VZG548" s="425"/>
      <c r="VZH548" s="425"/>
      <c r="VZI548" s="425"/>
      <c r="VZJ548" s="425"/>
      <c r="VZK548" s="425"/>
      <c r="VZL548" s="425"/>
      <c r="VZM548" s="425"/>
      <c r="VZN548" s="425"/>
      <c r="VZO548" s="425"/>
      <c r="VZP548" s="425"/>
      <c r="VZQ548" s="425"/>
      <c r="VZR548" s="425"/>
      <c r="VZS548" s="425"/>
      <c r="VZT548" s="425"/>
      <c r="VZU548" s="425"/>
      <c r="VZV548" s="425"/>
      <c r="VZW548" s="425"/>
      <c r="VZX548" s="425"/>
      <c r="VZY548" s="425"/>
      <c r="VZZ548" s="425"/>
      <c r="WAA548" s="425"/>
      <c r="WAB548" s="425"/>
      <c r="WAC548" s="425"/>
      <c r="WAD548" s="425"/>
      <c r="WAE548" s="425"/>
      <c r="WAF548" s="425"/>
      <c r="WAG548" s="425"/>
      <c r="WAH548" s="425"/>
      <c r="WAI548" s="425"/>
      <c r="WAJ548" s="425"/>
      <c r="WAK548" s="425"/>
      <c r="WAL548" s="425"/>
      <c r="WAM548" s="425"/>
      <c r="WAN548" s="425"/>
      <c r="WAO548" s="425"/>
      <c r="WAP548" s="425"/>
      <c r="WAQ548" s="425"/>
      <c r="WAR548" s="425"/>
      <c r="WAS548" s="425"/>
      <c r="WAT548" s="425"/>
      <c r="WAU548" s="425"/>
      <c r="WAV548" s="425"/>
      <c r="WAW548" s="425"/>
      <c r="WAX548" s="425"/>
      <c r="WAY548" s="425"/>
      <c r="WAZ548" s="425"/>
      <c r="WBA548" s="425"/>
      <c r="WBB548" s="425"/>
      <c r="WBC548" s="425"/>
      <c r="WBD548" s="425"/>
      <c r="WBE548" s="425"/>
      <c r="WBF548" s="425"/>
      <c r="WBG548" s="425"/>
      <c r="WBH548" s="425"/>
      <c r="WBI548" s="425"/>
      <c r="WBJ548" s="425"/>
      <c r="WBK548" s="425"/>
      <c r="WBL548" s="425"/>
      <c r="WBM548" s="425"/>
      <c r="WBN548" s="425"/>
      <c r="WBO548" s="425"/>
      <c r="WBP548" s="425"/>
      <c r="WBQ548" s="425"/>
      <c r="WBR548" s="425"/>
      <c r="WBS548" s="425"/>
      <c r="WBT548" s="425"/>
      <c r="WBU548" s="425"/>
      <c r="WBV548" s="425"/>
      <c r="WBW548" s="425"/>
      <c r="WBX548" s="425"/>
      <c r="WBY548" s="425"/>
      <c r="WBZ548" s="425"/>
      <c r="WCA548" s="425"/>
      <c r="WCB548" s="425"/>
      <c r="WCC548" s="425"/>
      <c r="WCD548" s="425"/>
      <c r="WCE548" s="425"/>
      <c r="WCF548" s="425"/>
      <c r="WCG548" s="425"/>
      <c r="WCH548" s="425"/>
      <c r="WCI548" s="425"/>
      <c r="WCJ548" s="425"/>
      <c r="WCK548" s="425"/>
      <c r="WCL548" s="425"/>
      <c r="WCM548" s="425"/>
      <c r="WCN548" s="425"/>
      <c r="WCO548" s="425"/>
      <c r="WCP548" s="425"/>
      <c r="WCQ548" s="425"/>
      <c r="WCR548" s="425"/>
      <c r="WCS548" s="425"/>
      <c r="WCT548" s="425"/>
      <c r="WCU548" s="425"/>
      <c r="WCV548" s="425"/>
      <c r="WCW548" s="425"/>
      <c r="WCX548" s="425"/>
      <c r="WCY548" s="425"/>
      <c r="WCZ548" s="425"/>
      <c r="WDA548" s="425"/>
      <c r="WDB548" s="425"/>
      <c r="WDC548" s="425"/>
      <c r="WDD548" s="425"/>
      <c r="WDE548" s="425"/>
      <c r="WDF548" s="425"/>
      <c r="WDG548" s="425"/>
      <c r="WDH548" s="425"/>
      <c r="WDI548" s="425"/>
      <c r="WDJ548" s="425"/>
      <c r="WDK548" s="425"/>
      <c r="WDL548" s="425"/>
      <c r="WDM548" s="425"/>
      <c r="WDN548" s="425"/>
      <c r="WDO548" s="425"/>
      <c r="WDP548" s="425"/>
      <c r="WDQ548" s="425"/>
      <c r="WDR548" s="425"/>
      <c r="WDS548" s="425"/>
      <c r="WDT548" s="425"/>
      <c r="WDU548" s="425"/>
      <c r="WDV548" s="425"/>
      <c r="WDW548" s="425"/>
      <c r="WDX548" s="425"/>
      <c r="WDY548" s="425"/>
      <c r="WDZ548" s="425"/>
      <c r="WEA548" s="425"/>
      <c r="WEB548" s="425"/>
      <c r="WEC548" s="425"/>
      <c r="WED548" s="425"/>
      <c r="WEE548" s="425"/>
      <c r="WEF548" s="425"/>
      <c r="WEG548" s="425"/>
      <c r="WEH548" s="425"/>
      <c r="WEI548" s="425"/>
      <c r="WEJ548" s="425"/>
      <c r="WEK548" s="425"/>
      <c r="WEL548" s="425"/>
      <c r="WEM548" s="425"/>
      <c r="WEN548" s="425"/>
      <c r="WEO548" s="425"/>
      <c r="WEP548" s="425"/>
      <c r="WEQ548" s="425"/>
      <c r="WER548" s="425"/>
      <c r="WES548" s="425"/>
      <c r="WET548" s="425"/>
      <c r="WEU548" s="425"/>
      <c r="WEV548" s="425"/>
      <c r="WEW548" s="425"/>
      <c r="WEX548" s="425"/>
      <c r="WEY548" s="425"/>
      <c r="WEZ548" s="425"/>
      <c r="WFA548" s="425"/>
      <c r="WFB548" s="425"/>
      <c r="WFC548" s="425"/>
      <c r="WFD548" s="425"/>
      <c r="WFE548" s="425"/>
      <c r="WFF548" s="425"/>
      <c r="WFG548" s="425"/>
      <c r="WFH548" s="425"/>
      <c r="WFI548" s="425"/>
      <c r="WFJ548" s="425"/>
      <c r="WFK548" s="425"/>
      <c r="WFL548" s="425"/>
      <c r="WFM548" s="425"/>
      <c r="WFN548" s="425"/>
      <c r="WFO548" s="425"/>
      <c r="WFP548" s="425"/>
      <c r="WFQ548" s="425"/>
      <c r="WFR548" s="425"/>
      <c r="WFS548" s="425"/>
      <c r="WFT548" s="425"/>
      <c r="WFU548" s="425"/>
      <c r="WFV548" s="425"/>
      <c r="WFW548" s="425"/>
      <c r="WFX548" s="425"/>
      <c r="WFY548" s="425"/>
      <c r="WFZ548" s="425"/>
      <c r="WGA548" s="425"/>
      <c r="WGB548" s="425"/>
      <c r="WGC548" s="425"/>
      <c r="WGD548" s="425"/>
      <c r="WGE548" s="425"/>
      <c r="WGF548" s="425"/>
      <c r="WGG548" s="425"/>
      <c r="WGH548" s="425"/>
      <c r="WGI548" s="425"/>
      <c r="WGJ548" s="425"/>
      <c r="WGK548" s="425"/>
      <c r="WGL548" s="425"/>
      <c r="WGM548" s="425"/>
      <c r="WGN548" s="425"/>
      <c r="WGO548" s="425"/>
      <c r="WGP548" s="425"/>
      <c r="WGQ548" s="425"/>
      <c r="WGR548" s="425"/>
      <c r="WGS548" s="425"/>
      <c r="WGT548" s="425"/>
      <c r="WGU548" s="425"/>
      <c r="WGV548" s="425"/>
      <c r="WGW548" s="425"/>
      <c r="WGX548" s="425"/>
      <c r="WGY548" s="425"/>
      <c r="WGZ548" s="425"/>
      <c r="WHA548" s="425"/>
      <c r="WHB548" s="425"/>
      <c r="WHC548" s="425"/>
      <c r="WHD548" s="425"/>
      <c r="WHE548" s="425"/>
      <c r="WHF548" s="425"/>
      <c r="WHG548" s="425"/>
      <c r="WHH548" s="425"/>
      <c r="WHI548" s="425"/>
      <c r="WHJ548" s="425"/>
      <c r="WHK548" s="425"/>
      <c r="WHL548" s="425"/>
      <c r="WHM548" s="425"/>
      <c r="WHN548" s="425"/>
      <c r="WHO548" s="425"/>
      <c r="WHP548" s="425"/>
      <c r="WHQ548" s="425"/>
      <c r="WHR548" s="425"/>
      <c r="WHS548" s="425"/>
      <c r="WHT548" s="425"/>
      <c r="WHU548" s="425"/>
      <c r="WHV548" s="425"/>
      <c r="WHW548" s="425"/>
      <c r="WHX548" s="425"/>
      <c r="WHY548" s="425"/>
      <c r="WHZ548" s="425"/>
      <c r="WIA548" s="425"/>
      <c r="WIB548" s="425"/>
      <c r="WIC548" s="425"/>
      <c r="WID548" s="425"/>
      <c r="WIE548" s="425"/>
      <c r="WIF548" s="425"/>
      <c r="WIG548" s="425"/>
      <c r="WIH548" s="425"/>
      <c r="WII548" s="425"/>
      <c r="WIJ548" s="425"/>
      <c r="WIK548" s="425"/>
      <c r="WIL548" s="425"/>
      <c r="WIM548" s="425"/>
      <c r="WIN548" s="425"/>
      <c r="WIO548" s="425"/>
      <c r="WIP548" s="425"/>
      <c r="WIQ548" s="425"/>
      <c r="WIR548" s="425"/>
      <c r="WIS548" s="425"/>
      <c r="WIT548" s="425"/>
      <c r="WIU548" s="425"/>
      <c r="WIV548" s="425"/>
      <c r="WIW548" s="425"/>
      <c r="WIX548" s="425"/>
      <c r="WIY548" s="425"/>
      <c r="WIZ548" s="425"/>
      <c r="WJA548" s="425"/>
      <c r="WJB548" s="425"/>
      <c r="WJC548" s="425"/>
      <c r="WJD548" s="425"/>
      <c r="WJE548" s="425"/>
      <c r="WJF548" s="425"/>
      <c r="WJG548" s="425"/>
      <c r="WJH548" s="425"/>
      <c r="WJI548" s="425"/>
      <c r="WJJ548" s="425"/>
      <c r="WJK548" s="425"/>
      <c r="WJL548" s="425"/>
      <c r="WJM548" s="425"/>
      <c r="WJN548" s="425"/>
      <c r="WJO548" s="425"/>
      <c r="WJP548" s="425"/>
      <c r="WJQ548" s="425"/>
      <c r="WJR548" s="425"/>
      <c r="WJS548" s="425"/>
      <c r="WJT548" s="425"/>
      <c r="WJU548" s="425"/>
      <c r="WJV548" s="425"/>
      <c r="WJW548" s="425"/>
      <c r="WJX548" s="425"/>
      <c r="WJY548" s="425"/>
      <c r="WJZ548" s="425"/>
      <c r="WKA548" s="425"/>
      <c r="WKB548" s="425"/>
      <c r="WKC548" s="425"/>
      <c r="WKD548" s="425"/>
      <c r="WKE548" s="425"/>
      <c r="WKF548" s="425"/>
      <c r="WKG548" s="425"/>
      <c r="WKH548" s="425"/>
      <c r="WKI548" s="425"/>
      <c r="WKJ548" s="425"/>
      <c r="WKK548" s="425"/>
      <c r="WKL548" s="425"/>
      <c r="WKM548" s="425"/>
      <c r="WKN548" s="425"/>
      <c r="WKO548" s="425"/>
      <c r="WKP548" s="425"/>
      <c r="WKQ548" s="425"/>
      <c r="WKR548" s="425"/>
      <c r="WKS548" s="425"/>
      <c r="WKT548" s="425"/>
      <c r="WKU548" s="425"/>
      <c r="WKV548" s="425"/>
      <c r="WKW548" s="425"/>
      <c r="WKX548" s="425"/>
      <c r="WKY548" s="425"/>
      <c r="WKZ548" s="425"/>
      <c r="WLA548" s="425"/>
      <c r="WLB548" s="425"/>
      <c r="WLC548" s="425"/>
      <c r="WLD548" s="425"/>
      <c r="WLE548" s="425"/>
      <c r="WLF548" s="425"/>
      <c r="WLG548" s="425"/>
      <c r="WLH548" s="425"/>
      <c r="WLI548" s="425"/>
      <c r="WLJ548" s="425"/>
      <c r="WLK548" s="425"/>
      <c r="WLL548" s="425"/>
      <c r="WLM548" s="425"/>
      <c r="WLN548" s="425"/>
      <c r="WLO548" s="425"/>
      <c r="WLP548" s="425"/>
      <c r="WLQ548" s="425"/>
      <c r="WLR548" s="425"/>
      <c r="WLS548" s="425"/>
      <c r="WLT548" s="425"/>
      <c r="WLU548" s="425"/>
      <c r="WLV548" s="425"/>
      <c r="WLW548" s="425"/>
      <c r="WLX548" s="425"/>
      <c r="WLY548" s="425"/>
      <c r="WLZ548" s="425"/>
      <c r="WMA548" s="425"/>
      <c r="WMB548" s="425"/>
      <c r="WMC548" s="425"/>
      <c r="WMD548" s="425"/>
      <c r="WME548" s="425"/>
      <c r="WMF548" s="425"/>
      <c r="WMG548" s="425"/>
      <c r="WMH548" s="425"/>
      <c r="WMI548" s="425"/>
      <c r="WMJ548" s="425"/>
      <c r="WMK548" s="425"/>
      <c r="WML548" s="425"/>
      <c r="WMM548" s="425"/>
      <c r="WMN548" s="425"/>
      <c r="WMO548" s="425"/>
      <c r="WMP548" s="425"/>
      <c r="WMQ548" s="425"/>
      <c r="WMR548" s="425"/>
      <c r="WMS548" s="425"/>
      <c r="WMT548" s="425"/>
      <c r="WMU548" s="425"/>
      <c r="WMV548" s="425"/>
      <c r="WMW548" s="425"/>
      <c r="WMX548" s="425"/>
      <c r="WMY548" s="425"/>
      <c r="WMZ548" s="425"/>
      <c r="WNA548" s="425"/>
      <c r="WNB548" s="425"/>
      <c r="WNC548" s="425"/>
      <c r="WND548" s="425"/>
      <c r="WNE548" s="425"/>
      <c r="WNF548" s="425"/>
      <c r="WNG548" s="425"/>
      <c r="WNH548" s="425"/>
      <c r="WNI548" s="425"/>
      <c r="WNJ548" s="425"/>
      <c r="WNK548" s="425"/>
      <c r="WNL548" s="425"/>
      <c r="WNM548" s="425"/>
      <c r="WNN548" s="425"/>
      <c r="WNO548" s="425"/>
      <c r="WNP548" s="425"/>
      <c r="WNQ548" s="425"/>
      <c r="WNR548" s="425"/>
      <c r="WNS548" s="425"/>
      <c r="WNT548" s="425"/>
      <c r="WNU548" s="425"/>
      <c r="WNV548" s="425"/>
      <c r="WNW548" s="425"/>
      <c r="WNX548" s="425"/>
      <c r="WNY548" s="425"/>
      <c r="WNZ548" s="425"/>
      <c r="WOA548" s="425"/>
      <c r="WOB548" s="425"/>
      <c r="WOC548" s="425"/>
      <c r="WOD548" s="425"/>
      <c r="WOE548" s="425"/>
      <c r="WOF548" s="425"/>
      <c r="WOG548" s="425"/>
      <c r="WOH548" s="425"/>
      <c r="WOI548" s="425"/>
      <c r="WOJ548" s="425"/>
      <c r="WOK548" s="425"/>
      <c r="WOL548" s="425"/>
      <c r="WOM548" s="425"/>
      <c r="WON548" s="425"/>
      <c r="WOO548" s="425"/>
      <c r="WOP548" s="425"/>
      <c r="WOQ548" s="425"/>
      <c r="WOR548" s="425"/>
      <c r="WOS548" s="425"/>
      <c r="WOT548" s="425"/>
      <c r="WOU548" s="425"/>
      <c r="WOV548" s="425"/>
      <c r="WOW548" s="425"/>
      <c r="WOX548" s="425"/>
      <c r="WOY548" s="425"/>
      <c r="WOZ548" s="425"/>
      <c r="WPA548" s="425"/>
      <c r="WPB548" s="425"/>
      <c r="WPC548" s="425"/>
      <c r="WPD548" s="425"/>
      <c r="WPE548" s="425"/>
      <c r="WPF548" s="425"/>
      <c r="WPG548" s="425"/>
      <c r="WPH548" s="425"/>
      <c r="WPI548" s="425"/>
      <c r="WPJ548" s="425"/>
      <c r="WPK548" s="425"/>
      <c r="WPL548" s="425"/>
      <c r="WPM548" s="425"/>
      <c r="WPN548" s="425"/>
      <c r="WPO548" s="425"/>
      <c r="WPP548" s="425"/>
      <c r="WPQ548" s="425"/>
      <c r="WPR548" s="425"/>
      <c r="WPS548" s="425"/>
      <c r="WPT548" s="425"/>
      <c r="WPU548" s="425"/>
      <c r="WPV548" s="425"/>
      <c r="WPW548" s="425"/>
      <c r="WPX548" s="425"/>
      <c r="WPY548" s="425"/>
      <c r="WPZ548" s="425"/>
      <c r="WQA548" s="425"/>
      <c r="WQB548" s="425"/>
      <c r="WQC548" s="425"/>
      <c r="WQD548" s="425"/>
      <c r="WQE548" s="425"/>
      <c r="WQF548" s="425"/>
      <c r="WQG548" s="425"/>
      <c r="WQH548" s="425"/>
      <c r="WQI548" s="425"/>
      <c r="WQJ548" s="425"/>
      <c r="WQK548" s="425"/>
      <c r="WQL548" s="425"/>
      <c r="WQM548" s="425"/>
      <c r="WQN548" s="425"/>
      <c r="WQO548" s="425"/>
      <c r="WQP548" s="425"/>
      <c r="WQQ548" s="425"/>
      <c r="WQR548" s="425"/>
      <c r="WQS548" s="425"/>
      <c r="WQT548" s="425"/>
      <c r="WQU548" s="425"/>
      <c r="WQV548" s="425"/>
      <c r="WQW548" s="425"/>
      <c r="WQX548" s="425"/>
      <c r="WQY548" s="425"/>
      <c r="WQZ548" s="425"/>
      <c r="WRA548" s="425"/>
      <c r="WRB548" s="425"/>
      <c r="WRC548" s="425"/>
      <c r="WRD548" s="425"/>
      <c r="WRE548" s="425"/>
      <c r="WRF548" s="425"/>
      <c r="WRG548" s="425"/>
      <c r="WRH548" s="425"/>
      <c r="WRI548" s="425"/>
      <c r="WRJ548" s="425"/>
      <c r="WRK548" s="425"/>
      <c r="WRL548" s="425"/>
      <c r="WRM548" s="425"/>
      <c r="WRN548" s="425"/>
      <c r="WRO548" s="425"/>
      <c r="WRP548" s="425"/>
      <c r="WRQ548" s="425"/>
      <c r="WRR548" s="425"/>
      <c r="WRS548" s="425"/>
      <c r="WRT548" s="425"/>
      <c r="WRU548" s="425"/>
      <c r="WRV548" s="425"/>
      <c r="WRW548" s="425"/>
      <c r="WRX548" s="425"/>
      <c r="WRY548" s="425"/>
      <c r="WRZ548" s="425"/>
      <c r="WSA548" s="425"/>
      <c r="WSB548" s="425"/>
      <c r="WSC548" s="425"/>
      <c r="WSD548" s="425"/>
      <c r="WSE548" s="425"/>
      <c r="WSF548" s="425"/>
      <c r="WSG548" s="425"/>
      <c r="WSH548" s="425"/>
      <c r="WSI548" s="425"/>
      <c r="WSJ548" s="425"/>
      <c r="WSK548" s="425"/>
      <c r="WSL548" s="425"/>
      <c r="WSM548" s="425"/>
      <c r="WSN548" s="425"/>
      <c r="WSO548" s="425"/>
      <c r="WSP548" s="425"/>
      <c r="WSQ548" s="425"/>
      <c r="WSR548" s="425"/>
      <c r="WSS548" s="425"/>
      <c r="WST548" s="425"/>
      <c r="WSU548" s="425"/>
      <c r="WSV548" s="425"/>
      <c r="WSW548" s="425"/>
      <c r="WSX548" s="425"/>
      <c r="WSY548" s="425"/>
      <c r="WSZ548" s="425"/>
      <c r="WTA548" s="425"/>
      <c r="WTB548" s="425"/>
      <c r="WTC548" s="425"/>
      <c r="WTD548" s="425"/>
      <c r="WTE548" s="425"/>
      <c r="WTF548" s="425"/>
      <c r="WTG548" s="425"/>
      <c r="WTH548" s="425"/>
      <c r="WTI548" s="425"/>
      <c r="WTJ548" s="425"/>
      <c r="WTK548" s="425"/>
      <c r="WTL548" s="425"/>
      <c r="WTM548" s="425"/>
      <c r="WTN548" s="425"/>
      <c r="WTO548" s="425"/>
      <c r="WTP548" s="425"/>
      <c r="WTQ548" s="425"/>
      <c r="WTR548" s="425"/>
      <c r="WTS548" s="425"/>
      <c r="WTT548" s="425"/>
      <c r="WTU548" s="425"/>
      <c r="WTV548" s="425"/>
      <c r="WTW548" s="425"/>
      <c r="WTX548" s="425"/>
      <c r="WTY548" s="425"/>
      <c r="WTZ548" s="425"/>
      <c r="WUA548" s="425"/>
      <c r="WUB548" s="425"/>
      <c r="WUC548" s="425"/>
      <c r="WUD548" s="425"/>
      <c r="WUE548" s="425"/>
      <c r="WUF548" s="425"/>
      <c r="WUG548" s="425"/>
      <c r="WUH548" s="425"/>
      <c r="WUI548" s="425"/>
      <c r="WUJ548" s="425"/>
      <c r="WUK548" s="425"/>
      <c r="WUL548" s="425"/>
      <c r="WUM548" s="425"/>
      <c r="WUN548" s="425"/>
      <c r="WUO548" s="425"/>
      <c r="WUP548" s="425"/>
      <c r="WUQ548" s="425"/>
      <c r="WUR548" s="425"/>
      <c r="WUS548" s="425"/>
      <c r="WUT548" s="425"/>
      <c r="WUU548" s="425"/>
      <c r="WUV548" s="425"/>
      <c r="WUW548" s="425"/>
      <c r="WUX548" s="425"/>
      <c r="WUY548" s="425"/>
      <c r="WUZ548" s="425"/>
      <c r="WVA548" s="425"/>
      <c r="WVB548" s="425"/>
      <c r="WVC548" s="425"/>
      <c r="WVD548" s="425"/>
      <c r="WVE548" s="425"/>
      <c r="WVF548" s="425"/>
      <c r="WVG548" s="425"/>
      <c r="WVH548" s="425"/>
      <c r="WVI548" s="425"/>
      <c r="WVJ548" s="425"/>
      <c r="WVK548" s="425"/>
      <c r="WVL548" s="425"/>
      <c r="WVM548" s="425"/>
      <c r="WVN548" s="425"/>
      <c r="WVO548" s="425"/>
      <c r="WVP548" s="425"/>
      <c r="WVQ548" s="425"/>
      <c r="WVR548" s="425"/>
      <c r="WVS548" s="425"/>
      <c r="WVT548" s="425"/>
      <c r="WVU548" s="425"/>
      <c r="WVV548" s="425"/>
      <c r="WVW548" s="425"/>
      <c r="WVX548" s="425"/>
      <c r="WVY548" s="425"/>
      <c r="WVZ548" s="425"/>
      <c r="WWA548" s="425"/>
      <c r="WWB548" s="425"/>
      <c r="WWC548" s="425"/>
      <c r="WWD548" s="425"/>
      <c r="WWE548" s="425"/>
      <c r="WWF548" s="425"/>
      <c r="WWG548" s="425"/>
      <c r="WWH548" s="425"/>
      <c r="WWI548" s="425"/>
      <c r="WWJ548" s="425"/>
      <c r="WWK548" s="425"/>
      <c r="WWL548" s="425"/>
      <c r="WWM548" s="425"/>
      <c r="WWN548" s="425"/>
      <c r="WWO548" s="425"/>
      <c r="WWP548" s="425"/>
      <c r="WWQ548" s="425"/>
      <c r="WWR548" s="425"/>
      <c r="WWS548" s="425"/>
      <c r="WWT548" s="425"/>
      <c r="WWU548" s="425"/>
      <c r="WWV548" s="425"/>
      <c r="WWW548" s="425"/>
      <c r="WWX548" s="425"/>
      <c r="WWY548" s="425"/>
      <c r="WWZ548" s="425"/>
      <c r="WXA548" s="425"/>
      <c r="WXB548" s="425"/>
      <c r="WXC548" s="425"/>
      <c r="WXD548" s="425"/>
      <c r="WXE548" s="425"/>
      <c r="WXF548" s="425"/>
      <c r="WXG548" s="425"/>
      <c r="WXH548" s="425"/>
      <c r="WXI548" s="425"/>
      <c r="WXJ548" s="425"/>
      <c r="WXK548" s="425"/>
      <c r="WXL548" s="425"/>
      <c r="WXM548" s="425"/>
      <c r="WXN548" s="425"/>
      <c r="WXO548" s="425"/>
      <c r="WXP548" s="425"/>
      <c r="WXQ548" s="425"/>
      <c r="WXR548" s="425"/>
      <c r="WXS548" s="425"/>
      <c r="WXT548" s="425"/>
      <c r="WXU548" s="425"/>
      <c r="WXV548" s="425"/>
      <c r="WXW548" s="425"/>
      <c r="WXX548" s="425"/>
      <c r="WXY548" s="425"/>
      <c r="WXZ548" s="425"/>
      <c r="WYA548" s="425"/>
      <c r="WYB548" s="425"/>
      <c r="WYC548" s="425"/>
      <c r="WYD548" s="425"/>
      <c r="WYE548" s="425"/>
      <c r="WYF548" s="425"/>
      <c r="WYG548" s="425"/>
      <c r="WYH548" s="425"/>
      <c r="WYI548" s="425"/>
      <c r="WYJ548" s="425"/>
      <c r="WYK548" s="425"/>
      <c r="WYL548" s="425"/>
      <c r="WYM548" s="425"/>
      <c r="WYN548" s="425"/>
      <c r="WYO548" s="425"/>
      <c r="WYP548" s="425"/>
      <c r="WYQ548" s="425"/>
      <c r="WYR548" s="425"/>
      <c r="WYS548" s="425"/>
      <c r="WYT548" s="425"/>
      <c r="WYU548" s="425"/>
      <c r="WYV548" s="425"/>
      <c r="WYW548" s="425"/>
      <c r="WYX548" s="425"/>
      <c r="WYY548" s="425"/>
      <c r="WYZ548" s="425"/>
      <c r="WZA548" s="425"/>
      <c r="WZB548" s="425"/>
      <c r="WZC548" s="425"/>
      <c r="WZD548" s="425"/>
      <c r="WZE548" s="425"/>
      <c r="WZF548" s="425"/>
      <c r="WZG548" s="425"/>
      <c r="WZH548" s="425"/>
      <c r="WZI548" s="425"/>
      <c r="WZJ548" s="425"/>
      <c r="WZK548" s="425"/>
      <c r="WZL548" s="425"/>
      <c r="WZM548" s="425"/>
      <c r="WZN548" s="425"/>
      <c r="WZO548" s="425"/>
      <c r="WZP548" s="425"/>
      <c r="WZQ548" s="425"/>
      <c r="WZR548" s="425"/>
      <c r="WZS548" s="425"/>
      <c r="WZT548" s="425"/>
      <c r="WZU548" s="425"/>
      <c r="WZV548" s="425"/>
      <c r="WZW548" s="425"/>
      <c r="WZX548" s="425"/>
      <c r="WZY548" s="425"/>
      <c r="WZZ548" s="425"/>
      <c r="XAA548" s="425"/>
      <c r="XAB548" s="425"/>
      <c r="XAC548" s="425"/>
      <c r="XAD548" s="425"/>
      <c r="XAE548" s="425"/>
      <c r="XAF548" s="425"/>
      <c r="XAG548" s="425"/>
      <c r="XAH548" s="425"/>
      <c r="XAI548" s="425"/>
      <c r="XAJ548" s="425"/>
      <c r="XAK548" s="425"/>
      <c r="XAL548" s="425"/>
      <c r="XAM548" s="425"/>
      <c r="XAN548" s="425"/>
      <c r="XAO548" s="425"/>
      <c r="XAP548" s="425"/>
      <c r="XAQ548" s="425"/>
      <c r="XAR548" s="425"/>
      <c r="XAS548" s="425"/>
      <c r="XAT548" s="425"/>
      <c r="XAU548" s="425"/>
      <c r="XAV548" s="425"/>
      <c r="XAW548" s="425"/>
      <c r="XAX548" s="425"/>
      <c r="XAY548" s="425"/>
      <c r="XAZ548" s="425"/>
      <c r="XBA548" s="425"/>
      <c r="XBB548" s="425"/>
      <c r="XBC548" s="425"/>
      <c r="XBD548" s="425"/>
      <c r="XBE548" s="425"/>
      <c r="XBF548" s="425"/>
      <c r="XBG548" s="425"/>
      <c r="XBH548" s="425"/>
      <c r="XBI548" s="425"/>
      <c r="XBJ548" s="425"/>
      <c r="XBK548" s="425"/>
      <c r="XBL548" s="425"/>
      <c r="XBM548" s="425"/>
      <c r="XBN548" s="425"/>
      <c r="XBO548" s="425"/>
      <c r="XBP548" s="425"/>
      <c r="XBQ548" s="425"/>
      <c r="XBR548" s="425"/>
      <c r="XBS548" s="425"/>
      <c r="XBT548" s="425"/>
      <c r="XBU548" s="425"/>
      <c r="XBV548" s="425"/>
      <c r="XBW548" s="425"/>
      <c r="XBX548" s="425"/>
      <c r="XBY548" s="425"/>
      <c r="XBZ548" s="425"/>
      <c r="XCA548" s="425"/>
      <c r="XCB548" s="425"/>
      <c r="XCC548" s="425"/>
      <c r="XCD548" s="425"/>
      <c r="XCE548" s="425"/>
      <c r="XCF548" s="425"/>
      <c r="XCG548" s="425"/>
      <c r="XCH548" s="425"/>
      <c r="XCI548" s="425"/>
      <c r="XCJ548" s="425"/>
      <c r="XCK548" s="425"/>
      <c r="XCL548" s="425"/>
      <c r="XCM548" s="425"/>
      <c r="XCN548" s="425"/>
      <c r="XCO548" s="425"/>
      <c r="XCP548" s="425"/>
      <c r="XCQ548" s="425"/>
      <c r="XCR548" s="425"/>
      <c r="XCS548" s="425"/>
      <c r="XCT548" s="425"/>
      <c r="XCU548" s="425"/>
      <c r="XCV548" s="425"/>
      <c r="XCW548" s="425"/>
      <c r="XCX548" s="425"/>
      <c r="XCY548" s="425"/>
      <c r="XCZ548" s="425"/>
      <c r="XDA548" s="425"/>
      <c r="XDB548" s="425"/>
      <c r="XDC548" s="425"/>
      <c r="XDD548" s="425"/>
      <c r="XDE548" s="425"/>
      <c r="XDF548" s="425"/>
      <c r="XDG548" s="425"/>
      <c r="XDH548" s="425"/>
      <c r="XDI548" s="425"/>
      <c r="XDJ548" s="425"/>
      <c r="XDK548" s="425"/>
      <c r="XDL548" s="425"/>
      <c r="XDM548" s="425"/>
      <c r="XDN548" s="425"/>
      <c r="XDO548" s="425"/>
      <c r="XDP548" s="425"/>
      <c r="XDQ548" s="425"/>
      <c r="XDR548" s="425"/>
      <c r="XDS548" s="425"/>
      <c r="XDT548" s="425"/>
      <c r="XDU548" s="425"/>
      <c r="XDV548" s="425"/>
      <c r="XDW548" s="425"/>
      <c r="XDX548" s="425"/>
      <c r="XDY548" s="425"/>
      <c r="XDZ548" s="425"/>
      <c r="XEA548" s="425"/>
      <c r="XEB548" s="425"/>
      <c r="XEC548" s="425"/>
      <c r="XED548" s="425"/>
      <c r="XEE548" s="425"/>
      <c r="XEF548" s="425"/>
      <c r="XEG548" s="425"/>
      <c r="XEH548" s="425"/>
      <c r="XEI548" s="425"/>
      <c r="XEJ548" s="425"/>
      <c r="XEK548" s="425"/>
      <c r="XEL548" s="425"/>
      <c r="XEM548" s="425"/>
      <c r="XEN548" s="425"/>
      <c r="XEO548" s="425"/>
      <c r="XEP548" s="425"/>
      <c r="XEQ548" s="425"/>
      <c r="XER548" s="425"/>
      <c r="XES548" s="425"/>
      <c r="XET548" s="425"/>
      <c r="XEU548" s="425"/>
      <c r="XEV548" s="425"/>
      <c r="XEW548" s="425"/>
      <c r="XEX548" s="425"/>
      <c r="XEY548" s="425"/>
      <c r="XEZ548" s="425"/>
      <c r="XFA548" s="425"/>
    </row>
    <row r="549" spans="1:16381" ht="72" customHeight="1">
      <c r="B549" s="457"/>
      <c r="C549" s="458" t="s">
        <v>1305</v>
      </c>
      <c r="D549" s="630">
        <v>0</v>
      </c>
      <c r="E549" s="630">
        <v>0</v>
      </c>
      <c r="F549" s="630">
        <v>0</v>
      </c>
      <c r="G549" s="630">
        <v>0</v>
      </c>
      <c r="H549" s="460">
        <v>0</v>
      </c>
      <c r="I549" s="460"/>
    </row>
    <row r="550" spans="1:16381" ht="49.5" customHeight="1">
      <c r="B550" s="457"/>
      <c r="C550" s="458" t="s">
        <v>1306</v>
      </c>
      <c r="D550" s="631">
        <v>50</v>
      </c>
      <c r="E550" s="631">
        <v>0</v>
      </c>
      <c r="F550" s="631">
        <v>0</v>
      </c>
      <c r="G550" s="631">
        <v>0</v>
      </c>
      <c r="H550" s="460">
        <v>0</v>
      </c>
      <c r="I550" s="460"/>
    </row>
    <row r="551" spans="1:16381" ht="15" customHeight="1">
      <c r="B551" s="632" t="s">
        <v>842</v>
      </c>
      <c r="C551" s="632"/>
      <c r="D551" s="737">
        <v>300000</v>
      </c>
      <c r="E551" s="737">
        <v>300000</v>
      </c>
      <c r="F551" s="737">
        <v>300000</v>
      </c>
      <c r="G551" s="737">
        <v>300000</v>
      </c>
      <c r="H551" s="737">
        <v>300000</v>
      </c>
      <c r="I551" s="651"/>
    </row>
    <row r="553" spans="1:16381">
      <c r="B553" s="607" t="s">
        <v>843</v>
      </c>
      <c r="C553" s="608">
        <v>1165</v>
      </c>
      <c r="D553" s="900" t="s">
        <v>844</v>
      </c>
      <c r="E553" s="901"/>
      <c r="F553" s="901"/>
      <c r="G553" s="901"/>
      <c r="H553" s="901"/>
      <c r="I553" s="918"/>
    </row>
    <row r="554" spans="1:16381" ht="15" customHeight="1">
      <c r="B554" s="607" t="s">
        <v>845</v>
      </c>
      <c r="C554" s="608">
        <v>11009</v>
      </c>
      <c r="D554" s="904" t="s">
        <v>846</v>
      </c>
      <c r="E554" s="904" t="s">
        <v>847</v>
      </c>
      <c r="F554" s="904" t="s">
        <v>848</v>
      </c>
      <c r="G554" s="904" t="s">
        <v>849</v>
      </c>
      <c r="H554" s="904" t="s">
        <v>850</v>
      </c>
      <c r="I554" s="942" t="s">
        <v>851</v>
      </c>
    </row>
    <row r="555" spans="1:16381" ht="38.25">
      <c r="B555" s="607" t="s">
        <v>852</v>
      </c>
      <c r="C555" s="491" t="s">
        <v>980</v>
      </c>
      <c r="D555" s="905"/>
      <c r="E555" s="905"/>
      <c r="F555" s="905"/>
      <c r="G555" s="905"/>
      <c r="H555" s="905"/>
      <c r="I555" s="943"/>
    </row>
    <row r="556" spans="1:16381" ht="102">
      <c r="B556" s="607" t="s">
        <v>854</v>
      </c>
      <c r="C556" s="445" t="s">
        <v>981</v>
      </c>
      <c r="D556" s="905"/>
      <c r="E556" s="905"/>
      <c r="F556" s="905"/>
      <c r="G556" s="905"/>
      <c r="H556" s="905"/>
      <c r="I556" s="943"/>
    </row>
    <row r="557" spans="1:16381">
      <c r="B557" s="607" t="s">
        <v>856</v>
      </c>
      <c r="C557" s="445" t="s">
        <v>982</v>
      </c>
      <c r="D557" s="905"/>
      <c r="E557" s="905"/>
      <c r="F557" s="905"/>
      <c r="G557" s="905"/>
      <c r="H557" s="905"/>
      <c r="I557" s="943"/>
    </row>
    <row r="558" spans="1:16381">
      <c r="B558" s="612" t="s">
        <v>857</v>
      </c>
      <c r="C558" s="445" t="s">
        <v>829</v>
      </c>
      <c r="D558" s="906"/>
      <c r="E558" s="906"/>
      <c r="F558" s="906"/>
      <c r="G558" s="906"/>
      <c r="H558" s="906"/>
      <c r="I558" s="944"/>
    </row>
    <row r="559" spans="1:16381">
      <c r="B559" s="617" t="s">
        <v>859</v>
      </c>
      <c r="C559" s="618"/>
      <c r="D559" s="619"/>
      <c r="E559" s="619"/>
      <c r="F559" s="619"/>
      <c r="G559" s="619"/>
      <c r="H559" s="619"/>
      <c r="I559" s="620"/>
    </row>
    <row r="560" spans="1:16381">
      <c r="B560" s="621" t="s">
        <v>860</v>
      </c>
      <c r="C560" s="622" t="s">
        <v>861</v>
      </c>
      <c r="D560" s="623"/>
      <c r="E560" s="623"/>
      <c r="F560" s="623"/>
      <c r="G560" s="623"/>
      <c r="H560" s="623"/>
      <c r="I560" s="624"/>
    </row>
    <row r="561" spans="2:9" s="746" customFormat="1" ht="41.25" customHeight="1">
      <c r="B561" s="747" t="s">
        <v>902</v>
      </c>
      <c r="C561" s="748" t="s">
        <v>983</v>
      </c>
      <c r="D561" s="749">
        <v>9</v>
      </c>
      <c r="E561" s="750"/>
      <c r="F561" s="750"/>
      <c r="G561" s="750"/>
      <c r="H561" s="750"/>
      <c r="I561" s="643"/>
    </row>
    <row r="562" spans="2:9" s="746" customFormat="1" ht="41.25" customHeight="1">
      <c r="B562" s="747" t="s">
        <v>984</v>
      </c>
      <c r="C562" s="748" t="s">
        <v>985</v>
      </c>
      <c r="D562" s="749">
        <v>100</v>
      </c>
      <c r="E562" s="750"/>
      <c r="F562" s="750"/>
      <c r="G562" s="750"/>
      <c r="H562" s="750"/>
      <c r="I562" s="643"/>
    </row>
    <row r="563" spans="2:9" s="746" customFormat="1" ht="41.25" customHeight="1">
      <c r="B563" s="747" t="s">
        <v>902</v>
      </c>
      <c r="C563" s="747" t="s">
        <v>986</v>
      </c>
      <c r="D563" s="750"/>
      <c r="E563" s="750">
        <v>1</v>
      </c>
      <c r="F563" s="750"/>
      <c r="G563" s="750"/>
      <c r="H563" s="750"/>
      <c r="I563" s="643"/>
    </row>
    <row r="564" spans="2:9" s="746" customFormat="1" ht="41.25" customHeight="1">
      <c r="B564" s="747" t="s">
        <v>984</v>
      </c>
      <c r="C564" s="747" t="s">
        <v>987</v>
      </c>
      <c r="D564" s="750"/>
      <c r="E564" s="750">
        <v>100</v>
      </c>
      <c r="F564" s="750"/>
      <c r="G564" s="750"/>
      <c r="H564" s="750"/>
      <c r="I564" s="643"/>
    </row>
    <row r="565" spans="2:9" s="746" customFormat="1" ht="41.25" customHeight="1">
      <c r="B565" s="747" t="s">
        <v>902</v>
      </c>
      <c r="C565" s="747" t="s">
        <v>988</v>
      </c>
      <c r="D565" s="750"/>
      <c r="E565" s="750"/>
      <c r="F565" s="750">
        <v>2</v>
      </c>
      <c r="G565" s="750">
        <v>2</v>
      </c>
      <c r="H565" s="750">
        <v>2</v>
      </c>
      <c r="I565" s="643"/>
    </row>
    <row r="566" spans="2:9" s="746" customFormat="1" ht="41.25" customHeight="1">
      <c r="B566" s="747" t="s">
        <v>902</v>
      </c>
      <c r="C566" s="747" t="s">
        <v>989</v>
      </c>
      <c r="D566" s="750"/>
      <c r="E566" s="750"/>
      <c r="F566" s="750">
        <v>1</v>
      </c>
      <c r="G566" s="750">
        <v>1</v>
      </c>
      <c r="H566" s="750">
        <v>1</v>
      </c>
      <c r="I566" s="643"/>
    </row>
    <row r="567" spans="2:9" s="746" customFormat="1" ht="41.25" customHeight="1">
      <c r="B567" s="758" t="s">
        <v>990</v>
      </c>
      <c r="C567" s="758" t="s">
        <v>991</v>
      </c>
      <c r="D567" s="750"/>
      <c r="E567" s="750"/>
      <c r="F567" s="750">
        <v>80</v>
      </c>
      <c r="G567" s="750">
        <v>80</v>
      </c>
      <c r="H567" s="750">
        <v>80</v>
      </c>
      <c r="I567" s="643"/>
    </row>
    <row r="568" spans="2:9" s="746" customFormat="1" ht="46.5" customHeight="1">
      <c r="B568" s="952" t="s">
        <v>842</v>
      </c>
      <c r="C568" s="953"/>
      <c r="D568" s="752">
        <v>248722.99</v>
      </c>
      <c r="E568" s="752">
        <v>250000</v>
      </c>
      <c r="F568" s="752">
        <v>250000</v>
      </c>
      <c r="G568" s="752">
        <v>250000</v>
      </c>
      <c r="H568" s="752">
        <v>250000</v>
      </c>
      <c r="I568" s="753"/>
    </row>
    <row r="569" spans="2:9" s="757" customFormat="1" ht="15" customHeight="1">
      <c r="B569" s="759"/>
      <c r="C569" s="759"/>
      <c r="D569" s="760"/>
      <c r="E569" s="760"/>
      <c r="F569" s="760"/>
      <c r="G569" s="760"/>
      <c r="H569" s="760"/>
      <c r="I569" s="761"/>
    </row>
    <row r="570" spans="2:9">
      <c r="B570" s="607" t="s">
        <v>843</v>
      </c>
      <c r="C570" s="608">
        <v>1165</v>
      </c>
      <c r="D570" s="900" t="s">
        <v>844</v>
      </c>
      <c r="E570" s="901"/>
      <c r="F570" s="901"/>
      <c r="G570" s="901"/>
      <c r="H570" s="901"/>
      <c r="I570" s="918"/>
    </row>
    <row r="571" spans="2:9" ht="15" customHeight="1">
      <c r="B571" s="607" t="s">
        <v>845</v>
      </c>
      <c r="C571" s="608">
        <v>11010</v>
      </c>
      <c r="D571" s="904" t="s">
        <v>846</v>
      </c>
      <c r="E571" s="904" t="s">
        <v>847</v>
      </c>
      <c r="F571" s="904" t="s">
        <v>848</v>
      </c>
      <c r="G571" s="904" t="s">
        <v>849</v>
      </c>
      <c r="H571" s="904" t="s">
        <v>850</v>
      </c>
      <c r="I571" s="942" t="s">
        <v>851</v>
      </c>
    </row>
    <row r="572" spans="2:9" ht="42.75" customHeight="1">
      <c r="B572" s="607" t="s">
        <v>852</v>
      </c>
      <c r="C572" s="608" t="s">
        <v>1325</v>
      </c>
      <c r="D572" s="905"/>
      <c r="E572" s="905"/>
      <c r="F572" s="905"/>
      <c r="G572" s="905"/>
      <c r="H572" s="905"/>
      <c r="I572" s="943"/>
    </row>
    <row r="573" spans="2:9" ht="48.75" customHeight="1">
      <c r="B573" s="607" t="s">
        <v>854</v>
      </c>
      <c r="C573" s="608" t="s">
        <v>1326</v>
      </c>
      <c r="D573" s="905"/>
      <c r="E573" s="905"/>
      <c r="F573" s="905"/>
      <c r="G573" s="905"/>
      <c r="H573" s="905"/>
      <c r="I573" s="943"/>
    </row>
    <row r="574" spans="2:9" ht="15" customHeight="1">
      <c r="B574" s="607" t="s">
        <v>856</v>
      </c>
      <c r="C574" s="608" t="s">
        <v>779</v>
      </c>
      <c r="D574" s="905"/>
      <c r="E574" s="905"/>
      <c r="F574" s="905"/>
      <c r="G574" s="905"/>
      <c r="H574" s="905"/>
      <c r="I574" s="943"/>
    </row>
    <row r="575" spans="2:9">
      <c r="B575" s="612" t="s">
        <v>857</v>
      </c>
      <c r="C575" s="613" t="s">
        <v>950</v>
      </c>
      <c r="D575" s="906"/>
      <c r="E575" s="906"/>
      <c r="F575" s="906"/>
      <c r="G575" s="906"/>
      <c r="H575" s="906"/>
      <c r="I575" s="944"/>
    </row>
    <row r="576" spans="2:9">
      <c r="B576" s="617" t="s">
        <v>859</v>
      </c>
      <c r="C576" s="618"/>
      <c r="D576" s="619"/>
      <c r="E576" s="619"/>
      <c r="F576" s="619"/>
      <c r="G576" s="619"/>
      <c r="H576" s="619"/>
      <c r="I576" s="620"/>
    </row>
    <row r="577" spans="2:9">
      <c r="B577" s="621" t="s">
        <v>860</v>
      </c>
      <c r="C577" s="622" t="s">
        <v>861</v>
      </c>
      <c r="D577" s="623"/>
      <c r="E577" s="623"/>
      <c r="F577" s="623"/>
      <c r="G577" s="623"/>
      <c r="H577" s="623"/>
      <c r="I577" s="624"/>
    </row>
    <row r="578" spans="2:9">
      <c r="B578" s="621"/>
      <c r="C578" s="622"/>
      <c r="D578" s="623"/>
      <c r="E578" s="623"/>
      <c r="F578" s="623"/>
      <c r="G578" s="623"/>
      <c r="H578" s="623"/>
      <c r="I578" s="623"/>
    </row>
    <row r="579" spans="2:9" ht="39" customHeight="1">
      <c r="B579" s="929" t="s">
        <v>1409</v>
      </c>
      <c r="C579" s="929"/>
      <c r="D579" s="497"/>
      <c r="E579" s="498" t="s">
        <v>1327</v>
      </c>
      <c r="F579" s="498"/>
      <c r="G579" s="496"/>
      <c r="H579" s="496"/>
      <c r="I579" s="495"/>
    </row>
    <row r="580" spans="2:9" ht="36.75" customHeight="1">
      <c r="B580" s="929" t="s">
        <v>1410</v>
      </c>
      <c r="C580" s="929"/>
      <c r="D580" s="497"/>
      <c r="E580" s="498" t="s">
        <v>1327</v>
      </c>
      <c r="F580" s="498"/>
      <c r="G580" s="494"/>
      <c r="H580" s="494"/>
      <c r="I580" s="495"/>
    </row>
    <row r="581" spans="2:9" ht="34.5" customHeight="1">
      <c r="B581" s="929" t="s">
        <v>1411</v>
      </c>
      <c r="C581" s="929"/>
      <c r="D581" s="497"/>
      <c r="E581" s="498" t="s">
        <v>1327</v>
      </c>
      <c r="F581" s="498"/>
      <c r="G581" s="494"/>
      <c r="H581" s="494"/>
      <c r="I581" s="495"/>
    </row>
    <row r="582" spans="2:9" ht="33.75" customHeight="1">
      <c r="B582" s="929" t="s">
        <v>1412</v>
      </c>
      <c r="C582" s="929"/>
      <c r="D582" s="497"/>
      <c r="E582" s="498" t="s">
        <v>1328</v>
      </c>
      <c r="F582" s="498"/>
      <c r="G582" s="494"/>
      <c r="H582" s="494"/>
      <c r="I582" s="495"/>
    </row>
    <row r="583" spans="2:9" ht="25.5" customHeight="1">
      <c r="B583" s="929" t="s">
        <v>1413</v>
      </c>
      <c r="C583" s="929"/>
      <c r="D583" s="497"/>
      <c r="E583" s="498" t="s">
        <v>1329</v>
      </c>
      <c r="F583" s="498"/>
      <c r="G583" s="494"/>
      <c r="H583" s="494"/>
      <c r="I583" s="495"/>
    </row>
    <row r="584" spans="2:9" ht="39" customHeight="1">
      <c r="B584" s="932" t="s">
        <v>1408</v>
      </c>
      <c r="C584" s="933"/>
      <c r="D584" s="497"/>
      <c r="E584" s="498"/>
      <c r="F584" s="498">
        <v>110700</v>
      </c>
      <c r="G584" s="496">
        <v>104500</v>
      </c>
      <c r="H584" s="496">
        <v>104500</v>
      </c>
      <c r="I584" s="495"/>
    </row>
    <row r="585" spans="2:9" ht="36.75" customHeight="1">
      <c r="B585" s="932" t="s">
        <v>1463</v>
      </c>
      <c r="C585" s="933"/>
      <c r="D585" s="497"/>
      <c r="E585" s="498"/>
      <c r="F585" s="498">
        <v>4000</v>
      </c>
      <c r="G585" s="494">
        <v>4000</v>
      </c>
      <c r="H585" s="494">
        <v>4000</v>
      </c>
      <c r="I585" s="495"/>
    </row>
    <row r="586" spans="2:9" ht="34.5" customHeight="1">
      <c r="B586" s="932" t="s">
        <v>1462</v>
      </c>
      <c r="C586" s="933"/>
      <c r="D586" s="497"/>
      <c r="E586" s="498"/>
      <c r="F586" s="498">
        <v>14000</v>
      </c>
      <c r="G586" s="494">
        <v>14000</v>
      </c>
      <c r="H586" s="494">
        <v>14000</v>
      </c>
      <c r="I586" s="495"/>
    </row>
    <row r="587" spans="2:9" ht="33.75" customHeight="1">
      <c r="B587" s="932" t="s">
        <v>1460</v>
      </c>
      <c r="C587" s="933"/>
      <c r="D587" s="497"/>
      <c r="E587" s="498"/>
      <c r="F587" s="498">
        <v>6480</v>
      </c>
      <c r="G587" s="494">
        <v>7000</v>
      </c>
      <c r="H587" s="494">
        <v>7000</v>
      </c>
      <c r="I587" s="495"/>
    </row>
    <row r="588" spans="2:9" ht="32.25" customHeight="1">
      <c r="B588" s="932" t="s">
        <v>1461</v>
      </c>
      <c r="C588" s="933"/>
      <c r="D588" s="497"/>
      <c r="E588" s="498"/>
      <c r="F588" s="498">
        <v>5000</v>
      </c>
      <c r="G588" s="494">
        <v>5000</v>
      </c>
      <c r="H588" s="494">
        <v>5000</v>
      </c>
      <c r="I588" s="495"/>
    </row>
    <row r="589" spans="2:9" ht="36" customHeight="1">
      <c r="B589" s="900" t="s">
        <v>842</v>
      </c>
      <c r="C589" s="918"/>
      <c r="D589" s="663"/>
      <c r="E589" s="656">
        <v>138850</v>
      </c>
      <c r="F589" s="656">
        <v>140180</v>
      </c>
      <c r="G589" s="656">
        <v>134500</v>
      </c>
      <c r="H589" s="656">
        <v>134500</v>
      </c>
      <c r="I589" s="651">
        <v>2027</v>
      </c>
    </row>
    <row r="590" spans="2:9" s="666" customFormat="1" ht="36" customHeight="1">
      <c r="B590" s="738"/>
      <c r="C590" s="738"/>
      <c r="D590" s="762"/>
      <c r="E590" s="763"/>
      <c r="F590" s="763"/>
      <c r="G590" s="763"/>
      <c r="H590" s="763"/>
      <c r="I590" s="745"/>
    </row>
    <row r="591" spans="2:9">
      <c r="B591" s="764" t="s">
        <v>14</v>
      </c>
      <c r="C591" s="647">
        <v>1165</v>
      </c>
      <c r="D591" s="940" t="s">
        <v>59</v>
      </c>
      <c r="E591" s="940"/>
      <c r="F591" s="940"/>
      <c r="G591" s="940"/>
      <c r="H591" s="940"/>
      <c r="I591" s="940"/>
    </row>
    <row r="592" spans="2:9">
      <c r="B592" s="764" t="s">
        <v>15</v>
      </c>
      <c r="C592" s="647">
        <v>11012</v>
      </c>
      <c r="D592" s="920" t="s">
        <v>145</v>
      </c>
      <c r="E592" s="920" t="s">
        <v>146</v>
      </c>
      <c r="F592" s="940" t="s">
        <v>52</v>
      </c>
      <c r="G592" s="940" t="s">
        <v>53</v>
      </c>
      <c r="H592" s="940" t="s">
        <v>147</v>
      </c>
      <c r="I592" s="919" t="s">
        <v>1555</v>
      </c>
    </row>
    <row r="593" spans="2:9" ht="25.5">
      <c r="B593" s="764" t="s">
        <v>6</v>
      </c>
      <c r="C593" s="647" t="s">
        <v>629</v>
      </c>
      <c r="D593" s="921"/>
      <c r="E593" s="921"/>
      <c r="F593" s="940"/>
      <c r="G593" s="940"/>
      <c r="H593" s="940"/>
      <c r="I593" s="919"/>
    </row>
    <row r="594" spans="2:9" ht="63.75">
      <c r="B594" s="764" t="s">
        <v>17</v>
      </c>
      <c r="C594" s="647" t="s">
        <v>630</v>
      </c>
      <c r="D594" s="921"/>
      <c r="E594" s="921"/>
      <c r="F594" s="940"/>
      <c r="G594" s="940"/>
      <c r="H594" s="940"/>
      <c r="I594" s="919"/>
    </row>
    <row r="595" spans="2:9" ht="25.5">
      <c r="B595" s="764" t="s">
        <v>1556</v>
      </c>
      <c r="C595" s="647" t="s">
        <v>631</v>
      </c>
      <c r="D595" s="921"/>
      <c r="E595" s="921"/>
      <c r="F595" s="940"/>
      <c r="G595" s="940"/>
      <c r="H595" s="940"/>
      <c r="I595" s="919"/>
    </row>
    <row r="596" spans="2:9" ht="14.25">
      <c r="B596" s="612" t="s">
        <v>1557</v>
      </c>
      <c r="C596" s="765" t="s">
        <v>396</v>
      </c>
      <c r="D596" s="922"/>
      <c r="E596" s="922"/>
      <c r="F596" s="941"/>
      <c r="G596" s="941"/>
      <c r="H596" s="941"/>
      <c r="I596" s="910"/>
    </row>
    <row r="597" spans="2:9">
      <c r="B597" s="900" t="s">
        <v>18</v>
      </c>
      <c r="C597" s="901"/>
      <c r="D597" s="619"/>
      <c r="E597" s="619"/>
      <c r="F597" s="619"/>
      <c r="G597" s="619"/>
      <c r="H597" s="619"/>
      <c r="I597" s="620"/>
    </row>
    <row r="598" spans="2:9" ht="14.25">
      <c r="B598" s="621" t="s">
        <v>1558</v>
      </c>
      <c r="C598" s="622" t="s">
        <v>64</v>
      </c>
      <c r="D598" s="623"/>
      <c r="E598" s="623"/>
      <c r="F598" s="623"/>
      <c r="G598" s="623"/>
      <c r="H598" s="623"/>
      <c r="I598" s="624"/>
    </row>
    <row r="599" spans="2:9" ht="44.25" customHeight="1">
      <c r="B599" s="934" t="s">
        <v>1464</v>
      </c>
      <c r="C599" s="935"/>
      <c r="D599" s="766"/>
      <c r="E599" s="460">
        <v>7</v>
      </c>
      <c r="F599" s="460">
        <v>4</v>
      </c>
      <c r="G599" s="460">
        <v>5</v>
      </c>
      <c r="H599" s="460"/>
      <c r="I599" s="460"/>
    </row>
    <row r="600" spans="2:9" ht="35.25" customHeight="1">
      <c r="B600" s="934" t="s">
        <v>1465</v>
      </c>
      <c r="C600" s="935"/>
      <c r="D600" s="766"/>
      <c r="E600" s="460">
        <v>1</v>
      </c>
      <c r="F600" s="460">
        <v>1</v>
      </c>
      <c r="G600" s="460">
        <v>2</v>
      </c>
      <c r="H600" s="460"/>
      <c r="I600" s="460"/>
    </row>
    <row r="601" spans="2:9" ht="15" customHeight="1">
      <c r="B601" s="934" t="s">
        <v>1466</v>
      </c>
      <c r="C601" s="935"/>
      <c r="D601" s="766"/>
      <c r="E601" s="460"/>
      <c r="F601" s="460">
        <v>2</v>
      </c>
      <c r="G601" s="460">
        <v>2</v>
      </c>
      <c r="H601" s="460"/>
      <c r="I601" s="767"/>
    </row>
    <row r="602" spans="2:9">
      <c r="B602" s="926" t="s">
        <v>19</v>
      </c>
      <c r="C602" s="926"/>
      <c r="D602" s="768"/>
      <c r="E602" s="769">
        <v>300000</v>
      </c>
      <c r="F602" s="769">
        <v>3550000</v>
      </c>
      <c r="G602" s="769">
        <v>4750000</v>
      </c>
      <c r="H602" s="770"/>
      <c r="I602" s="771"/>
    </row>
    <row r="604" spans="2:9" s="757" customFormat="1" ht="15" customHeight="1">
      <c r="B604" s="759"/>
      <c r="C604" s="759"/>
      <c r="D604" s="760"/>
      <c r="E604" s="760"/>
      <c r="F604" s="760"/>
      <c r="G604" s="760"/>
      <c r="H604" s="760"/>
      <c r="I604" s="761"/>
    </row>
    <row r="605" spans="2:9">
      <c r="B605" s="607" t="s">
        <v>843</v>
      </c>
      <c r="C605" s="544">
        <v>1165</v>
      </c>
      <c r="D605" s="900" t="s">
        <v>844</v>
      </c>
      <c r="E605" s="901"/>
      <c r="F605" s="901"/>
      <c r="G605" s="901"/>
      <c r="H605" s="901"/>
      <c r="I605" s="918"/>
    </row>
    <row r="606" spans="2:9" ht="15" customHeight="1">
      <c r="B606" s="607" t="s">
        <v>845</v>
      </c>
      <c r="C606" s="544">
        <v>11013</v>
      </c>
      <c r="D606" s="904" t="s">
        <v>846</v>
      </c>
      <c r="E606" s="904" t="s">
        <v>847</v>
      </c>
      <c r="F606" s="904" t="s">
        <v>848</v>
      </c>
      <c r="G606" s="904" t="s">
        <v>849</v>
      </c>
      <c r="H606" s="904" t="s">
        <v>850</v>
      </c>
      <c r="I606" s="942" t="s">
        <v>851</v>
      </c>
    </row>
    <row r="607" spans="2:9" ht="41.25" customHeight="1">
      <c r="B607" s="607" t="s">
        <v>852</v>
      </c>
      <c r="C607" s="544" t="s">
        <v>1317</v>
      </c>
      <c r="D607" s="905"/>
      <c r="E607" s="905"/>
      <c r="F607" s="905"/>
      <c r="G607" s="905"/>
      <c r="H607" s="905"/>
      <c r="I607" s="943"/>
    </row>
    <row r="608" spans="2:9" ht="52.5" customHeight="1">
      <c r="B608" s="607" t="s">
        <v>854</v>
      </c>
      <c r="C608" s="608" t="s">
        <v>1318</v>
      </c>
      <c r="D608" s="905"/>
      <c r="E608" s="905"/>
      <c r="F608" s="905"/>
      <c r="G608" s="905"/>
      <c r="H608" s="905"/>
      <c r="I608" s="943"/>
    </row>
    <row r="609" spans="2:9">
      <c r="B609" s="607" t="s">
        <v>856</v>
      </c>
      <c r="C609" s="608" t="s">
        <v>900</v>
      </c>
      <c r="D609" s="905"/>
      <c r="E609" s="905"/>
      <c r="F609" s="905"/>
      <c r="G609" s="905"/>
      <c r="H609" s="905"/>
      <c r="I609" s="943"/>
    </row>
    <row r="610" spans="2:9">
      <c r="B610" s="612" t="s">
        <v>857</v>
      </c>
      <c r="C610" s="613" t="s">
        <v>829</v>
      </c>
      <c r="D610" s="906"/>
      <c r="E610" s="906"/>
      <c r="F610" s="906"/>
      <c r="G610" s="906"/>
      <c r="H610" s="906"/>
      <c r="I610" s="944"/>
    </row>
    <row r="611" spans="2:9">
      <c r="B611" s="617" t="s">
        <v>859</v>
      </c>
      <c r="C611" s="618"/>
      <c r="D611" s="619"/>
      <c r="E611" s="619"/>
      <c r="F611" s="619"/>
      <c r="G611" s="619"/>
      <c r="H611" s="619"/>
      <c r="I611" s="620"/>
    </row>
    <row r="612" spans="2:9">
      <c r="B612" s="621" t="s">
        <v>860</v>
      </c>
      <c r="C612" s="622" t="s">
        <v>861</v>
      </c>
      <c r="D612" s="623"/>
      <c r="E612" s="623"/>
      <c r="F612" s="623"/>
      <c r="G612" s="623"/>
      <c r="H612" s="623"/>
      <c r="I612" s="624"/>
    </row>
    <row r="613" spans="2:9" ht="38.25">
      <c r="B613" s="457" t="s">
        <v>601</v>
      </c>
      <c r="C613" s="458" t="s">
        <v>1319</v>
      </c>
      <c r="D613" s="625">
        <v>1</v>
      </c>
      <c r="E613" s="631">
        <v>1</v>
      </c>
      <c r="F613" s="631">
        <v>1</v>
      </c>
      <c r="G613" s="626"/>
      <c r="H613" s="626"/>
      <c r="I613" s="460">
        <v>2025</v>
      </c>
    </row>
    <row r="614" spans="2:9" ht="38.25" hidden="1" customHeight="1">
      <c r="B614" s="457" t="s">
        <v>842</v>
      </c>
      <c r="C614" s="458"/>
      <c r="D614" s="625" t="s">
        <v>1314</v>
      </c>
      <c r="E614" s="631" t="s">
        <v>1315</v>
      </c>
      <c r="F614" s="631" t="s">
        <v>1316</v>
      </c>
      <c r="G614" s="626"/>
      <c r="H614" s="626"/>
      <c r="I614" s="460"/>
    </row>
    <row r="615" spans="2:9" ht="25.5" hidden="1">
      <c r="B615" s="457" t="s">
        <v>574</v>
      </c>
      <c r="C615" s="458" t="s">
        <v>1313</v>
      </c>
      <c r="D615" s="625">
        <v>7</v>
      </c>
      <c r="E615" s="631">
        <v>14</v>
      </c>
      <c r="F615" s="631">
        <v>15</v>
      </c>
      <c r="G615" s="626">
        <v>16</v>
      </c>
      <c r="H615" s="626">
        <v>17</v>
      </c>
      <c r="I615" s="460" t="s">
        <v>414</v>
      </c>
    </row>
    <row r="616" spans="2:9">
      <c r="B616" s="902" t="s">
        <v>19</v>
      </c>
      <c r="C616" s="902"/>
      <c r="D616" s="691" t="s">
        <v>1314</v>
      </c>
      <c r="E616" s="691" t="s">
        <v>1315</v>
      </c>
      <c r="F616" s="663" t="s">
        <v>1316</v>
      </c>
      <c r="G616" s="663"/>
      <c r="H616" s="691"/>
      <c r="I616" s="651"/>
    </row>
    <row r="617" spans="2:9" s="666" customFormat="1">
      <c r="B617" s="667"/>
      <c r="C617" s="667"/>
      <c r="D617" s="772"/>
      <c r="E617" s="772"/>
      <c r="F617" s="668"/>
      <c r="G617" s="668"/>
      <c r="H617" s="772"/>
      <c r="I617" s="716"/>
    </row>
    <row r="618" spans="2:9">
      <c r="B618" s="607" t="s">
        <v>843</v>
      </c>
      <c r="C618" s="608">
        <v>1165</v>
      </c>
      <c r="D618" s="900" t="s">
        <v>844</v>
      </c>
      <c r="E618" s="901"/>
      <c r="F618" s="901"/>
      <c r="G618" s="901"/>
      <c r="H618" s="901"/>
      <c r="I618" s="918"/>
    </row>
    <row r="619" spans="2:9" ht="15" customHeight="1">
      <c r="B619" s="607" t="s">
        <v>845</v>
      </c>
      <c r="C619" s="608">
        <v>12001</v>
      </c>
      <c r="D619" s="904" t="s">
        <v>846</v>
      </c>
      <c r="E619" s="904" t="s">
        <v>847</v>
      </c>
      <c r="F619" s="904" t="s">
        <v>848</v>
      </c>
      <c r="G619" s="904" t="s">
        <v>849</v>
      </c>
      <c r="H619" s="904" t="s">
        <v>850</v>
      </c>
      <c r="I619" s="942" t="s">
        <v>851</v>
      </c>
    </row>
    <row r="620" spans="2:9" ht="25.5">
      <c r="B620" s="607" t="s">
        <v>852</v>
      </c>
      <c r="C620" s="703" t="s">
        <v>1331</v>
      </c>
      <c r="D620" s="905"/>
      <c r="E620" s="905"/>
      <c r="F620" s="905"/>
      <c r="G620" s="905"/>
      <c r="H620" s="905"/>
      <c r="I620" s="943"/>
    </row>
    <row r="621" spans="2:9" ht="42.75" customHeight="1">
      <c r="B621" s="607" t="s">
        <v>854</v>
      </c>
      <c r="C621" s="703" t="s">
        <v>1332</v>
      </c>
      <c r="D621" s="905"/>
      <c r="E621" s="905"/>
      <c r="F621" s="905"/>
      <c r="G621" s="905"/>
      <c r="H621" s="905"/>
      <c r="I621" s="943"/>
    </row>
    <row r="622" spans="2:9">
      <c r="B622" s="607" t="s">
        <v>856</v>
      </c>
      <c r="C622" s="703" t="s">
        <v>786</v>
      </c>
      <c r="D622" s="905"/>
      <c r="E622" s="905"/>
      <c r="F622" s="905"/>
      <c r="G622" s="905"/>
      <c r="H622" s="905"/>
      <c r="I622" s="943"/>
    </row>
    <row r="623" spans="2:9">
      <c r="B623" s="612" t="s">
        <v>857</v>
      </c>
      <c r="C623" s="773" t="s">
        <v>1333</v>
      </c>
      <c r="D623" s="906"/>
      <c r="E623" s="906"/>
      <c r="F623" s="906"/>
      <c r="G623" s="906"/>
      <c r="H623" s="906"/>
      <c r="I623" s="944"/>
    </row>
    <row r="624" spans="2:9">
      <c r="B624" s="617" t="s">
        <v>859</v>
      </c>
      <c r="C624" s="618"/>
      <c r="D624" s="619"/>
      <c r="E624" s="619"/>
      <c r="F624" s="619"/>
      <c r="G624" s="619"/>
      <c r="H624" s="619"/>
      <c r="I624" s="620"/>
    </row>
    <row r="625" spans="2:9">
      <c r="B625" s="621" t="s">
        <v>860</v>
      </c>
      <c r="C625" s="622" t="s">
        <v>861</v>
      </c>
      <c r="D625" s="623"/>
      <c r="E625" s="623"/>
      <c r="F625" s="623"/>
      <c r="G625" s="623"/>
      <c r="H625" s="623"/>
      <c r="I625" s="624"/>
    </row>
    <row r="626" spans="2:9" ht="38.25">
      <c r="B626" s="499"/>
      <c r="C626" s="774" t="s">
        <v>1334</v>
      </c>
      <c r="D626" s="775">
        <v>0</v>
      </c>
      <c r="E626" s="775" t="s">
        <v>1344</v>
      </c>
      <c r="F626" s="631"/>
      <c r="G626" s="626"/>
      <c r="H626" s="626"/>
      <c r="I626" s="460"/>
    </row>
    <row r="627" spans="2:9" ht="25.5">
      <c r="B627" s="499"/>
      <c r="C627" s="774" t="s">
        <v>1335</v>
      </c>
      <c r="D627" s="775">
        <v>0</v>
      </c>
      <c r="E627" s="775" t="s">
        <v>1345</v>
      </c>
      <c r="F627" s="631"/>
      <c r="G627" s="626"/>
      <c r="H627" s="626"/>
      <c r="I627" s="460"/>
    </row>
    <row r="628" spans="2:9">
      <c r="B628" s="499"/>
      <c r="C628" s="774" t="s">
        <v>1336</v>
      </c>
      <c r="D628" s="775"/>
      <c r="E628" s="775" t="s">
        <v>1346</v>
      </c>
      <c r="F628" s="631"/>
      <c r="G628" s="626"/>
      <c r="H628" s="626"/>
      <c r="I628" s="460"/>
    </row>
    <row r="629" spans="2:9">
      <c r="B629" s="499"/>
      <c r="C629" s="774" t="s">
        <v>1337</v>
      </c>
      <c r="D629" s="775">
        <v>0</v>
      </c>
      <c r="E629" s="775" t="s">
        <v>1347</v>
      </c>
      <c r="F629" s="631"/>
      <c r="G629" s="626"/>
      <c r="H629" s="626"/>
      <c r="I629" s="460"/>
    </row>
    <row r="630" spans="2:9">
      <c r="B630" s="499"/>
      <c r="C630" s="774" t="s">
        <v>1338</v>
      </c>
      <c r="D630" s="775">
        <v>0</v>
      </c>
      <c r="E630" s="775" t="s">
        <v>1346</v>
      </c>
      <c r="F630" s="631"/>
      <c r="G630" s="626"/>
      <c r="H630" s="626"/>
      <c r="I630" s="460"/>
    </row>
    <row r="631" spans="2:9" ht="58.5" customHeight="1">
      <c r="B631" s="499"/>
      <c r="C631" s="544" t="s">
        <v>1334</v>
      </c>
      <c r="D631" s="625">
        <v>0</v>
      </c>
      <c r="E631" s="625"/>
      <c r="F631" s="631">
        <v>21090</v>
      </c>
      <c r="G631" s="626">
        <v>21090</v>
      </c>
      <c r="H631" s="626">
        <v>0</v>
      </c>
      <c r="I631" s="460"/>
    </row>
    <row r="632" spans="2:9" ht="29.25" customHeight="1">
      <c r="B632" s="499"/>
      <c r="C632" s="544" t="s">
        <v>1335</v>
      </c>
      <c r="D632" s="625">
        <v>0</v>
      </c>
      <c r="E632" s="625"/>
      <c r="F632" s="631">
        <v>3750</v>
      </c>
      <c r="G632" s="626">
        <v>3750</v>
      </c>
      <c r="H632" s="626">
        <v>0</v>
      </c>
      <c r="I632" s="460"/>
    </row>
    <row r="633" spans="2:9" ht="29.25" customHeight="1">
      <c r="B633" s="499"/>
      <c r="C633" s="544" t="s">
        <v>1336</v>
      </c>
      <c r="D633" s="625"/>
      <c r="E633" s="625"/>
      <c r="F633" s="631">
        <v>5000</v>
      </c>
      <c r="G633" s="626">
        <v>5000</v>
      </c>
      <c r="H633" s="626">
        <v>0</v>
      </c>
      <c r="I633" s="460"/>
    </row>
    <row r="634" spans="2:9" ht="29.25" customHeight="1">
      <c r="B634" s="499"/>
      <c r="C634" s="544" t="s">
        <v>1337</v>
      </c>
      <c r="D634" s="625">
        <v>0</v>
      </c>
      <c r="E634" s="625"/>
      <c r="F634" s="631">
        <v>10</v>
      </c>
      <c r="G634" s="626">
        <v>12500</v>
      </c>
      <c r="H634" s="626">
        <v>0</v>
      </c>
      <c r="I634" s="460"/>
    </row>
    <row r="635" spans="2:9" ht="29.25" customHeight="1">
      <c r="B635" s="499"/>
      <c r="C635" s="544" t="s">
        <v>1338</v>
      </c>
      <c r="D635" s="625">
        <v>0</v>
      </c>
      <c r="E635" s="625"/>
      <c r="F635" s="631">
        <v>7000</v>
      </c>
      <c r="G635" s="626">
        <v>8000</v>
      </c>
      <c r="H635" s="626">
        <v>0</v>
      </c>
      <c r="I635" s="460">
        <v>2026</v>
      </c>
    </row>
    <row r="636" spans="2:9" ht="15" customHeight="1">
      <c r="B636" s="900" t="s">
        <v>842</v>
      </c>
      <c r="C636" s="918"/>
      <c r="D636" s="625"/>
      <c r="E636" s="631">
        <v>35060</v>
      </c>
      <c r="F636" s="631">
        <v>36850</v>
      </c>
      <c r="G636" s="626">
        <v>50340</v>
      </c>
      <c r="H636" s="626">
        <v>0</v>
      </c>
      <c r="I636" s="460"/>
    </row>
    <row r="637" spans="2:9" s="666" customFormat="1">
      <c r="B637" s="667"/>
      <c r="C637" s="667"/>
      <c r="D637" s="772"/>
      <c r="E637" s="772"/>
      <c r="F637" s="668"/>
      <c r="G637" s="668"/>
      <c r="H637" s="772"/>
      <c r="I637" s="716"/>
    </row>
    <row r="638" spans="2:9">
      <c r="B638" s="607" t="s">
        <v>843</v>
      </c>
      <c r="C638" s="608">
        <v>1165</v>
      </c>
      <c r="D638" s="900" t="s">
        <v>844</v>
      </c>
      <c r="E638" s="901"/>
      <c r="F638" s="901"/>
      <c r="G638" s="901"/>
      <c r="H638" s="901"/>
      <c r="I638" s="918"/>
    </row>
    <row r="639" spans="2:9" ht="15" customHeight="1">
      <c r="B639" s="607" t="s">
        <v>845</v>
      </c>
      <c r="C639" s="608">
        <v>12002</v>
      </c>
      <c r="D639" s="904" t="s">
        <v>846</v>
      </c>
      <c r="E639" s="904" t="s">
        <v>847</v>
      </c>
      <c r="F639" s="904" t="s">
        <v>848</v>
      </c>
      <c r="G639" s="904" t="s">
        <v>849</v>
      </c>
      <c r="H639" s="904" t="s">
        <v>850</v>
      </c>
      <c r="I639" s="942" t="s">
        <v>851</v>
      </c>
    </row>
    <row r="640" spans="2:9" ht="38.25">
      <c r="B640" s="607" t="s">
        <v>852</v>
      </c>
      <c r="C640" s="544" t="s">
        <v>1339</v>
      </c>
      <c r="D640" s="905"/>
      <c r="E640" s="905"/>
      <c r="F640" s="905"/>
      <c r="G640" s="905"/>
      <c r="H640" s="905"/>
      <c r="I640" s="943"/>
    </row>
    <row r="641" spans="2:9" ht="38.25">
      <c r="B641" s="607" t="s">
        <v>854</v>
      </c>
      <c r="C641" s="544" t="s">
        <v>1340</v>
      </c>
      <c r="D641" s="905"/>
      <c r="E641" s="905"/>
      <c r="F641" s="905"/>
      <c r="G641" s="905"/>
      <c r="H641" s="905"/>
      <c r="I641" s="943"/>
    </row>
    <row r="642" spans="2:9">
      <c r="B642" s="607" t="s">
        <v>856</v>
      </c>
      <c r="C642" s="544" t="s">
        <v>786</v>
      </c>
      <c r="D642" s="905"/>
      <c r="E642" s="905"/>
      <c r="F642" s="905"/>
      <c r="G642" s="905"/>
      <c r="H642" s="905"/>
      <c r="I642" s="943"/>
    </row>
    <row r="643" spans="2:9">
      <c r="B643" s="612" t="s">
        <v>857</v>
      </c>
      <c r="C643" s="545" t="s">
        <v>1341</v>
      </c>
      <c r="D643" s="906"/>
      <c r="E643" s="906"/>
      <c r="F643" s="906"/>
      <c r="G643" s="906"/>
      <c r="H643" s="906"/>
      <c r="I643" s="944"/>
    </row>
    <row r="644" spans="2:9">
      <c r="B644" s="617" t="s">
        <v>859</v>
      </c>
      <c r="C644" s="618"/>
      <c r="D644" s="619"/>
      <c r="E644" s="619"/>
      <c r="F644" s="619"/>
      <c r="G644" s="619"/>
      <c r="H644" s="619"/>
      <c r="I644" s="620"/>
    </row>
    <row r="645" spans="2:9">
      <c r="B645" s="621" t="s">
        <v>860</v>
      </c>
      <c r="C645" s="622" t="s">
        <v>861</v>
      </c>
      <c r="D645" s="623"/>
      <c r="E645" s="623"/>
      <c r="F645" s="623"/>
      <c r="G645" s="623"/>
      <c r="H645" s="623"/>
      <c r="I645" s="624"/>
    </row>
    <row r="646" spans="2:9" ht="25.5" customHeight="1">
      <c r="B646" s="925" t="s">
        <v>1348</v>
      </c>
      <c r="C646" s="925"/>
      <c r="D646" s="642"/>
      <c r="E646" s="630" t="s">
        <v>1350</v>
      </c>
      <c r="F646" s="631"/>
      <c r="G646" s="626"/>
      <c r="H646" s="626"/>
      <c r="I646" s="460"/>
    </row>
    <row r="647" spans="2:9" ht="21.75" customHeight="1">
      <c r="B647" s="925" t="s">
        <v>1349</v>
      </c>
      <c r="C647" s="925"/>
      <c r="D647" s="642"/>
      <c r="E647" s="630" t="s">
        <v>1351</v>
      </c>
      <c r="F647" s="631"/>
      <c r="G647" s="626"/>
      <c r="H647" s="626"/>
      <c r="I647" s="460"/>
    </row>
    <row r="648" spans="2:9" ht="25.5" customHeight="1">
      <c r="B648" s="776"/>
      <c r="C648" s="777" t="s">
        <v>1348</v>
      </c>
      <c r="D648" s="625"/>
      <c r="E648" s="630"/>
      <c r="F648" s="631"/>
      <c r="G648" s="626"/>
      <c r="H648" s="626"/>
      <c r="I648" s="460"/>
    </row>
    <row r="649" spans="2:9" ht="36" customHeight="1">
      <c r="B649" s="776"/>
      <c r="C649" s="544" t="s">
        <v>1349</v>
      </c>
      <c r="D649" s="625"/>
      <c r="E649" s="630"/>
      <c r="F649" s="631"/>
      <c r="G649" s="626"/>
      <c r="H649" s="626"/>
      <c r="I649" s="460"/>
    </row>
    <row r="650" spans="2:9" ht="28.5" customHeight="1">
      <c r="B650" s="457"/>
      <c r="C650" s="544" t="s">
        <v>1342</v>
      </c>
      <c r="D650" s="625">
        <v>0</v>
      </c>
      <c r="E650" s="631"/>
      <c r="F650" s="631">
        <v>122400</v>
      </c>
      <c r="G650" s="626">
        <v>146880</v>
      </c>
      <c r="H650" s="626">
        <v>146880</v>
      </c>
      <c r="I650" s="460">
        <v>2027</v>
      </c>
    </row>
    <row r="651" spans="2:9" ht="89.25">
      <c r="B651" s="457" t="s">
        <v>1343</v>
      </c>
      <c r="C651" s="544" t="s">
        <v>1352</v>
      </c>
      <c r="D651" s="625">
        <v>0</v>
      </c>
      <c r="E651" s="631"/>
      <c r="F651" s="631">
        <v>45000</v>
      </c>
      <c r="G651" s="626">
        <v>60000</v>
      </c>
      <c r="H651" s="626">
        <v>60000</v>
      </c>
      <c r="I651" s="460">
        <v>2027</v>
      </c>
    </row>
    <row r="652" spans="2:9" ht="15" customHeight="1">
      <c r="B652" s="936" t="s">
        <v>842</v>
      </c>
      <c r="C652" s="937"/>
      <c r="D652" s="625"/>
      <c r="E652" s="631">
        <v>132000</v>
      </c>
      <c r="F652" s="631">
        <v>167400</v>
      </c>
      <c r="G652" s="626">
        <v>206880</v>
      </c>
      <c r="H652" s="626">
        <v>206880</v>
      </c>
      <c r="I652" s="460"/>
    </row>
    <row r="653" spans="2:9" s="666" customFormat="1">
      <c r="B653" s="667"/>
      <c r="C653" s="667"/>
      <c r="D653" s="772"/>
      <c r="E653" s="772"/>
      <c r="F653" s="668"/>
      <c r="G653" s="668"/>
      <c r="H653" s="772"/>
      <c r="I653" s="716"/>
    </row>
    <row r="654" spans="2:9" s="1064" customFormat="1" ht="15">
      <c r="B654" s="1067" t="s">
        <v>14</v>
      </c>
      <c r="C654" s="1080">
        <v>1165</v>
      </c>
      <c r="D654" s="903" t="s">
        <v>59</v>
      </c>
      <c r="E654" s="903"/>
      <c r="F654" s="903"/>
      <c r="G654" s="903"/>
      <c r="H654" s="903"/>
      <c r="I654" s="903"/>
    </row>
    <row r="655" spans="2:9" s="1064" customFormat="1" ht="15">
      <c r="B655" s="1067" t="s">
        <v>15</v>
      </c>
      <c r="C655" s="1080">
        <v>12003</v>
      </c>
      <c r="D655" s="904" t="s">
        <v>145</v>
      </c>
      <c r="E655" s="904" t="s">
        <v>146</v>
      </c>
      <c r="F655" s="903" t="s">
        <v>16</v>
      </c>
      <c r="G655" s="903" t="s">
        <v>20</v>
      </c>
      <c r="H655" s="903" t="s">
        <v>148</v>
      </c>
      <c r="I655" s="919" t="s">
        <v>1555</v>
      </c>
    </row>
    <row r="656" spans="2:9" s="1064" customFormat="1" ht="55.5" customHeight="1">
      <c r="B656" s="1067" t="s">
        <v>6</v>
      </c>
      <c r="C656" s="1081" t="s">
        <v>1595</v>
      </c>
      <c r="D656" s="905"/>
      <c r="E656" s="905"/>
      <c r="F656" s="903"/>
      <c r="G656" s="903"/>
      <c r="H656" s="903"/>
      <c r="I656" s="919"/>
    </row>
    <row r="657" spans="2:9" s="1064" customFormat="1" ht="26.25" customHeight="1">
      <c r="B657" s="1067" t="s">
        <v>17</v>
      </c>
      <c r="C657" s="1068" t="s">
        <v>1596</v>
      </c>
      <c r="D657" s="905"/>
      <c r="E657" s="905"/>
      <c r="F657" s="903"/>
      <c r="G657" s="903"/>
      <c r="H657" s="903"/>
      <c r="I657" s="919"/>
    </row>
    <row r="658" spans="2:9" s="1064" customFormat="1" ht="15">
      <c r="B658" s="1067" t="s">
        <v>1556</v>
      </c>
      <c r="C658" s="1068" t="s">
        <v>694</v>
      </c>
      <c r="D658" s="905"/>
      <c r="E658" s="905"/>
      <c r="F658" s="903"/>
      <c r="G658" s="903"/>
      <c r="H658" s="903"/>
      <c r="I658" s="919"/>
    </row>
    <row r="659" spans="2:9" s="1064" customFormat="1" ht="15">
      <c r="B659" s="1069" t="s">
        <v>1557</v>
      </c>
      <c r="C659" s="1070" t="s">
        <v>829</v>
      </c>
      <c r="D659" s="906"/>
      <c r="E659" s="906"/>
      <c r="F659" s="907"/>
      <c r="G659" s="907"/>
      <c r="H659" s="907"/>
      <c r="I659" s="910"/>
    </row>
    <row r="660" spans="2:9" s="1064" customFormat="1" ht="15">
      <c r="B660" s="900" t="s">
        <v>18</v>
      </c>
      <c r="C660" s="901"/>
      <c r="D660" s="1071"/>
      <c r="E660" s="1071"/>
      <c r="F660" s="1071"/>
      <c r="G660" s="1071"/>
      <c r="H660" s="1071"/>
      <c r="I660" s="1072"/>
    </row>
    <row r="661" spans="2:9" s="1064" customFormat="1" ht="15">
      <c r="B661" s="1073" t="s">
        <v>1558</v>
      </c>
      <c r="C661" s="1074" t="s">
        <v>64</v>
      </c>
      <c r="D661" s="1075"/>
      <c r="E661" s="1075"/>
      <c r="F661" s="1075"/>
      <c r="G661" s="1075"/>
      <c r="H661" s="1075"/>
      <c r="I661" s="1076"/>
    </row>
    <row r="662" spans="2:9" s="1064" customFormat="1" ht="34.5" customHeight="1">
      <c r="B662" s="932" t="s">
        <v>1597</v>
      </c>
      <c r="C662" s="933"/>
      <c r="D662" s="1065"/>
      <c r="E662" s="1066">
        <v>45</v>
      </c>
      <c r="F662" s="1066"/>
      <c r="G662" s="1066"/>
      <c r="H662" s="1066"/>
      <c r="I662" s="1066"/>
    </row>
    <row r="663" spans="2:9" s="1064" customFormat="1" ht="15">
      <c r="B663" s="932" t="s">
        <v>1598</v>
      </c>
      <c r="C663" s="933"/>
      <c r="D663" s="1065"/>
      <c r="E663" s="1066">
        <v>2</v>
      </c>
      <c r="F663" s="1066"/>
      <c r="G663" s="1066"/>
      <c r="H663" s="1066"/>
      <c r="I663" s="1066"/>
    </row>
    <row r="664" spans="2:9" s="1064" customFormat="1" ht="15">
      <c r="B664" s="932" t="s">
        <v>1599</v>
      </c>
      <c r="C664" s="933"/>
      <c r="D664" s="1065"/>
      <c r="E664" s="1066">
        <v>60</v>
      </c>
      <c r="F664" s="1066"/>
      <c r="G664" s="1066"/>
      <c r="H664" s="1066"/>
      <c r="I664" s="1066"/>
    </row>
    <row r="665" spans="2:9" s="1064" customFormat="1" ht="15">
      <c r="B665" s="932" t="s">
        <v>1600</v>
      </c>
      <c r="C665" s="933"/>
      <c r="D665" s="1065"/>
      <c r="E665" s="1066">
        <v>10</v>
      </c>
      <c r="F665" s="1066"/>
      <c r="G665" s="1066"/>
      <c r="H665" s="1066"/>
      <c r="I665" s="1066"/>
    </row>
    <row r="666" spans="2:9" s="1064" customFormat="1" ht="15">
      <c r="B666" s="932" t="s">
        <v>1601</v>
      </c>
      <c r="C666" s="933"/>
      <c r="D666" s="1065"/>
      <c r="E666" s="1066">
        <v>2</v>
      </c>
      <c r="F666" s="1066"/>
      <c r="G666" s="1066"/>
      <c r="H666" s="1066"/>
      <c r="I666" s="1066"/>
    </row>
    <row r="667" spans="2:9" s="1064" customFormat="1" ht="15">
      <c r="B667" s="932" t="s">
        <v>1602</v>
      </c>
      <c r="C667" s="933"/>
      <c r="D667" s="1065"/>
      <c r="E667" s="1066">
        <v>5</v>
      </c>
      <c r="F667" s="1066"/>
      <c r="G667" s="1066"/>
      <c r="H667" s="1066"/>
      <c r="I667" s="1066"/>
    </row>
    <row r="668" spans="2:9" s="1064" customFormat="1" ht="15">
      <c r="B668" s="932" t="s">
        <v>1603</v>
      </c>
      <c r="C668" s="933"/>
      <c r="D668" s="1065"/>
      <c r="E668" s="1066"/>
      <c r="F668" s="1066"/>
      <c r="G668" s="1066"/>
      <c r="H668" s="1066">
        <v>40</v>
      </c>
      <c r="I668" s="1066">
        <v>2027</v>
      </c>
    </row>
    <row r="669" spans="2:9" s="1064" customFormat="1" ht="15">
      <c r="B669" s="932" t="s">
        <v>1604</v>
      </c>
      <c r="C669" s="933"/>
      <c r="D669" s="1065"/>
      <c r="E669" s="1066"/>
      <c r="F669" s="1066"/>
      <c r="G669" s="1066"/>
      <c r="H669" s="1066">
        <v>25</v>
      </c>
      <c r="I669" s="1066"/>
    </row>
    <row r="670" spans="2:9" s="1064" customFormat="1" ht="15">
      <c r="B670" s="902" t="s">
        <v>19</v>
      </c>
      <c r="C670" s="902"/>
      <c r="D670" s="1079"/>
      <c r="E670" s="1078">
        <v>330000</v>
      </c>
      <c r="F670" s="1078">
        <v>330000</v>
      </c>
      <c r="G670" s="1078">
        <v>330000</v>
      </c>
      <c r="H670" s="1078">
        <v>330000</v>
      </c>
      <c r="I670" s="1077"/>
    </row>
    <row r="672" spans="2:9">
      <c r="B672" s="607" t="s">
        <v>14</v>
      </c>
      <c r="C672" s="544">
        <v>1165</v>
      </c>
      <c r="D672" s="900" t="s">
        <v>59</v>
      </c>
      <c r="E672" s="901"/>
      <c r="F672" s="901"/>
      <c r="G672" s="901"/>
      <c r="H672" s="901"/>
      <c r="I672" s="918"/>
    </row>
    <row r="673" spans="2:9" ht="12.75" customHeight="1">
      <c r="B673" s="607" t="s">
        <v>15</v>
      </c>
      <c r="C673" s="544">
        <v>31003</v>
      </c>
      <c r="D673" s="904" t="s">
        <v>145</v>
      </c>
      <c r="E673" s="904" t="s">
        <v>146</v>
      </c>
      <c r="F673" s="907" t="s">
        <v>16</v>
      </c>
      <c r="G673" s="907" t="s">
        <v>20</v>
      </c>
      <c r="H673" s="907" t="s">
        <v>148</v>
      </c>
      <c r="I673" s="910" t="s">
        <v>383</v>
      </c>
    </row>
    <row r="674" spans="2:9">
      <c r="B674" s="607" t="s">
        <v>6</v>
      </c>
      <c r="C674" s="546" t="s">
        <v>1355</v>
      </c>
      <c r="D674" s="905"/>
      <c r="E674" s="905"/>
      <c r="F674" s="912"/>
      <c r="G674" s="912"/>
      <c r="H674" s="912"/>
      <c r="I674" s="917"/>
    </row>
    <row r="675" spans="2:9" ht="165.75">
      <c r="B675" s="607" t="s">
        <v>17</v>
      </c>
      <c r="C675" s="777" t="s">
        <v>1532</v>
      </c>
      <c r="D675" s="905"/>
      <c r="E675" s="905"/>
      <c r="F675" s="912"/>
      <c r="G675" s="912"/>
      <c r="H675" s="912"/>
      <c r="I675" s="917"/>
    </row>
    <row r="676" spans="2:9" ht="30" customHeight="1">
      <c r="B676" s="607" t="s">
        <v>1556</v>
      </c>
      <c r="C676" s="777" t="s">
        <v>934</v>
      </c>
      <c r="D676" s="905"/>
      <c r="E676" s="905"/>
      <c r="F676" s="912"/>
      <c r="G676" s="912"/>
      <c r="H676" s="912"/>
      <c r="I676" s="917"/>
    </row>
    <row r="677" spans="2:9" ht="31.5" customHeight="1">
      <c r="B677" s="612" t="s">
        <v>1557</v>
      </c>
      <c r="C677" s="545" t="s">
        <v>1356</v>
      </c>
      <c r="D677" s="906"/>
      <c r="E677" s="906"/>
      <c r="F677" s="913"/>
      <c r="G677" s="913"/>
      <c r="H677" s="913"/>
      <c r="I677" s="911"/>
    </row>
    <row r="678" spans="2:9">
      <c r="B678" s="900" t="s">
        <v>18</v>
      </c>
      <c r="C678" s="901"/>
      <c r="D678" s="619"/>
      <c r="E678" s="619"/>
      <c r="F678" s="619"/>
      <c r="G678" s="619"/>
      <c r="H678" s="619"/>
      <c r="I678" s="620"/>
    </row>
    <row r="679" spans="2:9" ht="14.25">
      <c r="B679" s="621" t="s">
        <v>1558</v>
      </c>
      <c r="C679" s="622" t="s">
        <v>64</v>
      </c>
      <c r="D679" s="623"/>
      <c r="E679" s="623"/>
      <c r="F679" s="623"/>
      <c r="G679" s="623"/>
      <c r="H679" s="623"/>
      <c r="I679" s="624"/>
    </row>
    <row r="680" spans="2:9">
      <c r="B680" s="457"/>
      <c r="C680" s="458"/>
      <c r="D680" s="768"/>
      <c r="E680" s="771"/>
      <c r="F680" s="771"/>
      <c r="G680" s="771"/>
      <c r="H680" s="771"/>
      <c r="I680" s="771"/>
    </row>
    <row r="681" spans="2:9">
      <c r="B681" s="926" t="s">
        <v>19</v>
      </c>
      <c r="C681" s="926"/>
      <c r="D681" s="768"/>
      <c r="E681" s="770">
        <v>4000000</v>
      </c>
      <c r="F681" s="770">
        <v>4000000</v>
      </c>
      <c r="G681" s="770">
        <v>4000000</v>
      </c>
      <c r="H681" s="770">
        <v>4000000</v>
      </c>
      <c r="I681" s="771"/>
    </row>
    <row r="683" spans="2:9" hidden="1">
      <c r="B683" s="902" t="s">
        <v>19</v>
      </c>
      <c r="C683" s="902"/>
      <c r="D683" s="663"/>
      <c r="E683" s="663"/>
      <c r="F683" s="663"/>
      <c r="G683" s="663"/>
      <c r="H683" s="663"/>
      <c r="I683" s="651"/>
    </row>
    <row r="684" spans="2:9" hidden="1">
      <c r="B684" s="764" t="s">
        <v>14</v>
      </c>
      <c r="C684" s="647">
        <v>1165</v>
      </c>
      <c r="D684" s="940" t="s">
        <v>59</v>
      </c>
      <c r="E684" s="940"/>
      <c r="F684" s="940"/>
      <c r="G684" s="940"/>
      <c r="H684" s="940"/>
      <c r="I684" s="940"/>
    </row>
    <row r="685" spans="2:9" ht="15" hidden="1" customHeight="1">
      <c r="B685" s="764" t="s">
        <v>15</v>
      </c>
      <c r="C685" s="156" t="s">
        <v>256</v>
      </c>
      <c r="D685" s="920" t="s">
        <v>145</v>
      </c>
      <c r="E685" s="920" t="s">
        <v>146</v>
      </c>
      <c r="F685" s="940" t="s">
        <v>52</v>
      </c>
      <c r="G685" s="940" t="s">
        <v>53</v>
      </c>
      <c r="H685" s="940" t="s">
        <v>147</v>
      </c>
      <c r="I685" s="919" t="s">
        <v>1555</v>
      </c>
    </row>
    <row r="686" spans="2:9" hidden="1">
      <c r="B686" s="764" t="s">
        <v>6</v>
      </c>
      <c r="C686" s="778" t="s">
        <v>632</v>
      </c>
      <c r="D686" s="921"/>
      <c r="E686" s="921"/>
      <c r="F686" s="940"/>
      <c r="G686" s="940"/>
      <c r="H686" s="940"/>
      <c r="I686" s="919"/>
    </row>
    <row r="687" spans="2:9" ht="82.5" hidden="1" customHeight="1">
      <c r="B687" s="764" t="s">
        <v>17</v>
      </c>
      <c r="C687" s="647" t="s">
        <v>633</v>
      </c>
      <c r="D687" s="921"/>
      <c r="E687" s="921"/>
      <c r="F687" s="940"/>
      <c r="G687" s="940"/>
      <c r="H687" s="940"/>
      <c r="I687" s="919"/>
    </row>
    <row r="688" spans="2:9" ht="25.5" hidden="1">
      <c r="B688" s="764" t="s">
        <v>1556</v>
      </c>
      <c r="C688" s="778" t="s">
        <v>631</v>
      </c>
      <c r="D688" s="921"/>
      <c r="E688" s="921"/>
      <c r="F688" s="940"/>
      <c r="G688" s="940"/>
      <c r="H688" s="940"/>
      <c r="I688" s="919"/>
    </row>
    <row r="689" spans="1:9" ht="14.25" hidden="1">
      <c r="B689" s="612" t="s">
        <v>1557</v>
      </c>
      <c r="C689" s="765" t="s">
        <v>396</v>
      </c>
      <c r="D689" s="922"/>
      <c r="E689" s="922"/>
      <c r="F689" s="941"/>
      <c r="G689" s="941"/>
      <c r="H689" s="941"/>
      <c r="I689" s="910"/>
    </row>
    <row r="690" spans="1:9" hidden="1">
      <c r="B690" s="930" t="s">
        <v>18</v>
      </c>
      <c r="C690" s="931"/>
      <c r="D690" s="619"/>
      <c r="E690" s="619"/>
      <c r="F690" s="619"/>
      <c r="G690" s="619"/>
      <c r="H690" s="619"/>
      <c r="I690" s="620"/>
    </row>
    <row r="691" spans="1:9" ht="14.25" hidden="1">
      <c r="B691" s="779" t="s">
        <v>1559</v>
      </c>
      <c r="C691" s="780" t="s">
        <v>64</v>
      </c>
      <c r="D691" s="623"/>
      <c r="E691" s="623"/>
      <c r="F691" s="623"/>
      <c r="G691" s="623"/>
      <c r="H691" s="623"/>
      <c r="I691" s="624"/>
    </row>
    <row r="692" spans="1:9" hidden="1">
      <c r="B692" s="647" t="s">
        <v>634</v>
      </c>
      <c r="C692" s="647" t="s">
        <v>635</v>
      </c>
      <c r="D692" s="781"/>
      <c r="E692" s="626"/>
      <c r="F692" s="626">
        <v>1</v>
      </c>
      <c r="G692" s="626">
        <v>1</v>
      </c>
      <c r="H692" s="626">
        <v>1</v>
      </c>
      <c r="I692" s="626">
        <v>3</v>
      </c>
    </row>
    <row r="693" spans="1:9" hidden="1">
      <c r="B693" s="782"/>
      <c r="C693" s="460"/>
      <c r="D693" s="781"/>
      <c r="E693" s="460"/>
      <c r="F693" s="460"/>
      <c r="G693" s="460"/>
      <c r="H693" s="460"/>
      <c r="I693" s="460"/>
    </row>
    <row r="694" spans="1:9" hidden="1">
      <c r="B694" s="926" t="s">
        <v>19</v>
      </c>
      <c r="C694" s="926"/>
      <c r="D694" s="783"/>
      <c r="E694" s="784"/>
      <c r="F694" s="784">
        <v>1000000</v>
      </c>
      <c r="G694" s="784">
        <v>1000000</v>
      </c>
      <c r="H694" s="785">
        <v>1000000</v>
      </c>
      <c r="I694" s="767">
        <f>+F694+G694+H694</f>
        <v>3000000</v>
      </c>
    </row>
    <row r="697" spans="1:9">
      <c r="B697" s="605" t="s">
        <v>12</v>
      </c>
      <c r="C697" s="605" t="s">
        <v>13</v>
      </c>
    </row>
    <row r="698" spans="1:9">
      <c r="B698" s="606">
        <v>1187</v>
      </c>
      <c r="C698" s="606" t="s">
        <v>464</v>
      </c>
    </row>
    <row r="700" spans="1:9" ht="14.25">
      <c r="A700" s="124" t="s">
        <v>469</v>
      </c>
      <c r="C700" s="124"/>
      <c r="D700" s="124"/>
      <c r="E700" s="124"/>
      <c r="F700" s="124"/>
      <c r="G700" s="124"/>
      <c r="H700" s="124"/>
      <c r="I700" s="124"/>
    </row>
    <row r="702" spans="1:9">
      <c r="B702" s="607" t="s">
        <v>14</v>
      </c>
      <c r="C702" s="608">
        <v>1187</v>
      </c>
      <c r="D702" s="903" t="s">
        <v>59</v>
      </c>
      <c r="E702" s="903"/>
      <c r="F702" s="903"/>
      <c r="G702" s="903"/>
      <c r="H702" s="903"/>
      <c r="I702" s="903"/>
    </row>
    <row r="703" spans="1:9">
      <c r="B703" s="607" t="s">
        <v>15</v>
      </c>
      <c r="C703" s="608">
        <v>12002</v>
      </c>
      <c r="D703" s="904" t="s">
        <v>145</v>
      </c>
      <c r="E703" s="904" t="s">
        <v>146</v>
      </c>
      <c r="F703" s="903" t="s">
        <v>16</v>
      </c>
      <c r="G703" s="903" t="s">
        <v>20</v>
      </c>
      <c r="H703" s="903" t="s">
        <v>148</v>
      </c>
      <c r="I703" s="919" t="s">
        <v>1555</v>
      </c>
    </row>
    <row r="704" spans="1:9" ht="38.25">
      <c r="B704" s="607" t="s">
        <v>6</v>
      </c>
      <c r="C704" s="608" t="s">
        <v>692</v>
      </c>
      <c r="D704" s="905"/>
      <c r="E704" s="905"/>
      <c r="F704" s="903"/>
      <c r="G704" s="903"/>
      <c r="H704" s="903"/>
      <c r="I704" s="919"/>
    </row>
    <row r="705" spans="1:16381" ht="63.75">
      <c r="B705" s="607" t="s">
        <v>17</v>
      </c>
      <c r="C705" s="608" t="s">
        <v>693</v>
      </c>
      <c r="D705" s="905"/>
      <c r="E705" s="905"/>
      <c r="F705" s="903"/>
      <c r="G705" s="903"/>
      <c r="H705" s="903"/>
      <c r="I705" s="919"/>
    </row>
    <row r="706" spans="1:16381" ht="14.25">
      <c r="B706" s="607" t="s">
        <v>1556</v>
      </c>
      <c r="C706" s="608" t="s">
        <v>694</v>
      </c>
      <c r="D706" s="905"/>
      <c r="E706" s="905"/>
      <c r="F706" s="903"/>
      <c r="G706" s="903"/>
      <c r="H706" s="903"/>
      <c r="I706" s="919"/>
    </row>
    <row r="707" spans="1:16381" ht="14.25">
      <c r="B707" s="612" t="s">
        <v>1557</v>
      </c>
      <c r="C707" s="786" t="s">
        <v>396</v>
      </c>
      <c r="D707" s="906"/>
      <c r="E707" s="906"/>
      <c r="F707" s="907"/>
      <c r="G707" s="907"/>
      <c r="H707" s="907"/>
      <c r="I707" s="910"/>
    </row>
    <row r="708" spans="1:16381">
      <c r="B708" s="900" t="s">
        <v>18</v>
      </c>
      <c r="C708" s="901"/>
      <c r="D708" s="619"/>
      <c r="E708" s="619"/>
      <c r="F708" s="619"/>
      <c r="G708" s="619"/>
      <c r="H708" s="619"/>
      <c r="I708" s="620"/>
    </row>
    <row r="709" spans="1:16381" ht="14.25">
      <c r="B709" s="621" t="s">
        <v>1558</v>
      </c>
      <c r="C709" s="622" t="s">
        <v>64</v>
      </c>
      <c r="D709" s="623"/>
      <c r="E709" s="623"/>
      <c r="F709" s="623"/>
      <c r="G709" s="623"/>
      <c r="H709" s="623"/>
      <c r="I709" s="624"/>
    </row>
    <row r="710" spans="1:16381" ht="51">
      <c r="B710" s="787" t="s">
        <v>695</v>
      </c>
      <c r="C710" s="601" t="s">
        <v>696</v>
      </c>
      <c r="D710" s="459"/>
      <c r="E710" s="460"/>
      <c r="F710" s="460"/>
      <c r="G710" s="460"/>
      <c r="H710" s="460"/>
      <c r="I710" s="460"/>
    </row>
    <row r="711" spans="1:16381" ht="38.25" customHeight="1">
      <c r="B711" s="927" t="s">
        <v>1358</v>
      </c>
      <c r="C711" s="928"/>
      <c r="D711" s="652">
        <v>1445.3723</v>
      </c>
      <c r="E711" s="652">
        <v>1445.3723</v>
      </c>
      <c r="F711" s="652">
        <v>1429.4023</v>
      </c>
      <c r="G711" s="652">
        <v>1429.4023</v>
      </c>
      <c r="H711" s="652">
        <v>1429.4023</v>
      </c>
      <c r="I711" s="460" t="s">
        <v>697</v>
      </c>
    </row>
    <row r="712" spans="1:16381">
      <c r="B712" s="902" t="s">
        <v>19</v>
      </c>
      <c r="C712" s="902"/>
      <c r="D712" s="656">
        <v>2327820.031</v>
      </c>
      <c r="E712" s="656">
        <v>2488575.2999999998</v>
      </c>
      <c r="F712" s="656">
        <v>2466914.5380000002</v>
      </c>
      <c r="G712" s="656">
        <v>2315762.7689999999</v>
      </c>
      <c r="H712" s="656">
        <v>1771136.507</v>
      </c>
      <c r="I712" s="651"/>
    </row>
    <row r="713" spans="1:16381" s="628" customFormat="1" ht="16.5" customHeight="1">
      <c r="A713" s="425"/>
      <c r="B713" s="425"/>
      <c r="C713" s="425"/>
      <c r="D713" s="425"/>
      <c r="E713" s="425"/>
      <c r="F713" s="425"/>
      <c r="G713" s="425"/>
      <c r="H713" s="425"/>
      <c r="I713" s="425"/>
      <c r="J713" s="425"/>
      <c r="K713" s="425"/>
      <c r="L713" s="425"/>
      <c r="M713" s="425"/>
      <c r="N713" s="425"/>
      <c r="O713" s="425"/>
      <c r="P713" s="425"/>
      <c r="Q713" s="425"/>
      <c r="R713" s="425"/>
      <c r="S713" s="425"/>
      <c r="T713" s="425"/>
      <c r="U713" s="425"/>
      <c r="V713" s="425"/>
      <c r="W713" s="425"/>
      <c r="X713" s="425"/>
      <c r="Y713" s="425"/>
      <c r="Z713" s="425"/>
      <c r="AA713" s="425"/>
      <c r="AB713" s="425"/>
      <c r="AC713" s="425"/>
      <c r="AD713" s="425"/>
      <c r="AE713" s="425"/>
      <c r="AF713" s="425"/>
      <c r="AG713" s="425"/>
      <c r="AH713" s="425"/>
      <c r="AI713" s="425"/>
      <c r="AJ713" s="425"/>
      <c r="AK713" s="425"/>
      <c r="AL713" s="425"/>
      <c r="AM713" s="425"/>
      <c r="AN713" s="425"/>
      <c r="AO713" s="425"/>
      <c r="AP713" s="425"/>
      <c r="AQ713" s="425"/>
      <c r="AR713" s="425"/>
      <c r="AS713" s="425"/>
      <c r="AT713" s="425"/>
      <c r="AU713" s="425"/>
      <c r="AV713" s="425"/>
      <c r="AW713" s="425"/>
      <c r="AX713" s="425"/>
      <c r="AY713" s="425"/>
      <c r="AZ713" s="425"/>
      <c r="BA713" s="425"/>
      <c r="BB713" s="425"/>
      <c r="BC713" s="425"/>
      <c r="BD713" s="425"/>
      <c r="BE713" s="425"/>
      <c r="BF713" s="425"/>
      <c r="BG713" s="425"/>
      <c r="BH713" s="425"/>
      <c r="BI713" s="425"/>
      <c r="BJ713" s="425"/>
      <c r="BK713" s="425"/>
      <c r="BL713" s="425"/>
      <c r="BM713" s="425"/>
      <c r="BN713" s="425"/>
      <c r="BO713" s="425"/>
      <c r="BP713" s="425"/>
      <c r="BQ713" s="425"/>
      <c r="BR713" s="425"/>
      <c r="BS713" s="425"/>
      <c r="BT713" s="425"/>
      <c r="BU713" s="425"/>
      <c r="BV713" s="425"/>
      <c r="BW713" s="425"/>
      <c r="BX713" s="425"/>
      <c r="BY713" s="425"/>
      <c r="BZ713" s="425"/>
      <c r="CA713" s="425"/>
      <c r="CB713" s="425"/>
      <c r="CC713" s="425"/>
      <c r="CD713" s="425"/>
      <c r="CE713" s="425"/>
      <c r="CF713" s="425"/>
      <c r="CG713" s="425"/>
      <c r="CH713" s="425"/>
      <c r="CI713" s="425"/>
      <c r="CJ713" s="425"/>
      <c r="CK713" s="425"/>
      <c r="CL713" s="425"/>
      <c r="CM713" s="425"/>
      <c r="CN713" s="425"/>
      <c r="CO713" s="425"/>
      <c r="CP713" s="425"/>
      <c r="CQ713" s="425"/>
      <c r="CR713" s="425"/>
      <c r="CS713" s="425"/>
      <c r="CT713" s="425"/>
      <c r="CU713" s="425"/>
      <c r="CV713" s="425"/>
      <c r="CW713" s="425"/>
      <c r="CX713" s="425"/>
      <c r="CY713" s="425"/>
      <c r="CZ713" s="425"/>
      <c r="DA713" s="425"/>
      <c r="DB713" s="425"/>
      <c r="DC713" s="425"/>
      <c r="DD713" s="425"/>
      <c r="DE713" s="425"/>
      <c r="DF713" s="425"/>
      <c r="DG713" s="425"/>
      <c r="DH713" s="425"/>
      <c r="DI713" s="425"/>
      <c r="DJ713" s="425"/>
      <c r="DK713" s="425"/>
      <c r="DL713" s="425"/>
      <c r="DM713" s="425"/>
      <c r="DN713" s="425"/>
      <c r="DO713" s="425"/>
      <c r="DP713" s="425"/>
      <c r="DQ713" s="425"/>
      <c r="DR713" s="425"/>
      <c r="DS713" s="425"/>
      <c r="DT713" s="425"/>
      <c r="DU713" s="425"/>
      <c r="DV713" s="425"/>
      <c r="DW713" s="425"/>
      <c r="DX713" s="425"/>
      <c r="DY713" s="425"/>
      <c r="DZ713" s="425"/>
      <c r="EA713" s="425"/>
      <c r="EB713" s="425"/>
      <c r="EC713" s="425"/>
      <c r="ED713" s="425"/>
      <c r="EE713" s="425"/>
      <c r="EF713" s="425"/>
      <c r="EG713" s="425"/>
      <c r="EH713" s="425"/>
      <c r="EI713" s="425"/>
      <c r="EJ713" s="425"/>
      <c r="EK713" s="425"/>
      <c r="EL713" s="425"/>
      <c r="EM713" s="425"/>
      <c r="EN713" s="425"/>
      <c r="EO713" s="425"/>
      <c r="EP713" s="425"/>
      <c r="EQ713" s="425"/>
      <c r="ER713" s="425"/>
      <c r="ES713" s="425"/>
      <c r="ET713" s="425"/>
      <c r="EU713" s="425"/>
      <c r="EV713" s="425"/>
      <c r="EW713" s="425"/>
      <c r="EX713" s="425"/>
      <c r="EY713" s="425"/>
      <c r="EZ713" s="425"/>
      <c r="FA713" s="425"/>
      <c r="FB713" s="425"/>
      <c r="FC713" s="425"/>
      <c r="FD713" s="425"/>
      <c r="FE713" s="425"/>
      <c r="FF713" s="425"/>
      <c r="FG713" s="425"/>
      <c r="FH713" s="425"/>
      <c r="FI713" s="425"/>
      <c r="FJ713" s="425"/>
      <c r="FK713" s="425"/>
      <c r="FL713" s="425"/>
      <c r="FM713" s="425"/>
      <c r="FN713" s="425"/>
      <c r="FO713" s="425"/>
      <c r="FP713" s="425"/>
      <c r="FQ713" s="425"/>
      <c r="FR713" s="425"/>
      <c r="FS713" s="425"/>
      <c r="FT713" s="425"/>
      <c r="FU713" s="425"/>
      <c r="FV713" s="425"/>
      <c r="FW713" s="425"/>
      <c r="FX713" s="425"/>
      <c r="FY713" s="425"/>
      <c r="FZ713" s="425"/>
      <c r="GA713" s="425"/>
      <c r="GB713" s="425"/>
      <c r="GC713" s="425"/>
      <c r="GD713" s="425"/>
      <c r="GE713" s="425"/>
      <c r="GF713" s="425"/>
      <c r="GG713" s="425"/>
      <c r="GH713" s="425"/>
      <c r="GI713" s="425"/>
      <c r="GJ713" s="425"/>
      <c r="GK713" s="425"/>
      <c r="GL713" s="425"/>
      <c r="GM713" s="425"/>
      <c r="GN713" s="425"/>
      <c r="GO713" s="425"/>
      <c r="GP713" s="425"/>
      <c r="GQ713" s="425"/>
      <c r="GR713" s="425"/>
      <c r="GS713" s="425"/>
      <c r="GT713" s="425"/>
      <c r="GU713" s="425"/>
      <c r="GV713" s="425"/>
      <c r="GW713" s="425"/>
      <c r="GX713" s="425"/>
      <c r="GY713" s="425"/>
      <c r="GZ713" s="425"/>
      <c r="HA713" s="425"/>
      <c r="HB713" s="425"/>
      <c r="HC713" s="425"/>
      <c r="HD713" s="425"/>
      <c r="HE713" s="425"/>
      <c r="HF713" s="425"/>
      <c r="HG713" s="425"/>
      <c r="HH713" s="425"/>
      <c r="HI713" s="425"/>
      <c r="HJ713" s="425"/>
      <c r="HK713" s="425"/>
      <c r="HL713" s="425"/>
      <c r="HM713" s="425"/>
      <c r="HN713" s="425"/>
      <c r="HO713" s="425"/>
      <c r="HP713" s="425"/>
      <c r="HQ713" s="425"/>
      <c r="HR713" s="425"/>
      <c r="HS713" s="425"/>
      <c r="HT713" s="425"/>
      <c r="HU713" s="425"/>
      <c r="HV713" s="425"/>
      <c r="HW713" s="425"/>
      <c r="HX713" s="425"/>
      <c r="HY713" s="425"/>
      <c r="HZ713" s="425"/>
      <c r="IA713" s="425"/>
      <c r="IB713" s="425"/>
      <c r="IC713" s="425"/>
      <c r="ID713" s="425"/>
      <c r="IE713" s="425"/>
      <c r="IF713" s="425"/>
      <c r="IG713" s="425"/>
      <c r="IH713" s="425"/>
      <c r="II713" s="425"/>
      <c r="IJ713" s="425"/>
      <c r="IK713" s="425"/>
      <c r="IL713" s="425"/>
      <c r="IM713" s="425"/>
      <c r="IN713" s="425"/>
      <c r="IO713" s="425"/>
      <c r="IP713" s="425"/>
      <c r="IQ713" s="425"/>
      <c r="IR713" s="425"/>
      <c r="IS713" s="425"/>
      <c r="IT713" s="425"/>
      <c r="IU713" s="425"/>
      <c r="IV713" s="425"/>
      <c r="IW713" s="425"/>
      <c r="IX713" s="425"/>
      <c r="IY713" s="425"/>
      <c r="IZ713" s="425"/>
      <c r="JA713" s="425"/>
      <c r="JB713" s="425"/>
      <c r="JC713" s="425"/>
      <c r="JD713" s="425"/>
      <c r="JE713" s="425"/>
      <c r="JF713" s="425"/>
      <c r="JG713" s="425"/>
      <c r="JH713" s="425"/>
      <c r="JI713" s="425"/>
      <c r="JJ713" s="425"/>
      <c r="JK713" s="425"/>
      <c r="JL713" s="425"/>
      <c r="JM713" s="425"/>
      <c r="JN713" s="425"/>
      <c r="JO713" s="425"/>
      <c r="JP713" s="425"/>
      <c r="JQ713" s="425"/>
      <c r="JR713" s="425"/>
      <c r="JS713" s="425"/>
      <c r="JT713" s="425"/>
      <c r="JU713" s="425"/>
      <c r="JV713" s="425"/>
      <c r="JW713" s="425"/>
      <c r="JX713" s="425"/>
      <c r="JY713" s="425"/>
      <c r="JZ713" s="425"/>
      <c r="KA713" s="425"/>
      <c r="KB713" s="425"/>
      <c r="KC713" s="425"/>
      <c r="KD713" s="425"/>
      <c r="KE713" s="425"/>
      <c r="KF713" s="425"/>
      <c r="KG713" s="425"/>
      <c r="KH713" s="425"/>
      <c r="KI713" s="425"/>
      <c r="KJ713" s="425"/>
      <c r="KK713" s="425"/>
      <c r="KL713" s="425"/>
      <c r="KM713" s="425"/>
      <c r="KN713" s="425"/>
      <c r="KO713" s="425"/>
      <c r="KP713" s="425"/>
      <c r="KQ713" s="425"/>
      <c r="KR713" s="425"/>
      <c r="KS713" s="425"/>
      <c r="KT713" s="425"/>
      <c r="KU713" s="425"/>
      <c r="KV713" s="425"/>
      <c r="KW713" s="425"/>
      <c r="KX713" s="425"/>
      <c r="KY713" s="425"/>
      <c r="KZ713" s="425"/>
      <c r="LA713" s="425"/>
      <c r="LB713" s="425"/>
      <c r="LC713" s="425"/>
      <c r="LD713" s="425"/>
      <c r="LE713" s="425"/>
      <c r="LF713" s="425"/>
      <c r="LG713" s="425"/>
      <c r="LH713" s="425"/>
      <c r="LI713" s="425"/>
      <c r="LJ713" s="425"/>
      <c r="LK713" s="425"/>
      <c r="LL713" s="425"/>
      <c r="LM713" s="425"/>
      <c r="LN713" s="425"/>
      <c r="LO713" s="425"/>
      <c r="LP713" s="425"/>
      <c r="LQ713" s="425"/>
      <c r="LR713" s="425"/>
      <c r="LS713" s="425"/>
      <c r="LT713" s="425"/>
      <c r="LU713" s="425"/>
      <c r="LV713" s="425"/>
      <c r="LW713" s="425"/>
      <c r="LX713" s="425"/>
      <c r="LY713" s="425"/>
      <c r="LZ713" s="425"/>
      <c r="MA713" s="425"/>
      <c r="MB713" s="425"/>
      <c r="MC713" s="425"/>
      <c r="MD713" s="425"/>
      <c r="ME713" s="425"/>
      <c r="MF713" s="425"/>
      <c r="MG713" s="425"/>
      <c r="MH713" s="425"/>
      <c r="MI713" s="425"/>
      <c r="MJ713" s="425"/>
      <c r="MK713" s="425"/>
      <c r="ML713" s="425"/>
      <c r="MM713" s="425"/>
      <c r="MN713" s="425"/>
      <c r="MO713" s="425"/>
      <c r="MP713" s="425"/>
      <c r="MQ713" s="425"/>
      <c r="MR713" s="425"/>
      <c r="MS713" s="425"/>
      <c r="MT713" s="425"/>
      <c r="MU713" s="425"/>
      <c r="MV713" s="425"/>
      <c r="MW713" s="425"/>
      <c r="MX713" s="425"/>
      <c r="MY713" s="425"/>
      <c r="MZ713" s="425"/>
      <c r="NA713" s="425"/>
      <c r="NB713" s="425"/>
      <c r="NC713" s="425"/>
      <c r="ND713" s="425"/>
      <c r="NE713" s="425"/>
      <c r="NF713" s="425"/>
      <c r="NG713" s="425"/>
      <c r="NH713" s="425"/>
      <c r="NI713" s="425"/>
      <c r="NJ713" s="425"/>
      <c r="NK713" s="425"/>
      <c r="NL713" s="425"/>
      <c r="NM713" s="425"/>
      <c r="NN713" s="425"/>
      <c r="NO713" s="425"/>
      <c r="NP713" s="425"/>
      <c r="NQ713" s="425"/>
      <c r="NR713" s="425"/>
      <c r="NS713" s="425"/>
      <c r="NT713" s="425"/>
      <c r="NU713" s="425"/>
      <c r="NV713" s="425"/>
      <c r="NW713" s="425"/>
      <c r="NX713" s="425"/>
      <c r="NY713" s="425"/>
      <c r="NZ713" s="425"/>
      <c r="OA713" s="425"/>
      <c r="OB713" s="425"/>
      <c r="OC713" s="425"/>
      <c r="OD713" s="425"/>
      <c r="OE713" s="425"/>
      <c r="OF713" s="425"/>
      <c r="OG713" s="425"/>
      <c r="OH713" s="425"/>
      <c r="OI713" s="425"/>
      <c r="OJ713" s="425"/>
      <c r="OK713" s="425"/>
      <c r="OL713" s="425"/>
      <c r="OM713" s="425"/>
      <c r="ON713" s="425"/>
      <c r="OO713" s="425"/>
      <c r="OP713" s="425"/>
      <c r="OQ713" s="425"/>
      <c r="OR713" s="425"/>
      <c r="OS713" s="425"/>
      <c r="OT713" s="425"/>
      <c r="OU713" s="425"/>
      <c r="OV713" s="425"/>
      <c r="OW713" s="425"/>
      <c r="OX713" s="425"/>
      <c r="OY713" s="425"/>
      <c r="OZ713" s="425"/>
      <c r="PA713" s="425"/>
      <c r="PB713" s="425"/>
      <c r="PC713" s="425"/>
      <c r="PD713" s="425"/>
      <c r="PE713" s="425"/>
      <c r="PF713" s="425"/>
      <c r="PG713" s="425"/>
      <c r="PH713" s="425"/>
      <c r="PI713" s="425"/>
      <c r="PJ713" s="425"/>
      <c r="PK713" s="425"/>
      <c r="PL713" s="425"/>
      <c r="PM713" s="425"/>
      <c r="PN713" s="425"/>
      <c r="PO713" s="425"/>
      <c r="PP713" s="425"/>
      <c r="PQ713" s="425"/>
      <c r="PR713" s="425"/>
      <c r="PS713" s="425"/>
      <c r="PT713" s="425"/>
      <c r="PU713" s="425"/>
      <c r="PV713" s="425"/>
      <c r="PW713" s="425"/>
      <c r="PX713" s="425"/>
      <c r="PY713" s="425"/>
      <c r="PZ713" s="425"/>
      <c r="QA713" s="425"/>
      <c r="QB713" s="425"/>
      <c r="QC713" s="425"/>
      <c r="QD713" s="425"/>
      <c r="QE713" s="425"/>
      <c r="QF713" s="425"/>
      <c r="QG713" s="425"/>
      <c r="QH713" s="425"/>
      <c r="QI713" s="425"/>
      <c r="QJ713" s="425"/>
      <c r="QK713" s="425"/>
      <c r="QL713" s="425"/>
      <c r="QM713" s="425"/>
      <c r="QN713" s="425"/>
      <c r="QO713" s="425"/>
      <c r="QP713" s="425"/>
      <c r="QQ713" s="425"/>
      <c r="QR713" s="425"/>
      <c r="QS713" s="425"/>
      <c r="QT713" s="425"/>
      <c r="QU713" s="425"/>
      <c r="QV713" s="425"/>
      <c r="QW713" s="425"/>
      <c r="QX713" s="425"/>
      <c r="QY713" s="425"/>
      <c r="QZ713" s="425"/>
      <c r="RA713" s="425"/>
      <c r="RB713" s="425"/>
      <c r="RC713" s="425"/>
      <c r="RD713" s="425"/>
      <c r="RE713" s="425"/>
      <c r="RF713" s="425"/>
      <c r="RG713" s="425"/>
      <c r="RH713" s="425"/>
      <c r="RI713" s="425"/>
      <c r="RJ713" s="425"/>
      <c r="RK713" s="425"/>
      <c r="RL713" s="425"/>
      <c r="RM713" s="425"/>
      <c r="RN713" s="425"/>
      <c r="RO713" s="425"/>
      <c r="RP713" s="425"/>
      <c r="RQ713" s="425"/>
      <c r="RR713" s="425"/>
      <c r="RS713" s="425"/>
      <c r="RT713" s="425"/>
      <c r="RU713" s="425"/>
      <c r="RV713" s="425"/>
      <c r="RW713" s="425"/>
      <c r="RX713" s="425"/>
      <c r="RY713" s="425"/>
      <c r="RZ713" s="425"/>
      <c r="SA713" s="425"/>
      <c r="SB713" s="425"/>
      <c r="SC713" s="425"/>
      <c r="SD713" s="425"/>
      <c r="SE713" s="425"/>
      <c r="SF713" s="425"/>
      <c r="SG713" s="425"/>
      <c r="SH713" s="425"/>
      <c r="SI713" s="425"/>
      <c r="SJ713" s="425"/>
      <c r="SK713" s="425"/>
      <c r="SL713" s="425"/>
      <c r="SM713" s="425"/>
      <c r="SN713" s="425"/>
      <c r="SO713" s="425"/>
      <c r="SP713" s="425"/>
      <c r="SQ713" s="425"/>
      <c r="SR713" s="425"/>
      <c r="SS713" s="425"/>
      <c r="ST713" s="425"/>
      <c r="SU713" s="425"/>
      <c r="SV713" s="425"/>
      <c r="SW713" s="425"/>
      <c r="SX713" s="425"/>
      <c r="SY713" s="425"/>
      <c r="SZ713" s="425"/>
      <c r="TA713" s="425"/>
      <c r="TB713" s="425"/>
      <c r="TC713" s="425"/>
      <c r="TD713" s="425"/>
      <c r="TE713" s="425"/>
      <c r="TF713" s="425"/>
      <c r="TG713" s="425"/>
      <c r="TH713" s="425"/>
      <c r="TI713" s="425"/>
      <c r="TJ713" s="425"/>
      <c r="TK713" s="425"/>
      <c r="TL713" s="425"/>
      <c r="TM713" s="425"/>
      <c r="TN713" s="425"/>
      <c r="TO713" s="425"/>
      <c r="TP713" s="425"/>
      <c r="TQ713" s="425"/>
      <c r="TR713" s="425"/>
      <c r="TS713" s="425"/>
      <c r="TT713" s="425"/>
      <c r="TU713" s="425"/>
      <c r="TV713" s="425"/>
      <c r="TW713" s="425"/>
      <c r="TX713" s="425"/>
      <c r="TY713" s="425"/>
      <c r="TZ713" s="425"/>
      <c r="UA713" s="425"/>
      <c r="UB713" s="425"/>
      <c r="UC713" s="425"/>
      <c r="UD713" s="425"/>
      <c r="UE713" s="425"/>
      <c r="UF713" s="425"/>
      <c r="UG713" s="425"/>
      <c r="UH713" s="425"/>
      <c r="UI713" s="425"/>
      <c r="UJ713" s="425"/>
      <c r="UK713" s="425"/>
      <c r="UL713" s="425"/>
      <c r="UM713" s="425"/>
      <c r="UN713" s="425"/>
      <c r="UO713" s="425"/>
      <c r="UP713" s="425"/>
      <c r="UQ713" s="425"/>
      <c r="UR713" s="425"/>
      <c r="US713" s="425"/>
      <c r="UT713" s="425"/>
      <c r="UU713" s="425"/>
      <c r="UV713" s="425"/>
      <c r="UW713" s="425"/>
      <c r="UX713" s="425"/>
      <c r="UY713" s="425"/>
      <c r="UZ713" s="425"/>
      <c r="VA713" s="425"/>
      <c r="VB713" s="425"/>
      <c r="VC713" s="425"/>
      <c r="VD713" s="425"/>
      <c r="VE713" s="425"/>
      <c r="VF713" s="425"/>
      <c r="VG713" s="425"/>
      <c r="VH713" s="425"/>
      <c r="VI713" s="425"/>
      <c r="VJ713" s="425"/>
      <c r="VK713" s="425"/>
      <c r="VL713" s="425"/>
      <c r="VM713" s="425"/>
      <c r="VN713" s="425"/>
      <c r="VO713" s="425"/>
      <c r="VP713" s="425"/>
      <c r="VQ713" s="425"/>
      <c r="VR713" s="425"/>
      <c r="VS713" s="425"/>
      <c r="VT713" s="425"/>
      <c r="VU713" s="425"/>
      <c r="VV713" s="425"/>
      <c r="VW713" s="425"/>
      <c r="VX713" s="425"/>
      <c r="VY713" s="425"/>
      <c r="VZ713" s="425"/>
      <c r="WA713" s="425"/>
      <c r="WB713" s="425"/>
      <c r="WC713" s="425"/>
      <c r="WD713" s="425"/>
      <c r="WE713" s="425"/>
      <c r="WF713" s="425"/>
      <c r="WG713" s="425"/>
      <c r="WH713" s="425"/>
      <c r="WI713" s="425"/>
      <c r="WJ713" s="425"/>
      <c r="WK713" s="425"/>
      <c r="WL713" s="425"/>
      <c r="WM713" s="425"/>
      <c r="WN713" s="425"/>
      <c r="WO713" s="425"/>
      <c r="WP713" s="425"/>
      <c r="WQ713" s="425"/>
      <c r="WR713" s="425"/>
      <c r="WS713" s="425"/>
      <c r="WT713" s="425"/>
      <c r="WU713" s="425"/>
      <c r="WV713" s="425"/>
      <c r="WW713" s="425"/>
      <c r="WX713" s="425"/>
      <c r="WY713" s="425"/>
      <c r="WZ713" s="425"/>
      <c r="XA713" s="425"/>
      <c r="XB713" s="425"/>
      <c r="XC713" s="425"/>
      <c r="XD713" s="425"/>
      <c r="XE713" s="425"/>
      <c r="XF713" s="425"/>
      <c r="XG713" s="425"/>
      <c r="XH713" s="425"/>
      <c r="XI713" s="425"/>
      <c r="XJ713" s="425"/>
      <c r="XK713" s="425"/>
      <c r="XL713" s="425"/>
      <c r="XM713" s="425"/>
      <c r="XN713" s="425"/>
      <c r="XO713" s="425"/>
      <c r="XP713" s="425"/>
      <c r="XQ713" s="425"/>
      <c r="XR713" s="425"/>
      <c r="XS713" s="425"/>
      <c r="XT713" s="425"/>
      <c r="XU713" s="425"/>
      <c r="XV713" s="425"/>
      <c r="XW713" s="425"/>
      <c r="XX713" s="425"/>
      <c r="XY713" s="425"/>
      <c r="XZ713" s="425"/>
      <c r="YA713" s="425"/>
      <c r="YB713" s="425"/>
      <c r="YC713" s="425"/>
      <c r="YD713" s="425"/>
      <c r="YE713" s="425"/>
      <c r="YF713" s="425"/>
      <c r="YG713" s="425"/>
      <c r="YH713" s="425"/>
      <c r="YI713" s="425"/>
      <c r="YJ713" s="425"/>
      <c r="YK713" s="425"/>
      <c r="YL713" s="425"/>
      <c r="YM713" s="425"/>
      <c r="YN713" s="425"/>
      <c r="YO713" s="425"/>
      <c r="YP713" s="425"/>
      <c r="YQ713" s="425"/>
      <c r="YR713" s="425"/>
      <c r="YS713" s="425"/>
      <c r="YT713" s="425"/>
      <c r="YU713" s="425"/>
      <c r="YV713" s="425"/>
      <c r="YW713" s="425"/>
      <c r="YX713" s="425"/>
      <c r="YY713" s="425"/>
      <c r="YZ713" s="425"/>
      <c r="ZA713" s="425"/>
      <c r="ZB713" s="425"/>
      <c r="ZC713" s="425"/>
      <c r="ZD713" s="425"/>
      <c r="ZE713" s="425"/>
      <c r="ZF713" s="425"/>
      <c r="ZG713" s="425"/>
      <c r="ZH713" s="425"/>
      <c r="ZI713" s="425"/>
      <c r="ZJ713" s="425"/>
      <c r="ZK713" s="425"/>
      <c r="ZL713" s="425"/>
      <c r="ZM713" s="425"/>
      <c r="ZN713" s="425"/>
      <c r="ZO713" s="425"/>
      <c r="ZP713" s="425"/>
      <c r="ZQ713" s="425"/>
      <c r="ZR713" s="425"/>
      <c r="ZS713" s="425"/>
      <c r="ZT713" s="425"/>
      <c r="ZU713" s="425"/>
      <c r="ZV713" s="425"/>
      <c r="ZW713" s="425"/>
      <c r="ZX713" s="425"/>
      <c r="ZY713" s="425"/>
      <c r="ZZ713" s="425"/>
      <c r="AAA713" s="425"/>
      <c r="AAB713" s="425"/>
      <c r="AAC713" s="425"/>
      <c r="AAD713" s="425"/>
      <c r="AAE713" s="425"/>
      <c r="AAF713" s="425"/>
      <c r="AAG713" s="425"/>
      <c r="AAH713" s="425"/>
      <c r="AAI713" s="425"/>
      <c r="AAJ713" s="425"/>
      <c r="AAK713" s="425"/>
      <c r="AAL713" s="425"/>
      <c r="AAM713" s="425"/>
      <c r="AAN713" s="425"/>
      <c r="AAO713" s="425"/>
      <c r="AAP713" s="425"/>
      <c r="AAQ713" s="425"/>
      <c r="AAR713" s="425"/>
      <c r="AAS713" s="425"/>
      <c r="AAT713" s="425"/>
      <c r="AAU713" s="425"/>
      <c r="AAV713" s="425"/>
      <c r="AAW713" s="425"/>
      <c r="AAX713" s="425"/>
      <c r="AAY713" s="425"/>
      <c r="AAZ713" s="425"/>
      <c r="ABA713" s="425"/>
      <c r="ABB713" s="425"/>
      <c r="ABC713" s="425"/>
      <c r="ABD713" s="425"/>
      <c r="ABE713" s="425"/>
      <c r="ABF713" s="425"/>
      <c r="ABG713" s="425"/>
      <c r="ABH713" s="425"/>
      <c r="ABI713" s="425"/>
      <c r="ABJ713" s="425"/>
      <c r="ABK713" s="425"/>
      <c r="ABL713" s="425"/>
      <c r="ABM713" s="425"/>
      <c r="ABN713" s="425"/>
      <c r="ABO713" s="425"/>
      <c r="ABP713" s="425"/>
      <c r="ABQ713" s="425"/>
      <c r="ABR713" s="425"/>
      <c r="ABS713" s="425"/>
      <c r="ABT713" s="425"/>
      <c r="ABU713" s="425"/>
      <c r="ABV713" s="425"/>
      <c r="ABW713" s="425"/>
      <c r="ABX713" s="425"/>
      <c r="ABY713" s="425"/>
      <c r="ABZ713" s="425"/>
      <c r="ACA713" s="425"/>
      <c r="ACB713" s="425"/>
      <c r="ACC713" s="425"/>
      <c r="ACD713" s="425"/>
      <c r="ACE713" s="425"/>
      <c r="ACF713" s="425"/>
      <c r="ACG713" s="425"/>
      <c r="ACH713" s="425"/>
      <c r="ACI713" s="425"/>
      <c r="ACJ713" s="425"/>
      <c r="ACK713" s="425"/>
      <c r="ACL713" s="425"/>
      <c r="ACM713" s="425"/>
      <c r="ACN713" s="425"/>
      <c r="ACO713" s="425"/>
      <c r="ACP713" s="425"/>
      <c r="ACQ713" s="425"/>
      <c r="ACR713" s="425"/>
      <c r="ACS713" s="425"/>
      <c r="ACT713" s="425"/>
      <c r="ACU713" s="425"/>
      <c r="ACV713" s="425"/>
      <c r="ACW713" s="425"/>
      <c r="ACX713" s="425"/>
      <c r="ACY713" s="425"/>
      <c r="ACZ713" s="425"/>
      <c r="ADA713" s="425"/>
      <c r="ADB713" s="425"/>
      <c r="ADC713" s="425"/>
      <c r="ADD713" s="425"/>
      <c r="ADE713" s="425"/>
      <c r="ADF713" s="425"/>
      <c r="ADG713" s="425"/>
      <c r="ADH713" s="425"/>
      <c r="ADI713" s="425"/>
      <c r="ADJ713" s="425"/>
      <c r="ADK713" s="425"/>
      <c r="ADL713" s="425"/>
      <c r="ADM713" s="425"/>
      <c r="ADN713" s="425"/>
      <c r="ADO713" s="425"/>
      <c r="ADP713" s="425"/>
      <c r="ADQ713" s="425"/>
      <c r="ADR713" s="425"/>
      <c r="ADS713" s="425"/>
      <c r="ADT713" s="425"/>
      <c r="ADU713" s="425"/>
      <c r="ADV713" s="425"/>
      <c r="ADW713" s="425"/>
      <c r="ADX713" s="425"/>
      <c r="ADY713" s="425"/>
      <c r="ADZ713" s="425"/>
      <c r="AEA713" s="425"/>
      <c r="AEB713" s="425"/>
      <c r="AEC713" s="425"/>
      <c r="AED713" s="425"/>
      <c r="AEE713" s="425"/>
      <c r="AEF713" s="425"/>
      <c r="AEG713" s="425"/>
      <c r="AEH713" s="425"/>
      <c r="AEI713" s="425"/>
      <c r="AEJ713" s="425"/>
      <c r="AEK713" s="425"/>
      <c r="AEL713" s="425"/>
      <c r="AEM713" s="425"/>
      <c r="AEN713" s="425"/>
      <c r="AEO713" s="425"/>
      <c r="AEP713" s="425"/>
      <c r="AEQ713" s="425"/>
      <c r="AER713" s="425"/>
      <c r="AES713" s="425"/>
      <c r="AET713" s="425"/>
      <c r="AEU713" s="425"/>
      <c r="AEV713" s="425"/>
      <c r="AEW713" s="425"/>
      <c r="AEX713" s="425"/>
      <c r="AEY713" s="425"/>
      <c r="AEZ713" s="425"/>
      <c r="AFA713" s="425"/>
      <c r="AFB713" s="425"/>
      <c r="AFC713" s="425"/>
      <c r="AFD713" s="425"/>
      <c r="AFE713" s="425"/>
      <c r="AFF713" s="425"/>
      <c r="AFG713" s="425"/>
      <c r="AFH713" s="425"/>
      <c r="AFI713" s="425"/>
      <c r="AFJ713" s="425"/>
      <c r="AFK713" s="425"/>
      <c r="AFL713" s="425"/>
      <c r="AFM713" s="425"/>
      <c r="AFN713" s="425"/>
      <c r="AFO713" s="425"/>
      <c r="AFP713" s="425"/>
      <c r="AFQ713" s="425"/>
      <c r="AFR713" s="425"/>
      <c r="AFS713" s="425"/>
      <c r="AFT713" s="425"/>
      <c r="AFU713" s="425"/>
      <c r="AFV713" s="425"/>
      <c r="AFW713" s="425"/>
      <c r="AFX713" s="425"/>
      <c r="AFY713" s="425"/>
      <c r="AFZ713" s="425"/>
      <c r="AGA713" s="425"/>
      <c r="AGB713" s="425"/>
      <c r="AGC713" s="425"/>
      <c r="AGD713" s="425"/>
      <c r="AGE713" s="425"/>
      <c r="AGF713" s="425"/>
      <c r="AGG713" s="425"/>
      <c r="AGH713" s="425"/>
      <c r="AGI713" s="425"/>
      <c r="AGJ713" s="425"/>
      <c r="AGK713" s="425"/>
      <c r="AGL713" s="425"/>
      <c r="AGM713" s="425"/>
      <c r="AGN713" s="425"/>
      <c r="AGO713" s="425"/>
      <c r="AGP713" s="425"/>
      <c r="AGQ713" s="425"/>
      <c r="AGR713" s="425"/>
      <c r="AGS713" s="425"/>
      <c r="AGT713" s="425"/>
      <c r="AGU713" s="425"/>
      <c r="AGV713" s="425"/>
      <c r="AGW713" s="425"/>
      <c r="AGX713" s="425"/>
      <c r="AGY713" s="425"/>
      <c r="AGZ713" s="425"/>
      <c r="AHA713" s="425"/>
      <c r="AHB713" s="425"/>
      <c r="AHC713" s="425"/>
      <c r="AHD713" s="425"/>
      <c r="AHE713" s="425"/>
      <c r="AHF713" s="425"/>
      <c r="AHG713" s="425"/>
      <c r="AHH713" s="425"/>
      <c r="AHI713" s="425"/>
      <c r="AHJ713" s="425"/>
      <c r="AHK713" s="425"/>
      <c r="AHL713" s="425"/>
      <c r="AHM713" s="425"/>
      <c r="AHN713" s="425"/>
      <c r="AHO713" s="425"/>
      <c r="AHP713" s="425"/>
      <c r="AHQ713" s="425"/>
      <c r="AHR713" s="425"/>
      <c r="AHS713" s="425"/>
      <c r="AHT713" s="425"/>
      <c r="AHU713" s="425"/>
      <c r="AHV713" s="425"/>
      <c r="AHW713" s="425"/>
      <c r="AHX713" s="425"/>
      <c r="AHY713" s="425"/>
      <c r="AHZ713" s="425"/>
      <c r="AIA713" s="425"/>
      <c r="AIB713" s="425"/>
      <c r="AIC713" s="425"/>
      <c r="AID713" s="425"/>
      <c r="AIE713" s="425"/>
      <c r="AIF713" s="425"/>
      <c r="AIG713" s="425"/>
      <c r="AIH713" s="425"/>
      <c r="AII713" s="425"/>
      <c r="AIJ713" s="425"/>
      <c r="AIK713" s="425"/>
      <c r="AIL713" s="425"/>
      <c r="AIM713" s="425"/>
      <c r="AIN713" s="425"/>
      <c r="AIO713" s="425"/>
      <c r="AIP713" s="425"/>
      <c r="AIQ713" s="425"/>
      <c r="AIR713" s="425"/>
      <c r="AIS713" s="425"/>
      <c r="AIT713" s="425"/>
      <c r="AIU713" s="425"/>
      <c r="AIV713" s="425"/>
      <c r="AIW713" s="425"/>
      <c r="AIX713" s="425"/>
      <c r="AIY713" s="425"/>
      <c r="AIZ713" s="425"/>
      <c r="AJA713" s="425"/>
      <c r="AJB713" s="425"/>
      <c r="AJC713" s="425"/>
      <c r="AJD713" s="425"/>
      <c r="AJE713" s="425"/>
      <c r="AJF713" s="425"/>
      <c r="AJG713" s="425"/>
      <c r="AJH713" s="425"/>
      <c r="AJI713" s="425"/>
      <c r="AJJ713" s="425"/>
      <c r="AJK713" s="425"/>
      <c r="AJL713" s="425"/>
      <c r="AJM713" s="425"/>
      <c r="AJN713" s="425"/>
      <c r="AJO713" s="425"/>
      <c r="AJP713" s="425"/>
      <c r="AJQ713" s="425"/>
      <c r="AJR713" s="425"/>
      <c r="AJS713" s="425"/>
      <c r="AJT713" s="425"/>
      <c r="AJU713" s="425"/>
      <c r="AJV713" s="425"/>
      <c r="AJW713" s="425"/>
      <c r="AJX713" s="425"/>
      <c r="AJY713" s="425"/>
      <c r="AJZ713" s="425"/>
      <c r="AKA713" s="425"/>
      <c r="AKB713" s="425"/>
      <c r="AKC713" s="425"/>
      <c r="AKD713" s="425"/>
      <c r="AKE713" s="425"/>
      <c r="AKF713" s="425"/>
      <c r="AKG713" s="425"/>
      <c r="AKH713" s="425"/>
      <c r="AKI713" s="425"/>
      <c r="AKJ713" s="425"/>
      <c r="AKK713" s="425"/>
      <c r="AKL713" s="425"/>
      <c r="AKM713" s="425"/>
      <c r="AKN713" s="425"/>
      <c r="AKO713" s="425"/>
      <c r="AKP713" s="425"/>
      <c r="AKQ713" s="425"/>
      <c r="AKR713" s="425"/>
      <c r="AKS713" s="425"/>
      <c r="AKT713" s="425"/>
      <c r="AKU713" s="425"/>
      <c r="AKV713" s="425"/>
      <c r="AKW713" s="425"/>
      <c r="AKX713" s="425"/>
      <c r="AKY713" s="425"/>
      <c r="AKZ713" s="425"/>
      <c r="ALA713" s="425"/>
      <c r="ALB713" s="425"/>
      <c r="ALC713" s="425"/>
      <c r="ALD713" s="425"/>
      <c r="ALE713" s="425"/>
      <c r="ALF713" s="425"/>
      <c r="ALG713" s="425"/>
      <c r="ALH713" s="425"/>
      <c r="ALI713" s="425"/>
      <c r="ALJ713" s="425"/>
      <c r="ALK713" s="425"/>
      <c r="ALL713" s="425"/>
      <c r="ALM713" s="425"/>
      <c r="ALN713" s="425"/>
      <c r="ALO713" s="425"/>
      <c r="ALP713" s="425"/>
      <c r="ALQ713" s="425"/>
      <c r="ALR713" s="425"/>
      <c r="ALS713" s="425"/>
      <c r="ALT713" s="425"/>
      <c r="ALU713" s="425"/>
      <c r="ALV713" s="425"/>
      <c r="ALW713" s="425"/>
      <c r="ALX713" s="425"/>
      <c r="ALY713" s="425"/>
      <c r="ALZ713" s="425"/>
      <c r="AMA713" s="425"/>
      <c r="AMB713" s="425"/>
      <c r="AMC713" s="425"/>
      <c r="AMD713" s="425"/>
      <c r="AME713" s="425"/>
      <c r="AMF713" s="425"/>
      <c r="AMG713" s="425"/>
      <c r="AMH713" s="425"/>
      <c r="AMI713" s="425"/>
      <c r="AMJ713" s="425"/>
      <c r="AMK713" s="425"/>
      <c r="AML713" s="425"/>
      <c r="AMM713" s="425"/>
      <c r="AMN713" s="425"/>
      <c r="AMO713" s="425"/>
      <c r="AMP713" s="425"/>
      <c r="AMQ713" s="425"/>
      <c r="AMR713" s="425"/>
      <c r="AMS713" s="425"/>
      <c r="AMT713" s="425"/>
      <c r="AMU713" s="425"/>
      <c r="AMV713" s="425"/>
      <c r="AMW713" s="425"/>
      <c r="AMX713" s="425"/>
      <c r="AMY713" s="425"/>
      <c r="AMZ713" s="425"/>
      <c r="ANA713" s="425"/>
      <c r="ANB713" s="425"/>
      <c r="ANC713" s="425"/>
      <c r="AND713" s="425"/>
      <c r="ANE713" s="425"/>
      <c r="ANF713" s="425"/>
      <c r="ANG713" s="425"/>
      <c r="ANH713" s="425"/>
      <c r="ANI713" s="425"/>
      <c r="ANJ713" s="425"/>
      <c r="ANK713" s="425"/>
      <c r="ANL713" s="425"/>
      <c r="ANM713" s="425"/>
      <c r="ANN713" s="425"/>
      <c r="ANO713" s="425"/>
      <c r="ANP713" s="425"/>
      <c r="ANQ713" s="425"/>
      <c r="ANR713" s="425"/>
      <c r="ANS713" s="425"/>
      <c r="ANT713" s="425"/>
      <c r="ANU713" s="425"/>
      <c r="ANV713" s="425"/>
      <c r="ANW713" s="425"/>
      <c r="ANX713" s="425"/>
      <c r="ANY713" s="425"/>
      <c r="ANZ713" s="425"/>
      <c r="AOA713" s="425"/>
      <c r="AOB713" s="425"/>
      <c r="AOC713" s="425"/>
      <c r="AOD713" s="425"/>
      <c r="AOE713" s="425"/>
      <c r="AOF713" s="425"/>
      <c r="AOG713" s="425"/>
      <c r="AOH713" s="425"/>
      <c r="AOI713" s="425"/>
      <c r="AOJ713" s="425"/>
      <c r="AOK713" s="425"/>
      <c r="AOL713" s="425"/>
      <c r="AOM713" s="425"/>
      <c r="AON713" s="425"/>
      <c r="AOO713" s="425"/>
      <c r="AOP713" s="425"/>
      <c r="AOQ713" s="425"/>
      <c r="AOR713" s="425"/>
      <c r="AOS713" s="425"/>
      <c r="AOT713" s="425"/>
      <c r="AOU713" s="425"/>
      <c r="AOV713" s="425"/>
      <c r="AOW713" s="425"/>
      <c r="AOX713" s="425"/>
      <c r="AOY713" s="425"/>
      <c r="AOZ713" s="425"/>
      <c r="APA713" s="425"/>
      <c r="APB713" s="425"/>
      <c r="APC713" s="425"/>
      <c r="APD713" s="425"/>
      <c r="APE713" s="425"/>
      <c r="APF713" s="425"/>
      <c r="APG713" s="425"/>
      <c r="APH713" s="425"/>
      <c r="API713" s="425"/>
      <c r="APJ713" s="425"/>
      <c r="APK713" s="425"/>
      <c r="APL713" s="425"/>
      <c r="APM713" s="425"/>
      <c r="APN713" s="425"/>
      <c r="APO713" s="425"/>
      <c r="APP713" s="425"/>
      <c r="APQ713" s="425"/>
      <c r="APR713" s="425"/>
      <c r="APS713" s="425"/>
      <c r="APT713" s="425"/>
      <c r="APU713" s="425"/>
      <c r="APV713" s="425"/>
      <c r="APW713" s="425"/>
      <c r="APX713" s="425"/>
      <c r="APY713" s="425"/>
      <c r="APZ713" s="425"/>
      <c r="AQA713" s="425"/>
      <c r="AQB713" s="425"/>
      <c r="AQC713" s="425"/>
      <c r="AQD713" s="425"/>
      <c r="AQE713" s="425"/>
      <c r="AQF713" s="425"/>
      <c r="AQG713" s="425"/>
      <c r="AQH713" s="425"/>
      <c r="AQI713" s="425"/>
      <c r="AQJ713" s="425"/>
      <c r="AQK713" s="425"/>
      <c r="AQL713" s="425"/>
      <c r="AQM713" s="425"/>
      <c r="AQN713" s="425"/>
      <c r="AQO713" s="425"/>
      <c r="AQP713" s="425"/>
      <c r="AQQ713" s="425"/>
      <c r="AQR713" s="425"/>
      <c r="AQS713" s="425"/>
      <c r="AQT713" s="425"/>
      <c r="AQU713" s="425"/>
      <c r="AQV713" s="425"/>
      <c r="AQW713" s="425"/>
      <c r="AQX713" s="425"/>
      <c r="AQY713" s="425"/>
      <c r="AQZ713" s="425"/>
      <c r="ARA713" s="425"/>
      <c r="ARB713" s="425"/>
      <c r="ARC713" s="425"/>
      <c r="ARD713" s="425"/>
      <c r="ARE713" s="425"/>
      <c r="ARF713" s="425"/>
      <c r="ARG713" s="425"/>
      <c r="ARH713" s="425"/>
      <c r="ARI713" s="425"/>
      <c r="ARJ713" s="425"/>
      <c r="ARK713" s="425"/>
      <c r="ARL713" s="425"/>
      <c r="ARM713" s="425"/>
      <c r="ARN713" s="425"/>
      <c r="ARO713" s="425"/>
      <c r="ARP713" s="425"/>
      <c r="ARQ713" s="425"/>
      <c r="ARR713" s="425"/>
      <c r="ARS713" s="425"/>
      <c r="ART713" s="425"/>
      <c r="ARU713" s="425"/>
      <c r="ARV713" s="425"/>
      <c r="ARW713" s="425"/>
      <c r="ARX713" s="425"/>
      <c r="ARY713" s="425"/>
      <c r="ARZ713" s="425"/>
      <c r="ASA713" s="425"/>
      <c r="ASB713" s="425"/>
      <c r="ASC713" s="425"/>
      <c r="ASD713" s="425"/>
      <c r="ASE713" s="425"/>
      <c r="ASF713" s="425"/>
      <c r="ASG713" s="425"/>
      <c r="ASH713" s="425"/>
      <c r="ASI713" s="425"/>
      <c r="ASJ713" s="425"/>
      <c r="ASK713" s="425"/>
      <c r="ASL713" s="425"/>
      <c r="ASM713" s="425"/>
      <c r="ASN713" s="425"/>
      <c r="ASO713" s="425"/>
      <c r="ASP713" s="425"/>
      <c r="ASQ713" s="425"/>
      <c r="ASR713" s="425"/>
      <c r="ASS713" s="425"/>
      <c r="AST713" s="425"/>
      <c r="ASU713" s="425"/>
      <c r="ASV713" s="425"/>
      <c r="ASW713" s="425"/>
      <c r="ASX713" s="425"/>
      <c r="ASY713" s="425"/>
      <c r="ASZ713" s="425"/>
      <c r="ATA713" s="425"/>
      <c r="ATB713" s="425"/>
      <c r="ATC713" s="425"/>
      <c r="ATD713" s="425"/>
      <c r="ATE713" s="425"/>
      <c r="ATF713" s="425"/>
      <c r="ATG713" s="425"/>
      <c r="ATH713" s="425"/>
      <c r="ATI713" s="425"/>
      <c r="ATJ713" s="425"/>
      <c r="ATK713" s="425"/>
      <c r="ATL713" s="425"/>
      <c r="ATM713" s="425"/>
      <c r="ATN713" s="425"/>
      <c r="ATO713" s="425"/>
      <c r="ATP713" s="425"/>
      <c r="ATQ713" s="425"/>
      <c r="ATR713" s="425"/>
      <c r="ATS713" s="425"/>
      <c r="ATT713" s="425"/>
      <c r="ATU713" s="425"/>
      <c r="ATV713" s="425"/>
      <c r="ATW713" s="425"/>
      <c r="ATX713" s="425"/>
      <c r="ATY713" s="425"/>
      <c r="ATZ713" s="425"/>
      <c r="AUA713" s="425"/>
      <c r="AUB713" s="425"/>
      <c r="AUC713" s="425"/>
      <c r="AUD713" s="425"/>
      <c r="AUE713" s="425"/>
      <c r="AUF713" s="425"/>
      <c r="AUG713" s="425"/>
      <c r="AUH713" s="425"/>
      <c r="AUI713" s="425"/>
      <c r="AUJ713" s="425"/>
      <c r="AUK713" s="425"/>
      <c r="AUL713" s="425"/>
      <c r="AUM713" s="425"/>
      <c r="AUN713" s="425"/>
      <c r="AUO713" s="425"/>
      <c r="AUP713" s="425"/>
      <c r="AUQ713" s="425"/>
      <c r="AUR713" s="425"/>
      <c r="AUS713" s="425"/>
      <c r="AUT713" s="425"/>
      <c r="AUU713" s="425"/>
      <c r="AUV713" s="425"/>
      <c r="AUW713" s="425"/>
      <c r="AUX713" s="425"/>
      <c r="AUY713" s="425"/>
      <c r="AUZ713" s="425"/>
      <c r="AVA713" s="425"/>
      <c r="AVB713" s="425"/>
      <c r="AVC713" s="425"/>
      <c r="AVD713" s="425"/>
      <c r="AVE713" s="425"/>
      <c r="AVF713" s="425"/>
      <c r="AVG713" s="425"/>
      <c r="AVH713" s="425"/>
      <c r="AVI713" s="425"/>
      <c r="AVJ713" s="425"/>
      <c r="AVK713" s="425"/>
      <c r="AVL713" s="425"/>
      <c r="AVM713" s="425"/>
      <c r="AVN713" s="425"/>
      <c r="AVO713" s="425"/>
      <c r="AVP713" s="425"/>
      <c r="AVQ713" s="425"/>
      <c r="AVR713" s="425"/>
      <c r="AVS713" s="425"/>
      <c r="AVT713" s="425"/>
      <c r="AVU713" s="425"/>
      <c r="AVV713" s="425"/>
      <c r="AVW713" s="425"/>
      <c r="AVX713" s="425"/>
      <c r="AVY713" s="425"/>
      <c r="AVZ713" s="425"/>
      <c r="AWA713" s="425"/>
      <c r="AWB713" s="425"/>
      <c r="AWC713" s="425"/>
      <c r="AWD713" s="425"/>
      <c r="AWE713" s="425"/>
      <c r="AWF713" s="425"/>
      <c r="AWG713" s="425"/>
      <c r="AWH713" s="425"/>
      <c r="AWI713" s="425"/>
      <c r="AWJ713" s="425"/>
      <c r="AWK713" s="425"/>
      <c r="AWL713" s="425"/>
      <c r="AWM713" s="425"/>
      <c r="AWN713" s="425"/>
      <c r="AWO713" s="425"/>
      <c r="AWP713" s="425"/>
      <c r="AWQ713" s="425"/>
      <c r="AWR713" s="425"/>
      <c r="AWS713" s="425"/>
      <c r="AWT713" s="425"/>
      <c r="AWU713" s="425"/>
      <c r="AWV713" s="425"/>
      <c r="AWW713" s="425"/>
      <c r="AWX713" s="425"/>
      <c r="AWY713" s="425"/>
      <c r="AWZ713" s="425"/>
      <c r="AXA713" s="425"/>
      <c r="AXB713" s="425"/>
      <c r="AXC713" s="425"/>
      <c r="AXD713" s="425"/>
      <c r="AXE713" s="425"/>
      <c r="AXF713" s="425"/>
      <c r="AXG713" s="425"/>
      <c r="AXH713" s="425"/>
      <c r="AXI713" s="425"/>
      <c r="AXJ713" s="425"/>
      <c r="AXK713" s="425"/>
      <c r="AXL713" s="425"/>
      <c r="AXM713" s="425"/>
      <c r="AXN713" s="425"/>
      <c r="AXO713" s="425"/>
      <c r="AXP713" s="425"/>
      <c r="AXQ713" s="425"/>
      <c r="AXR713" s="425"/>
      <c r="AXS713" s="425"/>
      <c r="AXT713" s="425"/>
      <c r="AXU713" s="425"/>
      <c r="AXV713" s="425"/>
      <c r="AXW713" s="425"/>
      <c r="AXX713" s="425"/>
      <c r="AXY713" s="425"/>
      <c r="AXZ713" s="425"/>
      <c r="AYA713" s="425"/>
      <c r="AYB713" s="425"/>
      <c r="AYC713" s="425"/>
      <c r="AYD713" s="425"/>
      <c r="AYE713" s="425"/>
      <c r="AYF713" s="425"/>
      <c r="AYG713" s="425"/>
      <c r="AYH713" s="425"/>
      <c r="AYI713" s="425"/>
      <c r="AYJ713" s="425"/>
      <c r="AYK713" s="425"/>
      <c r="AYL713" s="425"/>
      <c r="AYM713" s="425"/>
      <c r="AYN713" s="425"/>
      <c r="AYO713" s="425"/>
      <c r="AYP713" s="425"/>
      <c r="AYQ713" s="425"/>
      <c r="AYR713" s="425"/>
      <c r="AYS713" s="425"/>
      <c r="AYT713" s="425"/>
      <c r="AYU713" s="425"/>
      <c r="AYV713" s="425"/>
      <c r="AYW713" s="425"/>
      <c r="AYX713" s="425"/>
      <c r="AYY713" s="425"/>
      <c r="AYZ713" s="425"/>
      <c r="AZA713" s="425"/>
      <c r="AZB713" s="425"/>
      <c r="AZC713" s="425"/>
      <c r="AZD713" s="425"/>
      <c r="AZE713" s="425"/>
      <c r="AZF713" s="425"/>
      <c r="AZG713" s="425"/>
      <c r="AZH713" s="425"/>
      <c r="AZI713" s="425"/>
      <c r="AZJ713" s="425"/>
      <c r="AZK713" s="425"/>
      <c r="AZL713" s="425"/>
      <c r="AZM713" s="425"/>
      <c r="AZN713" s="425"/>
      <c r="AZO713" s="425"/>
      <c r="AZP713" s="425"/>
      <c r="AZQ713" s="425"/>
      <c r="AZR713" s="425"/>
      <c r="AZS713" s="425"/>
      <c r="AZT713" s="425"/>
      <c r="AZU713" s="425"/>
      <c r="AZV713" s="425"/>
      <c r="AZW713" s="425"/>
      <c r="AZX713" s="425"/>
      <c r="AZY713" s="425"/>
      <c r="AZZ713" s="425"/>
      <c r="BAA713" s="425"/>
      <c r="BAB713" s="425"/>
      <c r="BAC713" s="425"/>
      <c r="BAD713" s="425"/>
      <c r="BAE713" s="425"/>
      <c r="BAF713" s="425"/>
      <c r="BAG713" s="425"/>
      <c r="BAH713" s="425"/>
      <c r="BAI713" s="425"/>
      <c r="BAJ713" s="425"/>
      <c r="BAK713" s="425"/>
      <c r="BAL713" s="425"/>
      <c r="BAM713" s="425"/>
      <c r="BAN713" s="425"/>
      <c r="BAO713" s="425"/>
      <c r="BAP713" s="425"/>
      <c r="BAQ713" s="425"/>
      <c r="BAR713" s="425"/>
      <c r="BAS713" s="425"/>
      <c r="BAT713" s="425"/>
      <c r="BAU713" s="425"/>
      <c r="BAV713" s="425"/>
      <c r="BAW713" s="425"/>
      <c r="BAX713" s="425"/>
      <c r="BAY713" s="425"/>
      <c r="BAZ713" s="425"/>
      <c r="BBA713" s="425"/>
      <c r="BBB713" s="425"/>
      <c r="BBC713" s="425"/>
      <c r="BBD713" s="425"/>
      <c r="BBE713" s="425"/>
      <c r="BBF713" s="425"/>
      <c r="BBG713" s="425"/>
      <c r="BBH713" s="425"/>
      <c r="BBI713" s="425"/>
      <c r="BBJ713" s="425"/>
      <c r="BBK713" s="425"/>
      <c r="BBL713" s="425"/>
      <c r="BBM713" s="425"/>
      <c r="BBN713" s="425"/>
      <c r="BBO713" s="425"/>
      <c r="BBP713" s="425"/>
      <c r="BBQ713" s="425"/>
      <c r="BBR713" s="425"/>
      <c r="BBS713" s="425"/>
      <c r="BBT713" s="425"/>
      <c r="BBU713" s="425"/>
      <c r="BBV713" s="425"/>
      <c r="BBW713" s="425"/>
      <c r="BBX713" s="425"/>
      <c r="BBY713" s="425"/>
      <c r="BBZ713" s="425"/>
      <c r="BCA713" s="425"/>
      <c r="BCB713" s="425"/>
      <c r="BCC713" s="425"/>
      <c r="BCD713" s="425"/>
      <c r="BCE713" s="425"/>
      <c r="BCF713" s="425"/>
      <c r="BCG713" s="425"/>
      <c r="BCH713" s="425"/>
      <c r="BCI713" s="425"/>
      <c r="BCJ713" s="425"/>
      <c r="BCK713" s="425"/>
      <c r="BCL713" s="425"/>
      <c r="BCM713" s="425"/>
      <c r="BCN713" s="425"/>
      <c r="BCO713" s="425"/>
      <c r="BCP713" s="425"/>
      <c r="BCQ713" s="425"/>
      <c r="BCR713" s="425"/>
      <c r="BCS713" s="425"/>
      <c r="BCT713" s="425"/>
      <c r="BCU713" s="425"/>
      <c r="BCV713" s="425"/>
      <c r="BCW713" s="425"/>
      <c r="BCX713" s="425"/>
      <c r="BCY713" s="425"/>
      <c r="BCZ713" s="425"/>
      <c r="BDA713" s="425"/>
      <c r="BDB713" s="425"/>
      <c r="BDC713" s="425"/>
      <c r="BDD713" s="425"/>
      <c r="BDE713" s="425"/>
      <c r="BDF713" s="425"/>
      <c r="BDG713" s="425"/>
      <c r="BDH713" s="425"/>
      <c r="BDI713" s="425"/>
      <c r="BDJ713" s="425"/>
      <c r="BDK713" s="425"/>
      <c r="BDL713" s="425"/>
      <c r="BDM713" s="425"/>
      <c r="BDN713" s="425"/>
      <c r="BDO713" s="425"/>
      <c r="BDP713" s="425"/>
      <c r="BDQ713" s="425"/>
      <c r="BDR713" s="425"/>
      <c r="BDS713" s="425"/>
      <c r="BDT713" s="425"/>
      <c r="BDU713" s="425"/>
      <c r="BDV713" s="425"/>
      <c r="BDW713" s="425"/>
      <c r="BDX713" s="425"/>
      <c r="BDY713" s="425"/>
      <c r="BDZ713" s="425"/>
      <c r="BEA713" s="425"/>
      <c r="BEB713" s="425"/>
      <c r="BEC713" s="425"/>
      <c r="BED713" s="425"/>
      <c r="BEE713" s="425"/>
      <c r="BEF713" s="425"/>
      <c r="BEG713" s="425"/>
      <c r="BEH713" s="425"/>
      <c r="BEI713" s="425"/>
      <c r="BEJ713" s="425"/>
      <c r="BEK713" s="425"/>
      <c r="BEL713" s="425"/>
      <c r="BEM713" s="425"/>
      <c r="BEN713" s="425"/>
      <c r="BEO713" s="425"/>
      <c r="BEP713" s="425"/>
      <c r="BEQ713" s="425"/>
      <c r="BER713" s="425"/>
      <c r="BES713" s="425"/>
      <c r="BET713" s="425"/>
      <c r="BEU713" s="425"/>
      <c r="BEV713" s="425"/>
      <c r="BEW713" s="425"/>
      <c r="BEX713" s="425"/>
      <c r="BEY713" s="425"/>
      <c r="BEZ713" s="425"/>
      <c r="BFA713" s="425"/>
      <c r="BFB713" s="425"/>
      <c r="BFC713" s="425"/>
      <c r="BFD713" s="425"/>
      <c r="BFE713" s="425"/>
      <c r="BFF713" s="425"/>
      <c r="BFG713" s="425"/>
      <c r="BFH713" s="425"/>
      <c r="BFI713" s="425"/>
      <c r="BFJ713" s="425"/>
      <c r="BFK713" s="425"/>
      <c r="BFL713" s="425"/>
      <c r="BFM713" s="425"/>
      <c r="BFN713" s="425"/>
      <c r="BFO713" s="425"/>
      <c r="BFP713" s="425"/>
      <c r="BFQ713" s="425"/>
      <c r="BFR713" s="425"/>
      <c r="BFS713" s="425"/>
      <c r="BFT713" s="425"/>
      <c r="BFU713" s="425"/>
      <c r="BFV713" s="425"/>
      <c r="BFW713" s="425"/>
      <c r="BFX713" s="425"/>
      <c r="BFY713" s="425"/>
      <c r="BFZ713" s="425"/>
      <c r="BGA713" s="425"/>
      <c r="BGB713" s="425"/>
      <c r="BGC713" s="425"/>
      <c r="BGD713" s="425"/>
      <c r="BGE713" s="425"/>
      <c r="BGF713" s="425"/>
      <c r="BGG713" s="425"/>
      <c r="BGH713" s="425"/>
      <c r="BGI713" s="425"/>
      <c r="BGJ713" s="425"/>
      <c r="BGK713" s="425"/>
      <c r="BGL713" s="425"/>
      <c r="BGM713" s="425"/>
      <c r="BGN713" s="425"/>
      <c r="BGO713" s="425"/>
      <c r="BGP713" s="425"/>
      <c r="BGQ713" s="425"/>
      <c r="BGR713" s="425"/>
      <c r="BGS713" s="425"/>
      <c r="BGT713" s="425"/>
      <c r="BGU713" s="425"/>
      <c r="BGV713" s="425"/>
      <c r="BGW713" s="425"/>
      <c r="BGX713" s="425"/>
      <c r="BGY713" s="425"/>
      <c r="BGZ713" s="425"/>
      <c r="BHA713" s="425"/>
      <c r="BHB713" s="425"/>
      <c r="BHC713" s="425"/>
      <c r="BHD713" s="425"/>
      <c r="BHE713" s="425"/>
      <c r="BHF713" s="425"/>
      <c r="BHG713" s="425"/>
      <c r="BHH713" s="425"/>
      <c r="BHI713" s="425"/>
      <c r="BHJ713" s="425"/>
      <c r="BHK713" s="425"/>
      <c r="BHL713" s="425"/>
      <c r="BHM713" s="425"/>
      <c r="BHN713" s="425"/>
      <c r="BHO713" s="425"/>
      <c r="BHP713" s="425"/>
      <c r="BHQ713" s="425"/>
      <c r="BHR713" s="425"/>
      <c r="BHS713" s="425"/>
      <c r="BHT713" s="425"/>
      <c r="BHU713" s="425"/>
      <c r="BHV713" s="425"/>
      <c r="BHW713" s="425"/>
      <c r="BHX713" s="425"/>
      <c r="BHY713" s="425"/>
      <c r="BHZ713" s="425"/>
      <c r="BIA713" s="425"/>
      <c r="BIB713" s="425"/>
      <c r="BIC713" s="425"/>
      <c r="BID713" s="425"/>
      <c r="BIE713" s="425"/>
      <c r="BIF713" s="425"/>
      <c r="BIG713" s="425"/>
      <c r="BIH713" s="425"/>
      <c r="BII713" s="425"/>
      <c r="BIJ713" s="425"/>
      <c r="BIK713" s="425"/>
      <c r="BIL713" s="425"/>
      <c r="BIM713" s="425"/>
      <c r="BIN713" s="425"/>
      <c r="BIO713" s="425"/>
      <c r="BIP713" s="425"/>
      <c r="BIQ713" s="425"/>
      <c r="BIR713" s="425"/>
      <c r="BIS713" s="425"/>
      <c r="BIT713" s="425"/>
      <c r="BIU713" s="425"/>
      <c r="BIV713" s="425"/>
      <c r="BIW713" s="425"/>
      <c r="BIX713" s="425"/>
      <c r="BIY713" s="425"/>
      <c r="BIZ713" s="425"/>
      <c r="BJA713" s="425"/>
      <c r="BJB713" s="425"/>
      <c r="BJC713" s="425"/>
      <c r="BJD713" s="425"/>
      <c r="BJE713" s="425"/>
      <c r="BJF713" s="425"/>
      <c r="BJG713" s="425"/>
      <c r="BJH713" s="425"/>
      <c r="BJI713" s="425"/>
      <c r="BJJ713" s="425"/>
      <c r="BJK713" s="425"/>
      <c r="BJL713" s="425"/>
      <c r="BJM713" s="425"/>
      <c r="BJN713" s="425"/>
      <c r="BJO713" s="425"/>
      <c r="BJP713" s="425"/>
      <c r="BJQ713" s="425"/>
      <c r="BJR713" s="425"/>
      <c r="BJS713" s="425"/>
      <c r="BJT713" s="425"/>
      <c r="BJU713" s="425"/>
      <c r="BJV713" s="425"/>
      <c r="BJW713" s="425"/>
      <c r="BJX713" s="425"/>
      <c r="BJY713" s="425"/>
      <c r="BJZ713" s="425"/>
      <c r="BKA713" s="425"/>
      <c r="BKB713" s="425"/>
      <c r="BKC713" s="425"/>
      <c r="BKD713" s="425"/>
      <c r="BKE713" s="425"/>
      <c r="BKF713" s="425"/>
      <c r="BKG713" s="425"/>
      <c r="BKH713" s="425"/>
      <c r="BKI713" s="425"/>
      <c r="BKJ713" s="425"/>
      <c r="BKK713" s="425"/>
      <c r="BKL713" s="425"/>
      <c r="BKM713" s="425"/>
      <c r="BKN713" s="425"/>
      <c r="BKO713" s="425"/>
      <c r="BKP713" s="425"/>
      <c r="BKQ713" s="425"/>
      <c r="BKR713" s="425"/>
      <c r="BKS713" s="425"/>
      <c r="BKT713" s="425"/>
      <c r="BKU713" s="425"/>
      <c r="BKV713" s="425"/>
      <c r="BKW713" s="425"/>
      <c r="BKX713" s="425"/>
      <c r="BKY713" s="425"/>
      <c r="BKZ713" s="425"/>
      <c r="BLA713" s="425"/>
      <c r="BLB713" s="425"/>
      <c r="BLC713" s="425"/>
      <c r="BLD713" s="425"/>
      <c r="BLE713" s="425"/>
      <c r="BLF713" s="425"/>
      <c r="BLG713" s="425"/>
      <c r="BLH713" s="425"/>
      <c r="BLI713" s="425"/>
      <c r="BLJ713" s="425"/>
      <c r="BLK713" s="425"/>
      <c r="BLL713" s="425"/>
      <c r="BLM713" s="425"/>
      <c r="BLN713" s="425"/>
      <c r="BLO713" s="425"/>
      <c r="BLP713" s="425"/>
      <c r="BLQ713" s="425"/>
      <c r="BLR713" s="425"/>
      <c r="BLS713" s="425"/>
      <c r="BLT713" s="425"/>
      <c r="BLU713" s="425"/>
      <c r="BLV713" s="425"/>
      <c r="BLW713" s="425"/>
      <c r="BLX713" s="425"/>
      <c r="BLY713" s="425"/>
      <c r="BLZ713" s="425"/>
      <c r="BMA713" s="425"/>
      <c r="BMB713" s="425"/>
      <c r="BMC713" s="425"/>
      <c r="BMD713" s="425"/>
      <c r="BME713" s="425"/>
      <c r="BMF713" s="425"/>
      <c r="BMG713" s="425"/>
      <c r="BMH713" s="425"/>
      <c r="BMI713" s="425"/>
      <c r="BMJ713" s="425"/>
      <c r="BMK713" s="425"/>
      <c r="BML713" s="425"/>
      <c r="BMM713" s="425"/>
      <c r="BMN713" s="425"/>
      <c r="BMO713" s="425"/>
      <c r="BMP713" s="425"/>
      <c r="BMQ713" s="425"/>
      <c r="BMR713" s="425"/>
      <c r="BMS713" s="425"/>
      <c r="BMT713" s="425"/>
      <c r="BMU713" s="425"/>
      <c r="BMV713" s="425"/>
      <c r="BMW713" s="425"/>
      <c r="BMX713" s="425"/>
      <c r="BMY713" s="425"/>
      <c r="BMZ713" s="425"/>
      <c r="BNA713" s="425"/>
      <c r="BNB713" s="425"/>
      <c r="BNC713" s="425"/>
      <c r="BND713" s="425"/>
      <c r="BNE713" s="425"/>
      <c r="BNF713" s="425"/>
      <c r="BNG713" s="425"/>
      <c r="BNH713" s="425"/>
      <c r="BNI713" s="425"/>
      <c r="BNJ713" s="425"/>
      <c r="BNK713" s="425"/>
      <c r="BNL713" s="425"/>
      <c r="BNM713" s="425"/>
      <c r="BNN713" s="425"/>
      <c r="BNO713" s="425"/>
      <c r="BNP713" s="425"/>
      <c r="BNQ713" s="425"/>
      <c r="BNR713" s="425"/>
      <c r="BNS713" s="425"/>
      <c r="BNT713" s="425"/>
      <c r="BNU713" s="425"/>
      <c r="BNV713" s="425"/>
      <c r="BNW713" s="425"/>
      <c r="BNX713" s="425"/>
      <c r="BNY713" s="425"/>
      <c r="BNZ713" s="425"/>
      <c r="BOA713" s="425"/>
      <c r="BOB713" s="425"/>
      <c r="BOC713" s="425"/>
      <c r="BOD713" s="425"/>
      <c r="BOE713" s="425"/>
      <c r="BOF713" s="425"/>
      <c r="BOG713" s="425"/>
      <c r="BOH713" s="425"/>
      <c r="BOI713" s="425"/>
      <c r="BOJ713" s="425"/>
      <c r="BOK713" s="425"/>
      <c r="BOL713" s="425"/>
      <c r="BOM713" s="425"/>
      <c r="BON713" s="425"/>
      <c r="BOO713" s="425"/>
      <c r="BOP713" s="425"/>
      <c r="BOQ713" s="425"/>
      <c r="BOR713" s="425"/>
      <c r="BOS713" s="425"/>
      <c r="BOT713" s="425"/>
      <c r="BOU713" s="425"/>
      <c r="BOV713" s="425"/>
      <c r="BOW713" s="425"/>
      <c r="BOX713" s="425"/>
      <c r="BOY713" s="425"/>
      <c r="BOZ713" s="425"/>
      <c r="BPA713" s="425"/>
      <c r="BPB713" s="425"/>
      <c r="BPC713" s="425"/>
      <c r="BPD713" s="425"/>
      <c r="BPE713" s="425"/>
      <c r="BPF713" s="425"/>
      <c r="BPG713" s="425"/>
      <c r="BPH713" s="425"/>
      <c r="BPI713" s="425"/>
      <c r="BPJ713" s="425"/>
      <c r="BPK713" s="425"/>
      <c r="BPL713" s="425"/>
      <c r="BPM713" s="425"/>
      <c r="BPN713" s="425"/>
      <c r="BPO713" s="425"/>
      <c r="BPP713" s="425"/>
      <c r="BPQ713" s="425"/>
      <c r="BPR713" s="425"/>
      <c r="BPS713" s="425"/>
      <c r="BPT713" s="425"/>
      <c r="BPU713" s="425"/>
      <c r="BPV713" s="425"/>
      <c r="BPW713" s="425"/>
      <c r="BPX713" s="425"/>
      <c r="BPY713" s="425"/>
      <c r="BPZ713" s="425"/>
      <c r="BQA713" s="425"/>
      <c r="BQB713" s="425"/>
      <c r="BQC713" s="425"/>
      <c r="BQD713" s="425"/>
      <c r="BQE713" s="425"/>
      <c r="BQF713" s="425"/>
      <c r="BQG713" s="425"/>
      <c r="BQH713" s="425"/>
      <c r="BQI713" s="425"/>
      <c r="BQJ713" s="425"/>
      <c r="BQK713" s="425"/>
      <c r="BQL713" s="425"/>
      <c r="BQM713" s="425"/>
      <c r="BQN713" s="425"/>
      <c r="BQO713" s="425"/>
      <c r="BQP713" s="425"/>
      <c r="BQQ713" s="425"/>
      <c r="BQR713" s="425"/>
      <c r="BQS713" s="425"/>
      <c r="BQT713" s="425"/>
      <c r="BQU713" s="425"/>
      <c r="BQV713" s="425"/>
      <c r="BQW713" s="425"/>
      <c r="BQX713" s="425"/>
      <c r="BQY713" s="425"/>
      <c r="BQZ713" s="425"/>
      <c r="BRA713" s="425"/>
      <c r="BRB713" s="425"/>
      <c r="BRC713" s="425"/>
      <c r="BRD713" s="425"/>
      <c r="BRE713" s="425"/>
      <c r="BRF713" s="425"/>
      <c r="BRG713" s="425"/>
      <c r="BRH713" s="425"/>
      <c r="BRI713" s="425"/>
      <c r="BRJ713" s="425"/>
      <c r="BRK713" s="425"/>
      <c r="BRL713" s="425"/>
      <c r="BRM713" s="425"/>
      <c r="BRN713" s="425"/>
      <c r="BRO713" s="425"/>
      <c r="BRP713" s="425"/>
      <c r="BRQ713" s="425"/>
      <c r="BRR713" s="425"/>
      <c r="BRS713" s="425"/>
      <c r="BRT713" s="425"/>
      <c r="BRU713" s="425"/>
      <c r="BRV713" s="425"/>
      <c r="BRW713" s="425"/>
      <c r="BRX713" s="425"/>
      <c r="BRY713" s="425"/>
      <c r="BRZ713" s="425"/>
      <c r="BSA713" s="425"/>
      <c r="BSB713" s="425"/>
      <c r="BSC713" s="425"/>
      <c r="BSD713" s="425"/>
      <c r="BSE713" s="425"/>
      <c r="BSF713" s="425"/>
      <c r="BSG713" s="425"/>
      <c r="BSH713" s="425"/>
      <c r="BSI713" s="425"/>
      <c r="BSJ713" s="425"/>
      <c r="BSK713" s="425"/>
      <c r="BSL713" s="425"/>
      <c r="BSM713" s="425"/>
      <c r="BSN713" s="425"/>
      <c r="BSO713" s="425"/>
      <c r="BSP713" s="425"/>
      <c r="BSQ713" s="425"/>
      <c r="BSR713" s="425"/>
      <c r="BSS713" s="425"/>
      <c r="BST713" s="425"/>
      <c r="BSU713" s="425"/>
      <c r="BSV713" s="425"/>
      <c r="BSW713" s="425"/>
      <c r="BSX713" s="425"/>
      <c r="BSY713" s="425"/>
      <c r="BSZ713" s="425"/>
      <c r="BTA713" s="425"/>
      <c r="BTB713" s="425"/>
      <c r="BTC713" s="425"/>
      <c r="BTD713" s="425"/>
      <c r="BTE713" s="425"/>
      <c r="BTF713" s="425"/>
      <c r="BTG713" s="425"/>
      <c r="BTH713" s="425"/>
      <c r="BTI713" s="425"/>
      <c r="BTJ713" s="425"/>
      <c r="BTK713" s="425"/>
      <c r="BTL713" s="425"/>
      <c r="BTM713" s="425"/>
      <c r="BTN713" s="425"/>
      <c r="BTO713" s="425"/>
      <c r="BTP713" s="425"/>
      <c r="BTQ713" s="425"/>
      <c r="BTR713" s="425"/>
      <c r="BTS713" s="425"/>
      <c r="BTT713" s="425"/>
      <c r="BTU713" s="425"/>
      <c r="BTV713" s="425"/>
      <c r="BTW713" s="425"/>
      <c r="BTX713" s="425"/>
      <c r="BTY713" s="425"/>
      <c r="BTZ713" s="425"/>
      <c r="BUA713" s="425"/>
      <c r="BUB713" s="425"/>
      <c r="BUC713" s="425"/>
      <c r="BUD713" s="425"/>
      <c r="BUE713" s="425"/>
      <c r="BUF713" s="425"/>
      <c r="BUG713" s="425"/>
      <c r="BUH713" s="425"/>
      <c r="BUI713" s="425"/>
      <c r="BUJ713" s="425"/>
      <c r="BUK713" s="425"/>
      <c r="BUL713" s="425"/>
      <c r="BUM713" s="425"/>
      <c r="BUN713" s="425"/>
      <c r="BUO713" s="425"/>
      <c r="BUP713" s="425"/>
      <c r="BUQ713" s="425"/>
      <c r="BUR713" s="425"/>
      <c r="BUS713" s="425"/>
      <c r="BUT713" s="425"/>
      <c r="BUU713" s="425"/>
      <c r="BUV713" s="425"/>
      <c r="BUW713" s="425"/>
      <c r="BUX713" s="425"/>
      <c r="BUY713" s="425"/>
      <c r="BUZ713" s="425"/>
      <c r="BVA713" s="425"/>
      <c r="BVB713" s="425"/>
      <c r="BVC713" s="425"/>
      <c r="BVD713" s="425"/>
      <c r="BVE713" s="425"/>
      <c r="BVF713" s="425"/>
      <c r="BVG713" s="425"/>
      <c r="BVH713" s="425"/>
      <c r="BVI713" s="425"/>
      <c r="BVJ713" s="425"/>
      <c r="BVK713" s="425"/>
      <c r="BVL713" s="425"/>
      <c r="BVM713" s="425"/>
      <c r="BVN713" s="425"/>
      <c r="BVO713" s="425"/>
      <c r="BVP713" s="425"/>
      <c r="BVQ713" s="425"/>
      <c r="BVR713" s="425"/>
      <c r="BVS713" s="425"/>
      <c r="BVT713" s="425"/>
      <c r="BVU713" s="425"/>
      <c r="BVV713" s="425"/>
      <c r="BVW713" s="425"/>
      <c r="BVX713" s="425"/>
      <c r="BVY713" s="425"/>
      <c r="BVZ713" s="425"/>
      <c r="BWA713" s="425"/>
      <c r="BWB713" s="425"/>
      <c r="BWC713" s="425"/>
      <c r="BWD713" s="425"/>
      <c r="BWE713" s="425"/>
      <c r="BWF713" s="425"/>
      <c r="BWG713" s="425"/>
      <c r="BWH713" s="425"/>
      <c r="BWI713" s="425"/>
      <c r="BWJ713" s="425"/>
      <c r="BWK713" s="425"/>
      <c r="BWL713" s="425"/>
      <c r="BWM713" s="425"/>
      <c r="BWN713" s="425"/>
      <c r="BWO713" s="425"/>
      <c r="BWP713" s="425"/>
      <c r="BWQ713" s="425"/>
      <c r="BWR713" s="425"/>
      <c r="BWS713" s="425"/>
      <c r="BWT713" s="425"/>
      <c r="BWU713" s="425"/>
      <c r="BWV713" s="425"/>
      <c r="BWW713" s="425"/>
      <c r="BWX713" s="425"/>
      <c r="BWY713" s="425"/>
      <c r="BWZ713" s="425"/>
      <c r="BXA713" s="425"/>
      <c r="BXB713" s="425"/>
      <c r="BXC713" s="425"/>
      <c r="BXD713" s="425"/>
      <c r="BXE713" s="425"/>
      <c r="BXF713" s="425"/>
      <c r="BXG713" s="425"/>
      <c r="BXH713" s="425"/>
      <c r="BXI713" s="425"/>
      <c r="BXJ713" s="425"/>
      <c r="BXK713" s="425"/>
      <c r="BXL713" s="425"/>
      <c r="BXM713" s="425"/>
      <c r="BXN713" s="425"/>
      <c r="BXO713" s="425"/>
      <c r="BXP713" s="425"/>
      <c r="BXQ713" s="425"/>
      <c r="BXR713" s="425"/>
      <c r="BXS713" s="425"/>
      <c r="BXT713" s="425"/>
      <c r="BXU713" s="425"/>
      <c r="BXV713" s="425"/>
      <c r="BXW713" s="425"/>
      <c r="BXX713" s="425"/>
      <c r="BXY713" s="425"/>
      <c r="BXZ713" s="425"/>
      <c r="BYA713" s="425"/>
      <c r="BYB713" s="425"/>
      <c r="BYC713" s="425"/>
      <c r="BYD713" s="425"/>
      <c r="BYE713" s="425"/>
      <c r="BYF713" s="425"/>
      <c r="BYG713" s="425"/>
      <c r="BYH713" s="425"/>
      <c r="BYI713" s="425"/>
      <c r="BYJ713" s="425"/>
      <c r="BYK713" s="425"/>
      <c r="BYL713" s="425"/>
      <c r="BYM713" s="425"/>
      <c r="BYN713" s="425"/>
      <c r="BYO713" s="425"/>
      <c r="BYP713" s="425"/>
      <c r="BYQ713" s="425"/>
      <c r="BYR713" s="425"/>
      <c r="BYS713" s="425"/>
      <c r="BYT713" s="425"/>
      <c r="BYU713" s="425"/>
      <c r="BYV713" s="425"/>
      <c r="BYW713" s="425"/>
      <c r="BYX713" s="425"/>
      <c r="BYY713" s="425"/>
      <c r="BYZ713" s="425"/>
      <c r="BZA713" s="425"/>
      <c r="BZB713" s="425"/>
      <c r="BZC713" s="425"/>
      <c r="BZD713" s="425"/>
      <c r="BZE713" s="425"/>
      <c r="BZF713" s="425"/>
      <c r="BZG713" s="425"/>
      <c r="BZH713" s="425"/>
      <c r="BZI713" s="425"/>
      <c r="BZJ713" s="425"/>
      <c r="BZK713" s="425"/>
      <c r="BZL713" s="425"/>
      <c r="BZM713" s="425"/>
      <c r="BZN713" s="425"/>
      <c r="BZO713" s="425"/>
      <c r="BZP713" s="425"/>
      <c r="BZQ713" s="425"/>
      <c r="BZR713" s="425"/>
      <c r="BZS713" s="425"/>
      <c r="BZT713" s="425"/>
      <c r="BZU713" s="425"/>
      <c r="BZV713" s="425"/>
      <c r="BZW713" s="425"/>
      <c r="BZX713" s="425"/>
      <c r="BZY713" s="425"/>
      <c r="BZZ713" s="425"/>
      <c r="CAA713" s="425"/>
      <c r="CAB713" s="425"/>
      <c r="CAC713" s="425"/>
      <c r="CAD713" s="425"/>
      <c r="CAE713" s="425"/>
      <c r="CAF713" s="425"/>
      <c r="CAG713" s="425"/>
      <c r="CAH713" s="425"/>
      <c r="CAI713" s="425"/>
      <c r="CAJ713" s="425"/>
      <c r="CAK713" s="425"/>
      <c r="CAL713" s="425"/>
      <c r="CAM713" s="425"/>
      <c r="CAN713" s="425"/>
      <c r="CAO713" s="425"/>
      <c r="CAP713" s="425"/>
      <c r="CAQ713" s="425"/>
      <c r="CAR713" s="425"/>
      <c r="CAS713" s="425"/>
      <c r="CAT713" s="425"/>
      <c r="CAU713" s="425"/>
      <c r="CAV713" s="425"/>
      <c r="CAW713" s="425"/>
      <c r="CAX713" s="425"/>
      <c r="CAY713" s="425"/>
      <c r="CAZ713" s="425"/>
      <c r="CBA713" s="425"/>
      <c r="CBB713" s="425"/>
      <c r="CBC713" s="425"/>
      <c r="CBD713" s="425"/>
      <c r="CBE713" s="425"/>
      <c r="CBF713" s="425"/>
      <c r="CBG713" s="425"/>
      <c r="CBH713" s="425"/>
      <c r="CBI713" s="425"/>
      <c r="CBJ713" s="425"/>
      <c r="CBK713" s="425"/>
      <c r="CBL713" s="425"/>
      <c r="CBM713" s="425"/>
      <c r="CBN713" s="425"/>
      <c r="CBO713" s="425"/>
      <c r="CBP713" s="425"/>
      <c r="CBQ713" s="425"/>
      <c r="CBR713" s="425"/>
      <c r="CBS713" s="425"/>
      <c r="CBT713" s="425"/>
      <c r="CBU713" s="425"/>
      <c r="CBV713" s="425"/>
      <c r="CBW713" s="425"/>
      <c r="CBX713" s="425"/>
      <c r="CBY713" s="425"/>
      <c r="CBZ713" s="425"/>
      <c r="CCA713" s="425"/>
      <c r="CCB713" s="425"/>
      <c r="CCC713" s="425"/>
      <c r="CCD713" s="425"/>
      <c r="CCE713" s="425"/>
      <c r="CCF713" s="425"/>
      <c r="CCG713" s="425"/>
      <c r="CCH713" s="425"/>
      <c r="CCI713" s="425"/>
      <c r="CCJ713" s="425"/>
      <c r="CCK713" s="425"/>
      <c r="CCL713" s="425"/>
      <c r="CCM713" s="425"/>
      <c r="CCN713" s="425"/>
      <c r="CCO713" s="425"/>
      <c r="CCP713" s="425"/>
      <c r="CCQ713" s="425"/>
      <c r="CCR713" s="425"/>
      <c r="CCS713" s="425"/>
      <c r="CCT713" s="425"/>
      <c r="CCU713" s="425"/>
      <c r="CCV713" s="425"/>
      <c r="CCW713" s="425"/>
      <c r="CCX713" s="425"/>
      <c r="CCY713" s="425"/>
      <c r="CCZ713" s="425"/>
      <c r="CDA713" s="425"/>
      <c r="CDB713" s="425"/>
      <c r="CDC713" s="425"/>
      <c r="CDD713" s="425"/>
      <c r="CDE713" s="425"/>
      <c r="CDF713" s="425"/>
      <c r="CDG713" s="425"/>
      <c r="CDH713" s="425"/>
      <c r="CDI713" s="425"/>
      <c r="CDJ713" s="425"/>
      <c r="CDK713" s="425"/>
      <c r="CDL713" s="425"/>
      <c r="CDM713" s="425"/>
      <c r="CDN713" s="425"/>
      <c r="CDO713" s="425"/>
      <c r="CDP713" s="425"/>
      <c r="CDQ713" s="425"/>
      <c r="CDR713" s="425"/>
      <c r="CDS713" s="425"/>
      <c r="CDT713" s="425"/>
      <c r="CDU713" s="425"/>
      <c r="CDV713" s="425"/>
      <c r="CDW713" s="425"/>
      <c r="CDX713" s="425"/>
      <c r="CDY713" s="425"/>
      <c r="CDZ713" s="425"/>
      <c r="CEA713" s="425"/>
      <c r="CEB713" s="425"/>
      <c r="CEC713" s="425"/>
      <c r="CED713" s="425"/>
      <c r="CEE713" s="425"/>
      <c r="CEF713" s="425"/>
      <c r="CEG713" s="425"/>
      <c r="CEH713" s="425"/>
      <c r="CEI713" s="425"/>
      <c r="CEJ713" s="425"/>
      <c r="CEK713" s="425"/>
      <c r="CEL713" s="425"/>
      <c r="CEM713" s="425"/>
      <c r="CEN713" s="425"/>
      <c r="CEO713" s="425"/>
      <c r="CEP713" s="425"/>
      <c r="CEQ713" s="425"/>
      <c r="CER713" s="425"/>
      <c r="CES713" s="425"/>
      <c r="CET713" s="425"/>
      <c r="CEU713" s="425"/>
      <c r="CEV713" s="425"/>
      <c r="CEW713" s="425"/>
      <c r="CEX713" s="425"/>
      <c r="CEY713" s="425"/>
      <c r="CEZ713" s="425"/>
      <c r="CFA713" s="425"/>
      <c r="CFB713" s="425"/>
      <c r="CFC713" s="425"/>
      <c r="CFD713" s="425"/>
      <c r="CFE713" s="425"/>
      <c r="CFF713" s="425"/>
      <c r="CFG713" s="425"/>
      <c r="CFH713" s="425"/>
      <c r="CFI713" s="425"/>
      <c r="CFJ713" s="425"/>
      <c r="CFK713" s="425"/>
      <c r="CFL713" s="425"/>
      <c r="CFM713" s="425"/>
      <c r="CFN713" s="425"/>
      <c r="CFO713" s="425"/>
      <c r="CFP713" s="425"/>
      <c r="CFQ713" s="425"/>
      <c r="CFR713" s="425"/>
      <c r="CFS713" s="425"/>
      <c r="CFT713" s="425"/>
      <c r="CFU713" s="425"/>
      <c r="CFV713" s="425"/>
      <c r="CFW713" s="425"/>
      <c r="CFX713" s="425"/>
      <c r="CFY713" s="425"/>
      <c r="CFZ713" s="425"/>
      <c r="CGA713" s="425"/>
      <c r="CGB713" s="425"/>
      <c r="CGC713" s="425"/>
      <c r="CGD713" s="425"/>
      <c r="CGE713" s="425"/>
      <c r="CGF713" s="425"/>
      <c r="CGG713" s="425"/>
      <c r="CGH713" s="425"/>
      <c r="CGI713" s="425"/>
      <c r="CGJ713" s="425"/>
      <c r="CGK713" s="425"/>
      <c r="CGL713" s="425"/>
      <c r="CGM713" s="425"/>
      <c r="CGN713" s="425"/>
      <c r="CGO713" s="425"/>
      <c r="CGP713" s="425"/>
      <c r="CGQ713" s="425"/>
      <c r="CGR713" s="425"/>
      <c r="CGS713" s="425"/>
      <c r="CGT713" s="425"/>
      <c r="CGU713" s="425"/>
      <c r="CGV713" s="425"/>
      <c r="CGW713" s="425"/>
      <c r="CGX713" s="425"/>
      <c r="CGY713" s="425"/>
      <c r="CGZ713" s="425"/>
      <c r="CHA713" s="425"/>
      <c r="CHB713" s="425"/>
      <c r="CHC713" s="425"/>
      <c r="CHD713" s="425"/>
      <c r="CHE713" s="425"/>
      <c r="CHF713" s="425"/>
      <c r="CHG713" s="425"/>
      <c r="CHH713" s="425"/>
      <c r="CHI713" s="425"/>
      <c r="CHJ713" s="425"/>
      <c r="CHK713" s="425"/>
      <c r="CHL713" s="425"/>
      <c r="CHM713" s="425"/>
      <c r="CHN713" s="425"/>
      <c r="CHO713" s="425"/>
      <c r="CHP713" s="425"/>
      <c r="CHQ713" s="425"/>
      <c r="CHR713" s="425"/>
      <c r="CHS713" s="425"/>
      <c r="CHT713" s="425"/>
      <c r="CHU713" s="425"/>
      <c r="CHV713" s="425"/>
      <c r="CHW713" s="425"/>
      <c r="CHX713" s="425"/>
      <c r="CHY713" s="425"/>
      <c r="CHZ713" s="425"/>
      <c r="CIA713" s="425"/>
      <c r="CIB713" s="425"/>
      <c r="CIC713" s="425"/>
      <c r="CID713" s="425"/>
      <c r="CIE713" s="425"/>
      <c r="CIF713" s="425"/>
      <c r="CIG713" s="425"/>
      <c r="CIH713" s="425"/>
      <c r="CII713" s="425"/>
      <c r="CIJ713" s="425"/>
      <c r="CIK713" s="425"/>
      <c r="CIL713" s="425"/>
      <c r="CIM713" s="425"/>
      <c r="CIN713" s="425"/>
      <c r="CIO713" s="425"/>
      <c r="CIP713" s="425"/>
      <c r="CIQ713" s="425"/>
      <c r="CIR713" s="425"/>
      <c r="CIS713" s="425"/>
      <c r="CIT713" s="425"/>
      <c r="CIU713" s="425"/>
      <c r="CIV713" s="425"/>
      <c r="CIW713" s="425"/>
      <c r="CIX713" s="425"/>
      <c r="CIY713" s="425"/>
      <c r="CIZ713" s="425"/>
      <c r="CJA713" s="425"/>
      <c r="CJB713" s="425"/>
      <c r="CJC713" s="425"/>
      <c r="CJD713" s="425"/>
      <c r="CJE713" s="425"/>
      <c r="CJF713" s="425"/>
      <c r="CJG713" s="425"/>
      <c r="CJH713" s="425"/>
      <c r="CJI713" s="425"/>
      <c r="CJJ713" s="425"/>
      <c r="CJK713" s="425"/>
      <c r="CJL713" s="425"/>
      <c r="CJM713" s="425"/>
      <c r="CJN713" s="425"/>
      <c r="CJO713" s="425"/>
      <c r="CJP713" s="425"/>
      <c r="CJQ713" s="425"/>
      <c r="CJR713" s="425"/>
      <c r="CJS713" s="425"/>
      <c r="CJT713" s="425"/>
      <c r="CJU713" s="425"/>
      <c r="CJV713" s="425"/>
      <c r="CJW713" s="425"/>
      <c r="CJX713" s="425"/>
      <c r="CJY713" s="425"/>
      <c r="CJZ713" s="425"/>
      <c r="CKA713" s="425"/>
      <c r="CKB713" s="425"/>
      <c r="CKC713" s="425"/>
      <c r="CKD713" s="425"/>
      <c r="CKE713" s="425"/>
      <c r="CKF713" s="425"/>
      <c r="CKG713" s="425"/>
      <c r="CKH713" s="425"/>
      <c r="CKI713" s="425"/>
      <c r="CKJ713" s="425"/>
      <c r="CKK713" s="425"/>
      <c r="CKL713" s="425"/>
      <c r="CKM713" s="425"/>
      <c r="CKN713" s="425"/>
      <c r="CKO713" s="425"/>
      <c r="CKP713" s="425"/>
      <c r="CKQ713" s="425"/>
      <c r="CKR713" s="425"/>
      <c r="CKS713" s="425"/>
      <c r="CKT713" s="425"/>
      <c r="CKU713" s="425"/>
      <c r="CKV713" s="425"/>
      <c r="CKW713" s="425"/>
      <c r="CKX713" s="425"/>
      <c r="CKY713" s="425"/>
      <c r="CKZ713" s="425"/>
      <c r="CLA713" s="425"/>
      <c r="CLB713" s="425"/>
      <c r="CLC713" s="425"/>
      <c r="CLD713" s="425"/>
      <c r="CLE713" s="425"/>
      <c r="CLF713" s="425"/>
      <c r="CLG713" s="425"/>
      <c r="CLH713" s="425"/>
      <c r="CLI713" s="425"/>
      <c r="CLJ713" s="425"/>
      <c r="CLK713" s="425"/>
      <c r="CLL713" s="425"/>
      <c r="CLM713" s="425"/>
      <c r="CLN713" s="425"/>
      <c r="CLO713" s="425"/>
      <c r="CLP713" s="425"/>
      <c r="CLQ713" s="425"/>
      <c r="CLR713" s="425"/>
      <c r="CLS713" s="425"/>
      <c r="CLT713" s="425"/>
      <c r="CLU713" s="425"/>
      <c r="CLV713" s="425"/>
      <c r="CLW713" s="425"/>
      <c r="CLX713" s="425"/>
      <c r="CLY713" s="425"/>
      <c r="CLZ713" s="425"/>
      <c r="CMA713" s="425"/>
      <c r="CMB713" s="425"/>
      <c r="CMC713" s="425"/>
      <c r="CMD713" s="425"/>
      <c r="CME713" s="425"/>
      <c r="CMF713" s="425"/>
      <c r="CMG713" s="425"/>
      <c r="CMH713" s="425"/>
      <c r="CMI713" s="425"/>
      <c r="CMJ713" s="425"/>
      <c r="CMK713" s="425"/>
      <c r="CML713" s="425"/>
      <c r="CMM713" s="425"/>
      <c r="CMN713" s="425"/>
      <c r="CMO713" s="425"/>
      <c r="CMP713" s="425"/>
      <c r="CMQ713" s="425"/>
      <c r="CMR713" s="425"/>
      <c r="CMS713" s="425"/>
      <c r="CMT713" s="425"/>
      <c r="CMU713" s="425"/>
      <c r="CMV713" s="425"/>
      <c r="CMW713" s="425"/>
      <c r="CMX713" s="425"/>
      <c r="CMY713" s="425"/>
      <c r="CMZ713" s="425"/>
      <c r="CNA713" s="425"/>
      <c r="CNB713" s="425"/>
      <c r="CNC713" s="425"/>
      <c r="CND713" s="425"/>
      <c r="CNE713" s="425"/>
      <c r="CNF713" s="425"/>
      <c r="CNG713" s="425"/>
      <c r="CNH713" s="425"/>
      <c r="CNI713" s="425"/>
      <c r="CNJ713" s="425"/>
      <c r="CNK713" s="425"/>
      <c r="CNL713" s="425"/>
      <c r="CNM713" s="425"/>
      <c r="CNN713" s="425"/>
      <c r="CNO713" s="425"/>
      <c r="CNP713" s="425"/>
      <c r="CNQ713" s="425"/>
      <c r="CNR713" s="425"/>
      <c r="CNS713" s="425"/>
      <c r="CNT713" s="425"/>
      <c r="CNU713" s="425"/>
      <c r="CNV713" s="425"/>
      <c r="CNW713" s="425"/>
      <c r="CNX713" s="425"/>
      <c r="CNY713" s="425"/>
      <c r="CNZ713" s="425"/>
      <c r="COA713" s="425"/>
      <c r="COB713" s="425"/>
      <c r="COC713" s="425"/>
      <c r="COD713" s="425"/>
      <c r="COE713" s="425"/>
      <c r="COF713" s="425"/>
      <c r="COG713" s="425"/>
      <c r="COH713" s="425"/>
      <c r="COI713" s="425"/>
      <c r="COJ713" s="425"/>
      <c r="COK713" s="425"/>
      <c r="COL713" s="425"/>
      <c r="COM713" s="425"/>
      <c r="CON713" s="425"/>
      <c r="COO713" s="425"/>
      <c r="COP713" s="425"/>
      <c r="COQ713" s="425"/>
      <c r="COR713" s="425"/>
      <c r="COS713" s="425"/>
      <c r="COT713" s="425"/>
      <c r="COU713" s="425"/>
      <c r="COV713" s="425"/>
      <c r="COW713" s="425"/>
      <c r="COX713" s="425"/>
      <c r="COY713" s="425"/>
      <c r="COZ713" s="425"/>
      <c r="CPA713" s="425"/>
      <c r="CPB713" s="425"/>
      <c r="CPC713" s="425"/>
      <c r="CPD713" s="425"/>
      <c r="CPE713" s="425"/>
      <c r="CPF713" s="425"/>
      <c r="CPG713" s="425"/>
      <c r="CPH713" s="425"/>
      <c r="CPI713" s="425"/>
      <c r="CPJ713" s="425"/>
      <c r="CPK713" s="425"/>
      <c r="CPL713" s="425"/>
      <c r="CPM713" s="425"/>
      <c r="CPN713" s="425"/>
      <c r="CPO713" s="425"/>
      <c r="CPP713" s="425"/>
      <c r="CPQ713" s="425"/>
      <c r="CPR713" s="425"/>
      <c r="CPS713" s="425"/>
      <c r="CPT713" s="425"/>
      <c r="CPU713" s="425"/>
      <c r="CPV713" s="425"/>
      <c r="CPW713" s="425"/>
      <c r="CPX713" s="425"/>
      <c r="CPY713" s="425"/>
      <c r="CPZ713" s="425"/>
      <c r="CQA713" s="425"/>
      <c r="CQB713" s="425"/>
      <c r="CQC713" s="425"/>
      <c r="CQD713" s="425"/>
      <c r="CQE713" s="425"/>
      <c r="CQF713" s="425"/>
      <c r="CQG713" s="425"/>
      <c r="CQH713" s="425"/>
      <c r="CQI713" s="425"/>
      <c r="CQJ713" s="425"/>
      <c r="CQK713" s="425"/>
      <c r="CQL713" s="425"/>
      <c r="CQM713" s="425"/>
      <c r="CQN713" s="425"/>
      <c r="CQO713" s="425"/>
      <c r="CQP713" s="425"/>
      <c r="CQQ713" s="425"/>
      <c r="CQR713" s="425"/>
      <c r="CQS713" s="425"/>
      <c r="CQT713" s="425"/>
      <c r="CQU713" s="425"/>
      <c r="CQV713" s="425"/>
      <c r="CQW713" s="425"/>
      <c r="CQX713" s="425"/>
      <c r="CQY713" s="425"/>
      <c r="CQZ713" s="425"/>
      <c r="CRA713" s="425"/>
      <c r="CRB713" s="425"/>
      <c r="CRC713" s="425"/>
      <c r="CRD713" s="425"/>
      <c r="CRE713" s="425"/>
      <c r="CRF713" s="425"/>
      <c r="CRG713" s="425"/>
      <c r="CRH713" s="425"/>
      <c r="CRI713" s="425"/>
      <c r="CRJ713" s="425"/>
      <c r="CRK713" s="425"/>
      <c r="CRL713" s="425"/>
      <c r="CRM713" s="425"/>
      <c r="CRN713" s="425"/>
      <c r="CRO713" s="425"/>
      <c r="CRP713" s="425"/>
      <c r="CRQ713" s="425"/>
      <c r="CRR713" s="425"/>
      <c r="CRS713" s="425"/>
      <c r="CRT713" s="425"/>
      <c r="CRU713" s="425"/>
      <c r="CRV713" s="425"/>
      <c r="CRW713" s="425"/>
      <c r="CRX713" s="425"/>
      <c r="CRY713" s="425"/>
      <c r="CRZ713" s="425"/>
      <c r="CSA713" s="425"/>
      <c r="CSB713" s="425"/>
      <c r="CSC713" s="425"/>
      <c r="CSD713" s="425"/>
      <c r="CSE713" s="425"/>
      <c r="CSF713" s="425"/>
      <c r="CSG713" s="425"/>
      <c r="CSH713" s="425"/>
      <c r="CSI713" s="425"/>
      <c r="CSJ713" s="425"/>
      <c r="CSK713" s="425"/>
      <c r="CSL713" s="425"/>
      <c r="CSM713" s="425"/>
      <c r="CSN713" s="425"/>
      <c r="CSO713" s="425"/>
      <c r="CSP713" s="425"/>
      <c r="CSQ713" s="425"/>
      <c r="CSR713" s="425"/>
      <c r="CSS713" s="425"/>
      <c r="CST713" s="425"/>
      <c r="CSU713" s="425"/>
      <c r="CSV713" s="425"/>
      <c r="CSW713" s="425"/>
      <c r="CSX713" s="425"/>
      <c r="CSY713" s="425"/>
      <c r="CSZ713" s="425"/>
      <c r="CTA713" s="425"/>
      <c r="CTB713" s="425"/>
      <c r="CTC713" s="425"/>
      <c r="CTD713" s="425"/>
      <c r="CTE713" s="425"/>
      <c r="CTF713" s="425"/>
      <c r="CTG713" s="425"/>
      <c r="CTH713" s="425"/>
      <c r="CTI713" s="425"/>
      <c r="CTJ713" s="425"/>
      <c r="CTK713" s="425"/>
      <c r="CTL713" s="425"/>
      <c r="CTM713" s="425"/>
      <c r="CTN713" s="425"/>
      <c r="CTO713" s="425"/>
      <c r="CTP713" s="425"/>
      <c r="CTQ713" s="425"/>
      <c r="CTR713" s="425"/>
      <c r="CTS713" s="425"/>
      <c r="CTT713" s="425"/>
      <c r="CTU713" s="425"/>
      <c r="CTV713" s="425"/>
      <c r="CTW713" s="425"/>
      <c r="CTX713" s="425"/>
      <c r="CTY713" s="425"/>
      <c r="CTZ713" s="425"/>
      <c r="CUA713" s="425"/>
      <c r="CUB713" s="425"/>
      <c r="CUC713" s="425"/>
      <c r="CUD713" s="425"/>
      <c r="CUE713" s="425"/>
      <c r="CUF713" s="425"/>
      <c r="CUG713" s="425"/>
      <c r="CUH713" s="425"/>
      <c r="CUI713" s="425"/>
      <c r="CUJ713" s="425"/>
      <c r="CUK713" s="425"/>
      <c r="CUL713" s="425"/>
      <c r="CUM713" s="425"/>
      <c r="CUN713" s="425"/>
      <c r="CUO713" s="425"/>
      <c r="CUP713" s="425"/>
      <c r="CUQ713" s="425"/>
      <c r="CUR713" s="425"/>
      <c r="CUS713" s="425"/>
      <c r="CUT713" s="425"/>
      <c r="CUU713" s="425"/>
      <c r="CUV713" s="425"/>
      <c r="CUW713" s="425"/>
      <c r="CUX713" s="425"/>
      <c r="CUY713" s="425"/>
      <c r="CUZ713" s="425"/>
      <c r="CVA713" s="425"/>
      <c r="CVB713" s="425"/>
      <c r="CVC713" s="425"/>
      <c r="CVD713" s="425"/>
      <c r="CVE713" s="425"/>
      <c r="CVF713" s="425"/>
      <c r="CVG713" s="425"/>
      <c r="CVH713" s="425"/>
      <c r="CVI713" s="425"/>
      <c r="CVJ713" s="425"/>
      <c r="CVK713" s="425"/>
      <c r="CVL713" s="425"/>
      <c r="CVM713" s="425"/>
      <c r="CVN713" s="425"/>
      <c r="CVO713" s="425"/>
      <c r="CVP713" s="425"/>
      <c r="CVQ713" s="425"/>
      <c r="CVR713" s="425"/>
      <c r="CVS713" s="425"/>
      <c r="CVT713" s="425"/>
      <c r="CVU713" s="425"/>
      <c r="CVV713" s="425"/>
      <c r="CVW713" s="425"/>
      <c r="CVX713" s="425"/>
      <c r="CVY713" s="425"/>
      <c r="CVZ713" s="425"/>
      <c r="CWA713" s="425"/>
      <c r="CWB713" s="425"/>
      <c r="CWC713" s="425"/>
      <c r="CWD713" s="425"/>
      <c r="CWE713" s="425"/>
      <c r="CWF713" s="425"/>
      <c r="CWG713" s="425"/>
      <c r="CWH713" s="425"/>
      <c r="CWI713" s="425"/>
      <c r="CWJ713" s="425"/>
      <c r="CWK713" s="425"/>
      <c r="CWL713" s="425"/>
      <c r="CWM713" s="425"/>
      <c r="CWN713" s="425"/>
      <c r="CWO713" s="425"/>
      <c r="CWP713" s="425"/>
      <c r="CWQ713" s="425"/>
      <c r="CWR713" s="425"/>
      <c r="CWS713" s="425"/>
      <c r="CWT713" s="425"/>
      <c r="CWU713" s="425"/>
      <c r="CWV713" s="425"/>
      <c r="CWW713" s="425"/>
      <c r="CWX713" s="425"/>
      <c r="CWY713" s="425"/>
      <c r="CWZ713" s="425"/>
      <c r="CXA713" s="425"/>
      <c r="CXB713" s="425"/>
      <c r="CXC713" s="425"/>
      <c r="CXD713" s="425"/>
      <c r="CXE713" s="425"/>
      <c r="CXF713" s="425"/>
      <c r="CXG713" s="425"/>
      <c r="CXH713" s="425"/>
      <c r="CXI713" s="425"/>
      <c r="CXJ713" s="425"/>
      <c r="CXK713" s="425"/>
      <c r="CXL713" s="425"/>
      <c r="CXM713" s="425"/>
      <c r="CXN713" s="425"/>
      <c r="CXO713" s="425"/>
      <c r="CXP713" s="425"/>
      <c r="CXQ713" s="425"/>
      <c r="CXR713" s="425"/>
      <c r="CXS713" s="425"/>
      <c r="CXT713" s="425"/>
      <c r="CXU713" s="425"/>
      <c r="CXV713" s="425"/>
      <c r="CXW713" s="425"/>
      <c r="CXX713" s="425"/>
      <c r="CXY713" s="425"/>
      <c r="CXZ713" s="425"/>
      <c r="CYA713" s="425"/>
      <c r="CYB713" s="425"/>
      <c r="CYC713" s="425"/>
      <c r="CYD713" s="425"/>
      <c r="CYE713" s="425"/>
      <c r="CYF713" s="425"/>
      <c r="CYG713" s="425"/>
      <c r="CYH713" s="425"/>
      <c r="CYI713" s="425"/>
      <c r="CYJ713" s="425"/>
      <c r="CYK713" s="425"/>
      <c r="CYL713" s="425"/>
      <c r="CYM713" s="425"/>
      <c r="CYN713" s="425"/>
      <c r="CYO713" s="425"/>
      <c r="CYP713" s="425"/>
      <c r="CYQ713" s="425"/>
      <c r="CYR713" s="425"/>
      <c r="CYS713" s="425"/>
      <c r="CYT713" s="425"/>
      <c r="CYU713" s="425"/>
      <c r="CYV713" s="425"/>
      <c r="CYW713" s="425"/>
      <c r="CYX713" s="425"/>
      <c r="CYY713" s="425"/>
      <c r="CYZ713" s="425"/>
      <c r="CZA713" s="425"/>
      <c r="CZB713" s="425"/>
      <c r="CZC713" s="425"/>
      <c r="CZD713" s="425"/>
      <c r="CZE713" s="425"/>
      <c r="CZF713" s="425"/>
      <c r="CZG713" s="425"/>
      <c r="CZH713" s="425"/>
      <c r="CZI713" s="425"/>
      <c r="CZJ713" s="425"/>
      <c r="CZK713" s="425"/>
      <c r="CZL713" s="425"/>
      <c r="CZM713" s="425"/>
      <c r="CZN713" s="425"/>
      <c r="CZO713" s="425"/>
      <c r="CZP713" s="425"/>
      <c r="CZQ713" s="425"/>
      <c r="CZR713" s="425"/>
      <c r="CZS713" s="425"/>
      <c r="CZT713" s="425"/>
      <c r="CZU713" s="425"/>
      <c r="CZV713" s="425"/>
      <c r="CZW713" s="425"/>
      <c r="CZX713" s="425"/>
      <c r="CZY713" s="425"/>
      <c r="CZZ713" s="425"/>
      <c r="DAA713" s="425"/>
      <c r="DAB713" s="425"/>
      <c r="DAC713" s="425"/>
      <c r="DAD713" s="425"/>
      <c r="DAE713" s="425"/>
      <c r="DAF713" s="425"/>
      <c r="DAG713" s="425"/>
      <c r="DAH713" s="425"/>
      <c r="DAI713" s="425"/>
      <c r="DAJ713" s="425"/>
      <c r="DAK713" s="425"/>
      <c r="DAL713" s="425"/>
      <c r="DAM713" s="425"/>
      <c r="DAN713" s="425"/>
      <c r="DAO713" s="425"/>
      <c r="DAP713" s="425"/>
      <c r="DAQ713" s="425"/>
      <c r="DAR713" s="425"/>
      <c r="DAS713" s="425"/>
      <c r="DAT713" s="425"/>
      <c r="DAU713" s="425"/>
      <c r="DAV713" s="425"/>
      <c r="DAW713" s="425"/>
      <c r="DAX713" s="425"/>
      <c r="DAY713" s="425"/>
      <c r="DAZ713" s="425"/>
      <c r="DBA713" s="425"/>
      <c r="DBB713" s="425"/>
      <c r="DBC713" s="425"/>
      <c r="DBD713" s="425"/>
      <c r="DBE713" s="425"/>
      <c r="DBF713" s="425"/>
      <c r="DBG713" s="425"/>
      <c r="DBH713" s="425"/>
      <c r="DBI713" s="425"/>
      <c r="DBJ713" s="425"/>
      <c r="DBK713" s="425"/>
      <c r="DBL713" s="425"/>
      <c r="DBM713" s="425"/>
      <c r="DBN713" s="425"/>
      <c r="DBO713" s="425"/>
      <c r="DBP713" s="425"/>
      <c r="DBQ713" s="425"/>
      <c r="DBR713" s="425"/>
      <c r="DBS713" s="425"/>
      <c r="DBT713" s="425"/>
      <c r="DBU713" s="425"/>
      <c r="DBV713" s="425"/>
      <c r="DBW713" s="425"/>
      <c r="DBX713" s="425"/>
      <c r="DBY713" s="425"/>
      <c r="DBZ713" s="425"/>
      <c r="DCA713" s="425"/>
      <c r="DCB713" s="425"/>
      <c r="DCC713" s="425"/>
      <c r="DCD713" s="425"/>
      <c r="DCE713" s="425"/>
      <c r="DCF713" s="425"/>
      <c r="DCG713" s="425"/>
      <c r="DCH713" s="425"/>
      <c r="DCI713" s="425"/>
      <c r="DCJ713" s="425"/>
      <c r="DCK713" s="425"/>
      <c r="DCL713" s="425"/>
      <c r="DCM713" s="425"/>
      <c r="DCN713" s="425"/>
      <c r="DCO713" s="425"/>
      <c r="DCP713" s="425"/>
      <c r="DCQ713" s="425"/>
      <c r="DCR713" s="425"/>
      <c r="DCS713" s="425"/>
      <c r="DCT713" s="425"/>
      <c r="DCU713" s="425"/>
      <c r="DCV713" s="425"/>
      <c r="DCW713" s="425"/>
      <c r="DCX713" s="425"/>
      <c r="DCY713" s="425"/>
      <c r="DCZ713" s="425"/>
      <c r="DDA713" s="425"/>
      <c r="DDB713" s="425"/>
      <c r="DDC713" s="425"/>
      <c r="DDD713" s="425"/>
      <c r="DDE713" s="425"/>
      <c r="DDF713" s="425"/>
      <c r="DDG713" s="425"/>
      <c r="DDH713" s="425"/>
      <c r="DDI713" s="425"/>
      <c r="DDJ713" s="425"/>
      <c r="DDK713" s="425"/>
      <c r="DDL713" s="425"/>
      <c r="DDM713" s="425"/>
      <c r="DDN713" s="425"/>
      <c r="DDO713" s="425"/>
      <c r="DDP713" s="425"/>
      <c r="DDQ713" s="425"/>
      <c r="DDR713" s="425"/>
      <c r="DDS713" s="425"/>
      <c r="DDT713" s="425"/>
      <c r="DDU713" s="425"/>
      <c r="DDV713" s="425"/>
      <c r="DDW713" s="425"/>
      <c r="DDX713" s="425"/>
      <c r="DDY713" s="425"/>
      <c r="DDZ713" s="425"/>
      <c r="DEA713" s="425"/>
      <c r="DEB713" s="425"/>
      <c r="DEC713" s="425"/>
      <c r="DED713" s="425"/>
      <c r="DEE713" s="425"/>
      <c r="DEF713" s="425"/>
      <c r="DEG713" s="425"/>
      <c r="DEH713" s="425"/>
      <c r="DEI713" s="425"/>
      <c r="DEJ713" s="425"/>
      <c r="DEK713" s="425"/>
      <c r="DEL713" s="425"/>
      <c r="DEM713" s="425"/>
      <c r="DEN713" s="425"/>
      <c r="DEO713" s="425"/>
      <c r="DEP713" s="425"/>
      <c r="DEQ713" s="425"/>
      <c r="DER713" s="425"/>
      <c r="DES713" s="425"/>
      <c r="DET713" s="425"/>
      <c r="DEU713" s="425"/>
      <c r="DEV713" s="425"/>
      <c r="DEW713" s="425"/>
      <c r="DEX713" s="425"/>
      <c r="DEY713" s="425"/>
      <c r="DEZ713" s="425"/>
      <c r="DFA713" s="425"/>
      <c r="DFB713" s="425"/>
      <c r="DFC713" s="425"/>
      <c r="DFD713" s="425"/>
      <c r="DFE713" s="425"/>
      <c r="DFF713" s="425"/>
      <c r="DFG713" s="425"/>
      <c r="DFH713" s="425"/>
      <c r="DFI713" s="425"/>
      <c r="DFJ713" s="425"/>
      <c r="DFK713" s="425"/>
      <c r="DFL713" s="425"/>
      <c r="DFM713" s="425"/>
      <c r="DFN713" s="425"/>
      <c r="DFO713" s="425"/>
      <c r="DFP713" s="425"/>
      <c r="DFQ713" s="425"/>
      <c r="DFR713" s="425"/>
      <c r="DFS713" s="425"/>
      <c r="DFT713" s="425"/>
      <c r="DFU713" s="425"/>
      <c r="DFV713" s="425"/>
      <c r="DFW713" s="425"/>
      <c r="DFX713" s="425"/>
      <c r="DFY713" s="425"/>
      <c r="DFZ713" s="425"/>
      <c r="DGA713" s="425"/>
      <c r="DGB713" s="425"/>
      <c r="DGC713" s="425"/>
      <c r="DGD713" s="425"/>
      <c r="DGE713" s="425"/>
      <c r="DGF713" s="425"/>
      <c r="DGG713" s="425"/>
      <c r="DGH713" s="425"/>
      <c r="DGI713" s="425"/>
      <c r="DGJ713" s="425"/>
      <c r="DGK713" s="425"/>
      <c r="DGL713" s="425"/>
      <c r="DGM713" s="425"/>
      <c r="DGN713" s="425"/>
      <c r="DGO713" s="425"/>
      <c r="DGP713" s="425"/>
      <c r="DGQ713" s="425"/>
      <c r="DGR713" s="425"/>
      <c r="DGS713" s="425"/>
      <c r="DGT713" s="425"/>
      <c r="DGU713" s="425"/>
      <c r="DGV713" s="425"/>
      <c r="DGW713" s="425"/>
      <c r="DGX713" s="425"/>
      <c r="DGY713" s="425"/>
      <c r="DGZ713" s="425"/>
      <c r="DHA713" s="425"/>
      <c r="DHB713" s="425"/>
      <c r="DHC713" s="425"/>
      <c r="DHD713" s="425"/>
      <c r="DHE713" s="425"/>
      <c r="DHF713" s="425"/>
      <c r="DHG713" s="425"/>
      <c r="DHH713" s="425"/>
      <c r="DHI713" s="425"/>
      <c r="DHJ713" s="425"/>
      <c r="DHK713" s="425"/>
      <c r="DHL713" s="425"/>
      <c r="DHM713" s="425"/>
      <c r="DHN713" s="425"/>
      <c r="DHO713" s="425"/>
      <c r="DHP713" s="425"/>
      <c r="DHQ713" s="425"/>
      <c r="DHR713" s="425"/>
      <c r="DHS713" s="425"/>
      <c r="DHT713" s="425"/>
      <c r="DHU713" s="425"/>
      <c r="DHV713" s="425"/>
      <c r="DHW713" s="425"/>
      <c r="DHX713" s="425"/>
      <c r="DHY713" s="425"/>
      <c r="DHZ713" s="425"/>
      <c r="DIA713" s="425"/>
      <c r="DIB713" s="425"/>
      <c r="DIC713" s="425"/>
      <c r="DID713" s="425"/>
      <c r="DIE713" s="425"/>
      <c r="DIF713" s="425"/>
      <c r="DIG713" s="425"/>
      <c r="DIH713" s="425"/>
      <c r="DII713" s="425"/>
      <c r="DIJ713" s="425"/>
      <c r="DIK713" s="425"/>
      <c r="DIL713" s="425"/>
      <c r="DIM713" s="425"/>
      <c r="DIN713" s="425"/>
      <c r="DIO713" s="425"/>
      <c r="DIP713" s="425"/>
      <c r="DIQ713" s="425"/>
      <c r="DIR713" s="425"/>
      <c r="DIS713" s="425"/>
      <c r="DIT713" s="425"/>
      <c r="DIU713" s="425"/>
      <c r="DIV713" s="425"/>
      <c r="DIW713" s="425"/>
      <c r="DIX713" s="425"/>
      <c r="DIY713" s="425"/>
      <c r="DIZ713" s="425"/>
      <c r="DJA713" s="425"/>
      <c r="DJB713" s="425"/>
      <c r="DJC713" s="425"/>
      <c r="DJD713" s="425"/>
      <c r="DJE713" s="425"/>
      <c r="DJF713" s="425"/>
      <c r="DJG713" s="425"/>
      <c r="DJH713" s="425"/>
      <c r="DJI713" s="425"/>
      <c r="DJJ713" s="425"/>
      <c r="DJK713" s="425"/>
      <c r="DJL713" s="425"/>
      <c r="DJM713" s="425"/>
      <c r="DJN713" s="425"/>
      <c r="DJO713" s="425"/>
      <c r="DJP713" s="425"/>
      <c r="DJQ713" s="425"/>
      <c r="DJR713" s="425"/>
      <c r="DJS713" s="425"/>
      <c r="DJT713" s="425"/>
      <c r="DJU713" s="425"/>
      <c r="DJV713" s="425"/>
      <c r="DJW713" s="425"/>
      <c r="DJX713" s="425"/>
      <c r="DJY713" s="425"/>
      <c r="DJZ713" s="425"/>
      <c r="DKA713" s="425"/>
      <c r="DKB713" s="425"/>
      <c r="DKC713" s="425"/>
      <c r="DKD713" s="425"/>
      <c r="DKE713" s="425"/>
      <c r="DKF713" s="425"/>
      <c r="DKG713" s="425"/>
      <c r="DKH713" s="425"/>
      <c r="DKI713" s="425"/>
      <c r="DKJ713" s="425"/>
      <c r="DKK713" s="425"/>
      <c r="DKL713" s="425"/>
      <c r="DKM713" s="425"/>
      <c r="DKN713" s="425"/>
      <c r="DKO713" s="425"/>
      <c r="DKP713" s="425"/>
      <c r="DKQ713" s="425"/>
      <c r="DKR713" s="425"/>
      <c r="DKS713" s="425"/>
      <c r="DKT713" s="425"/>
      <c r="DKU713" s="425"/>
      <c r="DKV713" s="425"/>
      <c r="DKW713" s="425"/>
      <c r="DKX713" s="425"/>
      <c r="DKY713" s="425"/>
      <c r="DKZ713" s="425"/>
      <c r="DLA713" s="425"/>
      <c r="DLB713" s="425"/>
      <c r="DLC713" s="425"/>
      <c r="DLD713" s="425"/>
      <c r="DLE713" s="425"/>
      <c r="DLF713" s="425"/>
      <c r="DLG713" s="425"/>
      <c r="DLH713" s="425"/>
      <c r="DLI713" s="425"/>
      <c r="DLJ713" s="425"/>
      <c r="DLK713" s="425"/>
      <c r="DLL713" s="425"/>
      <c r="DLM713" s="425"/>
      <c r="DLN713" s="425"/>
      <c r="DLO713" s="425"/>
      <c r="DLP713" s="425"/>
      <c r="DLQ713" s="425"/>
      <c r="DLR713" s="425"/>
      <c r="DLS713" s="425"/>
      <c r="DLT713" s="425"/>
      <c r="DLU713" s="425"/>
      <c r="DLV713" s="425"/>
      <c r="DLW713" s="425"/>
      <c r="DLX713" s="425"/>
      <c r="DLY713" s="425"/>
      <c r="DLZ713" s="425"/>
      <c r="DMA713" s="425"/>
      <c r="DMB713" s="425"/>
      <c r="DMC713" s="425"/>
      <c r="DMD713" s="425"/>
      <c r="DME713" s="425"/>
      <c r="DMF713" s="425"/>
      <c r="DMG713" s="425"/>
      <c r="DMH713" s="425"/>
      <c r="DMI713" s="425"/>
      <c r="DMJ713" s="425"/>
      <c r="DMK713" s="425"/>
      <c r="DML713" s="425"/>
      <c r="DMM713" s="425"/>
      <c r="DMN713" s="425"/>
      <c r="DMO713" s="425"/>
      <c r="DMP713" s="425"/>
      <c r="DMQ713" s="425"/>
      <c r="DMR713" s="425"/>
      <c r="DMS713" s="425"/>
      <c r="DMT713" s="425"/>
      <c r="DMU713" s="425"/>
      <c r="DMV713" s="425"/>
      <c r="DMW713" s="425"/>
      <c r="DMX713" s="425"/>
      <c r="DMY713" s="425"/>
      <c r="DMZ713" s="425"/>
      <c r="DNA713" s="425"/>
      <c r="DNB713" s="425"/>
      <c r="DNC713" s="425"/>
      <c r="DND713" s="425"/>
      <c r="DNE713" s="425"/>
      <c r="DNF713" s="425"/>
      <c r="DNG713" s="425"/>
      <c r="DNH713" s="425"/>
      <c r="DNI713" s="425"/>
      <c r="DNJ713" s="425"/>
      <c r="DNK713" s="425"/>
      <c r="DNL713" s="425"/>
      <c r="DNM713" s="425"/>
      <c r="DNN713" s="425"/>
      <c r="DNO713" s="425"/>
      <c r="DNP713" s="425"/>
      <c r="DNQ713" s="425"/>
      <c r="DNR713" s="425"/>
      <c r="DNS713" s="425"/>
      <c r="DNT713" s="425"/>
      <c r="DNU713" s="425"/>
      <c r="DNV713" s="425"/>
      <c r="DNW713" s="425"/>
      <c r="DNX713" s="425"/>
      <c r="DNY713" s="425"/>
      <c r="DNZ713" s="425"/>
      <c r="DOA713" s="425"/>
      <c r="DOB713" s="425"/>
      <c r="DOC713" s="425"/>
      <c r="DOD713" s="425"/>
      <c r="DOE713" s="425"/>
      <c r="DOF713" s="425"/>
      <c r="DOG713" s="425"/>
      <c r="DOH713" s="425"/>
      <c r="DOI713" s="425"/>
      <c r="DOJ713" s="425"/>
      <c r="DOK713" s="425"/>
      <c r="DOL713" s="425"/>
      <c r="DOM713" s="425"/>
      <c r="DON713" s="425"/>
      <c r="DOO713" s="425"/>
      <c r="DOP713" s="425"/>
      <c r="DOQ713" s="425"/>
      <c r="DOR713" s="425"/>
      <c r="DOS713" s="425"/>
      <c r="DOT713" s="425"/>
      <c r="DOU713" s="425"/>
      <c r="DOV713" s="425"/>
      <c r="DOW713" s="425"/>
      <c r="DOX713" s="425"/>
      <c r="DOY713" s="425"/>
      <c r="DOZ713" s="425"/>
      <c r="DPA713" s="425"/>
      <c r="DPB713" s="425"/>
      <c r="DPC713" s="425"/>
      <c r="DPD713" s="425"/>
      <c r="DPE713" s="425"/>
      <c r="DPF713" s="425"/>
      <c r="DPG713" s="425"/>
      <c r="DPH713" s="425"/>
      <c r="DPI713" s="425"/>
      <c r="DPJ713" s="425"/>
      <c r="DPK713" s="425"/>
      <c r="DPL713" s="425"/>
      <c r="DPM713" s="425"/>
      <c r="DPN713" s="425"/>
      <c r="DPO713" s="425"/>
      <c r="DPP713" s="425"/>
      <c r="DPQ713" s="425"/>
      <c r="DPR713" s="425"/>
      <c r="DPS713" s="425"/>
      <c r="DPT713" s="425"/>
      <c r="DPU713" s="425"/>
      <c r="DPV713" s="425"/>
      <c r="DPW713" s="425"/>
      <c r="DPX713" s="425"/>
      <c r="DPY713" s="425"/>
      <c r="DPZ713" s="425"/>
      <c r="DQA713" s="425"/>
      <c r="DQB713" s="425"/>
      <c r="DQC713" s="425"/>
      <c r="DQD713" s="425"/>
      <c r="DQE713" s="425"/>
      <c r="DQF713" s="425"/>
      <c r="DQG713" s="425"/>
      <c r="DQH713" s="425"/>
      <c r="DQI713" s="425"/>
      <c r="DQJ713" s="425"/>
      <c r="DQK713" s="425"/>
      <c r="DQL713" s="425"/>
      <c r="DQM713" s="425"/>
      <c r="DQN713" s="425"/>
      <c r="DQO713" s="425"/>
      <c r="DQP713" s="425"/>
      <c r="DQQ713" s="425"/>
      <c r="DQR713" s="425"/>
      <c r="DQS713" s="425"/>
      <c r="DQT713" s="425"/>
      <c r="DQU713" s="425"/>
      <c r="DQV713" s="425"/>
      <c r="DQW713" s="425"/>
      <c r="DQX713" s="425"/>
      <c r="DQY713" s="425"/>
      <c r="DQZ713" s="425"/>
      <c r="DRA713" s="425"/>
      <c r="DRB713" s="425"/>
      <c r="DRC713" s="425"/>
      <c r="DRD713" s="425"/>
      <c r="DRE713" s="425"/>
      <c r="DRF713" s="425"/>
      <c r="DRG713" s="425"/>
      <c r="DRH713" s="425"/>
      <c r="DRI713" s="425"/>
      <c r="DRJ713" s="425"/>
      <c r="DRK713" s="425"/>
      <c r="DRL713" s="425"/>
      <c r="DRM713" s="425"/>
      <c r="DRN713" s="425"/>
      <c r="DRO713" s="425"/>
      <c r="DRP713" s="425"/>
      <c r="DRQ713" s="425"/>
      <c r="DRR713" s="425"/>
      <c r="DRS713" s="425"/>
      <c r="DRT713" s="425"/>
      <c r="DRU713" s="425"/>
      <c r="DRV713" s="425"/>
      <c r="DRW713" s="425"/>
      <c r="DRX713" s="425"/>
      <c r="DRY713" s="425"/>
      <c r="DRZ713" s="425"/>
      <c r="DSA713" s="425"/>
      <c r="DSB713" s="425"/>
      <c r="DSC713" s="425"/>
      <c r="DSD713" s="425"/>
      <c r="DSE713" s="425"/>
      <c r="DSF713" s="425"/>
      <c r="DSG713" s="425"/>
      <c r="DSH713" s="425"/>
      <c r="DSI713" s="425"/>
      <c r="DSJ713" s="425"/>
      <c r="DSK713" s="425"/>
      <c r="DSL713" s="425"/>
      <c r="DSM713" s="425"/>
      <c r="DSN713" s="425"/>
      <c r="DSO713" s="425"/>
      <c r="DSP713" s="425"/>
      <c r="DSQ713" s="425"/>
      <c r="DSR713" s="425"/>
      <c r="DSS713" s="425"/>
      <c r="DST713" s="425"/>
      <c r="DSU713" s="425"/>
      <c r="DSV713" s="425"/>
      <c r="DSW713" s="425"/>
      <c r="DSX713" s="425"/>
      <c r="DSY713" s="425"/>
      <c r="DSZ713" s="425"/>
      <c r="DTA713" s="425"/>
      <c r="DTB713" s="425"/>
      <c r="DTC713" s="425"/>
      <c r="DTD713" s="425"/>
      <c r="DTE713" s="425"/>
      <c r="DTF713" s="425"/>
      <c r="DTG713" s="425"/>
      <c r="DTH713" s="425"/>
      <c r="DTI713" s="425"/>
      <c r="DTJ713" s="425"/>
      <c r="DTK713" s="425"/>
      <c r="DTL713" s="425"/>
      <c r="DTM713" s="425"/>
      <c r="DTN713" s="425"/>
      <c r="DTO713" s="425"/>
      <c r="DTP713" s="425"/>
      <c r="DTQ713" s="425"/>
      <c r="DTR713" s="425"/>
      <c r="DTS713" s="425"/>
      <c r="DTT713" s="425"/>
      <c r="DTU713" s="425"/>
      <c r="DTV713" s="425"/>
      <c r="DTW713" s="425"/>
      <c r="DTX713" s="425"/>
      <c r="DTY713" s="425"/>
      <c r="DTZ713" s="425"/>
      <c r="DUA713" s="425"/>
      <c r="DUB713" s="425"/>
      <c r="DUC713" s="425"/>
      <c r="DUD713" s="425"/>
      <c r="DUE713" s="425"/>
      <c r="DUF713" s="425"/>
      <c r="DUG713" s="425"/>
      <c r="DUH713" s="425"/>
      <c r="DUI713" s="425"/>
      <c r="DUJ713" s="425"/>
      <c r="DUK713" s="425"/>
      <c r="DUL713" s="425"/>
      <c r="DUM713" s="425"/>
      <c r="DUN713" s="425"/>
      <c r="DUO713" s="425"/>
      <c r="DUP713" s="425"/>
      <c r="DUQ713" s="425"/>
      <c r="DUR713" s="425"/>
      <c r="DUS713" s="425"/>
      <c r="DUT713" s="425"/>
      <c r="DUU713" s="425"/>
      <c r="DUV713" s="425"/>
      <c r="DUW713" s="425"/>
      <c r="DUX713" s="425"/>
      <c r="DUY713" s="425"/>
      <c r="DUZ713" s="425"/>
      <c r="DVA713" s="425"/>
      <c r="DVB713" s="425"/>
      <c r="DVC713" s="425"/>
      <c r="DVD713" s="425"/>
      <c r="DVE713" s="425"/>
      <c r="DVF713" s="425"/>
      <c r="DVG713" s="425"/>
      <c r="DVH713" s="425"/>
      <c r="DVI713" s="425"/>
      <c r="DVJ713" s="425"/>
      <c r="DVK713" s="425"/>
      <c r="DVL713" s="425"/>
      <c r="DVM713" s="425"/>
      <c r="DVN713" s="425"/>
      <c r="DVO713" s="425"/>
      <c r="DVP713" s="425"/>
      <c r="DVQ713" s="425"/>
      <c r="DVR713" s="425"/>
      <c r="DVS713" s="425"/>
      <c r="DVT713" s="425"/>
      <c r="DVU713" s="425"/>
      <c r="DVV713" s="425"/>
      <c r="DVW713" s="425"/>
      <c r="DVX713" s="425"/>
      <c r="DVY713" s="425"/>
      <c r="DVZ713" s="425"/>
      <c r="DWA713" s="425"/>
      <c r="DWB713" s="425"/>
      <c r="DWC713" s="425"/>
      <c r="DWD713" s="425"/>
      <c r="DWE713" s="425"/>
      <c r="DWF713" s="425"/>
      <c r="DWG713" s="425"/>
      <c r="DWH713" s="425"/>
      <c r="DWI713" s="425"/>
      <c r="DWJ713" s="425"/>
      <c r="DWK713" s="425"/>
      <c r="DWL713" s="425"/>
      <c r="DWM713" s="425"/>
      <c r="DWN713" s="425"/>
      <c r="DWO713" s="425"/>
      <c r="DWP713" s="425"/>
      <c r="DWQ713" s="425"/>
      <c r="DWR713" s="425"/>
      <c r="DWS713" s="425"/>
      <c r="DWT713" s="425"/>
      <c r="DWU713" s="425"/>
      <c r="DWV713" s="425"/>
      <c r="DWW713" s="425"/>
      <c r="DWX713" s="425"/>
      <c r="DWY713" s="425"/>
      <c r="DWZ713" s="425"/>
      <c r="DXA713" s="425"/>
      <c r="DXB713" s="425"/>
      <c r="DXC713" s="425"/>
      <c r="DXD713" s="425"/>
      <c r="DXE713" s="425"/>
      <c r="DXF713" s="425"/>
      <c r="DXG713" s="425"/>
      <c r="DXH713" s="425"/>
      <c r="DXI713" s="425"/>
      <c r="DXJ713" s="425"/>
      <c r="DXK713" s="425"/>
      <c r="DXL713" s="425"/>
      <c r="DXM713" s="425"/>
      <c r="DXN713" s="425"/>
      <c r="DXO713" s="425"/>
      <c r="DXP713" s="425"/>
      <c r="DXQ713" s="425"/>
      <c r="DXR713" s="425"/>
      <c r="DXS713" s="425"/>
      <c r="DXT713" s="425"/>
      <c r="DXU713" s="425"/>
      <c r="DXV713" s="425"/>
      <c r="DXW713" s="425"/>
      <c r="DXX713" s="425"/>
      <c r="DXY713" s="425"/>
      <c r="DXZ713" s="425"/>
      <c r="DYA713" s="425"/>
      <c r="DYB713" s="425"/>
      <c r="DYC713" s="425"/>
      <c r="DYD713" s="425"/>
      <c r="DYE713" s="425"/>
      <c r="DYF713" s="425"/>
      <c r="DYG713" s="425"/>
      <c r="DYH713" s="425"/>
      <c r="DYI713" s="425"/>
      <c r="DYJ713" s="425"/>
      <c r="DYK713" s="425"/>
      <c r="DYL713" s="425"/>
      <c r="DYM713" s="425"/>
      <c r="DYN713" s="425"/>
      <c r="DYO713" s="425"/>
      <c r="DYP713" s="425"/>
      <c r="DYQ713" s="425"/>
      <c r="DYR713" s="425"/>
      <c r="DYS713" s="425"/>
      <c r="DYT713" s="425"/>
      <c r="DYU713" s="425"/>
      <c r="DYV713" s="425"/>
      <c r="DYW713" s="425"/>
      <c r="DYX713" s="425"/>
      <c r="DYY713" s="425"/>
      <c r="DYZ713" s="425"/>
      <c r="DZA713" s="425"/>
      <c r="DZB713" s="425"/>
      <c r="DZC713" s="425"/>
      <c r="DZD713" s="425"/>
      <c r="DZE713" s="425"/>
      <c r="DZF713" s="425"/>
      <c r="DZG713" s="425"/>
      <c r="DZH713" s="425"/>
      <c r="DZI713" s="425"/>
      <c r="DZJ713" s="425"/>
      <c r="DZK713" s="425"/>
      <c r="DZL713" s="425"/>
      <c r="DZM713" s="425"/>
      <c r="DZN713" s="425"/>
      <c r="DZO713" s="425"/>
      <c r="DZP713" s="425"/>
      <c r="DZQ713" s="425"/>
      <c r="DZR713" s="425"/>
      <c r="DZS713" s="425"/>
      <c r="DZT713" s="425"/>
      <c r="DZU713" s="425"/>
      <c r="DZV713" s="425"/>
      <c r="DZW713" s="425"/>
      <c r="DZX713" s="425"/>
      <c r="DZY713" s="425"/>
      <c r="DZZ713" s="425"/>
      <c r="EAA713" s="425"/>
      <c r="EAB713" s="425"/>
      <c r="EAC713" s="425"/>
      <c r="EAD713" s="425"/>
      <c r="EAE713" s="425"/>
      <c r="EAF713" s="425"/>
      <c r="EAG713" s="425"/>
      <c r="EAH713" s="425"/>
      <c r="EAI713" s="425"/>
      <c r="EAJ713" s="425"/>
      <c r="EAK713" s="425"/>
      <c r="EAL713" s="425"/>
      <c r="EAM713" s="425"/>
      <c r="EAN713" s="425"/>
      <c r="EAO713" s="425"/>
      <c r="EAP713" s="425"/>
      <c r="EAQ713" s="425"/>
      <c r="EAR713" s="425"/>
      <c r="EAS713" s="425"/>
      <c r="EAT713" s="425"/>
      <c r="EAU713" s="425"/>
      <c r="EAV713" s="425"/>
      <c r="EAW713" s="425"/>
      <c r="EAX713" s="425"/>
      <c r="EAY713" s="425"/>
      <c r="EAZ713" s="425"/>
      <c r="EBA713" s="425"/>
      <c r="EBB713" s="425"/>
      <c r="EBC713" s="425"/>
      <c r="EBD713" s="425"/>
      <c r="EBE713" s="425"/>
      <c r="EBF713" s="425"/>
      <c r="EBG713" s="425"/>
      <c r="EBH713" s="425"/>
      <c r="EBI713" s="425"/>
      <c r="EBJ713" s="425"/>
      <c r="EBK713" s="425"/>
      <c r="EBL713" s="425"/>
      <c r="EBM713" s="425"/>
      <c r="EBN713" s="425"/>
      <c r="EBO713" s="425"/>
      <c r="EBP713" s="425"/>
      <c r="EBQ713" s="425"/>
      <c r="EBR713" s="425"/>
      <c r="EBS713" s="425"/>
      <c r="EBT713" s="425"/>
      <c r="EBU713" s="425"/>
      <c r="EBV713" s="425"/>
      <c r="EBW713" s="425"/>
      <c r="EBX713" s="425"/>
      <c r="EBY713" s="425"/>
      <c r="EBZ713" s="425"/>
      <c r="ECA713" s="425"/>
      <c r="ECB713" s="425"/>
      <c r="ECC713" s="425"/>
      <c r="ECD713" s="425"/>
      <c r="ECE713" s="425"/>
      <c r="ECF713" s="425"/>
      <c r="ECG713" s="425"/>
      <c r="ECH713" s="425"/>
      <c r="ECI713" s="425"/>
      <c r="ECJ713" s="425"/>
      <c r="ECK713" s="425"/>
      <c r="ECL713" s="425"/>
      <c r="ECM713" s="425"/>
      <c r="ECN713" s="425"/>
      <c r="ECO713" s="425"/>
      <c r="ECP713" s="425"/>
      <c r="ECQ713" s="425"/>
      <c r="ECR713" s="425"/>
      <c r="ECS713" s="425"/>
      <c r="ECT713" s="425"/>
      <c r="ECU713" s="425"/>
      <c r="ECV713" s="425"/>
      <c r="ECW713" s="425"/>
      <c r="ECX713" s="425"/>
      <c r="ECY713" s="425"/>
      <c r="ECZ713" s="425"/>
      <c r="EDA713" s="425"/>
      <c r="EDB713" s="425"/>
      <c r="EDC713" s="425"/>
      <c r="EDD713" s="425"/>
      <c r="EDE713" s="425"/>
      <c r="EDF713" s="425"/>
      <c r="EDG713" s="425"/>
      <c r="EDH713" s="425"/>
      <c r="EDI713" s="425"/>
      <c r="EDJ713" s="425"/>
      <c r="EDK713" s="425"/>
      <c r="EDL713" s="425"/>
      <c r="EDM713" s="425"/>
      <c r="EDN713" s="425"/>
      <c r="EDO713" s="425"/>
      <c r="EDP713" s="425"/>
      <c r="EDQ713" s="425"/>
      <c r="EDR713" s="425"/>
      <c r="EDS713" s="425"/>
      <c r="EDT713" s="425"/>
      <c r="EDU713" s="425"/>
      <c r="EDV713" s="425"/>
      <c r="EDW713" s="425"/>
      <c r="EDX713" s="425"/>
      <c r="EDY713" s="425"/>
      <c r="EDZ713" s="425"/>
      <c r="EEA713" s="425"/>
      <c r="EEB713" s="425"/>
      <c r="EEC713" s="425"/>
      <c r="EED713" s="425"/>
      <c r="EEE713" s="425"/>
      <c r="EEF713" s="425"/>
      <c r="EEG713" s="425"/>
      <c r="EEH713" s="425"/>
      <c r="EEI713" s="425"/>
      <c r="EEJ713" s="425"/>
      <c r="EEK713" s="425"/>
      <c r="EEL713" s="425"/>
      <c r="EEM713" s="425"/>
      <c r="EEN713" s="425"/>
      <c r="EEO713" s="425"/>
      <c r="EEP713" s="425"/>
      <c r="EEQ713" s="425"/>
      <c r="EER713" s="425"/>
      <c r="EES713" s="425"/>
      <c r="EET713" s="425"/>
      <c r="EEU713" s="425"/>
      <c r="EEV713" s="425"/>
      <c r="EEW713" s="425"/>
      <c r="EEX713" s="425"/>
      <c r="EEY713" s="425"/>
      <c r="EEZ713" s="425"/>
      <c r="EFA713" s="425"/>
      <c r="EFB713" s="425"/>
      <c r="EFC713" s="425"/>
      <c r="EFD713" s="425"/>
      <c r="EFE713" s="425"/>
      <c r="EFF713" s="425"/>
      <c r="EFG713" s="425"/>
      <c r="EFH713" s="425"/>
      <c r="EFI713" s="425"/>
      <c r="EFJ713" s="425"/>
      <c r="EFK713" s="425"/>
      <c r="EFL713" s="425"/>
      <c r="EFM713" s="425"/>
      <c r="EFN713" s="425"/>
      <c r="EFO713" s="425"/>
      <c r="EFP713" s="425"/>
      <c r="EFQ713" s="425"/>
      <c r="EFR713" s="425"/>
      <c r="EFS713" s="425"/>
      <c r="EFT713" s="425"/>
      <c r="EFU713" s="425"/>
      <c r="EFV713" s="425"/>
      <c r="EFW713" s="425"/>
      <c r="EFX713" s="425"/>
      <c r="EFY713" s="425"/>
      <c r="EFZ713" s="425"/>
      <c r="EGA713" s="425"/>
      <c r="EGB713" s="425"/>
      <c r="EGC713" s="425"/>
      <c r="EGD713" s="425"/>
      <c r="EGE713" s="425"/>
      <c r="EGF713" s="425"/>
      <c r="EGG713" s="425"/>
      <c r="EGH713" s="425"/>
      <c r="EGI713" s="425"/>
      <c r="EGJ713" s="425"/>
      <c r="EGK713" s="425"/>
      <c r="EGL713" s="425"/>
      <c r="EGM713" s="425"/>
      <c r="EGN713" s="425"/>
      <c r="EGO713" s="425"/>
      <c r="EGP713" s="425"/>
      <c r="EGQ713" s="425"/>
      <c r="EGR713" s="425"/>
      <c r="EGS713" s="425"/>
      <c r="EGT713" s="425"/>
      <c r="EGU713" s="425"/>
      <c r="EGV713" s="425"/>
      <c r="EGW713" s="425"/>
      <c r="EGX713" s="425"/>
      <c r="EGY713" s="425"/>
      <c r="EGZ713" s="425"/>
      <c r="EHA713" s="425"/>
      <c r="EHB713" s="425"/>
      <c r="EHC713" s="425"/>
      <c r="EHD713" s="425"/>
      <c r="EHE713" s="425"/>
      <c r="EHF713" s="425"/>
      <c r="EHG713" s="425"/>
      <c r="EHH713" s="425"/>
      <c r="EHI713" s="425"/>
      <c r="EHJ713" s="425"/>
      <c r="EHK713" s="425"/>
      <c r="EHL713" s="425"/>
      <c r="EHM713" s="425"/>
      <c r="EHN713" s="425"/>
      <c r="EHO713" s="425"/>
      <c r="EHP713" s="425"/>
      <c r="EHQ713" s="425"/>
      <c r="EHR713" s="425"/>
      <c r="EHS713" s="425"/>
      <c r="EHT713" s="425"/>
      <c r="EHU713" s="425"/>
      <c r="EHV713" s="425"/>
      <c r="EHW713" s="425"/>
      <c r="EHX713" s="425"/>
      <c r="EHY713" s="425"/>
      <c r="EHZ713" s="425"/>
      <c r="EIA713" s="425"/>
      <c r="EIB713" s="425"/>
      <c r="EIC713" s="425"/>
      <c r="EID713" s="425"/>
      <c r="EIE713" s="425"/>
      <c r="EIF713" s="425"/>
      <c r="EIG713" s="425"/>
      <c r="EIH713" s="425"/>
      <c r="EII713" s="425"/>
      <c r="EIJ713" s="425"/>
      <c r="EIK713" s="425"/>
      <c r="EIL713" s="425"/>
      <c r="EIM713" s="425"/>
      <c r="EIN713" s="425"/>
      <c r="EIO713" s="425"/>
      <c r="EIP713" s="425"/>
      <c r="EIQ713" s="425"/>
      <c r="EIR713" s="425"/>
      <c r="EIS713" s="425"/>
      <c r="EIT713" s="425"/>
      <c r="EIU713" s="425"/>
      <c r="EIV713" s="425"/>
      <c r="EIW713" s="425"/>
      <c r="EIX713" s="425"/>
      <c r="EIY713" s="425"/>
      <c r="EIZ713" s="425"/>
      <c r="EJA713" s="425"/>
      <c r="EJB713" s="425"/>
      <c r="EJC713" s="425"/>
      <c r="EJD713" s="425"/>
      <c r="EJE713" s="425"/>
      <c r="EJF713" s="425"/>
      <c r="EJG713" s="425"/>
      <c r="EJH713" s="425"/>
      <c r="EJI713" s="425"/>
      <c r="EJJ713" s="425"/>
      <c r="EJK713" s="425"/>
      <c r="EJL713" s="425"/>
      <c r="EJM713" s="425"/>
      <c r="EJN713" s="425"/>
      <c r="EJO713" s="425"/>
      <c r="EJP713" s="425"/>
      <c r="EJQ713" s="425"/>
      <c r="EJR713" s="425"/>
      <c r="EJS713" s="425"/>
      <c r="EJT713" s="425"/>
      <c r="EJU713" s="425"/>
      <c r="EJV713" s="425"/>
      <c r="EJW713" s="425"/>
      <c r="EJX713" s="425"/>
      <c r="EJY713" s="425"/>
      <c r="EJZ713" s="425"/>
      <c r="EKA713" s="425"/>
      <c r="EKB713" s="425"/>
      <c r="EKC713" s="425"/>
      <c r="EKD713" s="425"/>
      <c r="EKE713" s="425"/>
      <c r="EKF713" s="425"/>
      <c r="EKG713" s="425"/>
      <c r="EKH713" s="425"/>
      <c r="EKI713" s="425"/>
      <c r="EKJ713" s="425"/>
      <c r="EKK713" s="425"/>
      <c r="EKL713" s="425"/>
      <c r="EKM713" s="425"/>
      <c r="EKN713" s="425"/>
      <c r="EKO713" s="425"/>
      <c r="EKP713" s="425"/>
      <c r="EKQ713" s="425"/>
      <c r="EKR713" s="425"/>
      <c r="EKS713" s="425"/>
      <c r="EKT713" s="425"/>
      <c r="EKU713" s="425"/>
      <c r="EKV713" s="425"/>
      <c r="EKW713" s="425"/>
      <c r="EKX713" s="425"/>
      <c r="EKY713" s="425"/>
      <c r="EKZ713" s="425"/>
      <c r="ELA713" s="425"/>
      <c r="ELB713" s="425"/>
      <c r="ELC713" s="425"/>
      <c r="ELD713" s="425"/>
      <c r="ELE713" s="425"/>
      <c r="ELF713" s="425"/>
      <c r="ELG713" s="425"/>
      <c r="ELH713" s="425"/>
      <c r="ELI713" s="425"/>
      <c r="ELJ713" s="425"/>
      <c r="ELK713" s="425"/>
      <c r="ELL713" s="425"/>
      <c r="ELM713" s="425"/>
      <c r="ELN713" s="425"/>
      <c r="ELO713" s="425"/>
      <c r="ELP713" s="425"/>
      <c r="ELQ713" s="425"/>
      <c r="ELR713" s="425"/>
      <c r="ELS713" s="425"/>
      <c r="ELT713" s="425"/>
      <c r="ELU713" s="425"/>
      <c r="ELV713" s="425"/>
      <c r="ELW713" s="425"/>
      <c r="ELX713" s="425"/>
      <c r="ELY713" s="425"/>
      <c r="ELZ713" s="425"/>
      <c r="EMA713" s="425"/>
      <c r="EMB713" s="425"/>
      <c r="EMC713" s="425"/>
      <c r="EMD713" s="425"/>
      <c r="EME713" s="425"/>
      <c r="EMF713" s="425"/>
      <c r="EMG713" s="425"/>
      <c r="EMH713" s="425"/>
      <c r="EMI713" s="425"/>
      <c r="EMJ713" s="425"/>
      <c r="EMK713" s="425"/>
      <c r="EML713" s="425"/>
      <c r="EMM713" s="425"/>
      <c r="EMN713" s="425"/>
      <c r="EMO713" s="425"/>
      <c r="EMP713" s="425"/>
      <c r="EMQ713" s="425"/>
      <c r="EMR713" s="425"/>
      <c r="EMS713" s="425"/>
      <c r="EMT713" s="425"/>
      <c r="EMU713" s="425"/>
      <c r="EMV713" s="425"/>
      <c r="EMW713" s="425"/>
      <c r="EMX713" s="425"/>
      <c r="EMY713" s="425"/>
      <c r="EMZ713" s="425"/>
      <c r="ENA713" s="425"/>
      <c r="ENB713" s="425"/>
      <c r="ENC713" s="425"/>
      <c r="END713" s="425"/>
      <c r="ENE713" s="425"/>
      <c r="ENF713" s="425"/>
      <c r="ENG713" s="425"/>
      <c r="ENH713" s="425"/>
      <c r="ENI713" s="425"/>
      <c r="ENJ713" s="425"/>
      <c r="ENK713" s="425"/>
      <c r="ENL713" s="425"/>
      <c r="ENM713" s="425"/>
      <c r="ENN713" s="425"/>
      <c r="ENO713" s="425"/>
      <c r="ENP713" s="425"/>
      <c r="ENQ713" s="425"/>
      <c r="ENR713" s="425"/>
      <c r="ENS713" s="425"/>
      <c r="ENT713" s="425"/>
      <c r="ENU713" s="425"/>
      <c r="ENV713" s="425"/>
      <c r="ENW713" s="425"/>
      <c r="ENX713" s="425"/>
      <c r="ENY713" s="425"/>
      <c r="ENZ713" s="425"/>
      <c r="EOA713" s="425"/>
      <c r="EOB713" s="425"/>
      <c r="EOC713" s="425"/>
      <c r="EOD713" s="425"/>
      <c r="EOE713" s="425"/>
      <c r="EOF713" s="425"/>
      <c r="EOG713" s="425"/>
      <c r="EOH713" s="425"/>
      <c r="EOI713" s="425"/>
      <c r="EOJ713" s="425"/>
      <c r="EOK713" s="425"/>
      <c r="EOL713" s="425"/>
      <c r="EOM713" s="425"/>
      <c r="EON713" s="425"/>
      <c r="EOO713" s="425"/>
      <c r="EOP713" s="425"/>
      <c r="EOQ713" s="425"/>
      <c r="EOR713" s="425"/>
      <c r="EOS713" s="425"/>
      <c r="EOT713" s="425"/>
      <c r="EOU713" s="425"/>
      <c r="EOV713" s="425"/>
      <c r="EOW713" s="425"/>
      <c r="EOX713" s="425"/>
      <c r="EOY713" s="425"/>
      <c r="EOZ713" s="425"/>
      <c r="EPA713" s="425"/>
      <c r="EPB713" s="425"/>
      <c r="EPC713" s="425"/>
      <c r="EPD713" s="425"/>
      <c r="EPE713" s="425"/>
      <c r="EPF713" s="425"/>
      <c r="EPG713" s="425"/>
      <c r="EPH713" s="425"/>
      <c r="EPI713" s="425"/>
      <c r="EPJ713" s="425"/>
      <c r="EPK713" s="425"/>
      <c r="EPL713" s="425"/>
      <c r="EPM713" s="425"/>
      <c r="EPN713" s="425"/>
      <c r="EPO713" s="425"/>
      <c r="EPP713" s="425"/>
      <c r="EPQ713" s="425"/>
      <c r="EPR713" s="425"/>
      <c r="EPS713" s="425"/>
      <c r="EPT713" s="425"/>
      <c r="EPU713" s="425"/>
      <c r="EPV713" s="425"/>
      <c r="EPW713" s="425"/>
      <c r="EPX713" s="425"/>
      <c r="EPY713" s="425"/>
      <c r="EPZ713" s="425"/>
      <c r="EQA713" s="425"/>
      <c r="EQB713" s="425"/>
      <c r="EQC713" s="425"/>
      <c r="EQD713" s="425"/>
      <c r="EQE713" s="425"/>
      <c r="EQF713" s="425"/>
      <c r="EQG713" s="425"/>
      <c r="EQH713" s="425"/>
      <c r="EQI713" s="425"/>
      <c r="EQJ713" s="425"/>
      <c r="EQK713" s="425"/>
      <c r="EQL713" s="425"/>
      <c r="EQM713" s="425"/>
      <c r="EQN713" s="425"/>
      <c r="EQO713" s="425"/>
      <c r="EQP713" s="425"/>
      <c r="EQQ713" s="425"/>
      <c r="EQR713" s="425"/>
      <c r="EQS713" s="425"/>
      <c r="EQT713" s="425"/>
      <c r="EQU713" s="425"/>
      <c r="EQV713" s="425"/>
      <c r="EQW713" s="425"/>
      <c r="EQX713" s="425"/>
      <c r="EQY713" s="425"/>
      <c r="EQZ713" s="425"/>
      <c r="ERA713" s="425"/>
      <c r="ERB713" s="425"/>
      <c r="ERC713" s="425"/>
      <c r="ERD713" s="425"/>
      <c r="ERE713" s="425"/>
      <c r="ERF713" s="425"/>
      <c r="ERG713" s="425"/>
      <c r="ERH713" s="425"/>
      <c r="ERI713" s="425"/>
      <c r="ERJ713" s="425"/>
      <c r="ERK713" s="425"/>
      <c r="ERL713" s="425"/>
      <c r="ERM713" s="425"/>
      <c r="ERN713" s="425"/>
      <c r="ERO713" s="425"/>
      <c r="ERP713" s="425"/>
      <c r="ERQ713" s="425"/>
      <c r="ERR713" s="425"/>
      <c r="ERS713" s="425"/>
      <c r="ERT713" s="425"/>
      <c r="ERU713" s="425"/>
      <c r="ERV713" s="425"/>
      <c r="ERW713" s="425"/>
      <c r="ERX713" s="425"/>
      <c r="ERY713" s="425"/>
      <c r="ERZ713" s="425"/>
      <c r="ESA713" s="425"/>
      <c r="ESB713" s="425"/>
      <c r="ESC713" s="425"/>
      <c r="ESD713" s="425"/>
      <c r="ESE713" s="425"/>
      <c r="ESF713" s="425"/>
      <c r="ESG713" s="425"/>
      <c r="ESH713" s="425"/>
      <c r="ESI713" s="425"/>
      <c r="ESJ713" s="425"/>
      <c r="ESK713" s="425"/>
      <c r="ESL713" s="425"/>
      <c r="ESM713" s="425"/>
      <c r="ESN713" s="425"/>
      <c r="ESO713" s="425"/>
      <c r="ESP713" s="425"/>
      <c r="ESQ713" s="425"/>
      <c r="ESR713" s="425"/>
      <c r="ESS713" s="425"/>
      <c r="EST713" s="425"/>
      <c r="ESU713" s="425"/>
      <c r="ESV713" s="425"/>
      <c r="ESW713" s="425"/>
      <c r="ESX713" s="425"/>
      <c r="ESY713" s="425"/>
      <c r="ESZ713" s="425"/>
      <c r="ETA713" s="425"/>
      <c r="ETB713" s="425"/>
      <c r="ETC713" s="425"/>
      <c r="ETD713" s="425"/>
      <c r="ETE713" s="425"/>
      <c r="ETF713" s="425"/>
      <c r="ETG713" s="425"/>
      <c r="ETH713" s="425"/>
      <c r="ETI713" s="425"/>
      <c r="ETJ713" s="425"/>
      <c r="ETK713" s="425"/>
      <c r="ETL713" s="425"/>
      <c r="ETM713" s="425"/>
      <c r="ETN713" s="425"/>
      <c r="ETO713" s="425"/>
      <c r="ETP713" s="425"/>
      <c r="ETQ713" s="425"/>
      <c r="ETR713" s="425"/>
      <c r="ETS713" s="425"/>
      <c r="ETT713" s="425"/>
      <c r="ETU713" s="425"/>
      <c r="ETV713" s="425"/>
      <c r="ETW713" s="425"/>
      <c r="ETX713" s="425"/>
      <c r="ETY713" s="425"/>
      <c r="ETZ713" s="425"/>
      <c r="EUA713" s="425"/>
      <c r="EUB713" s="425"/>
      <c r="EUC713" s="425"/>
      <c r="EUD713" s="425"/>
      <c r="EUE713" s="425"/>
      <c r="EUF713" s="425"/>
      <c r="EUG713" s="425"/>
      <c r="EUH713" s="425"/>
      <c r="EUI713" s="425"/>
      <c r="EUJ713" s="425"/>
      <c r="EUK713" s="425"/>
      <c r="EUL713" s="425"/>
      <c r="EUM713" s="425"/>
      <c r="EUN713" s="425"/>
      <c r="EUO713" s="425"/>
      <c r="EUP713" s="425"/>
      <c r="EUQ713" s="425"/>
      <c r="EUR713" s="425"/>
      <c r="EUS713" s="425"/>
      <c r="EUT713" s="425"/>
      <c r="EUU713" s="425"/>
      <c r="EUV713" s="425"/>
      <c r="EUW713" s="425"/>
      <c r="EUX713" s="425"/>
      <c r="EUY713" s="425"/>
      <c r="EUZ713" s="425"/>
      <c r="EVA713" s="425"/>
      <c r="EVB713" s="425"/>
      <c r="EVC713" s="425"/>
      <c r="EVD713" s="425"/>
      <c r="EVE713" s="425"/>
      <c r="EVF713" s="425"/>
      <c r="EVG713" s="425"/>
      <c r="EVH713" s="425"/>
      <c r="EVI713" s="425"/>
      <c r="EVJ713" s="425"/>
      <c r="EVK713" s="425"/>
      <c r="EVL713" s="425"/>
      <c r="EVM713" s="425"/>
      <c r="EVN713" s="425"/>
      <c r="EVO713" s="425"/>
      <c r="EVP713" s="425"/>
      <c r="EVQ713" s="425"/>
      <c r="EVR713" s="425"/>
      <c r="EVS713" s="425"/>
      <c r="EVT713" s="425"/>
      <c r="EVU713" s="425"/>
      <c r="EVV713" s="425"/>
      <c r="EVW713" s="425"/>
      <c r="EVX713" s="425"/>
      <c r="EVY713" s="425"/>
      <c r="EVZ713" s="425"/>
      <c r="EWA713" s="425"/>
      <c r="EWB713" s="425"/>
      <c r="EWC713" s="425"/>
      <c r="EWD713" s="425"/>
      <c r="EWE713" s="425"/>
      <c r="EWF713" s="425"/>
      <c r="EWG713" s="425"/>
      <c r="EWH713" s="425"/>
      <c r="EWI713" s="425"/>
      <c r="EWJ713" s="425"/>
      <c r="EWK713" s="425"/>
      <c r="EWL713" s="425"/>
      <c r="EWM713" s="425"/>
      <c r="EWN713" s="425"/>
      <c r="EWO713" s="425"/>
      <c r="EWP713" s="425"/>
      <c r="EWQ713" s="425"/>
      <c r="EWR713" s="425"/>
      <c r="EWS713" s="425"/>
      <c r="EWT713" s="425"/>
      <c r="EWU713" s="425"/>
      <c r="EWV713" s="425"/>
      <c r="EWW713" s="425"/>
      <c r="EWX713" s="425"/>
      <c r="EWY713" s="425"/>
      <c r="EWZ713" s="425"/>
      <c r="EXA713" s="425"/>
      <c r="EXB713" s="425"/>
      <c r="EXC713" s="425"/>
      <c r="EXD713" s="425"/>
      <c r="EXE713" s="425"/>
      <c r="EXF713" s="425"/>
      <c r="EXG713" s="425"/>
      <c r="EXH713" s="425"/>
      <c r="EXI713" s="425"/>
      <c r="EXJ713" s="425"/>
      <c r="EXK713" s="425"/>
      <c r="EXL713" s="425"/>
      <c r="EXM713" s="425"/>
      <c r="EXN713" s="425"/>
      <c r="EXO713" s="425"/>
      <c r="EXP713" s="425"/>
      <c r="EXQ713" s="425"/>
      <c r="EXR713" s="425"/>
      <c r="EXS713" s="425"/>
      <c r="EXT713" s="425"/>
      <c r="EXU713" s="425"/>
      <c r="EXV713" s="425"/>
      <c r="EXW713" s="425"/>
      <c r="EXX713" s="425"/>
      <c r="EXY713" s="425"/>
      <c r="EXZ713" s="425"/>
      <c r="EYA713" s="425"/>
      <c r="EYB713" s="425"/>
      <c r="EYC713" s="425"/>
      <c r="EYD713" s="425"/>
      <c r="EYE713" s="425"/>
      <c r="EYF713" s="425"/>
      <c r="EYG713" s="425"/>
      <c r="EYH713" s="425"/>
      <c r="EYI713" s="425"/>
      <c r="EYJ713" s="425"/>
      <c r="EYK713" s="425"/>
      <c r="EYL713" s="425"/>
      <c r="EYM713" s="425"/>
      <c r="EYN713" s="425"/>
      <c r="EYO713" s="425"/>
      <c r="EYP713" s="425"/>
      <c r="EYQ713" s="425"/>
      <c r="EYR713" s="425"/>
      <c r="EYS713" s="425"/>
      <c r="EYT713" s="425"/>
      <c r="EYU713" s="425"/>
      <c r="EYV713" s="425"/>
      <c r="EYW713" s="425"/>
      <c r="EYX713" s="425"/>
      <c r="EYY713" s="425"/>
      <c r="EYZ713" s="425"/>
      <c r="EZA713" s="425"/>
      <c r="EZB713" s="425"/>
      <c r="EZC713" s="425"/>
      <c r="EZD713" s="425"/>
      <c r="EZE713" s="425"/>
      <c r="EZF713" s="425"/>
      <c r="EZG713" s="425"/>
      <c r="EZH713" s="425"/>
      <c r="EZI713" s="425"/>
      <c r="EZJ713" s="425"/>
      <c r="EZK713" s="425"/>
      <c r="EZL713" s="425"/>
      <c r="EZM713" s="425"/>
      <c r="EZN713" s="425"/>
      <c r="EZO713" s="425"/>
      <c r="EZP713" s="425"/>
      <c r="EZQ713" s="425"/>
      <c r="EZR713" s="425"/>
      <c r="EZS713" s="425"/>
      <c r="EZT713" s="425"/>
      <c r="EZU713" s="425"/>
      <c r="EZV713" s="425"/>
      <c r="EZW713" s="425"/>
      <c r="EZX713" s="425"/>
      <c r="EZY713" s="425"/>
      <c r="EZZ713" s="425"/>
      <c r="FAA713" s="425"/>
      <c r="FAB713" s="425"/>
      <c r="FAC713" s="425"/>
      <c r="FAD713" s="425"/>
      <c r="FAE713" s="425"/>
      <c r="FAF713" s="425"/>
      <c r="FAG713" s="425"/>
      <c r="FAH713" s="425"/>
      <c r="FAI713" s="425"/>
      <c r="FAJ713" s="425"/>
      <c r="FAK713" s="425"/>
      <c r="FAL713" s="425"/>
      <c r="FAM713" s="425"/>
      <c r="FAN713" s="425"/>
      <c r="FAO713" s="425"/>
      <c r="FAP713" s="425"/>
      <c r="FAQ713" s="425"/>
      <c r="FAR713" s="425"/>
      <c r="FAS713" s="425"/>
      <c r="FAT713" s="425"/>
      <c r="FAU713" s="425"/>
      <c r="FAV713" s="425"/>
      <c r="FAW713" s="425"/>
      <c r="FAX713" s="425"/>
      <c r="FAY713" s="425"/>
      <c r="FAZ713" s="425"/>
      <c r="FBA713" s="425"/>
      <c r="FBB713" s="425"/>
      <c r="FBC713" s="425"/>
      <c r="FBD713" s="425"/>
      <c r="FBE713" s="425"/>
      <c r="FBF713" s="425"/>
      <c r="FBG713" s="425"/>
      <c r="FBH713" s="425"/>
      <c r="FBI713" s="425"/>
      <c r="FBJ713" s="425"/>
      <c r="FBK713" s="425"/>
      <c r="FBL713" s="425"/>
      <c r="FBM713" s="425"/>
      <c r="FBN713" s="425"/>
      <c r="FBO713" s="425"/>
      <c r="FBP713" s="425"/>
      <c r="FBQ713" s="425"/>
      <c r="FBR713" s="425"/>
      <c r="FBS713" s="425"/>
      <c r="FBT713" s="425"/>
      <c r="FBU713" s="425"/>
      <c r="FBV713" s="425"/>
      <c r="FBW713" s="425"/>
      <c r="FBX713" s="425"/>
      <c r="FBY713" s="425"/>
      <c r="FBZ713" s="425"/>
      <c r="FCA713" s="425"/>
      <c r="FCB713" s="425"/>
      <c r="FCC713" s="425"/>
      <c r="FCD713" s="425"/>
      <c r="FCE713" s="425"/>
      <c r="FCF713" s="425"/>
      <c r="FCG713" s="425"/>
      <c r="FCH713" s="425"/>
      <c r="FCI713" s="425"/>
      <c r="FCJ713" s="425"/>
      <c r="FCK713" s="425"/>
      <c r="FCL713" s="425"/>
      <c r="FCM713" s="425"/>
      <c r="FCN713" s="425"/>
      <c r="FCO713" s="425"/>
      <c r="FCP713" s="425"/>
      <c r="FCQ713" s="425"/>
      <c r="FCR713" s="425"/>
      <c r="FCS713" s="425"/>
      <c r="FCT713" s="425"/>
      <c r="FCU713" s="425"/>
      <c r="FCV713" s="425"/>
      <c r="FCW713" s="425"/>
      <c r="FCX713" s="425"/>
      <c r="FCY713" s="425"/>
      <c r="FCZ713" s="425"/>
      <c r="FDA713" s="425"/>
      <c r="FDB713" s="425"/>
      <c r="FDC713" s="425"/>
      <c r="FDD713" s="425"/>
      <c r="FDE713" s="425"/>
      <c r="FDF713" s="425"/>
      <c r="FDG713" s="425"/>
      <c r="FDH713" s="425"/>
      <c r="FDI713" s="425"/>
      <c r="FDJ713" s="425"/>
      <c r="FDK713" s="425"/>
      <c r="FDL713" s="425"/>
      <c r="FDM713" s="425"/>
      <c r="FDN713" s="425"/>
      <c r="FDO713" s="425"/>
      <c r="FDP713" s="425"/>
      <c r="FDQ713" s="425"/>
      <c r="FDR713" s="425"/>
      <c r="FDS713" s="425"/>
      <c r="FDT713" s="425"/>
      <c r="FDU713" s="425"/>
      <c r="FDV713" s="425"/>
      <c r="FDW713" s="425"/>
      <c r="FDX713" s="425"/>
      <c r="FDY713" s="425"/>
      <c r="FDZ713" s="425"/>
      <c r="FEA713" s="425"/>
      <c r="FEB713" s="425"/>
      <c r="FEC713" s="425"/>
      <c r="FED713" s="425"/>
      <c r="FEE713" s="425"/>
      <c r="FEF713" s="425"/>
      <c r="FEG713" s="425"/>
      <c r="FEH713" s="425"/>
      <c r="FEI713" s="425"/>
      <c r="FEJ713" s="425"/>
      <c r="FEK713" s="425"/>
      <c r="FEL713" s="425"/>
      <c r="FEM713" s="425"/>
      <c r="FEN713" s="425"/>
      <c r="FEO713" s="425"/>
      <c r="FEP713" s="425"/>
      <c r="FEQ713" s="425"/>
      <c r="FER713" s="425"/>
      <c r="FES713" s="425"/>
      <c r="FET713" s="425"/>
      <c r="FEU713" s="425"/>
      <c r="FEV713" s="425"/>
      <c r="FEW713" s="425"/>
      <c r="FEX713" s="425"/>
      <c r="FEY713" s="425"/>
      <c r="FEZ713" s="425"/>
      <c r="FFA713" s="425"/>
      <c r="FFB713" s="425"/>
      <c r="FFC713" s="425"/>
      <c r="FFD713" s="425"/>
      <c r="FFE713" s="425"/>
      <c r="FFF713" s="425"/>
      <c r="FFG713" s="425"/>
      <c r="FFH713" s="425"/>
      <c r="FFI713" s="425"/>
      <c r="FFJ713" s="425"/>
      <c r="FFK713" s="425"/>
      <c r="FFL713" s="425"/>
      <c r="FFM713" s="425"/>
      <c r="FFN713" s="425"/>
      <c r="FFO713" s="425"/>
      <c r="FFP713" s="425"/>
      <c r="FFQ713" s="425"/>
      <c r="FFR713" s="425"/>
      <c r="FFS713" s="425"/>
      <c r="FFT713" s="425"/>
      <c r="FFU713" s="425"/>
      <c r="FFV713" s="425"/>
      <c r="FFW713" s="425"/>
      <c r="FFX713" s="425"/>
      <c r="FFY713" s="425"/>
      <c r="FFZ713" s="425"/>
      <c r="FGA713" s="425"/>
      <c r="FGB713" s="425"/>
      <c r="FGC713" s="425"/>
      <c r="FGD713" s="425"/>
      <c r="FGE713" s="425"/>
      <c r="FGF713" s="425"/>
      <c r="FGG713" s="425"/>
      <c r="FGH713" s="425"/>
      <c r="FGI713" s="425"/>
      <c r="FGJ713" s="425"/>
      <c r="FGK713" s="425"/>
      <c r="FGL713" s="425"/>
      <c r="FGM713" s="425"/>
      <c r="FGN713" s="425"/>
      <c r="FGO713" s="425"/>
      <c r="FGP713" s="425"/>
      <c r="FGQ713" s="425"/>
      <c r="FGR713" s="425"/>
      <c r="FGS713" s="425"/>
      <c r="FGT713" s="425"/>
      <c r="FGU713" s="425"/>
      <c r="FGV713" s="425"/>
      <c r="FGW713" s="425"/>
      <c r="FGX713" s="425"/>
      <c r="FGY713" s="425"/>
      <c r="FGZ713" s="425"/>
      <c r="FHA713" s="425"/>
      <c r="FHB713" s="425"/>
      <c r="FHC713" s="425"/>
      <c r="FHD713" s="425"/>
      <c r="FHE713" s="425"/>
      <c r="FHF713" s="425"/>
      <c r="FHG713" s="425"/>
      <c r="FHH713" s="425"/>
      <c r="FHI713" s="425"/>
      <c r="FHJ713" s="425"/>
      <c r="FHK713" s="425"/>
      <c r="FHL713" s="425"/>
      <c r="FHM713" s="425"/>
      <c r="FHN713" s="425"/>
      <c r="FHO713" s="425"/>
      <c r="FHP713" s="425"/>
      <c r="FHQ713" s="425"/>
      <c r="FHR713" s="425"/>
      <c r="FHS713" s="425"/>
      <c r="FHT713" s="425"/>
      <c r="FHU713" s="425"/>
      <c r="FHV713" s="425"/>
      <c r="FHW713" s="425"/>
      <c r="FHX713" s="425"/>
      <c r="FHY713" s="425"/>
      <c r="FHZ713" s="425"/>
      <c r="FIA713" s="425"/>
      <c r="FIB713" s="425"/>
      <c r="FIC713" s="425"/>
      <c r="FID713" s="425"/>
      <c r="FIE713" s="425"/>
      <c r="FIF713" s="425"/>
      <c r="FIG713" s="425"/>
      <c r="FIH713" s="425"/>
      <c r="FII713" s="425"/>
      <c r="FIJ713" s="425"/>
      <c r="FIK713" s="425"/>
      <c r="FIL713" s="425"/>
      <c r="FIM713" s="425"/>
      <c r="FIN713" s="425"/>
      <c r="FIO713" s="425"/>
      <c r="FIP713" s="425"/>
      <c r="FIQ713" s="425"/>
      <c r="FIR713" s="425"/>
      <c r="FIS713" s="425"/>
      <c r="FIT713" s="425"/>
      <c r="FIU713" s="425"/>
      <c r="FIV713" s="425"/>
      <c r="FIW713" s="425"/>
      <c r="FIX713" s="425"/>
      <c r="FIY713" s="425"/>
      <c r="FIZ713" s="425"/>
      <c r="FJA713" s="425"/>
      <c r="FJB713" s="425"/>
      <c r="FJC713" s="425"/>
      <c r="FJD713" s="425"/>
      <c r="FJE713" s="425"/>
      <c r="FJF713" s="425"/>
      <c r="FJG713" s="425"/>
      <c r="FJH713" s="425"/>
      <c r="FJI713" s="425"/>
      <c r="FJJ713" s="425"/>
      <c r="FJK713" s="425"/>
      <c r="FJL713" s="425"/>
      <c r="FJM713" s="425"/>
      <c r="FJN713" s="425"/>
      <c r="FJO713" s="425"/>
      <c r="FJP713" s="425"/>
      <c r="FJQ713" s="425"/>
      <c r="FJR713" s="425"/>
      <c r="FJS713" s="425"/>
      <c r="FJT713" s="425"/>
      <c r="FJU713" s="425"/>
      <c r="FJV713" s="425"/>
      <c r="FJW713" s="425"/>
      <c r="FJX713" s="425"/>
      <c r="FJY713" s="425"/>
      <c r="FJZ713" s="425"/>
      <c r="FKA713" s="425"/>
      <c r="FKB713" s="425"/>
      <c r="FKC713" s="425"/>
      <c r="FKD713" s="425"/>
      <c r="FKE713" s="425"/>
      <c r="FKF713" s="425"/>
      <c r="FKG713" s="425"/>
      <c r="FKH713" s="425"/>
      <c r="FKI713" s="425"/>
      <c r="FKJ713" s="425"/>
      <c r="FKK713" s="425"/>
      <c r="FKL713" s="425"/>
      <c r="FKM713" s="425"/>
      <c r="FKN713" s="425"/>
      <c r="FKO713" s="425"/>
      <c r="FKP713" s="425"/>
      <c r="FKQ713" s="425"/>
      <c r="FKR713" s="425"/>
      <c r="FKS713" s="425"/>
      <c r="FKT713" s="425"/>
      <c r="FKU713" s="425"/>
      <c r="FKV713" s="425"/>
      <c r="FKW713" s="425"/>
      <c r="FKX713" s="425"/>
      <c r="FKY713" s="425"/>
      <c r="FKZ713" s="425"/>
      <c r="FLA713" s="425"/>
      <c r="FLB713" s="425"/>
      <c r="FLC713" s="425"/>
      <c r="FLD713" s="425"/>
      <c r="FLE713" s="425"/>
      <c r="FLF713" s="425"/>
      <c r="FLG713" s="425"/>
      <c r="FLH713" s="425"/>
      <c r="FLI713" s="425"/>
      <c r="FLJ713" s="425"/>
      <c r="FLK713" s="425"/>
      <c r="FLL713" s="425"/>
      <c r="FLM713" s="425"/>
      <c r="FLN713" s="425"/>
      <c r="FLO713" s="425"/>
      <c r="FLP713" s="425"/>
      <c r="FLQ713" s="425"/>
      <c r="FLR713" s="425"/>
      <c r="FLS713" s="425"/>
      <c r="FLT713" s="425"/>
      <c r="FLU713" s="425"/>
      <c r="FLV713" s="425"/>
      <c r="FLW713" s="425"/>
      <c r="FLX713" s="425"/>
      <c r="FLY713" s="425"/>
      <c r="FLZ713" s="425"/>
      <c r="FMA713" s="425"/>
      <c r="FMB713" s="425"/>
      <c r="FMC713" s="425"/>
      <c r="FMD713" s="425"/>
      <c r="FME713" s="425"/>
      <c r="FMF713" s="425"/>
      <c r="FMG713" s="425"/>
      <c r="FMH713" s="425"/>
      <c r="FMI713" s="425"/>
      <c r="FMJ713" s="425"/>
      <c r="FMK713" s="425"/>
      <c r="FML713" s="425"/>
      <c r="FMM713" s="425"/>
      <c r="FMN713" s="425"/>
      <c r="FMO713" s="425"/>
      <c r="FMP713" s="425"/>
      <c r="FMQ713" s="425"/>
      <c r="FMR713" s="425"/>
      <c r="FMS713" s="425"/>
      <c r="FMT713" s="425"/>
      <c r="FMU713" s="425"/>
      <c r="FMV713" s="425"/>
      <c r="FMW713" s="425"/>
      <c r="FMX713" s="425"/>
      <c r="FMY713" s="425"/>
      <c r="FMZ713" s="425"/>
      <c r="FNA713" s="425"/>
      <c r="FNB713" s="425"/>
      <c r="FNC713" s="425"/>
      <c r="FND713" s="425"/>
      <c r="FNE713" s="425"/>
      <c r="FNF713" s="425"/>
      <c r="FNG713" s="425"/>
      <c r="FNH713" s="425"/>
      <c r="FNI713" s="425"/>
      <c r="FNJ713" s="425"/>
      <c r="FNK713" s="425"/>
      <c r="FNL713" s="425"/>
      <c r="FNM713" s="425"/>
      <c r="FNN713" s="425"/>
      <c r="FNO713" s="425"/>
      <c r="FNP713" s="425"/>
      <c r="FNQ713" s="425"/>
      <c r="FNR713" s="425"/>
      <c r="FNS713" s="425"/>
      <c r="FNT713" s="425"/>
      <c r="FNU713" s="425"/>
      <c r="FNV713" s="425"/>
      <c r="FNW713" s="425"/>
      <c r="FNX713" s="425"/>
      <c r="FNY713" s="425"/>
      <c r="FNZ713" s="425"/>
      <c r="FOA713" s="425"/>
      <c r="FOB713" s="425"/>
      <c r="FOC713" s="425"/>
      <c r="FOD713" s="425"/>
      <c r="FOE713" s="425"/>
      <c r="FOF713" s="425"/>
      <c r="FOG713" s="425"/>
      <c r="FOH713" s="425"/>
      <c r="FOI713" s="425"/>
      <c r="FOJ713" s="425"/>
      <c r="FOK713" s="425"/>
      <c r="FOL713" s="425"/>
      <c r="FOM713" s="425"/>
      <c r="FON713" s="425"/>
      <c r="FOO713" s="425"/>
      <c r="FOP713" s="425"/>
      <c r="FOQ713" s="425"/>
      <c r="FOR713" s="425"/>
      <c r="FOS713" s="425"/>
      <c r="FOT713" s="425"/>
      <c r="FOU713" s="425"/>
      <c r="FOV713" s="425"/>
      <c r="FOW713" s="425"/>
      <c r="FOX713" s="425"/>
      <c r="FOY713" s="425"/>
      <c r="FOZ713" s="425"/>
      <c r="FPA713" s="425"/>
      <c r="FPB713" s="425"/>
      <c r="FPC713" s="425"/>
      <c r="FPD713" s="425"/>
      <c r="FPE713" s="425"/>
      <c r="FPF713" s="425"/>
      <c r="FPG713" s="425"/>
      <c r="FPH713" s="425"/>
      <c r="FPI713" s="425"/>
      <c r="FPJ713" s="425"/>
      <c r="FPK713" s="425"/>
      <c r="FPL713" s="425"/>
      <c r="FPM713" s="425"/>
      <c r="FPN713" s="425"/>
      <c r="FPO713" s="425"/>
      <c r="FPP713" s="425"/>
      <c r="FPQ713" s="425"/>
      <c r="FPR713" s="425"/>
      <c r="FPS713" s="425"/>
      <c r="FPT713" s="425"/>
      <c r="FPU713" s="425"/>
      <c r="FPV713" s="425"/>
      <c r="FPW713" s="425"/>
      <c r="FPX713" s="425"/>
      <c r="FPY713" s="425"/>
      <c r="FPZ713" s="425"/>
      <c r="FQA713" s="425"/>
      <c r="FQB713" s="425"/>
      <c r="FQC713" s="425"/>
      <c r="FQD713" s="425"/>
      <c r="FQE713" s="425"/>
      <c r="FQF713" s="425"/>
      <c r="FQG713" s="425"/>
      <c r="FQH713" s="425"/>
      <c r="FQI713" s="425"/>
      <c r="FQJ713" s="425"/>
      <c r="FQK713" s="425"/>
      <c r="FQL713" s="425"/>
      <c r="FQM713" s="425"/>
      <c r="FQN713" s="425"/>
      <c r="FQO713" s="425"/>
      <c r="FQP713" s="425"/>
      <c r="FQQ713" s="425"/>
      <c r="FQR713" s="425"/>
      <c r="FQS713" s="425"/>
      <c r="FQT713" s="425"/>
      <c r="FQU713" s="425"/>
      <c r="FQV713" s="425"/>
      <c r="FQW713" s="425"/>
      <c r="FQX713" s="425"/>
      <c r="FQY713" s="425"/>
      <c r="FQZ713" s="425"/>
      <c r="FRA713" s="425"/>
      <c r="FRB713" s="425"/>
      <c r="FRC713" s="425"/>
      <c r="FRD713" s="425"/>
      <c r="FRE713" s="425"/>
      <c r="FRF713" s="425"/>
      <c r="FRG713" s="425"/>
      <c r="FRH713" s="425"/>
      <c r="FRI713" s="425"/>
      <c r="FRJ713" s="425"/>
      <c r="FRK713" s="425"/>
      <c r="FRL713" s="425"/>
      <c r="FRM713" s="425"/>
      <c r="FRN713" s="425"/>
      <c r="FRO713" s="425"/>
      <c r="FRP713" s="425"/>
      <c r="FRQ713" s="425"/>
      <c r="FRR713" s="425"/>
      <c r="FRS713" s="425"/>
      <c r="FRT713" s="425"/>
      <c r="FRU713" s="425"/>
      <c r="FRV713" s="425"/>
      <c r="FRW713" s="425"/>
      <c r="FRX713" s="425"/>
      <c r="FRY713" s="425"/>
      <c r="FRZ713" s="425"/>
      <c r="FSA713" s="425"/>
      <c r="FSB713" s="425"/>
      <c r="FSC713" s="425"/>
      <c r="FSD713" s="425"/>
      <c r="FSE713" s="425"/>
      <c r="FSF713" s="425"/>
      <c r="FSG713" s="425"/>
      <c r="FSH713" s="425"/>
      <c r="FSI713" s="425"/>
      <c r="FSJ713" s="425"/>
      <c r="FSK713" s="425"/>
      <c r="FSL713" s="425"/>
      <c r="FSM713" s="425"/>
      <c r="FSN713" s="425"/>
      <c r="FSO713" s="425"/>
      <c r="FSP713" s="425"/>
      <c r="FSQ713" s="425"/>
      <c r="FSR713" s="425"/>
      <c r="FSS713" s="425"/>
      <c r="FST713" s="425"/>
      <c r="FSU713" s="425"/>
      <c r="FSV713" s="425"/>
      <c r="FSW713" s="425"/>
      <c r="FSX713" s="425"/>
      <c r="FSY713" s="425"/>
      <c r="FSZ713" s="425"/>
      <c r="FTA713" s="425"/>
      <c r="FTB713" s="425"/>
      <c r="FTC713" s="425"/>
      <c r="FTD713" s="425"/>
      <c r="FTE713" s="425"/>
      <c r="FTF713" s="425"/>
      <c r="FTG713" s="425"/>
      <c r="FTH713" s="425"/>
      <c r="FTI713" s="425"/>
      <c r="FTJ713" s="425"/>
      <c r="FTK713" s="425"/>
      <c r="FTL713" s="425"/>
      <c r="FTM713" s="425"/>
      <c r="FTN713" s="425"/>
      <c r="FTO713" s="425"/>
      <c r="FTP713" s="425"/>
      <c r="FTQ713" s="425"/>
      <c r="FTR713" s="425"/>
      <c r="FTS713" s="425"/>
      <c r="FTT713" s="425"/>
      <c r="FTU713" s="425"/>
      <c r="FTV713" s="425"/>
      <c r="FTW713" s="425"/>
      <c r="FTX713" s="425"/>
      <c r="FTY713" s="425"/>
      <c r="FTZ713" s="425"/>
      <c r="FUA713" s="425"/>
      <c r="FUB713" s="425"/>
      <c r="FUC713" s="425"/>
      <c r="FUD713" s="425"/>
      <c r="FUE713" s="425"/>
      <c r="FUF713" s="425"/>
      <c r="FUG713" s="425"/>
      <c r="FUH713" s="425"/>
      <c r="FUI713" s="425"/>
      <c r="FUJ713" s="425"/>
      <c r="FUK713" s="425"/>
      <c r="FUL713" s="425"/>
      <c r="FUM713" s="425"/>
      <c r="FUN713" s="425"/>
      <c r="FUO713" s="425"/>
      <c r="FUP713" s="425"/>
      <c r="FUQ713" s="425"/>
      <c r="FUR713" s="425"/>
      <c r="FUS713" s="425"/>
      <c r="FUT713" s="425"/>
      <c r="FUU713" s="425"/>
      <c r="FUV713" s="425"/>
      <c r="FUW713" s="425"/>
      <c r="FUX713" s="425"/>
      <c r="FUY713" s="425"/>
      <c r="FUZ713" s="425"/>
      <c r="FVA713" s="425"/>
      <c r="FVB713" s="425"/>
      <c r="FVC713" s="425"/>
      <c r="FVD713" s="425"/>
      <c r="FVE713" s="425"/>
      <c r="FVF713" s="425"/>
      <c r="FVG713" s="425"/>
      <c r="FVH713" s="425"/>
      <c r="FVI713" s="425"/>
      <c r="FVJ713" s="425"/>
      <c r="FVK713" s="425"/>
      <c r="FVL713" s="425"/>
      <c r="FVM713" s="425"/>
      <c r="FVN713" s="425"/>
      <c r="FVO713" s="425"/>
      <c r="FVP713" s="425"/>
      <c r="FVQ713" s="425"/>
      <c r="FVR713" s="425"/>
      <c r="FVS713" s="425"/>
      <c r="FVT713" s="425"/>
      <c r="FVU713" s="425"/>
      <c r="FVV713" s="425"/>
      <c r="FVW713" s="425"/>
      <c r="FVX713" s="425"/>
      <c r="FVY713" s="425"/>
      <c r="FVZ713" s="425"/>
      <c r="FWA713" s="425"/>
      <c r="FWB713" s="425"/>
      <c r="FWC713" s="425"/>
      <c r="FWD713" s="425"/>
      <c r="FWE713" s="425"/>
      <c r="FWF713" s="425"/>
      <c r="FWG713" s="425"/>
      <c r="FWH713" s="425"/>
      <c r="FWI713" s="425"/>
      <c r="FWJ713" s="425"/>
      <c r="FWK713" s="425"/>
      <c r="FWL713" s="425"/>
      <c r="FWM713" s="425"/>
      <c r="FWN713" s="425"/>
      <c r="FWO713" s="425"/>
      <c r="FWP713" s="425"/>
      <c r="FWQ713" s="425"/>
      <c r="FWR713" s="425"/>
      <c r="FWS713" s="425"/>
      <c r="FWT713" s="425"/>
      <c r="FWU713" s="425"/>
      <c r="FWV713" s="425"/>
      <c r="FWW713" s="425"/>
      <c r="FWX713" s="425"/>
      <c r="FWY713" s="425"/>
      <c r="FWZ713" s="425"/>
      <c r="FXA713" s="425"/>
      <c r="FXB713" s="425"/>
      <c r="FXC713" s="425"/>
      <c r="FXD713" s="425"/>
      <c r="FXE713" s="425"/>
      <c r="FXF713" s="425"/>
      <c r="FXG713" s="425"/>
      <c r="FXH713" s="425"/>
      <c r="FXI713" s="425"/>
      <c r="FXJ713" s="425"/>
      <c r="FXK713" s="425"/>
      <c r="FXL713" s="425"/>
      <c r="FXM713" s="425"/>
      <c r="FXN713" s="425"/>
      <c r="FXO713" s="425"/>
      <c r="FXP713" s="425"/>
      <c r="FXQ713" s="425"/>
      <c r="FXR713" s="425"/>
      <c r="FXS713" s="425"/>
      <c r="FXT713" s="425"/>
      <c r="FXU713" s="425"/>
      <c r="FXV713" s="425"/>
      <c r="FXW713" s="425"/>
      <c r="FXX713" s="425"/>
      <c r="FXY713" s="425"/>
      <c r="FXZ713" s="425"/>
      <c r="FYA713" s="425"/>
      <c r="FYB713" s="425"/>
      <c r="FYC713" s="425"/>
      <c r="FYD713" s="425"/>
      <c r="FYE713" s="425"/>
      <c r="FYF713" s="425"/>
      <c r="FYG713" s="425"/>
      <c r="FYH713" s="425"/>
      <c r="FYI713" s="425"/>
      <c r="FYJ713" s="425"/>
      <c r="FYK713" s="425"/>
      <c r="FYL713" s="425"/>
      <c r="FYM713" s="425"/>
      <c r="FYN713" s="425"/>
      <c r="FYO713" s="425"/>
      <c r="FYP713" s="425"/>
      <c r="FYQ713" s="425"/>
      <c r="FYR713" s="425"/>
      <c r="FYS713" s="425"/>
      <c r="FYT713" s="425"/>
      <c r="FYU713" s="425"/>
      <c r="FYV713" s="425"/>
      <c r="FYW713" s="425"/>
      <c r="FYX713" s="425"/>
      <c r="FYY713" s="425"/>
      <c r="FYZ713" s="425"/>
      <c r="FZA713" s="425"/>
      <c r="FZB713" s="425"/>
      <c r="FZC713" s="425"/>
      <c r="FZD713" s="425"/>
      <c r="FZE713" s="425"/>
      <c r="FZF713" s="425"/>
      <c r="FZG713" s="425"/>
      <c r="FZH713" s="425"/>
      <c r="FZI713" s="425"/>
      <c r="FZJ713" s="425"/>
      <c r="FZK713" s="425"/>
      <c r="FZL713" s="425"/>
      <c r="FZM713" s="425"/>
      <c r="FZN713" s="425"/>
      <c r="FZO713" s="425"/>
      <c r="FZP713" s="425"/>
      <c r="FZQ713" s="425"/>
      <c r="FZR713" s="425"/>
      <c r="FZS713" s="425"/>
      <c r="FZT713" s="425"/>
      <c r="FZU713" s="425"/>
      <c r="FZV713" s="425"/>
      <c r="FZW713" s="425"/>
      <c r="FZX713" s="425"/>
      <c r="FZY713" s="425"/>
      <c r="FZZ713" s="425"/>
      <c r="GAA713" s="425"/>
      <c r="GAB713" s="425"/>
      <c r="GAC713" s="425"/>
      <c r="GAD713" s="425"/>
      <c r="GAE713" s="425"/>
      <c r="GAF713" s="425"/>
      <c r="GAG713" s="425"/>
      <c r="GAH713" s="425"/>
      <c r="GAI713" s="425"/>
      <c r="GAJ713" s="425"/>
      <c r="GAK713" s="425"/>
      <c r="GAL713" s="425"/>
      <c r="GAM713" s="425"/>
      <c r="GAN713" s="425"/>
      <c r="GAO713" s="425"/>
      <c r="GAP713" s="425"/>
      <c r="GAQ713" s="425"/>
      <c r="GAR713" s="425"/>
      <c r="GAS713" s="425"/>
      <c r="GAT713" s="425"/>
      <c r="GAU713" s="425"/>
      <c r="GAV713" s="425"/>
      <c r="GAW713" s="425"/>
      <c r="GAX713" s="425"/>
      <c r="GAY713" s="425"/>
      <c r="GAZ713" s="425"/>
      <c r="GBA713" s="425"/>
      <c r="GBB713" s="425"/>
      <c r="GBC713" s="425"/>
      <c r="GBD713" s="425"/>
      <c r="GBE713" s="425"/>
      <c r="GBF713" s="425"/>
      <c r="GBG713" s="425"/>
      <c r="GBH713" s="425"/>
      <c r="GBI713" s="425"/>
      <c r="GBJ713" s="425"/>
      <c r="GBK713" s="425"/>
      <c r="GBL713" s="425"/>
      <c r="GBM713" s="425"/>
      <c r="GBN713" s="425"/>
      <c r="GBO713" s="425"/>
      <c r="GBP713" s="425"/>
      <c r="GBQ713" s="425"/>
      <c r="GBR713" s="425"/>
      <c r="GBS713" s="425"/>
      <c r="GBT713" s="425"/>
      <c r="GBU713" s="425"/>
      <c r="GBV713" s="425"/>
      <c r="GBW713" s="425"/>
      <c r="GBX713" s="425"/>
      <c r="GBY713" s="425"/>
      <c r="GBZ713" s="425"/>
      <c r="GCA713" s="425"/>
      <c r="GCB713" s="425"/>
      <c r="GCC713" s="425"/>
      <c r="GCD713" s="425"/>
      <c r="GCE713" s="425"/>
      <c r="GCF713" s="425"/>
      <c r="GCG713" s="425"/>
      <c r="GCH713" s="425"/>
      <c r="GCI713" s="425"/>
      <c r="GCJ713" s="425"/>
      <c r="GCK713" s="425"/>
      <c r="GCL713" s="425"/>
      <c r="GCM713" s="425"/>
      <c r="GCN713" s="425"/>
      <c r="GCO713" s="425"/>
      <c r="GCP713" s="425"/>
      <c r="GCQ713" s="425"/>
      <c r="GCR713" s="425"/>
      <c r="GCS713" s="425"/>
      <c r="GCT713" s="425"/>
      <c r="GCU713" s="425"/>
      <c r="GCV713" s="425"/>
      <c r="GCW713" s="425"/>
      <c r="GCX713" s="425"/>
      <c r="GCY713" s="425"/>
      <c r="GCZ713" s="425"/>
      <c r="GDA713" s="425"/>
      <c r="GDB713" s="425"/>
      <c r="GDC713" s="425"/>
      <c r="GDD713" s="425"/>
      <c r="GDE713" s="425"/>
      <c r="GDF713" s="425"/>
      <c r="GDG713" s="425"/>
      <c r="GDH713" s="425"/>
      <c r="GDI713" s="425"/>
      <c r="GDJ713" s="425"/>
      <c r="GDK713" s="425"/>
      <c r="GDL713" s="425"/>
      <c r="GDM713" s="425"/>
      <c r="GDN713" s="425"/>
      <c r="GDO713" s="425"/>
      <c r="GDP713" s="425"/>
      <c r="GDQ713" s="425"/>
      <c r="GDR713" s="425"/>
      <c r="GDS713" s="425"/>
      <c r="GDT713" s="425"/>
      <c r="GDU713" s="425"/>
      <c r="GDV713" s="425"/>
      <c r="GDW713" s="425"/>
      <c r="GDX713" s="425"/>
      <c r="GDY713" s="425"/>
      <c r="GDZ713" s="425"/>
      <c r="GEA713" s="425"/>
      <c r="GEB713" s="425"/>
      <c r="GEC713" s="425"/>
      <c r="GED713" s="425"/>
      <c r="GEE713" s="425"/>
      <c r="GEF713" s="425"/>
      <c r="GEG713" s="425"/>
      <c r="GEH713" s="425"/>
      <c r="GEI713" s="425"/>
      <c r="GEJ713" s="425"/>
      <c r="GEK713" s="425"/>
      <c r="GEL713" s="425"/>
      <c r="GEM713" s="425"/>
      <c r="GEN713" s="425"/>
      <c r="GEO713" s="425"/>
      <c r="GEP713" s="425"/>
      <c r="GEQ713" s="425"/>
      <c r="GER713" s="425"/>
      <c r="GES713" s="425"/>
      <c r="GET713" s="425"/>
      <c r="GEU713" s="425"/>
      <c r="GEV713" s="425"/>
      <c r="GEW713" s="425"/>
      <c r="GEX713" s="425"/>
      <c r="GEY713" s="425"/>
      <c r="GEZ713" s="425"/>
      <c r="GFA713" s="425"/>
      <c r="GFB713" s="425"/>
      <c r="GFC713" s="425"/>
      <c r="GFD713" s="425"/>
      <c r="GFE713" s="425"/>
      <c r="GFF713" s="425"/>
      <c r="GFG713" s="425"/>
      <c r="GFH713" s="425"/>
      <c r="GFI713" s="425"/>
      <c r="GFJ713" s="425"/>
      <c r="GFK713" s="425"/>
      <c r="GFL713" s="425"/>
      <c r="GFM713" s="425"/>
      <c r="GFN713" s="425"/>
      <c r="GFO713" s="425"/>
      <c r="GFP713" s="425"/>
      <c r="GFQ713" s="425"/>
      <c r="GFR713" s="425"/>
      <c r="GFS713" s="425"/>
      <c r="GFT713" s="425"/>
      <c r="GFU713" s="425"/>
      <c r="GFV713" s="425"/>
      <c r="GFW713" s="425"/>
      <c r="GFX713" s="425"/>
      <c r="GFY713" s="425"/>
      <c r="GFZ713" s="425"/>
      <c r="GGA713" s="425"/>
      <c r="GGB713" s="425"/>
      <c r="GGC713" s="425"/>
      <c r="GGD713" s="425"/>
      <c r="GGE713" s="425"/>
      <c r="GGF713" s="425"/>
      <c r="GGG713" s="425"/>
      <c r="GGH713" s="425"/>
      <c r="GGI713" s="425"/>
      <c r="GGJ713" s="425"/>
      <c r="GGK713" s="425"/>
      <c r="GGL713" s="425"/>
      <c r="GGM713" s="425"/>
      <c r="GGN713" s="425"/>
      <c r="GGO713" s="425"/>
      <c r="GGP713" s="425"/>
      <c r="GGQ713" s="425"/>
      <c r="GGR713" s="425"/>
      <c r="GGS713" s="425"/>
      <c r="GGT713" s="425"/>
      <c r="GGU713" s="425"/>
      <c r="GGV713" s="425"/>
      <c r="GGW713" s="425"/>
      <c r="GGX713" s="425"/>
      <c r="GGY713" s="425"/>
      <c r="GGZ713" s="425"/>
      <c r="GHA713" s="425"/>
      <c r="GHB713" s="425"/>
      <c r="GHC713" s="425"/>
      <c r="GHD713" s="425"/>
      <c r="GHE713" s="425"/>
      <c r="GHF713" s="425"/>
      <c r="GHG713" s="425"/>
      <c r="GHH713" s="425"/>
      <c r="GHI713" s="425"/>
      <c r="GHJ713" s="425"/>
      <c r="GHK713" s="425"/>
      <c r="GHL713" s="425"/>
      <c r="GHM713" s="425"/>
      <c r="GHN713" s="425"/>
      <c r="GHO713" s="425"/>
      <c r="GHP713" s="425"/>
      <c r="GHQ713" s="425"/>
      <c r="GHR713" s="425"/>
      <c r="GHS713" s="425"/>
      <c r="GHT713" s="425"/>
      <c r="GHU713" s="425"/>
      <c r="GHV713" s="425"/>
      <c r="GHW713" s="425"/>
      <c r="GHX713" s="425"/>
      <c r="GHY713" s="425"/>
      <c r="GHZ713" s="425"/>
      <c r="GIA713" s="425"/>
      <c r="GIB713" s="425"/>
      <c r="GIC713" s="425"/>
      <c r="GID713" s="425"/>
      <c r="GIE713" s="425"/>
      <c r="GIF713" s="425"/>
      <c r="GIG713" s="425"/>
      <c r="GIH713" s="425"/>
      <c r="GII713" s="425"/>
      <c r="GIJ713" s="425"/>
      <c r="GIK713" s="425"/>
      <c r="GIL713" s="425"/>
      <c r="GIM713" s="425"/>
      <c r="GIN713" s="425"/>
      <c r="GIO713" s="425"/>
      <c r="GIP713" s="425"/>
      <c r="GIQ713" s="425"/>
      <c r="GIR713" s="425"/>
      <c r="GIS713" s="425"/>
      <c r="GIT713" s="425"/>
      <c r="GIU713" s="425"/>
      <c r="GIV713" s="425"/>
      <c r="GIW713" s="425"/>
      <c r="GIX713" s="425"/>
      <c r="GIY713" s="425"/>
      <c r="GIZ713" s="425"/>
      <c r="GJA713" s="425"/>
      <c r="GJB713" s="425"/>
      <c r="GJC713" s="425"/>
      <c r="GJD713" s="425"/>
      <c r="GJE713" s="425"/>
      <c r="GJF713" s="425"/>
      <c r="GJG713" s="425"/>
      <c r="GJH713" s="425"/>
      <c r="GJI713" s="425"/>
      <c r="GJJ713" s="425"/>
      <c r="GJK713" s="425"/>
      <c r="GJL713" s="425"/>
      <c r="GJM713" s="425"/>
      <c r="GJN713" s="425"/>
      <c r="GJO713" s="425"/>
      <c r="GJP713" s="425"/>
      <c r="GJQ713" s="425"/>
      <c r="GJR713" s="425"/>
      <c r="GJS713" s="425"/>
      <c r="GJT713" s="425"/>
      <c r="GJU713" s="425"/>
      <c r="GJV713" s="425"/>
      <c r="GJW713" s="425"/>
      <c r="GJX713" s="425"/>
      <c r="GJY713" s="425"/>
      <c r="GJZ713" s="425"/>
      <c r="GKA713" s="425"/>
      <c r="GKB713" s="425"/>
      <c r="GKC713" s="425"/>
      <c r="GKD713" s="425"/>
      <c r="GKE713" s="425"/>
      <c r="GKF713" s="425"/>
      <c r="GKG713" s="425"/>
      <c r="GKH713" s="425"/>
      <c r="GKI713" s="425"/>
      <c r="GKJ713" s="425"/>
      <c r="GKK713" s="425"/>
      <c r="GKL713" s="425"/>
      <c r="GKM713" s="425"/>
      <c r="GKN713" s="425"/>
      <c r="GKO713" s="425"/>
      <c r="GKP713" s="425"/>
      <c r="GKQ713" s="425"/>
      <c r="GKR713" s="425"/>
      <c r="GKS713" s="425"/>
      <c r="GKT713" s="425"/>
      <c r="GKU713" s="425"/>
      <c r="GKV713" s="425"/>
      <c r="GKW713" s="425"/>
      <c r="GKX713" s="425"/>
      <c r="GKY713" s="425"/>
      <c r="GKZ713" s="425"/>
      <c r="GLA713" s="425"/>
      <c r="GLB713" s="425"/>
      <c r="GLC713" s="425"/>
      <c r="GLD713" s="425"/>
      <c r="GLE713" s="425"/>
      <c r="GLF713" s="425"/>
      <c r="GLG713" s="425"/>
      <c r="GLH713" s="425"/>
      <c r="GLI713" s="425"/>
      <c r="GLJ713" s="425"/>
      <c r="GLK713" s="425"/>
      <c r="GLL713" s="425"/>
      <c r="GLM713" s="425"/>
      <c r="GLN713" s="425"/>
      <c r="GLO713" s="425"/>
      <c r="GLP713" s="425"/>
      <c r="GLQ713" s="425"/>
      <c r="GLR713" s="425"/>
      <c r="GLS713" s="425"/>
      <c r="GLT713" s="425"/>
      <c r="GLU713" s="425"/>
      <c r="GLV713" s="425"/>
      <c r="GLW713" s="425"/>
      <c r="GLX713" s="425"/>
      <c r="GLY713" s="425"/>
      <c r="GLZ713" s="425"/>
      <c r="GMA713" s="425"/>
      <c r="GMB713" s="425"/>
      <c r="GMC713" s="425"/>
      <c r="GMD713" s="425"/>
      <c r="GME713" s="425"/>
      <c r="GMF713" s="425"/>
      <c r="GMG713" s="425"/>
      <c r="GMH713" s="425"/>
      <c r="GMI713" s="425"/>
      <c r="GMJ713" s="425"/>
      <c r="GMK713" s="425"/>
      <c r="GML713" s="425"/>
      <c r="GMM713" s="425"/>
      <c r="GMN713" s="425"/>
      <c r="GMO713" s="425"/>
      <c r="GMP713" s="425"/>
      <c r="GMQ713" s="425"/>
      <c r="GMR713" s="425"/>
      <c r="GMS713" s="425"/>
      <c r="GMT713" s="425"/>
      <c r="GMU713" s="425"/>
      <c r="GMV713" s="425"/>
      <c r="GMW713" s="425"/>
      <c r="GMX713" s="425"/>
      <c r="GMY713" s="425"/>
      <c r="GMZ713" s="425"/>
      <c r="GNA713" s="425"/>
      <c r="GNB713" s="425"/>
      <c r="GNC713" s="425"/>
      <c r="GND713" s="425"/>
      <c r="GNE713" s="425"/>
      <c r="GNF713" s="425"/>
      <c r="GNG713" s="425"/>
      <c r="GNH713" s="425"/>
      <c r="GNI713" s="425"/>
      <c r="GNJ713" s="425"/>
      <c r="GNK713" s="425"/>
      <c r="GNL713" s="425"/>
      <c r="GNM713" s="425"/>
      <c r="GNN713" s="425"/>
      <c r="GNO713" s="425"/>
      <c r="GNP713" s="425"/>
      <c r="GNQ713" s="425"/>
      <c r="GNR713" s="425"/>
      <c r="GNS713" s="425"/>
      <c r="GNT713" s="425"/>
      <c r="GNU713" s="425"/>
      <c r="GNV713" s="425"/>
      <c r="GNW713" s="425"/>
      <c r="GNX713" s="425"/>
      <c r="GNY713" s="425"/>
      <c r="GNZ713" s="425"/>
      <c r="GOA713" s="425"/>
      <c r="GOB713" s="425"/>
      <c r="GOC713" s="425"/>
      <c r="GOD713" s="425"/>
      <c r="GOE713" s="425"/>
      <c r="GOF713" s="425"/>
      <c r="GOG713" s="425"/>
      <c r="GOH713" s="425"/>
      <c r="GOI713" s="425"/>
      <c r="GOJ713" s="425"/>
      <c r="GOK713" s="425"/>
      <c r="GOL713" s="425"/>
      <c r="GOM713" s="425"/>
      <c r="GON713" s="425"/>
      <c r="GOO713" s="425"/>
      <c r="GOP713" s="425"/>
      <c r="GOQ713" s="425"/>
      <c r="GOR713" s="425"/>
      <c r="GOS713" s="425"/>
      <c r="GOT713" s="425"/>
      <c r="GOU713" s="425"/>
      <c r="GOV713" s="425"/>
      <c r="GOW713" s="425"/>
      <c r="GOX713" s="425"/>
      <c r="GOY713" s="425"/>
      <c r="GOZ713" s="425"/>
      <c r="GPA713" s="425"/>
      <c r="GPB713" s="425"/>
      <c r="GPC713" s="425"/>
      <c r="GPD713" s="425"/>
      <c r="GPE713" s="425"/>
      <c r="GPF713" s="425"/>
      <c r="GPG713" s="425"/>
      <c r="GPH713" s="425"/>
      <c r="GPI713" s="425"/>
      <c r="GPJ713" s="425"/>
      <c r="GPK713" s="425"/>
      <c r="GPL713" s="425"/>
      <c r="GPM713" s="425"/>
      <c r="GPN713" s="425"/>
      <c r="GPO713" s="425"/>
      <c r="GPP713" s="425"/>
      <c r="GPQ713" s="425"/>
      <c r="GPR713" s="425"/>
      <c r="GPS713" s="425"/>
      <c r="GPT713" s="425"/>
      <c r="GPU713" s="425"/>
      <c r="GPV713" s="425"/>
      <c r="GPW713" s="425"/>
      <c r="GPX713" s="425"/>
      <c r="GPY713" s="425"/>
      <c r="GPZ713" s="425"/>
      <c r="GQA713" s="425"/>
      <c r="GQB713" s="425"/>
      <c r="GQC713" s="425"/>
      <c r="GQD713" s="425"/>
      <c r="GQE713" s="425"/>
      <c r="GQF713" s="425"/>
      <c r="GQG713" s="425"/>
      <c r="GQH713" s="425"/>
      <c r="GQI713" s="425"/>
      <c r="GQJ713" s="425"/>
      <c r="GQK713" s="425"/>
      <c r="GQL713" s="425"/>
      <c r="GQM713" s="425"/>
      <c r="GQN713" s="425"/>
      <c r="GQO713" s="425"/>
      <c r="GQP713" s="425"/>
      <c r="GQQ713" s="425"/>
      <c r="GQR713" s="425"/>
      <c r="GQS713" s="425"/>
      <c r="GQT713" s="425"/>
      <c r="GQU713" s="425"/>
      <c r="GQV713" s="425"/>
      <c r="GQW713" s="425"/>
      <c r="GQX713" s="425"/>
      <c r="GQY713" s="425"/>
      <c r="GQZ713" s="425"/>
      <c r="GRA713" s="425"/>
      <c r="GRB713" s="425"/>
      <c r="GRC713" s="425"/>
      <c r="GRD713" s="425"/>
      <c r="GRE713" s="425"/>
      <c r="GRF713" s="425"/>
      <c r="GRG713" s="425"/>
      <c r="GRH713" s="425"/>
      <c r="GRI713" s="425"/>
      <c r="GRJ713" s="425"/>
      <c r="GRK713" s="425"/>
      <c r="GRL713" s="425"/>
      <c r="GRM713" s="425"/>
      <c r="GRN713" s="425"/>
      <c r="GRO713" s="425"/>
      <c r="GRP713" s="425"/>
      <c r="GRQ713" s="425"/>
      <c r="GRR713" s="425"/>
      <c r="GRS713" s="425"/>
      <c r="GRT713" s="425"/>
      <c r="GRU713" s="425"/>
      <c r="GRV713" s="425"/>
      <c r="GRW713" s="425"/>
      <c r="GRX713" s="425"/>
      <c r="GRY713" s="425"/>
      <c r="GRZ713" s="425"/>
      <c r="GSA713" s="425"/>
      <c r="GSB713" s="425"/>
      <c r="GSC713" s="425"/>
      <c r="GSD713" s="425"/>
      <c r="GSE713" s="425"/>
      <c r="GSF713" s="425"/>
      <c r="GSG713" s="425"/>
      <c r="GSH713" s="425"/>
      <c r="GSI713" s="425"/>
      <c r="GSJ713" s="425"/>
      <c r="GSK713" s="425"/>
      <c r="GSL713" s="425"/>
      <c r="GSM713" s="425"/>
      <c r="GSN713" s="425"/>
      <c r="GSO713" s="425"/>
      <c r="GSP713" s="425"/>
      <c r="GSQ713" s="425"/>
      <c r="GSR713" s="425"/>
      <c r="GSS713" s="425"/>
      <c r="GST713" s="425"/>
      <c r="GSU713" s="425"/>
      <c r="GSV713" s="425"/>
      <c r="GSW713" s="425"/>
      <c r="GSX713" s="425"/>
      <c r="GSY713" s="425"/>
      <c r="GSZ713" s="425"/>
      <c r="GTA713" s="425"/>
      <c r="GTB713" s="425"/>
      <c r="GTC713" s="425"/>
      <c r="GTD713" s="425"/>
      <c r="GTE713" s="425"/>
      <c r="GTF713" s="425"/>
      <c r="GTG713" s="425"/>
      <c r="GTH713" s="425"/>
      <c r="GTI713" s="425"/>
      <c r="GTJ713" s="425"/>
      <c r="GTK713" s="425"/>
      <c r="GTL713" s="425"/>
      <c r="GTM713" s="425"/>
      <c r="GTN713" s="425"/>
      <c r="GTO713" s="425"/>
      <c r="GTP713" s="425"/>
      <c r="GTQ713" s="425"/>
      <c r="GTR713" s="425"/>
      <c r="GTS713" s="425"/>
      <c r="GTT713" s="425"/>
      <c r="GTU713" s="425"/>
      <c r="GTV713" s="425"/>
      <c r="GTW713" s="425"/>
      <c r="GTX713" s="425"/>
      <c r="GTY713" s="425"/>
      <c r="GTZ713" s="425"/>
      <c r="GUA713" s="425"/>
      <c r="GUB713" s="425"/>
      <c r="GUC713" s="425"/>
      <c r="GUD713" s="425"/>
      <c r="GUE713" s="425"/>
      <c r="GUF713" s="425"/>
      <c r="GUG713" s="425"/>
      <c r="GUH713" s="425"/>
      <c r="GUI713" s="425"/>
      <c r="GUJ713" s="425"/>
      <c r="GUK713" s="425"/>
      <c r="GUL713" s="425"/>
      <c r="GUM713" s="425"/>
      <c r="GUN713" s="425"/>
      <c r="GUO713" s="425"/>
      <c r="GUP713" s="425"/>
      <c r="GUQ713" s="425"/>
      <c r="GUR713" s="425"/>
      <c r="GUS713" s="425"/>
      <c r="GUT713" s="425"/>
      <c r="GUU713" s="425"/>
      <c r="GUV713" s="425"/>
      <c r="GUW713" s="425"/>
      <c r="GUX713" s="425"/>
      <c r="GUY713" s="425"/>
      <c r="GUZ713" s="425"/>
      <c r="GVA713" s="425"/>
      <c r="GVB713" s="425"/>
      <c r="GVC713" s="425"/>
      <c r="GVD713" s="425"/>
      <c r="GVE713" s="425"/>
      <c r="GVF713" s="425"/>
      <c r="GVG713" s="425"/>
      <c r="GVH713" s="425"/>
      <c r="GVI713" s="425"/>
      <c r="GVJ713" s="425"/>
      <c r="GVK713" s="425"/>
      <c r="GVL713" s="425"/>
      <c r="GVM713" s="425"/>
      <c r="GVN713" s="425"/>
      <c r="GVO713" s="425"/>
      <c r="GVP713" s="425"/>
      <c r="GVQ713" s="425"/>
      <c r="GVR713" s="425"/>
      <c r="GVS713" s="425"/>
      <c r="GVT713" s="425"/>
      <c r="GVU713" s="425"/>
      <c r="GVV713" s="425"/>
      <c r="GVW713" s="425"/>
      <c r="GVX713" s="425"/>
      <c r="GVY713" s="425"/>
      <c r="GVZ713" s="425"/>
      <c r="GWA713" s="425"/>
      <c r="GWB713" s="425"/>
      <c r="GWC713" s="425"/>
      <c r="GWD713" s="425"/>
      <c r="GWE713" s="425"/>
      <c r="GWF713" s="425"/>
      <c r="GWG713" s="425"/>
      <c r="GWH713" s="425"/>
      <c r="GWI713" s="425"/>
      <c r="GWJ713" s="425"/>
      <c r="GWK713" s="425"/>
      <c r="GWL713" s="425"/>
      <c r="GWM713" s="425"/>
      <c r="GWN713" s="425"/>
      <c r="GWO713" s="425"/>
      <c r="GWP713" s="425"/>
      <c r="GWQ713" s="425"/>
      <c r="GWR713" s="425"/>
      <c r="GWS713" s="425"/>
      <c r="GWT713" s="425"/>
      <c r="GWU713" s="425"/>
      <c r="GWV713" s="425"/>
      <c r="GWW713" s="425"/>
      <c r="GWX713" s="425"/>
      <c r="GWY713" s="425"/>
      <c r="GWZ713" s="425"/>
      <c r="GXA713" s="425"/>
      <c r="GXB713" s="425"/>
      <c r="GXC713" s="425"/>
      <c r="GXD713" s="425"/>
      <c r="GXE713" s="425"/>
      <c r="GXF713" s="425"/>
      <c r="GXG713" s="425"/>
      <c r="GXH713" s="425"/>
      <c r="GXI713" s="425"/>
      <c r="GXJ713" s="425"/>
      <c r="GXK713" s="425"/>
      <c r="GXL713" s="425"/>
      <c r="GXM713" s="425"/>
      <c r="GXN713" s="425"/>
      <c r="GXO713" s="425"/>
      <c r="GXP713" s="425"/>
      <c r="GXQ713" s="425"/>
      <c r="GXR713" s="425"/>
      <c r="GXS713" s="425"/>
      <c r="GXT713" s="425"/>
      <c r="GXU713" s="425"/>
      <c r="GXV713" s="425"/>
      <c r="GXW713" s="425"/>
      <c r="GXX713" s="425"/>
      <c r="GXY713" s="425"/>
      <c r="GXZ713" s="425"/>
      <c r="GYA713" s="425"/>
      <c r="GYB713" s="425"/>
      <c r="GYC713" s="425"/>
      <c r="GYD713" s="425"/>
      <c r="GYE713" s="425"/>
      <c r="GYF713" s="425"/>
      <c r="GYG713" s="425"/>
      <c r="GYH713" s="425"/>
      <c r="GYI713" s="425"/>
      <c r="GYJ713" s="425"/>
      <c r="GYK713" s="425"/>
      <c r="GYL713" s="425"/>
      <c r="GYM713" s="425"/>
      <c r="GYN713" s="425"/>
      <c r="GYO713" s="425"/>
      <c r="GYP713" s="425"/>
      <c r="GYQ713" s="425"/>
      <c r="GYR713" s="425"/>
      <c r="GYS713" s="425"/>
      <c r="GYT713" s="425"/>
      <c r="GYU713" s="425"/>
      <c r="GYV713" s="425"/>
      <c r="GYW713" s="425"/>
      <c r="GYX713" s="425"/>
      <c r="GYY713" s="425"/>
      <c r="GYZ713" s="425"/>
      <c r="GZA713" s="425"/>
      <c r="GZB713" s="425"/>
      <c r="GZC713" s="425"/>
      <c r="GZD713" s="425"/>
      <c r="GZE713" s="425"/>
      <c r="GZF713" s="425"/>
      <c r="GZG713" s="425"/>
      <c r="GZH713" s="425"/>
      <c r="GZI713" s="425"/>
      <c r="GZJ713" s="425"/>
      <c r="GZK713" s="425"/>
      <c r="GZL713" s="425"/>
      <c r="GZM713" s="425"/>
      <c r="GZN713" s="425"/>
      <c r="GZO713" s="425"/>
      <c r="GZP713" s="425"/>
      <c r="GZQ713" s="425"/>
      <c r="GZR713" s="425"/>
      <c r="GZS713" s="425"/>
      <c r="GZT713" s="425"/>
      <c r="GZU713" s="425"/>
      <c r="GZV713" s="425"/>
      <c r="GZW713" s="425"/>
      <c r="GZX713" s="425"/>
      <c r="GZY713" s="425"/>
      <c r="GZZ713" s="425"/>
      <c r="HAA713" s="425"/>
      <c r="HAB713" s="425"/>
      <c r="HAC713" s="425"/>
      <c r="HAD713" s="425"/>
      <c r="HAE713" s="425"/>
      <c r="HAF713" s="425"/>
      <c r="HAG713" s="425"/>
      <c r="HAH713" s="425"/>
      <c r="HAI713" s="425"/>
      <c r="HAJ713" s="425"/>
      <c r="HAK713" s="425"/>
      <c r="HAL713" s="425"/>
      <c r="HAM713" s="425"/>
      <c r="HAN713" s="425"/>
      <c r="HAO713" s="425"/>
      <c r="HAP713" s="425"/>
      <c r="HAQ713" s="425"/>
      <c r="HAR713" s="425"/>
      <c r="HAS713" s="425"/>
      <c r="HAT713" s="425"/>
      <c r="HAU713" s="425"/>
      <c r="HAV713" s="425"/>
      <c r="HAW713" s="425"/>
      <c r="HAX713" s="425"/>
      <c r="HAY713" s="425"/>
      <c r="HAZ713" s="425"/>
      <c r="HBA713" s="425"/>
      <c r="HBB713" s="425"/>
      <c r="HBC713" s="425"/>
      <c r="HBD713" s="425"/>
      <c r="HBE713" s="425"/>
      <c r="HBF713" s="425"/>
      <c r="HBG713" s="425"/>
      <c r="HBH713" s="425"/>
      <c r="HBI713" s="425"/>
      <c r="HBJ713" s="425"/>
      <c r="HBK713" s="425"/>
      <c r="HBL713" s="425"/>
      <c r="HBM713" s="425"/>
      <c r="HBN713" s="425"/>
      <c r="HBO713" s="425"/>
      <c r="HBP713" s="425"/>
      <c r="HBQ713" s="425"/>
      <c r="HBR713" s="425"/>
      <c r="HBS713" s="425"/>
      <c r="HBT713" s="425"/>
      <c r="HBU713" s="425"/>
      <c r="HBV713" s="425"/>
      <c r="HBW713" s="425"/>
      <c r="HBX713" s="425"/>
      <c r="HBY713" s="425"/>
      <c r="HBZ713" s="425"/>
      <c r="HCA713" s="425"/>
      <c r="HCB713" s="425"/>
      <c r="HCC713" s="425"/>
      <c r="HCD713" s="425"/>
      <c r="HCE713" s="425"/>
      <c r="HCF713" s="425"/>
      <c r="HCG713" s="425"/>
      <c r="HCH713" s="425"/>
      <c r="HCI713" s="425"/>
      <c r="HCJ713" s="425"/>
      <c r="HCK713" s="425"/>
      <c r="HCL713" s="425"/>
      <c r="HCM713" s="425"/>
      <c r="HCN713" s="425"/>
      <c r="HCO713" s="425"/>
      <c r="HCP713" s="425"/>
      <c r="HCQ713" s="425"/>
      <c r="HCR713" s="425"/>
      <c r="HCS713" s="425"/>
      <c r="HCT713" s="425"/>
      <c r="HCU713" s="425"/>
      <c r="HCV713" s="425"/>
      <c r="HCW713" s="425"/>
      <c r="HCX713" s="425"/>
      <c r="HCY713" s="425"/>
      <c r="HCZ713" s="425"/>
      <c r="HDA713" s="425"/>
      <c r="HDB713" s="425"/>
      <c r="HDC713" s="425"/>
      <c r="HDD713" s="425"/>
      <c r="HDE713" s="425"/>
      <c r="HDF713" s="425"/>
      <c r="HDG713" s="425"/>
      <c r="HDH713" s="425"/>
      <c r="HDI713" s="425"/>
      <c r="HDJ713" s="425"/>
      <c r="HDK713" s="425"/>
      <c r="HDL713" s="425"/>
      <c r="HDM713" s="425"/>
      <c r="HDN713" s="425"/>
      <c r="HDO713" s="425"/>
      <c r="HDP713" s="425"/>
      <c r="HDQ713" s="425"/>
      <c r="HDR713" s="425"/>
      <c r="HDS713" s="425"/>
      <c r="HDT713" s="425"/>
      <c r="HDU713" s="425"/>
      <c r="HDV713" s="425"/>
      <c r="HDW713" s="425"/>
      <c r="HDX713" s="425"/>
      <c r="HDY713" s="425"/>
      <c r="HDZ713" s="425"/>
      <c r="HEA713" s="425"/>
      <c r="HEB713" s="425"/>
      <c r="HEC713" s="425"/>
      <c r="HED713" s="425"/>
      <c r="HEE713" s="425"/>
      <c r="HEF713" s="425"/>
      <c r="HEG713" s="425"/>
      <c r="HEH713" s="425"/>
      <c r="HEI713" s="425"/>
      <c r="HEJ713" s="425"/>
      <c r="HEK713" s="425"/>
      <c r="HEL713" s="425"/>
      <c r="HEM713" s="425"/>
      <c r="HEN713" s="425"/>
      <c r="HEO713" s="425"/>
      <c r="HEP713" s="425"/>
      <c r="HEQ713" s="425"/>
      <c r="HER713" s="425"/>
      <c r="HES713" s="425"/>
      <c r="HET713" s="425"/>
      <c r="HEU713" s="425"/>
      <c r="HEV713" s="425"/>
      <c r="HEW713" s="425"/>
      <c r="HEX713" s="425"/>
      <c r="HEY713" s="425"/>
      <c r="HEZ713" s="425"/>
      <c r="HFA713" s="425"/>
      <c r="HFB713" s="425"/>
      <c r="HFC713" s="425"/>
      <c r="HFD713" s="425"/>
      <c r="HFE713" s="425"/>
      <c r="HFF713" s="425"/>
      <c r="HFG713" s="425"/>
      <c r="HFH713" s="425"/>
      <c r="HFI713" s="425"/>
      <c r="HFJ713" s="425"/>
      <c r="HFK713" s="425"/>
      <c r="HFL713" s="425"/>
      <c r="HFM713" s="425"/>
      <c r="HFN713" s="425"/>
      <c r="HFO713" s="425"/>
      <c r="HFP713" s="425"/>
      <c r="HFQ713" s="425"/>
      <c r="HFR713" s="425"/>
      <c r="HFS713" s="425"/>
      <c r="HFT713" s="425"/>
      <c r="HFU713" s="425"/>
      <c r="HFV713" s="425"/>
      <c r="HFW713" s="425"/>
      <c r="HFX713" s="425"/>
      <c r="HFY713" s="425"/>
      <c r="HFZ713" s="425"/>
      <c r="HGA713" s="425"/>
      <c r="HGB713" s="425"/>
      <c r="HGC713" s="425"/>
      <c r="HGD713" s="425"/>
      <c r="HGE713" s="425"/>
      <c r="HGF713" s="425"/>
      <c r="HGG713" s="425"/>
      <c r="HGH713" s="425"/>
      <c r="HGI713" s="425"/>
      <c r="HGJ713" s="425"/>
      <c r="HGK713" s="425"/>
      <c r="HGL713" s="425"/>
      <c r="HGM713" s="425"/>
      <c r="HGN713" s="425"/>
      <c r="HGO713" s="425"/>
      <c r="HGP713" s="425"/>
      <c r="HGQ713" s="425"/>
      <c r="HGR713" s="425"/>
      <c r="HGS713" s="425"/>
      <c r="HGT713" s="425"/>
      <c r="HGU713" s="425"/>
      <c r="HGV713" s="425"/>
      <c r="HGW713" s="425"/>
      <c r="HGX713" s="425"/>
      <c r="HGY713" s="425"/>
      <c r="HGZ713" s="425"/>
      <c r="HHA713" s="425"/>
      <c r="HHB713" s="425"/>
      <c r="HHC713" s="425"/>
      <c r="HHD713" s="425"/>
      <c r="HHE713" s="425"/>
      <c r="HHF713" s="425"/>
      <c r="HHG713" s="425"/>
      <c r="HHH713" s="425"/>
      <c r="HHI713" s="425"/>
      <c r="HHJ713" s="425"/>
      <c r="HHK713" s="425"/>
      <c r="HHL713" s="425"/>
      <c r="HHM713" s="425"/>
      <c r="HHN713" s="425"/>
      <c r="HHO713" s="425"/>
      <c r="HHP713" s="425"/>
      <c r="HHQ713" s="425"/>
      <c r="HHR713" s="425"/>
      <c r="HHS713" s="425"/>
      <c r="HHT713" s="425"/>
      <c r="HHU713" s="425"/>
      <c r="HHV713" s="425"/>
      <c r="HHW713" s="425"/>
      <c r="HHX713" s="425"/>
      <c r="HHY713" s="425"/>
      <c r="HHZ713" s="425"/>
      <c r="HIA713" s="425"/>
      <c r="HIB713" s="425"/>
      <c r="HIC713" s="425"/>
      <c r="HID713" s="425"/>
      <c r="HIE713" s="425"/>
      <c r="HIF713" s="425"/>
      <c r="HIG713" s="425"/>
      <c r="HIH713" s="425"/>
      <c r="HII713" s="425"/>
      <c r="HIJ713" s="425"/>
      <c r="HIK713" s="425"/>
      <c r="HIL713" s="425"/>
      <c r="HIM713" s="425"/>
      <c r="HIN713" s="425"/>
      <c r="HIO713" s="425"/>
      <c r="HIP713" s="425"/>
      <c r="HIQ713" s="425"/>
      <c r="HIR713" s="425"/>
      <c r="HIS713" s="425"/>
      <c r="HIT713" s="425"/>
      <c r="HIU713" s="425"/>
      <c r="HIV713" s="425"/>
      <c r="HIW713" s="425"/>
      <c r="HIX713" s="425"/>
      <c r="HIY713" s="425"/>
      <c r="HIZ713" s="425"/>
      <c r="HJA713" s="425"/>
      <c r="HJB713" s="425"/>
      <c r="HJC713" s="425"/>
      <c r="HJD713" s="425"/>
      <c r="HJE713" s="425"/>
      <c r="HJF713" s="425"/>
      <c r="HJG713" s="425"/>
      <c r="HJH713" s="425"/>
      <c r="HJI713" s="425"/>
      <c r="HJJ713" s="425"/>
      <c r="HJK713" s="425"/>
      <c r="HJL713" s="425"/>
      <c r="HJM713" s="425"/>
      <c r="HJN713" s="425"/>
      <c r="HJO713" s="425"/>
      <c r="HJP713" s="425"/>
      <c r="HJQ713" s="425"/>
      <c r="HJR713" s="425"/>
      <c r="HJS713" s="425"/>
      <c r="HJT713" s="425"/>
      <c r="HJU713" s="425"/>
      <c r="HJV713" s="425"/>
      <c r="HJW713" s="425"/>
      <c r="HJX713" s="425"/>
      <c r="HJY713" s="425"/>
      <c r="HJZ713" s="425"/>
      <c r="HKA713" s="425"/>
      <c r="HKB713" s="425"/>
      <c r="HKC713" s="425"/>
      <c r="HKD713" s="425"/>
      <c r="HKE713" s="425"/>
      <c r="HKF713" s="425"/>
      <c r="HKG713" s="425"/>
      <c r="HKH713" s="425"/>
      <c r="HKI713" s="425"/>
      <c r="HKJ713" s="425"/>
      <c r="HKK713" s="425"/>
      <c r="HKL713" s="425"/>
      <c r="HKM713" s="425"/>
      <c r="HKN713" s="425"/>
      <c r="HKO713" s="425"/>
      <c r="HKP713" s="425"/>
      <c r="HKQ713" s="425"/>
      <c r="HKR713" s="425"/>
      <c r="HKS713" s="425"/>
      <c r="HKT713" s="425"/>
      <c r="HKU713" s="425"/>
      <c r="HKV713" s="425"/>
      <c r="HKW713" s="425"/>
      <c r="HKX713" s="425"/>
      <c r="HKY713" s="425"/>
      <c r="HKZ713" s="425"/>
      <c r="HLA713" s="425"/>
      <c r="HLB713" s="425"/>
      <c r="HLC713" s="425"/>
      <c r="HLD713" s="425"/>
      <c r="HLE713" s="425"/>
      <c r="HLF713" s="425"/>
      <c r="HLG713" s="425"/>
      <c r="HLH713" s="425"/>
      <c r="HLI713" s="425"/>
      <c r="HLJ713" s="425"/>
      <c r="HLK713" s="425"/>
      <c r="HLL713" s="425"/>
      <c r="HLM713" s="425"/>
      <c r="HLN713" s="425"/>
      <c r="HLO713" s="425"/>
      <c r="HLP713" s="425"/>
      <c r="HLQ713" s="425"/>
      <c r="HLR713" s="425"/>
      <c r="HLS713" s="425"/>
      <c r="HLT713" s="425"/>
      <c r="HLU713" s="425"/>
      <c r="HLV713" s="425"/>
      <c r="HLW713" s="425"/>
      <c r="HLX713" s="425"/>
      <c r="HLY713" s="425"/>
      <c r="HLZ713" s="425"/>
      <c r="HMA713" s="425"/>
      <c r="HMB713" s="425"/>
      <c r="HMC713" s="425"/>
      <c r="HMD713" s="425"/>
      <c r="HME713" s="425"/>
      <c r="HMF713" s="425"/>
      <c r="HMG713" s="425"/>
      <c r="HMH713" s="425"/>
      <c r="HMI713" s="425"/>
      <c r="HMJ713" s="425"/>
      <c r="HMK713" s="425"/>
      <c r="HML713" s="425"/>
      <c r="HMM713" s="425"/>
      <c r="HMN713" s="425"/>
      <c r="HMO713" s="425"/>
      <c r="HMP713" s="425"/>
      <c r="HMQ713" s="425"/>
      <c r="HMR713" s="425"/>
      <c r="HMS713" s="425"/>
      <c r="HMT713" s="425"/>
      <c r="HMU713" s="425"/>
      <c r="HMV713" s="425"/>
      <c r="HMW713" s="425"/>
      <c r="HMX713" s="425"/>
      <c r="HMY713" s="425"/>
      <c r="HMZ713" s="425"/>
      <c r="HNA713" s="425"/>
      <c r="HNB713" s="425"/>
      <c r="HNC713" s="425"/>
      <c r="HND713" s="425"/>
      <c r="HNE713" s="425"/>
      <c r="HNF713" s="425"/>
      <c r="HNG713" s="425"/>
      <c r="HNH713" s="425"/>
      <c r="HNI713" s="425"/>
      <c r="HNJ713" s="425"/>
      <c r="HNK713" s="425"/>
      <c r="HNL713" s="425"/>
      <c r="HNM713" s="425"/>
      <c r="HNN713" s="425"/>
      <c r="HNO713" s="425"/>
      <c r="HNP713" s="425"/>
      <c r="HNQ713" s="425"/>
      <c r="HNR713" s="425"/>
      <c r="HNS713" s="425"/>
      <c r="HNT713" s="425"/>
      <c r="HNU713" s="425"/>
      <c r="HNV713" s="425"/>
      <c r="HNW713" s="425"/>
      <c r="HNX713" s="425"/>
      <c r="HNY713" s="425"/>
      <c r="HNZ713" s="425"/>
      <c r="HOA713" s="425"/>
      <c r="HOB713" s="425"/>
      <c r="HOC713" s="425"/>
      <c r="HOD713" s="425"/>
      <c r="HOE713" s="425"/>
      <c r="HOF713" s="425"/>
      <c r="HOG713" s="425"/>
      <c r="HOH713" s="425"/>
      <c r="HOI713" s="425"/>
      <c r="HOJ713" s="425"/>
      <c r="HOK713" s="425"/>
      <c r="HOL713" s="425"/>
      <c r="HOM713" s="425"/>
      <c r="HON713" s="425"/>
      <c r="HOO713" s="425"/>
      <c r="HOP713" s="425"/>
      <c r="HOQ713" s="425"/>
      <c r="HOR713" s="425"/>
      <c r="HOS713" s="425"/>
      <c r="HOT713" s="425"/>
      <c r="HOU713" s="425"/>
      <c r="HOV713" s="425"/>
      <c r="HOW713" s="425"/>
      <c r="HOX713" s="425"/>
      <c r="HOY713" s="425"/>
      <c r="HOZ713" s="425"/>
      <c r="HPA713" s="425"/>
      <c r="HPB713" s="425"/>
      <c r="HPC713" s="425"/>
      <c r="HPD713" s="425"/>
      <c r="HPE713" s="425"/>
      <c r="HPF713" s="425"/>
      <c r="HPG713" s="425"/>
      <c r="HPH713" s="425"/>
      <c r="HPI713" s="425"/>
      <c r="HPJ713" s="425"/>
      <c r="HPK713" s="425"/>
      <c r="HPL713" s="425"/>
      <c r="HPM713" s="425"/>
      <c r="HPN713" s="425"/>
      <c r="HPO713" s="425"/>
      <c r="HPP713" s="425"/>
      <c r="HPQ713" s="425"/>
      <c r="HPR713" s="425"/>
      <c r="HPS713" s="425"/>
      <c r="HPT713" s="425"/>
      <c r="HPU713" s="425"/>
      <c r="HPV713" s="425"/>
      <c r="HPW713" s="425"/>
      <c r="HPX713" s="425"/>
      <c r="HPY713" s="425"/>
      <c r="HPZ713" s="425"/>
      <c r="HQA713" s="425"/>
      <c r="HQB713" s="425"/>
      <c r="HQC713" s="425"/>
      <c r="HQD713" s="425"/>
      <c r="HQE713" s="425"/>
      <c r="HQF713" s="425"/>
      <c r="HQG713" s="425"/>
      <c r="HQH713" s="425"/>
      <c r="HQI713" s="425"/>
      <c r="HQJ713" s="425"/>
      <c r="HQK713" s="425"/>
      <c r="HQL713" s="425"/>
      <c r="HQM713" s="425"/>
      <c r="HQN713" s="425"/>
      <c r="HQO713" s="425"/>
      <c r="HQP713" s="425"/>
      <c r="HQQ713" s="425"/>
      <c r="HQR713" s="425"/>
      <c r="HQS713" s="425"/>
      <c r="HQT713" s="425"/>
      <c r="HQU713" s="425"/>
      <c r="HQV713" s="425"/>
      <c r="HQW713" s="425"/>
      <c r="HQX713" s="425"/>
      <c r="HQY713" s="425"/>
      <c r="HQZ713" s="425"/>
      <c r="HRA713" s="425"/>
      <c r="HRB713" s="425"/>
      <c r="HRC713" s="425"/>
      <c r="HRD713" s="425"/>
      <c r="HRE713" s="425"/>
      <c r="HRF713" s="425"/>
      <c r="HRG713" s="425"/>
      <c r="HRH713" s="425"/>
      <c r="HRI713" s="425"/>
      <c r="HRJ713" s="425"/>
      <c r="HRK713" s="425"/>
      <c r="HRL713" s="425"/>
      <c r="HRM713" s="425"/>
      <c r="HRN713" s="425"/>
      <c r="HRO713" s="425"/>
      <c r="HRP713" s="425"/>
      <c r="HRQ713" s="425"/>
      <c r="HRR713" s="425"/>
      <c r="HRS713" s="425"/>
      <c r="HRT713" s="425"/>
      <c r="HRU713" s="425"/>
      <c r="HRV713" s="425"/>
      <c r="HRW713" s="425"/>
      <c r="HRX713" s="425"/>
      <c r="HRY713" s="425"/>
      <c r="HRZ713" s="425"/>
      <c r="HSA713" s="425"/>
      <c r="HSB713" s="425"/>
      <c r="HSC713" s="425"/>
      <c r="HSD713" s="425"/>
      <c r="HSE713" s="425"/>
      <c r="HSF713" s="425"/>
      <c r="HSG713" s="425"/>
      <c r="HSH713" s="425"/>
      <c r="HSI713" s="425"/>
      <c r="HSJ713" s="425"/>
      <c r="HSK713" s="425"/>
      <c r="HSL713" s="425"/>
      <c r="HSM713" s="425"/>
      <c r="HSN713" s="425"/>
      <c r="HSO713" s="425"/>
      <c r="HSP713" s="425"/>
      <c r="HSQ713" s="425"/>
      <c r="HSR713" s="425"/>
      <c r="HSS713" s="425"/>
      <c r="HST713" s="425"/>
      <c r="HSU713" s="425"/>
      <c r="HSV713" s="425"/>
      <c r="HSW713" s="425"/>
      <c r="HSX713" s="425"/>
      <c r="HSY713" s="425"/>
      <c r="HSZ713" s="425"/>
      <c r="HTA713" s="425"/>
      <c r="HTB713" s="425"/>
      <c r="HTC713" s="425"/>
      <c r="HTD713" s="425"/>
      <c r="HTE713" s="425"/>
      <c r="HTF713" s="425"/>
      <c r="HTG713" s="425"/>
      <c r="HTH713" s="425"/>
      <c r="HTI713" s="425"/>
      <c r="HTJ713" s="425"/>
      <c r="HTK713" s="425"/>
      <c r="HTL713" s="425"/>
      <c r="HTM713" s="425"/>
      <c r="HTN713" s="425"/>
      <c r="HTO713" s="425"/>
      <c r="HTP713" s="425"/>
      <c r="HTQ713" s="425"/>
      <c r="HTR713" s="425"/>
      <c r="HTS713" s="425"/>
      <c r="HTT713" s="425"/>
      <c r="HTU713" s="425"/>
      <c r="HTV713" s="425"/>
      <c r="HTW713" s="425"/>
      <c r="HTX713" s="425"/>
      <c r="HTY713" s="425"/>
      <c r="HTZ713" s="425"/>
      <c r="HUA713" s="425"/>
      <c r="HUB713" s="425"/>
      <c r="HUC713" s="425"/>
      <c r="HUD713" s="425"/>
      <c r="HUE713" s="425"/>
      <c r="HUF713" s="425"/>
      <c r="HUG713" s="425"/>
      <c r="HUH713" s="425"/>
      <c r="HUI713" s="425"/>
      <c r="HUJ713" s="425"/>
      <c r="HUK713" s="425"/>
      <c r="HUL713" s="425"/>
      <c r="HUM713" s="425"/>
      <c r="HUN713" s="425"/>
      <c r="HUO713" s="425"/>
      <c r="HUP713" s="425"/>
      <c r="HUQ713" s="425"/>
      <c r="HUR713" s="425"/>
      <c r="HUS713" s="425"/>
      <c r="HUT713" s="425"/>
      <c r="HUU713" s="425"/>
      <c r="HUV713" s="425"/>
      <c r="HUW713" s="425"/>
      <c r="HUX713" s="425"/>
      <c r="HUY713" s="425"/>
      <c r="HUZ713" s="425"/>
      <c r="HVA713" s="425"/>
      <c r="HVB713" s="425"/>
      <c r="HVC713" s="425"/>
      <c r="HVD713" s="425"/>
      <c r="HVE713" s="425"/>
      <c r="HVF713" s="425"/>
      <c r="HVG713" s="425"/>
      <c r="HVH713" s="425"/>
      <c r="HVI713" s="425"/>
      <c r="HVJ713" s="425"/>
      <c r="HVK713" s="425"/>
      <c r="HVL713" s="425"/>
      <c r="HVM713" s="425"/>
      <c r="HVN713" s="425"/>
      <c r="HVO713" s="425"/>
      <c r="HVP713" s="425"/>
      <c r="HVQ713" s="425"/>
      <c r="HVR713" s="425"/>
      <c r="HVS713" s="425"/>
      <c r="HVT713" s="425"/>
      <c r="HVU713" s="425"/>
      <c r="HVV713" s="425"/>
      <c r="HVW713" s="425"/>
      <c r="HVX713" s="425"/>
      <c r="HVY713" s="425"/>
      <c r="HVZ713" s="425"/>
      <c r="HWA713" s="425"/>
      <c r="HWB713" s="425"/>
      <c r="HWC713" s="425"/>
      <c r="HWD713" s="425"/>
      <c r="HWE713" s="425"/>
      <c r="HWF713" s="425"/>
      <c r="HWG713" s="425"/>
      <c r="HWH713" s="425"/>
      <c r="HWI713" s="425"/>
      <c r="HWJ713" s="425"/>
      <c r="HWK713" s="425"/>
      <c r="HWL713" s="425"/>
      <c r="HWM713" s="425"/>
      <c r="HWN713" s="425"/>
      <c r="HWO713" s="425"/>
      <c r="HWP713" s="425"/>
      <c r="HWQ713" s="425"/>
      <c r="HWR713" s="425"/>
      <c r="HWS713" s="425"/>
      <c r="HWT713" s="425"/>
      <c r="HWU713" s="425"/>
      <c r="HWV713" s="425"/>
      <c r="HWW713" s="425"/>
      <c r="HWX713" s="425"/>
      <c r="HWY713" s="425"/>
      <c r="HWZ713" s="425"/>
      <c r="HXA713" s="425"/>
      <c r="HXB713" s="425"/>
      <c r="HXC713" s="425"/>
      <c r="HXD713" s="425"/>
      <c r="HXE713" s="425"/>
      <c r="HXF713" s="425"/>
      <c r="HXG713" s="425"/>
      <c r="HXH713" s="425"/>
      <c r="HXI713" s="425"/>
      <c r="HXJ713" s="425"/>
      <c r="HXK713" s="425"/>
      <c r="HXL713" s="425"/>
      <c r="HXM713" s="425"/>
      <c r="HXN713" s="425"/>
      <c r="HXO713" s="425"/>
      <c r="HXP713" s="425"/>
      <c r="HXQ713" s="425"/>
      <c r="HXR713" s="425"/>
      <c r="HXS713" s="425"/>
      <c r="HXT713" s="425"/>
      <c r="HXU713" s="425"/>
      <c r="HXV713" s="425"/>
      <c r="HXW713" s="425"/>
      <c r="HXX713" s="425"/>
      <c r="HXY713" s="425"/>
      <c r="HXZ713" s="425"/>
      <c r="HYA713" s="425"/>
      <c r="HYB713" s="425"/>
      <c r="HYC713" s="425"/>
      <c r="HYD713" s="425"/>
      <c r="HYE713" s="425"/>
      <c r="HYF713" s="425"/>
      <c r="HYG713" s="425"/>
      <c r="HYH713" s="425"/>
      <c r="HYI713" s="425"/>
      <c r="HYJ713" s="425"/>
      <c r="HYK713" s="425"/>
      <c r="HYL713" s="425"/>
      <c r="HYM713" s="425"/>
      <c r="HYN713" s="425"/>
      <c r="HYO713" s="425"/>
      <c r="HYP713" s="425"/>
      <c r="HYQ713" s="425"/>
      <c r="HYR713" s="425"/>
      <c r="HYS713" s="425"/>
      <c r="HYT713" s="425"/>
      <c r="HYU713" s="425"/>
      <c r="HYV713" s="425"/>
      <c r="HYW713" s="425"/>
      <c r="HYX713" s="425"/>
      <c r="HYY713" s="425"/>
      <c r="HYZ713" s="425"/>
      <c r="HZA713" s="425"/>
      <c r="HZB713" s="425"/>
      <c r="HZC713" s="425"/>
      <c r="HZD713" s="425"/>
      <c r="HZE713" s="425"/>
      <c r="HZF713" s="425"/>
      <c r="HZG713" s="425"/>
      <c r="HZH713" s="425"/>
      <c r="HZI713" s="425"/>
      <c r="HZJ713" s="425"/>
      <c r="HZK713" s="425"/>
      <c r="HZL713" s="425"/>
      <c r="HZM713" s="425"/>
      <c r="HZN713" s="425"/>
      <c r="HZO713" s="425"/>
      <c r="HZP713" s="425"/>
      <c r="HZQ713" s="425"/>
      <c r="HZR713" s="425"/>
      <c r="HZS713" s="425"/>
      <c r="HZT713" s="425"/>
      <c r="HZU713" s="425"/>
      <c r="HZV713" s="425"/>
      <c r="HZW713" s="425"/>
      <c r="HZX713" s="425"/>
      <c r="HZY713" s="425"/>
      <c r="HZZ713" s="425"/>
      <c r="IAA713" s="425"/>
      <c r="IAB713" s="425"/>
      <c r="IAC713" s="425"/>
      <c r="IAD713" s="425"/>
      <c r="IAE713" s="425"/>
      <c r="IAF713" s="425"/>
      <c r="IAG713" s="425"/>
      <c r="IAH713" s="425"/>
      <c r="IAI713" s="425"/>
      <c r="IAJ713" s="425"/>
      <c r="IAK713" s="425"/>
      <c r="IAL713" s="425"/>
      <c r="IAM713" s="425"/>
      <c r="IAN713" s="425"/>
      <c r="IAO713" s="425"/>
      <c r="IAP713" s="425"/>
      <c r="IAQ713" s="425"/>
      <c r="IAR713" s="425"/>
      <c r="IAS713" s="425"/>
      <c r="IAT713" s="425"/>
      <c r="IAU713" s="425"/>
      <c r="IAV713" s="425"/>
      <c r="IAW713" s="425"/>
      <c r="IAX713" s="425"/>
      <c r="IAY713" s="425"/>
      <c r="IAZ713" s="425"/>
      <c r="IBA713" s="425"/>
      <c r="IBB713" s="425"/>
      <c r="IBC713" s="425"/>
      <c r="IBD713" s="425"/>
      <c r="IBE713" s="425"/>
      <c r="IBF713" s="425"/>
      <c r="IBG713" s="425"/>
      <c r="IBH713" s="425"/>
      <c r="IBI713" s="425"/>
      <c r="IBJ713" s="425"/>
      <c r="IBK713" s="425"/>
      <c r="IBL713" s="425"/>
      <c r="IBM713" s="425"/>
      <c r="IBN713" s="425"/>
      <c r="IBO713" s="425"/>
      <c r="IBP713" s="425"/>
      <c r="IBQ713" s="425"/>
      <c r="IBR713" s="425"/>
      <c r="IBS713" s="425"/>
      <c r="IBT713" s="425"/>
      <c r="IBU713" s="425"/>
      <c r="IBV713" s="425"/>
      <c r="IBW713" s="425"/>
      <c r="IBX713" s="425"/>
      <c r="IBY713" s="425"/>
      <c r="IBZ713" s="425"/>
      <c r="ICA713" s="425"/>
      <c r="ICB713" s="425"/>
      <c r="ICC713" s="425"/>
      <c r="ICD713" s="425"/>
      <c r="ICE713" s="425"/>
      <c r="ICF713" s="425"/>
      <c r="ICG713" s="425"/>
      <c r="ICH713" s="425"/>
      <c r="ICI713" s="425"/>
      <c r="ICJ713" s="425"/>
      <c r="ICK713" s="425"/>
      <c r="ICL713" s="425"/>
      <c r="ICM713" s="425"/>
      <c r="ICN713" s="425"/>
      <c r="ICO713" s="425"/>
      <c r="ICP713" s="425"/>
      <c r="ICQ713" s="425"/>
      <c r="ICR713" s="425"/>
      <c r="ICS713" s="425"/>
      <c r="ICT713" s="425"/>
      <c r="ICU713" s="425"/>
      <c r="ICV713" s="425"/>
      <c r="ICW713" s="425"/>
      <c r="ICX713" s="425"/>
      <c r="ICY713" s="425"/>
      <c r="ICZ713" s="425"/>
      <c r="IDA713" s="425"/>
      <c r="IDB713" s="425"/>
      <c r="IDC713" s="425"/>
      <c r="IDD713" s="425"/>
      <c r="IDE713" s="425"/>
      <c r="IDF713" s="425"/>
      <c r="IDG713" s="425"/>
      <c r="IDH713" s="425"/>
      <c r="IDI713" s="425"/>
      <c r="IDJ713" s="425"/>
      <c r="IDK713" s="425"/>
      <c r="IDL713" s="425"/>
      <c r="IDM713" s="425"/>
      <c r="IDN713" s="425"/>
      <c r="IDO713" s="425"/>
      <c r="IDP713" s="425"/>
      <c r="IDQ713" s="425"/>
      <c r="IDR713" s="425"/>
      <c r="IDS713" s="425"/>
      <c r="IDT713" s="425"/>
      <c r="IDU713" s="425"/>
      <c r="IDV713" s="425"/>
      <c r="IDW713" s="425"/>
      <c r="IDX713" s="425"/>
      <c r="IDY713" s="425"/>
      <c r="IDZ713" s="425"/>
      <c r="IEA713" s="425"/>
      <c r="IEB713" s="425"/>
      <c r="IEC713" s="425"/>
      <c r="IED713" s="425"/>
      <c r="IEE713" s="425"/>
      <c r="IEF713" s="425"/>
      <c r="IEG713" s="425"/>
      <c r="IEH713" s="425"/>
      <c r="IEI713" s="425"/>
      <c r="IEJ713" s="425"/>
      <c r="IEK713" s="425"/>
      <c r="IEL713" s="425"/>
      <c r="IEM713" s="425"/>
      <c r="IEN713" s="425"/>
      <c r="IEO713" s="425"/>
      <c r="IEP713" s="425"/>
      <c r="IEQ713" s="425"/>
      <c r="IER713" s="425"/>
      <c r="IES713" s="425"/>
      <c r="IET713" s="425"/>
      <c r="IEU713" s="425"/>
      <c r="IEV713" s="425"/>
      <c r="IEW713" s="425"/>
      <c r="IEX713" s="425"/>
      <c r="IEY713" s="425"/>
      <c r="IEZ713" s="425"/>
      <c r="IFA713" s="425"/>
      <c r="IFB713" s="425"/>
      <c r="IFC713" s="425"/>
      <c r="IFD713" s="425"/>
      <c r="IFE713" s="425"/>
      <c r="IFF713" s="425"/>
      <c r="IFG713" s="425"/>
      <c r="IFH713" s="425"/>
      <c r="IFI713" s="425"/>
      <c r="IFJ713" s="425"/>
      <c r="IFK713" s="425"/>
      <c r="IFL713" s="425"/>
      <c r="IFM713" s="425"/>
      <c r="IFN713" s="425"/>
      <c r="IFO713" s="425"/>
      <c r="IFP713" s="425"/>
      <c r="IFQ713" s="425"/>
      <c r="IFR713" s="425"/>
      <c r="IFS713" s="425"/>
      <c r="IFT713" s="425"/>
      <c r="IFU713" s="425"/>
      <c r="IFV713" s="425"/>
      <c r="IFW713" s="425"/>
      <c r="IFX713" s="425"/>
      <c r="IFY713" s="425"/>
      <c r="IFZ713" s="425"/>
      <c r="IGA713" s="425"/>
      <c r="IGB713" s="425"/>
      <c r="IGC713" s="425"/>
      <c r="IGD713" s="425"/>
      <c r="IGE713" s="425"/>
      <c r="IGF713" s="425"/>
      <c r="IGG713" s="425"/>
      <c r="IGH713" s="425"/>
      <c r="IGI713" s="425"/>
      <c r="IGJ713" s="425"/>
      <c r="IGK713" s="425"/>
      <c r="IGL713" s="425"/>
      <c r="IGM713" s="425"/>
      <c r="IGN713" s="425"/>
      <c r="IGO713" s="425"/>
      <c r="IGP713" s="425"/>
      <c r="IGQ713" s="425"/>
      <c r="IGR713" s="425"/>
      <c r="IGS713" s="425"/>
      <c r="IGT713" s="425"/>
      <c r="IGU713" s="425"/>
      <c r="IGV713" s="425"/>
      <c r="IGW713" s="425"/>
      <c r="IGX713" s="425"/>
      <c r="IGY713" s="425"/>
      <c r="IGZ713" s="425"/>
      <c r="IHA713" s="425"/>
      <c r="IHB713" s="425"/>
      <c r="IHC713" s="425"/>
      <c r="IHD713" s="425"/>
      <c r="IHE713" s="425"/>
      <c r="IHF713" s="425"/>
      <c r="IHG713" s="425"/>
      <c r="IHH713" s="425"/>
      <c r="IHI713" s="425"/>
      <c r="IHJ713" s="425"/>
      <c r="IHK713" s="425"/>
      <c r="IHL713" s="425"/>
      <c r="IHM713" s="425"/>
      <c r="IHN713" s="425"/>
      <c r="IHO713" s="425"/>
      <c r="IHP713" s="425"/>
      <c r="IHQ713" s="425"/>
      <c r="IHR713" s="425"/>
      <c r="IHS713" s="425"/>
      <c r="IHT713" s="425"/>
      <c r="IHU713" s="425"/>
      <c r="IHV713" s="425"/>
      <c r="IHW713" s="425"/>
      <c r="IHX713" s="425"/>
      <c r="IHY713" s="425"/>
      <c r="IHZ713" s="425"/>
      <c r="IIA713" s="425"/>
      <c r="IIB713" s="425"/>
      <c r="IIC713" s="425"/>
      <c r="IID713" s="425"/>
      <c r="IIE713" s="425"/>
      <c r="IIF713" s="425"/>
      <c r="IIG713" s="425"/>
      <c r="IIH713" s="425"/>
      <c r="III713" s="425"/>
      <c r="IIJ713" s="425"/>
      <c r="IIK713" s="425"/>
      <c r="IIL713" s="425"/>
      <c r="IIM713" s="425"/>
      <c r="IIN713" s="425"/>
      <c r="IIO713" s="425"/>
      <c r="IIP713" s="425"/>
      <c r="IIQ713" s="425"/>
      <c r="IIR713" s="425"/>
      <c r="IIS713" s="425"/>
      <c r="IIT713" s="425"/>
      <c r="IIU713" s="425"/>
      <c r="IIV713" s="425"/>
      <c r="IIW713" s="425"/>
      <c r="IIX713" s="425"/>
      <c r="IIY713" s="425"/>
      <c r="IIZ713" s="425"/>
      <c r="IJA713" s="425"/>
      <c r="IJB713" s="425"/>
      <c r="IJC713" s="425"/>
      <c r="IJD713" s="425"/>
      <c r="IJE713" s="425"/>
      <c r="IJF713" s="425"/>
      <c r="IJG713" s="425"/>
      <c r="IJH713" s="425"/>
      <c r="IJI713" s="425"/>
      <c r="IJJ713" s="425"/>
      <c r="IJK713" s="425"/>
      <c r="IJL713" s="425"/>
      <c r="IJM713" s="425"/>
      <c r="IJN713" s="425"/>
      <c r="IJO713" s="425"/>
      <c r="IJP713" s="425"/>
      <c r="IJQ713" s="425"/>
      <c r="IJR713" s="425"/>
      <c r="IJS713" s="425"/>
      <c r="IJT713" s="425"/>
      <c r="IJU713" s="425"/>
      <c r="IJV713" s="425"/>
      <c r="IJW713" s="425"/>
      <c r="IJX713" s="425"/>
      <c r="IJY713" s="425"/>
      <c r="IJZ713" s="425"/>
      <c r="IKA713" s="425"/>
      <c r="IKB713" s="425"/>
      <c r="IKC713" s="425"/>
      <c r="IKD713" s="425"/>
      <c r="IKE713" s="425"/>
      <c r="IKF713" s="425"/>
      <c r="IKG713" s="425"/>
      <c r="IKH713" s="425"/>
      <c r="IKI713" s="425"/>
      <c r="IKJ713" s="425"/>
      <c r="IKK713" s="425"/>
      <c r="IKL713" s="425"/>
      <c r="IKM713" s="425"/>
      <c r="IKN713" s="425"/>
      <c r="IKO713" s="425"/>
      <c r="IKP713" s="425"/>
      <c r="IKQ713" s="425"/>
      <c r="IKR713" s="425"/>
      <c r="IKS713" s="425"/>
      <c r="IKT713" s="425"/>
      <c r="IKU713" s="425"/>
      <c r="IKV713" s="425"/>
      <c r="IKW713" s="425"/>
      <c r="IKX713" s="425"/>
      <c r="IKY713" s="425"/>
      <c r="IKZ713" s="425"/>
      <c r="ILA713" s="425"/>
      <c r="ILB713" s="425"/>
      <c r="ILC713" s="425"/>
      <c r="ILD713" s="425"/>
      <c r="ILE713" s="425"/>
      <c r="ILF713" s="425"/>
      <c r="ILG713" s="425"/>
      <c r="ILH713" s="425"/>
      <c r="ILI713" s="425"/>
      <c r="ILJ713" s="425"/>
      <c r="ILK713" s="425"/>
      <c r="ILL713" s="425"/>
      <c r="ILM713" s="425"/>
      <c r="ILN713" s="425"/>
      <c r="ILO713" s="425"/>
      <c r="ILP713" s="425"/>
      <c r="ILQ713" s="425"/>
      <c r="ILR713" s="425"/>
      <c r="ILS713" s="425"/>
      <c r="ILT713" s="425"/>
      <c r="ILU713" s="425"/>
      <c r="ILV713" s="425"/>
      <c r="ILW713" s="425"/>
      <c r="ILX713" s="425"/>
      <c r="ILY713" s="425"/>
      <c r="ILZ713" s="425"/>
      <c r="IMA713" s="425"/>
      <c r="IMB713" s="425"/>
      <c r="IMC713" s="425"/>
      <c r="IMD713" s="425"/>
      <c r="IME713" s="425"/>
      <c r="IMF713" s="425"/>
      <c r="IMG713" s="425"/>
      <c r="IMH713" s="425"/>
      <c r="IMI713" s="425"/>
      <c r="IMJ713" s="425"/>
      <c r="IMK713" s="425"/>
      <c r="IML713" s="425"/>
      <c r="IMM713" s="425"/>
      <c r="IMN713" s="425"/>
      <c r="IMO713" s="425"/>
      <c r="IMP713" s="425"/>
      <c r="IMQ713" s="425"/>
      <c r="IMR713" s="425"/>
      <c r="IMS713" s="425"/>
      <c r="IMT713" s="425"/>
      <c r="IMU713" s="425"/>
      <c r="IMV713" s="425"/>
      <c r="IMW713" s="425"/>
      <c r="IMX713" s="425"/>
      <c r="IMY713" s="425"/>
      <c r="IMZ713" s="425"/>
      <c r="INA713" s="425"/>
      <c r="INB713" s="425"/>
      <c r="INC713" s="425"/>
      <c r="IND713" s="425"/>
      <c r="INE713" s="425"/>
      <c r="INF713" s="425"/>
      <c r="ING713" s="425"/>
      <c r="INH713" s="425"/>
      <c r="INI713" s="425"/>
      <c r="INJ713" s="425"/>
      <c r="INK713" s="425"/>
      <c r="INL713" s="425"/>
      <c r="INM713" s="425"/>
      <c r="INN713" s="425"/>
      <c r="INO713" s="425"/>
      <c r="INP713" s="425"/>
      <c r="INQ713" s="425"/>
      <c r="INR713" s="425"/>
      <c r="INS713" s="425"/>
      <c r="INT713" s="425"/>
      <c r="INU713" s="425"/>
      <c r="INV713" s="425"/>
      <c r="INW713" s="425"/>
      <c r="INX713" s="425"/>
      <c r="INY713" s="425"/>
      <c r="INZ713" s="425"/>
      <c r="IOA713" s="425"/>
      <c r="IOB713" s="425"/>
      <c r="IOC713" s="425"/>
      <c r="IOD713" s="425"/>
      <c r="IOE713" s="425"/>
      <c r="IOF713" s="425"/>
      <c r="IOG713" s="425"/>
      <c r="IOH713" s="425"/>
      <c r="IOI713" s="425"/>
      <c r="IOJ713" s="425"/>
      <c r="IOK713" s="425"/>
      <c r="IOL713" s="425"/>
      <c r="IOM713" s="425"/>
      <c r="ION713" s="425"/>
      <c r="IOO713" s="425"/>
      <c r="IOP713" s="425"/>
      <c r="IOQ713" s="425"/>
      <c r="IOR713" s="425"/>
      <c r="IOS713" s="425"/>
      <c r="IOT713" s="425"/>
      <c r="IOU713" s="425"/>
      <c r="IOV713" s="425"/>
      <c r="IOW713" s="425"/>
      <c r="IOX713" s="425"/>
      <c r="IOY713" s="425"/>
      <c r="IOZ713" s="425"/>
      <c r="IPA713" s="425"/>
      <c r="IPB713" s="425"/>
      <c r="IPC713" s="425"/>
      <c r="IPD713" s="425"/>
      <c r="IPE713" s="425"/>
      <c r="IPF713" s="425"/>
      <c r="IPG713" s="425"/>
      <c r="IPH713" s="425"/>
      <c r="IPI713" s="425"/>
      <c r="IPJ713" s="425"/>
      <c r="IPK713" s="425"/>
      <c r="IPL713" s="425"/>
      <c r="IPM713" s="425"/>
      <c r="IPN713" s="425"/>
      <c r="IPO713" s="425"/>
      <c r="IPP713" s="425"/>
      <c r="IPQ713" s="425"/>
      <c r="IPR713" s="425"/>
      <c r="IPS713" s="425"/>
      <c r="IPT713" s="425"/>
      <c r="IPU713" s="425"/>
      <c r="IPV713" s="425"/>
      <c r="IPW713" s="425"/>
      <c r="IPX713" s="425"/>
      <c r="IPY713" s="425"/>
      <c r="IPZ713" s="425"/>
      <c r="IQA713" s="425"/>
      <c r="IQB713" s="425"/>
      <c r="IQC713" s="425"/>
      <c r="IQD713" s="425"/>
      <c r="IQE713" s="425"/>
      <c r="IQF713" s="425"/>
      <c r="IQG713" s="425"/>
      <c r="IQH713" s="425"/>
      <c r="IQI713" s="425"/>
      <c r="IQJ713" s="425"/>
      <c r="IQK713" s="425"/>
      <c r="IQL713" s="425"/>
      <c r="IQM713" s="425"/>
      <c r="IQN713" s="425"/>
      <c r="IQO713" s="425"/>
      <c r="IQP713" s="425"/>
      <c r="IQQ713" s="425"/>
      <c r="IQR713" s="425"/>
      <c r="IQS713" s="425"/>
      <c r="IQT713" s="425"/>
      <c r="IQU713" s="425"/>
      <c r="IQV713" s="425"/>
      <c r="IQW713" s="425"/>
      <c r="IQX713" s="425"/>
      <c r="IQY713" s="425"/>
      <c r="IQZ713" s="425"/>
      <c r="IRA713" s="425"/>
      <c r="IRB713" s="425"/>
      <c r="IRC713" s="425"/>
      <c r="IRD713" s="425"/>
      <c r="IRE713" s="425"/>
      <c r="IRF713" s="425"/>
      <c r="IRG713" s="425"/>
      <c r="IRH713" s="425"/>
      <c r="IRI713" s="425"/>
      <c r="IRJ713" s="425"/>
      <c r="IRK713" s="425"/>
      <c r="IRL713" s="425"/>
      <c r="IRM713" s="425"/>
      <c r="IRN713" s="425"/>
      <c r="IRO713" s="425"/>
      <c r="IRP713" s="425"/>
      <c r="IRQ713" s="425"/>
      <c r="IRR713" s="425"/>
      <c r="IRS713" s="425"/>
      <c r="IRT713" s="425"/>
      <c r="IRU713" s="425"/>
      <c r="IRV713" s="425"/>
      <c r="IRW713" s="425"/>
      <c r="IRX713" s="425"/>
      <c r="IRY713" s="425"/>
      <c r="IRZ713" s="425"/>
      <c r="ISA713" s="425"/>
      <c r="ISB713" s="425"/>
      <c r="ISC713" s="425"/>
      <c r="ISD713" s="425"/>
      <c r="ISE713" s="425"/>
      <c r="ISF713" s="425"/>
      <c r="ISG713" s="425"/>
      <c r="ISH713" s="425"/>
      <c r="ISI713" s="425"/>
      <c r="ISJ713" s="425"/>
      <c r="ISK713" s="425"/>
      <c r="ISL713" s="425"/>
      <c r="ISM713" s="425"/>
      <c r="ISN713" s="425"/>
      <c r="ISO713" s="425"/>
      <c r="ISP713" s="425"/>
      <c r="ISQ713" s="425"/>
      <c r="ISR713" s="425"/>
      <c r="ISS713" s="425"/>
      <c r="IST713" s="425"/>
      <c r="ISU713" s="425"/>
      <c r="ISV713" s="425"/>
      <c r="ISW713" s="425"/>
      <c r="ISX713" s="425"/>
      <c r="ISY713" s="425"/>
      <c r="ISZ713" s="425"/>
      <c r="ITA713" s="425"/>
      <c r="ITB713" s="425"/>
      <c r="ITC713" s="425"/>
      <c r="ITD713" s="425"/>
      <c r="ITE713" s="425"/>
      <c r="ITF713" s="425"/>
      <c r="ITG713" s="425"/>
      <c r="ITH713" s="425"/>
      <c r="ITI713" s="425"/>
      <c r="ITJ713" s="425"/>
      <c r="ITK713" s="425"/>
      <c r="ITL713" s="425"/>
      <c r="ITM713" s="425"/>
      <c r="ITN713" s="425"/>
      <c r="ITO713" s="425"/>
      <c r="ITP713" s="425"/>
      <c r="ITQ713" s="425"/>
      <c r="ITR713" s="425"/>
      <c r="ITS713" s="425"/>
      <c r="ITT713" s="425"/>
      <c r="ITU713" s="425"/>
      <c r="ITV713" s="425"/>
      <c r="ITW713" s="425"/>
      <c r="ITX713" s="425"/>
      <c r="ITY713" s="425"/>
      <c r="ITZ713" s="425"/>
      <c r="IUA713" s="425"/>
      <c r="IUB713" s="425"/>
      <c r="IUC713" s="425"/>
      <c r="IUD713" s="425"/>
      <c r="IUE713" s="425"/>
      <c r="IUF713" s="425"/>
      <c r="IUG713" s="425"/>
      <c r="IUH713" s="425"/>
      <c r="IUI713" s="425"/>
      <c r="IUJ713" s="425"/>
      <c r="IUK713" s="425"/>
      <c r="IUL713" s="425"/>
      <c r="IUM713" s="425"/>
      <c r="IUN713" s="425"/>
      <c r="IUO713" s="425"/>
      <c r="IUP713" s="425"/>
      <c r="IUQ713" s="425"/>
      <c r="IUR713" s="425"/>
      <c r="IUS713" s="425"/>
      <c r="IUT713" s="425"/>
      <c r="IUU713" s="425"/>
      <c r="IUV713" s="425"/>
      <c r="IUW713" s="425"/>
      <c r="IUX713" s="425"/>
      <c r="IUY713" s="425"/>
      <c r="IUZ713" s="425"/>
      <c r="IVA713" s="425"/>
      <c r="IVB713" s="425"/>
      <c r="IVC713" s="425"/>
      <c r="IVD713" s="425"/>
      <c r="IVE713" s="425"/>
      <c r="IVF713" s="425"/>
      <c r="IVG713" s="425"/>
      <c r="IVH713" s="425"/>
      <c r="IVI713" s="425"/>
      <c r="IVJ713" s="425"/>
      <c r="IVK713" s="425"/>
      <c r="IVL713" s="425"/>
      <c r="IVM713" s="425"/>
      <c r="IVN713" s="425"/>
      <c r="IVO713" s="425"/>
      <c r="IVP713" s="425"/>
      <c r="IVQ713" s="425"/>
      <c r="IVR713" s="425"/>
      <c r="IVS713" s="425"/>
      <c r="IVT713" s="425"/>
      <c r="IVU713" s="425"/>
      <c r="IVV713" s="425"/>
      <c r="IVW713" s="425"/>
      <c r="IVX713" s="425"/>
      <c r="IVY713" s="425"/>
      <c r="IVZ713" s="425"/>
      <c r="IWA713" s="425"/>
      <c r="IWB713" s="425"/>
      <c r="IWC713" s="425"/>
      <c r="IWD713" s="425"/>
      <c r="IWE713" s="425"/>
      <c r="IWF713" s="425"/>
      <c r="IWG713" s="425"/>
      <c r="IWH713" s="425"/>
      <c r="IWI713" s="425"/>
      <c r="IWJ713" s="425"/>
      <c r="IWK713" s="425"/>
      <c r="IWL713" s="425"/>
      <c r="IWM713" s="425"/>
      <c r="IWN713" s="425"/>
      <c r="IWO713" s="425"/>
      <c r="IWP713" s="425"/>
      <c r="IWQ713" s="425"/>
      <c r="IWR713" s="425"/>
      <c r="IWS713" s="425"/>
      <c r="IWT713" s="425"/>
      <c r="IWU713" s="425"/>
      <c r="IWV713" s="425"/>
      <c r="IWW713" s="425"/>
      <c r="IWX713" s="425"/>
      <c r="IWY713" s="425"/>
      <c r="IWZ713" s="425"/>
      <c r="IXA713" s="425"/>
      <c r="IXB713" s="425"/>
      <c r="IXC713" s="425"/>
      <c r="IXD713" s="425"/>
      <c r="IXE713" s="425"/>
      <c r="IXF713" s="425"/>
      <c r="IXG713" s="425"/>
      <c r="IXH713" s="425"/>
      <c r="IXI713" s="425"/>
      <c r="IXJ713" s="425"/>
      <c r="IXK713" s="425"/>
      <c r="IXL713" s="425"/>
      <c r="IXM713" s="425"/>
      <c r="IXN713" s="425"/>
      <c r="IXO713" s="425"/>
      <c r="IXP713" s="425"/>
      <c r="IXQ713" s="425"/>
      <c r="IXR713" s="425"/>
      <c r="IXS713" s="425"/>
      <c r="IXT713" s="425"/>
      <c r="IXU713" s="425"/>
      <c r="IXV713" s="425"/>
      <c r="IXW713" s="425"/>
      <c r="IXX713" s="425"/>
      <c r="IXY713" s="425"/>
      <c r="IXZ713" s="425"/>
      <c r="IYA713" s="425"/>
      <c r="IYB713" s="425"/>
      <c r="IYC713" s="425"/>
      <c r="IYD713" s="425"/>
      <c r="IYE713" s="425"/>
      <c r="IYF713" s="425"/>
      <c r="IYG713" s="425"/>
      <c r="IYH713" s="425"/>
      <c r="IYI713" s="425"/>
      <c r="IYJ713" s="425"/>
      <c r="IYK713" s="425"/>
      <c r="IYL713" s="425"/>
      <c r="IYM713" s="425"/>
      <c r="IYN713" s="425"/>
      <c r="IYO713" s="425"/>
      <c r="IYP713" s="425"/>
      <c r="IYQ713" s="425"/>
      <c r="IYR713" s="425"/>
      <c r="IYS713" s="425"/>
      <c r="IYT713" s="425"/>
      <c r="IYU713" s="425"/>
      <c r="IYV713" s="425"/>
      <c r="IYW713" s="425"/>
      <c r="IYX713" s="425"/>
      <c r="IYY713" s="425"/>
      <c r="IYZ713" s="425"/>
      <c r="IZA713" s="425"/>
      <c r="IZB713" s="425"/>
      <c r="IZC713" s="425"/>
      <c r="IZD713" s="425"/>
      <c r="IZE713" s="425"/>
      <c r="IZF713" s="425"/>
      <c r="IZG713" s="425"/>
      <c r="IZH713" s="425"/>
      <c r="IZI713" s="425"/>
      <c r="IZJ713" s="425"/>
      <c r="IZK713" s="425"/>
      <c r="IZL713" s="425"/>
      <c r="IZM713" s="425"/>
      <c r="IZN713" s="425"/>
      <c r="IZO713" s="425"/>
      <c r="IZP713" s="425"/>
      <c r="IZQ713" s="425"/>
      <c r="IZR713" s="425"/>
      <c r="IZS713" s="425"/>
      <c r="IZT713" s="425"/>
      <c r="IZU713" s="425"/>
      <c r="IZV713" s="425"/>
      <c r="IZW713" s="425"/>
      <c r="IZX713" s="425"/>
      <c r="IZY713" s="425"/>
      <c r="IZZ713" s="425"/>
      <c r="JAA713" s="425"/>
      <c r="JAB713" s="425"/>
      <c r="JAC713" s="425"/>
      <c r="JAD713" s="425"/>
      <c r="JAE713" s="425"/>
      <c r="JAF713" s="425"/>
      <c r="JAG713" s="425"/>
      <c r="JAH713" s="425"/>
      <c r="JAI713" s="425"/>
      <c r="JAJ713" s="425"/>
      <c r="JAK713" s="425"/>
      <c r="JAL713" s="425"/>
      <c r="JAM713" s="425"/>
      <c r="JAN713" s="425"/>
      <c r="JAO713" s="425"/>
      <c r="JAP713" s="425"/>
      <c r="JAQ713" s="425"/>
      <c r="JAR713" s="425"/>
      <c r="JAS713" s="425"/>
      <c r="JAT713" s="425"/>
      <c r="JAU713" s="425"/>
      <c r="JAV713" s="425"/>
      <c r="JAW713" s="425"/>
      <c r="JAX713" s="425"/>
      <c r="JAY713" s="425"/>
      <c r="JAZ713" s="425"/>
      <c r="JBA713" s="425"/>
      <c r="JBB713" s="425"/>
      <c r="JBC713" s="425"/>
      <c r="JBD713" s="425"/>
      <c r="JBE713" s="425"/>
      <c r="JBF713" s="425"/>
      <c r="JBG713" s="425"/>
      <c r="JBH713" s="425"/>
      <c r="JBI713" s="425"/>
      <c r="JBJ713" s="425"/>
      <c r="JBK713" s="425"/>
      <c r="JBL713" s="425"/>
      <c r="JBM713" s="425"/>
      <c r="JBN713" s="425"/>
      <c r="JBO713" s="425"/>
      <c r="JBP713" s="425"/>
      <c r="JBQ713" s="425"/>
      <c r="JBR713" s="425"/>
      <c r="JBS713" s="425"/>
      <c r="JBT713" s="425"/>
      <c r="JBU713" s="425"/>
      <c r="JBV713" s="425"/>
      <c r="JBW713" s="425"/>
      <c r="JBX713" s="425"/>
      <c r="JBY713" s="425"/>
      <c r="JBZ713" s="425"/>
      <c r="JCA713" s="425"/>
      <c r="JCB713" s="425"/>
      <c r="JCC713" s="425"/>
      <c r="JCD713" s="425"/>
      <c r="JCE713" s="425"/>
      <c r="JCF713" s="425"/>
      <c r="JCG713" s="425"/>
      <c r="JCH713" s="425"/>
      <c r="JCI713" s="425"/>
      <c r="JCJ713" s="425"/>
      <c r="JCK713" s="425"/>
      <c r="JCL713" s="425"/>
      <c r="JCM713" s="425"/>
      <c r="JCN713" s="425"/>
      <c r="JCO713" s="425"/>
      <c r="JCP713" s="425"/>
      <c r="JCQ713" s="425"/>
      <c r="JCR713" s="425"/>
      <c r="JCS713" s="425"/>
      <c r="JCT713" s="425"/>
      <c r="JCU713" s="425"/>
      <c r="JCV713" s="425"/>
      <c r="JCW713" s="425"/>
      <c r="JCX713" s="425"/>
      <c r="JCY713" s="425"/>
      <c r="JCZ713" s="425"/>
      <c r="JDA713" s="425"/>
      <c r="JDB713" s="425"/>
      <c r="JDC713" s="425"/>
      <c r="JDD713" s="425"/>
      <c r="JDE713" s="425"/>
      <c r="JDF713" s="425"/>
      <c r="JDG713" s="425"/>
      <c r="JDH713" s="425"/>
      <c r="JDI713" s="425"/>
      <c r="JDJ713" s="425"/>
      <c r="JDK713" s="425"/>
      <c r="JDL713" s="425"/>
      <c r="JDM713" s="425"/>
      <c r="JDN713" s="425"/>
      <c r="JDO713" s="425"/>
      <c r="JDP713" s="425"/>
      <c r="JDQ713" s="425"/>
      <c r="JDR713" s="425"/>
      <c r="JDS713" s="425"/>
      <c r="JDT713" s="425"/>
      <c r="JDU713" s="425"/>
      <c r="JDV713" s="425"/>
      <c r="JDW713" s="425"/>
      <c r="JDX713" s="425"/>
      <c r="JDY713" s="425"/>
      <c r="JDZ713" s="425"/>
      <c r="JEA713" s="425"/>
      <c r="JEB713" s="425"/>
      <c r="JEC713" s="425"/>
      <c r="JED713" s="425"/>
      <c r="JEE713" s="425"/>
      <c r="JEF713" s="425"/>
      <c r="JEG713" s="425"/>
      <c r="JEH713" s="425"/>
      <c r="JEI713" s="425"/>
      <c r="JEJ713" s="425"/>
      <c r="JEK713" s="425"/>
      <c r="JEL713" s="425"/>
      <c r="JEM713" s="425"/>
      <c r="JEN713" s="425"/>
      <c r="JEO713" s="425"/>
      <c r="JEP713" s="425"/>
      <c r="JEQ713" s="425"/>
      <c r="JER713" s="425"/>
      <c r="JES713" s="425"/>
      <c r="JET713" s="425"/>
      <c r="JEU713" s="425"/>
      <c r="JEV713" s="425"/>
      <c r="JEW713" s="425"/>
      <c r="JEX713" s="425"/>
      <c r="JEY713" s="425"/>
      <c r="JEZ713" s="425"/>
      <c r="JFA713" s="425"/>
      <c r="JFB713" s="425"/>
      <c r="JFC713" s="425"/>
      <c r="JFD713" s="425"/>
      <c r="JFE713" s="425"/>
      <c r="JFF713" s="425"/>
      <c r="JFG713" s="425"/>
      <c r="JFH713" s="425"/>
      <c r="JFI713" s="425"/>
      <c r="JFJ713" s="425"/>
      <c r="JFK713" s="425"/>
      <c r="JFL713" s="425"/>
      <c r="JFM713" s="425"/>
      <c r="JFN713" s="425"/>
      <c r="JFO713" s="425"/>
      <c r="JFP713" s="425"/>
      <c r="JFQ713" s="425"/>
      <c r="JFR713" s="425"/>
      <c r="JFS713" s="425"/>
      <c r="JFT713" s="425"/>
      <c r="JFU713" s="425"/>
      <c r="JFV713" s="425"/>
      <c r="JFW713" s="425"/>
      <c r="JFX713" s="425"/>
      <c r="JFY713" s="425"/>
      <c r="JFZ713" s="425"/>
      <c r="JGA713" s="425"/>
      <c r="JGB713" s="425"/>
      <c r="JGC713" s="425"/>
      <c r="JGD713" s="425"/>
      <c r="JGE713" s="425"/>
      <c r="JGF713" s="425"/>
      <c r="JGG713" s="425"/>
      <c r="JGH713" s="425"/>
      <c r="JGI713" s="425"/>
      <c r="JGJ713" s="425"/>
      <c r="JGK713" s="425"/>
      <c r="JGL713" s="425"/>
      <c r="JGM713" s="425"/>
      <c r="JGN713" s="425"/>
      <c r="JGO713" s="425"/>
      <c r="JGP713" s="425"/>
      <c r="JGQ713" s="425"/>
      <c r="JGR713" s="425"/>
      <c r="JGS713" s="425"/>
      <c r="JGT713" s="425"/>
      <c r="JGU713" s="425"/>
      <c r="JGV713" s="425"/>
      <c r="JGW713" s="425"/>
      <c r="JGX713" s="425"/>
      <c r="JGY713" s="425"/>
      <c r="JGZ713" s="425"/>
      <c r="JHA713" s="425"/>
      <c r="JHB713" s="425"/>
      <c r="JHC713" s="425"/>
      <c r="JHD713" s="425"/>
      <c r="JHE713" s="425"/>
      <c r="JHF713" s="425"/>
      <c r="JHG713" s="425"/>
      <c r="JHH713" s="425"/>
      <c r="JHI713" s="425"/>
      <c r="JHJ713" s="425"/>
      <c r="JHK713" s="425"/>
      <c r="JHL713" s="425"/>
      <c r="JHM713" s="425"/>
      <c r="JHN713" s="425"/>
      <c r="JHO713" s="425"/>
      <c r="JHP713" s="425"/>
      <c r="JHQ713" s="425"/>
      <c r="JHR713" s="425"/>
      <c r="JHS713" s="425"/>
      <c r="JHT713" s="425"/>
      <c r="JHU713" s="425"/>
      <c r="JHV713" s="425"/>
      <c r="JHW713" s="425"/>
      <c r="JHX713" s="425"/>
      <c r="JHY713" s="425"/>
      <c r="JHZ713" s="425"/>
      <c r="JIA713" s="425"/>
      <c r="JIB713" s="425"/>
      <c r="JIC713" s="425"/>
      <c r="JID713" s="425"/>
      <c r="JIE713" s="425"/>
      <c r="JIF713" s="425"/>
      <c r="JIG713" s="425"/>
      <c r="JIH713" s="425"/>
      <c r="JII713" s="425"/>
      <c r="JIJ713" s="425"/>
      <c r="JIK713" s="425"/>
      <c r="JIL713" s="425"/>
      <c r="JIM713" s="425"/>
      <c r="JIN713" s="425"/>
      <c r="JIO713" s="425"/>
      <c r="JIP713" s="425"/>
      <c r="JIQ713" s="425"/>
      <c r="JIR713" s="425"/>
      <c r="JIS713" s="425"/>
      <c r="JIT713" s="425"/>
      <c r="JIU713" s="425"/>
      <c r="JIV713" s="425"/>
      <c r="JIW713" s="425"/>
      <c r="JIX713" s="425"/>
      <c r="JIY713" s="425"/>
      <c r="JIZ713" s="425"/>
      <c r="JJA713" s="425"/>
      <c r="JJB713" s="425"/>
      <c r="JJC713" s="425"/>
      <c r="JJD713" s="425"/>
      <c r="JJE713" s="425"/>
      <c r="JJF713" s="425"/>
      <c r="JJG713" s="425"/>
      <c r="JJH713" s="425"/>
      <c r="JJI713" s="425"/>
      <c r="JJJ713" s="425"/>
      <c r="JJK713" s="425"/>
      <c r="JJL713" s="425"/>
      <c r="JJM713" s="425"/>
      <c r="JJN713" s="425"/>
      <c r="JJO713" s="425"/>
      <c r="JJP713" s="425"/>
      <c r="JJQ713" s="425"/>
      <c r="JJR713" s="425"/>
      <c r="JJS713" s="425"/>
      <c r="JJT713" s="425"/>
      <c r="JJU713" s="425"/>
      <c r="JJV713" s="425"/>
      <c r="JJW713" s="425"/>
      <c r="JJX713" s="425"/>
      <c r="JJY713" s="425"/>
      <c r="JJZ713" s="425"/>
      <c r="JKA713" s="425"/>
      <c r="JKB713" s="425"/>
      <c r="JKC713" s="425"/>
      <c r="JKD713" s="425"/>
      <c r="JKE713" s="425"/>
      <c r="JKF713" s="425"/>
      <c r="JKG713" s="425"/>
      <c r="JKH713" s="425"/>
      <c r="JKI713" s="425"/>
      <c r="JKJ713" s="425"/>
      <c r="JKK713" s="425"/>
      <c r="JKL713" s="425"/>
      <c r="JKM713" s="425"/>
      <c r="JKN713" s="425"/>
      <c r="JKO713" s="425"/>
      <c r="JKP713" s="425"/>
      <c r="JKQ713" s="425"/>
      <c r="JKR713" s="425"/>
      <c r="JKS713" s="425"/>
      <c r="JKT713" s="425"/>
      <c r="JKU713" s="425"/>
      <c r="JKV713" s="425"/>
      <c r="JKW713" s="425"/>
      <c r="JKX713" s="425"/>
      <c r="JKY713" s="425"/>
      <c r="JKZ713" s="425"/>
      <c r="JLA713" s="425"/>
      <c r="JLB713" s="425"/>
      <c r="JLC713" s="425"/>
      <c r="JLD713" s="425"/>
      <c r="JLE713" s="425"/>
      <c r="JLF713" s="425"/>
      <c r="JLG713" s="425"/>
      <c r="JLH713" s="425"/>
      <c r="JLI713" s="425"/>
      <c r="JLJ713" s="425"/>
      <c r="JLK713" s="425"/>
      <c r="JLL713" s="425"/>
      <c r="JLM713" s="425"/>
      <c r="JLN713" s="425"/>
      <c r="JLO713" s="425"/>
      <c r="JLP713" s="425"/>
      <c r="JLQ713" s="425"/>
      <c r="JLR713" s="425"/>
      <c r="JLS713" s="425"/>
      <c r="JLT713" s="425"/>
      <c r="JLU713" s="425"/>
      <c r="JLV713" s="425"/>
      <c r="JLW713" s="425"/>
      <c r="JLX713" s="425"/>
      <c r="JLY713" s="425"/>
      <c r="JLZ713" s="425"/>
      <c r="JMA713" s="425"/>
      <c r="JMB713" s="425"/>
      <c r="JMC713" s="425"/>
      <c r="JMD713" s="425"/>
      <c r="JME713" s="425"/>
      <c r="JMF713" s="425"/>
      <c r="JMG713" s="425"/>
      <c r="JMH713" s="425"/>
      <c r="JMI713" s="425"/>
      <c r="JMJ713" s="425"/>
      <c r="JMK713" s="425"/>
      <c r="JML713" s="425"/>
      <c r="JMM713" s="425"/>
      <c r="JMN713" s="425"/>
      <c r="JMO713" s="425"/>
      <c r="JMP713" s="425"/>
      <c r="JMQ713" s="425"/>
      <c r="JMR713" s="425"/>
      <c r="JMS713" s="425"/>
      <c r="JMT713" s="425"/>
      <c r="JMU713" s="425"/>
      <c r="JMV713" s="425"/>
      <c r="JMW713" s="425"/>
      <c r="JMX713" s="425"/>
      <c r="JMY713" s="425"/>
      <c r="JMZ713" s="425"/>
      <c r="JNA713" s="425"/>
      <c r="JNB713" s="425"/>
      <c r="JNC713" s="425"/>
      <c r="JND713" s="425"/>
      <c r="JNE713" s="425"/>
      <c r="JNF713" s="425"/>
      <c r="JNG713" s="425"/>
      <c r="JNH713" s="425"/>
      <c r="JNI713" s="425"/>
      <c r="JNJ713" s="425"/>
      <c r="JNK713" s="425"/>
      <c r="JNL713" s="425"/>
      <c r="JNM713" s="425"/>
      <c r="JNN713" s="425"/>
      <c r="JNO713" s="425"/>
      <c r="JNP713" s="425"/>
      <c r="JNQ713" s="425"/>
      <c r="JNR713" s="425"/>
      <c r="JNS713" s="425"/>
      <c r="JNT713" s="425"/>
      <c r="JNU713" s="425"/>
      <c r="JNV713" s="425"/>
      <c r="JNW713" s="425"/>
      <c r="JNX713" s="425"/>
      <c r="JNY713" s="425"/>
      <c r="JNZ713" s="425"/>
      <c r="JOA713" s="425"/>
      <c r="JOB713" s="425"/>
      <c r="JOC713" s="425"/>
      <c r="JOD713" s="425"/>
      <c r="JOE713" s="425"/>
      <c r="JOF713" s="425"/>
      <c r="JOG713" s="425"/>
      <c r="JOH713" s="425"/>
      <c r="JOI713" s="425"/>
      <c r="JOJ713" s="425"/>
      <c r="JOK713" s="425"/>
      <c r="JOL713" s="425"/>
      <c r="JOM713" s="425"/>
      <c r="JON713" s="425"/>
      <c r="JOO713" s="425"/>
      <c r="JOP713" s="425"/>
      <c r="JOQ713" s="425"/>
      <c r="JOR713" s="425"/>
      <c r="JOS713" s="425"/>
      <c r="JOT713" s="425"/>
      <c r="JOU713" s="425"/>
      <c r="JOV713" s="425"/>
      <c r="JOW713" s="425"/>
      <c r="JOX713" s="425"/>
      <c r="JOY713" s="425"/>
      <c r="JOZ713" s="425"/>
      <c r="JPA713" s="425"/>
      <c r="JPB713" s="425"/>
      <c r="JPC713" s="425"/>
      <c r="JPD713" s="425"/>
      <c r="JPE713" s="425"/>
      <c r="JPF713" s="425"/>
      <c r="JPG713" s="425"/>
      <c r="JPH713" s="425"/>
      <c r="JPI713" s="425"/>
      <c r="JPJ713" s="425"/>
      <c r="JPK713" s="425"/>
      <c r="JPL713" s="425"/>
      <c r="JPM713" s="425"/>
      <c r="JPN713" s="425"/>
      <c r="JPO713" s="425"/>
      <c r="JPP713" s="425"/>
      <c r="JPQ713" s="425"/>
      <c r="JPR713" s="425"/>
      <c r="JPS713" s="425"/>
      <c r="JPT713" s="425"/>
      <c r="JPU713" s="425"/>
      <c r="JPV713" s="425"/>
      <c r="JPW713" s="425"/>
      <c r="JPX713" s="425"/>
      <c r="JPY713" s="425"/>
      <c r="JPZ713" s="425"/>
      <c r="JQA713" s="425"/>
      <c r="JQB713" s="425"/>
      <c r="JQC713" s="425"/>
      <c r="JQD713" s="425"/>
      <c r="JQE713" s="425"/>
      <c r="JQF713" s="425"/>
      <c r="JQG713" s="425"/>
      <c r="JQH713" s="425"/>
      <c r="JQI713" s="425"/>
      <c r="JQJ713" s="425"/>
      <c r="JQK713" s="425"/>
      <c r="JQL713" s="425"/>
      <c r="JQM713" s="425"/>
      <c r="JQN713" s="425"/>
      <c r="JQO713" s="425"/>
      <c r="JQP713" s="425"/>
      <c r="JQQ713" s="425"/>
      <c r="JQR713" s="425"/>
      <c r="JQS713" s="425"/>
      <c r="JQT713" s="425"/>
      <c r="JQU713" s="425"/>
      <c r="JQV713" s="425"/>
      <c r="JQW713" s="425"/>
      <c r="JQX713" s="425"/>
      <c r="JQY713" s="425"/>
      <c r="JQZ713" s="425"/>
      <c r="JRA713" s="425"/>
      <c r="JRB713" s="425"/>
      <c r="JRC713" s="425"/>
      <c r="JRD713" s="425"/>
      <c r="JRE713" s="425"/>
      <c r="JRF713" s="425"/>
      <c r="JRG713" s="425"/>
      <c r="JRH713" s="425"/>
      <c r="JRI713" s="425"/>
      <c r="JRJ713" s="425"/>
      <c r="JRK713" s="425"/>
      <c r="JRL713" s="425"/>
      <c r="JRM713" s="425"/>
      <c r="JRN713" s="425"/>
      <c r="JRO713" s="425"/>
      <c r="JRP713" s="425"/>
      <c r="JRQ713" s="425"/>
      <c r="JRR713" s="425"/>
      <c r="JRS713" s="425"/>
      <c r="JRT713" s="425"/>
      <c r="JRU713" s="425"/>
      <c r="JRV713" s="425"/>
      <c r="JRW713" s="425"/>
      <c r="JRX713" s="425"/>
      <c r="JRY713" s="425"/>
      <c r="JRZ713" s="425"/>
      <c r="JSA713" s="425"/>
      <c r="JSB713" s="425"/>
      <c r="JSC713" s="425"/>
      <c r="JSD713" s="425"/>
      <c r="JSE713" s="425"/>
      <c r="JSF713" s="425"/>
      <c r="JSG713" s="425"/>
      <c r="JSH713" s="425"/>
      <c r="JSI713" s="425"/>
      <c r="JSJ713" s="425"/>
      <c r="JSK713" s="425"/>
      <c r="JSL713" s="425"/>
      <c r="JSM713" s="425"/>
      <c r="JSN713" s="425"/>
      <c r="JSO713" s="425"/>
      <c r="JSP713" s="425"/>
      <c r="JSQ713" s="425"/>
      <c r="JSR713" s="425"/>
      <c r="JSS713" s="425"/>
      <c r="JST713" s="425"/>
      <c r="JSU713" s="425"/>
      <c r="JSV713" s="425"/>
      <c r="JSW713" s="425"/>
      <c r="JSX713" s="425"/>
      <c r="JSY713" s="425"/>
      <c r="JSZ713" s="425"/>
      <c r="JTA713" s="425"/>
      <c r="JTB713" s="425"/>
      <c r="JTC713" s="425"/>
      <c r="JTD713" s="425"/>
      <c r="JTE713" s="425"/>
      <c r="JTF713" s="425"/>
      <c r="JTG713" s="425"/>
      <c r="JTH713" s="425"/>
      <c r="JTI713" s="425"/>
      <c r="JTJ713" s="425"/>
      <c r="JTK713" s="425"/>
      <c r="JTL713" s="425"/>
      <c r="JTM713" s="425"/>
      <c r="JTN713" s="425"/>
      <c r="JTO713" s="425"/>
      <c r="JTP713" s="425"/>
      <c r="JTQ713" s="425"/>
      <c r="JTR713" s="425"/>
      <c r="JTS713" s="425"/>
      <c r="JTT713" s="425"/>
      <c r="JTU713" s="425"/>
      <c r="JTV713" s="425"/>
      <c r="JTW713" s="425"/>
      <c r="JTX713" s="425"/>
      <c r="JTY713" s="425"/>
      <c r="JTZ713" s="425"/>
      <c r="JUA713" s="425"/>
      <c r="JUB713" s="425"/>
      <c r="JUC713" s="425"/>
      <c r="JUD713" s="425"/>
      <c r="JUE713" s="425"/>
      <c r="JUF713" s="425"/>
      <c r="JUG713" s="425"/>
      <c r="JUH713" s="425"/>
      <c r="JUI713" s="425"/>
      <c r="JUJ713" s="425"/>
      <c r="JUK713" s="425"/>
      <c r="JUL713" s="425"/>
      <c r="JUM713" s="425"/>
      <c r="JUN713" s="425"/>
      <c r="JUO713" s="425"/>
      <c r="JUP713" s="425"/>
      <c r="JUQ713" s="425"/>
      <c r="JUR713" s="425"/>
      <c r="JUS713" s="425"/>
      <c r="JUT713" s="425"/>
      <c r="JUU713" s="425"/>
      <c r="JUV713" s="425"/>
      <c r="JUW713" s="425"/>
      <c r="JUX713" s="425"/>
      <c r="JUY713" s="425"/>
      <c r="JUZ713" s="425"/>
      <c r="JVA713" s="425"/>
      <c r="JVB713" s="425"/>
      <c r="JVC713" s="425"/>
      <c r="JVD713" s="425"/>
      <c r="JVE713" s="425"/>
      <c r="JVF713" s="425"/>
      <c r="JVG713" s="425"/>
      <c r="JVH713" s="425"/>
      <c r="JVI713" s="425"/>
      <c r="JVJ713" s="425"/>
      <c r="JVK713" s="425"/>
      <c r="JVL713" s="425"/>
      <c r="JVM713" s="425"/>
      <c r="JVN713" s="425"/>
      <c r="JVO713" s="425"/>
      <c r="JVP713" s="425"/>
      <c r="JVQ713" s="425"/>
      <c r="JVR713" s="425"/>
      <c r="JVS713" s="425"/>
      <c r="JVT713" s="425"/>
      <c r="JVU713" s="425"/>
      <c r="JVV713" s="425"/>
      <c r="JVW713" s="425"/>
      <c r="JVX713" s="425"/>
      <c r="JVY713" s="425"/>
      <c r="JVZ713" s="425"/>
      <c r="JWA713" s="425"/>
      <c r="JWB713" s="425"/>
      <c r="JWC713" s="425"/>
      <c r="JWD713" s="425"/>
      <c r="JWE713" s="425"/>
      <c r="JWF713" s="425"/>
      <c r="JWG713" s="425"/>
      <c r="JWH713" s="425"/>
      <c r="JWI713" s="425"/>
      <c r="JWJ713" s="425"/>
      <c r="JWK713" s="425"/>
      <c r="JWL713" s="425"/>
      <c r="JWM713" s="425"/>
      <c r="JWN713" s="425"/>
      <c r="JWO713" s="425"/>
      <c r="JWP713" s="425"/>
      <c r="JWQ713" s="425"/>
      <c r="JWR713" s="425"/>
      <c r="JWS713" s="425"/>
      <c r="JWT713" s="425"/>
      <c r="JWU713" s="425"/>
      <c r="JWV713" s="425"/>
      <c r="JWW713" s="425"/>
      <c r="JWX713" s="425"/>
      <c r="JWY713" s="425"/>
      <c r="JWZ713" s="425"/>
      <c r="JXA713" s="425"/>
      <c r="JXB713" s="425"/>
      <c r="JXC713" s="425"/>
      <c r="JXD713" s="425"/>
      <c r="JXE713" s="425"/>
      <c r="JXF713" s="425"/>
      <c r="JXG713" s="425"/>
      <c r="JXH713" s="425"/>
      <c r="JXI713" s="425"/>
      <c r="JXJ713" s="425"/>
      <c r="JXK713" s="425"/>
      <c r="JXL713" s="425"/>
      <c r="JXM713" s="425"/>
      <c r="JXN713" s="425"/>
      <c r="JXO713" s="425"/>
      <c r="JXP713" s="425"/>
      <c r="JXQ713" s="425"/>
      <c r="JXR713" s="425"/>
      <c r="JXS713" s="425"/>
      <c r="JXT713" s="425"/>
      <c r="JXU713" s="425"/>
      <c r="JXV713" s="425"/>
      <c r="JXW713" s="425"/>
      <c r="JXX713" s="425"/>
      <c r="JXY713" s="425"/>
      <c r="JXZ713" s="425"/>
      <c r="JYA713" s="425"/>
      <c r="JYB713" s="425"/>
      <c r="JYC713" s="425"/>
      <c r="JYD713" s="425"/>
      <c r="JYE713" s="425"/>
      <c r="JYF713" s="425"/>
      <c r="JYG713" s="425"/>
      <c r="JYH713" s="425"/>
      <c r="JYI713" s="425"/>
      <c r="JYJ713" s="425"/>
      <c r="JYK713" s="425"/>
      <c r="JYL713" s="425"/>
      <c r="JYM713" s="425"/>
      <c r="JYN713" s="425"/>
      <c r="JYO713" s="425"/>
      <c r="JYP713" s="425"/>
      <c r="JYQ713" s="425"/>
      <c r="JYR713" s="425"/>
      <c r="JYS713" s="425"/>
      <c r="JYT713" s="425"/>
      <c r="JYU713" s="425"/>
      <c r="JYV713" s="425"/>
      <c r="JYW713" s="425"/>
      <c r="JYX713" s="425"/>
      <c r="JYY713" s="425"/>
      <c r="JYZ713" s="425"/>
      <c r="JZA713" s="425"/>
      <c r="JZB713" s="425"/>
      <c r="JZC713" s="425"/>
      <c r="JZD713" s="425"/>
      <c r="JZE713" s="425"/>
      <c r="JZF713" s="425"/>
      <c r="JZG713" s="425"/>
      <c r="JZH713" s="425"/>
      <c r="JZI713" s="425"/>
      <c r="JZJ713" s="425"/>
      <c r="JZK713" s="425"/>
      <c r="JZL713" s="425"/>
      <c r="JZM713" s="425"/>
      <c r="JZN713" s="425"/>
      <c r="JZO713" s="425"/>
      <c r="JZP713" s="425"/>
      <c r="JZQ713" s="425"/>
      <c r="JZR713" s="425"/>
      <c r="JZS713" s="425"/>
      <c r="JZT713" s="425"/>
      <c r="JZU713" s="425"/>
      <c r="JZV713" s="425"/>
      <c r="JZW713" s="425"/>
      <c r="JZX713" s="425"/>
      <c r="JZY713" s="425"/>
      <c r="JZZ713" s="425"/>
      <c r="KAA713" s="425"/>
      <c r="KAB713" s="425"/>
      <c r="KAC713" s="425"/>
      <c r="KAD713" s="425"/>
      <c r="KAE713" s="425"/>
      <c r="KAF713" s="425"/>
      <c r="KAG713" s="425"/>
      <c r="KAH713" s="425"/>
      <c r="KAI713" s="425"/>
      <c r="KAJ713" s="425"/>
      <c r="KAK713" s="425"/>
      <c r="KAL713" s="425"/>
      <c r="KAM713" s="425"/>
      <c r="KAN713" s="425"/>
      <c r="KAO713" s="425"/>
      <c r="KAP713" s="425"/>
      <c r="KAQ713" s="425"/>
      <c r="KAR713" s="425"/>
      <c r="KAS713" s="425"/>
      <c r="KAT713" s="425"/>
      <c r="KAU713" s="425"/>
      <c r="KAV713" s="425"/>
      <c r="KAW713" s="425"/>
      <c r="KAX713" s="425"/>
      <c r="KAY713" s="425"/>
      <c r="KAZ713" s="425"/>
      <c r="KBA713" s="425"/>
      <c r="KBB713" s="425"/>
      <c r="KBC713" s="425"/>
      <c r="KBD713" s="425"/>
      <c r="KBE713" s="425"/>
      <c r="KBF713" s="425"/>
      <c r="KBG713" s="425"/>
      <c r="KBH713" s="425"/>
      <c r="KBI713" s="425"/>
      <c r="KBJ713" s="425"/>
      <c r="KBK713" s="425"/>
      <c r="KBL713" s="425"/>
      <c r="KBM713" s="425"/>
      <c r="KBN713" s="425"/>
      <c r="KBO713" s="425"/>
      <c r="KBP713" s="425"/>
      <c r="KBQ713" s="425"/>
      <c r="KBR713" s="425"/>
      <c r="KBS713" s="425"/>
      <c r="KBT713" s="425"/>
      <c r="KBU713" s="425"/>
      <c r="KBV713" s="425"/>
      <c r="KBW713" s="425"/>
      <c r="KBX713" s="425"/>
      <c r="KBY713" s="425"/>
      <c r="KBZ713" s="425"/>
      <c r="KCA713" s="425"/>
      <c r="KCB713" s="425"/>
      <c r="KCC713" s="425"/>
      <c r="KCD713" s="425"/>
      <c r="KCE713" s="425"/>
      <c r="KCF713" s="425"/>
      <c r="KCG713" s="425"/>
      <c r="KCH713" s="425"/>
      <c r="KCI713" s="425"/>
      <c r="KCJ713" s="425"/>
      <c r="KCK713" s="425"/>
      <c r="KCL713" s="425"/>
      <c r="KCM713" s="425"/>
      <c r="KCN713" s="425"/>
      <c r="KCO713" s="425"/>
      <c r="KCP713" s="425"/>
      <c r="KCQ713" s="425"/>
      <c r="KCR713" s="425"/>
      <c r="KCS713" s="425"/>
      <c r="KCT713" s="425"/>
      <c r="KCU713" s="425"/>
      <c r="KCV713" s="425"/>
      <c r="KCW713" s="425"/>
      <c r="KCX713" s="425"/>
      <c r="KCY713" s="425"/>
      <c r="KCZ713" s="425"/>
      <c r="KDA713" s="425"/>
      <c r="KDB713" s="425"/>
      <c r="KDC713" s="425"/>
      <c r="KDD713" s="425"/>
      <c r="KDE713" s="425"/>
      <c r="KDF713" s="425"/>
      <c r="KDG713" s="425"/>
      <c r="KDH713" s="425"/>
      <c r="KDI713" s="425"/>
      <c r="KDJ713" s="425"/>
      <c r="KDK713" s="425"/>
      <c r="KDL713" s="425"/>
      <c r="KDM713" s="425"/>
      <c r="KDN713" s="425"/>
      <c r="KDO713" s="425"/>
      <c r="KDP713" s="425"/>
      <c r="KDQ713" s="425"/>
      <c r="KDR713" s="425"/>
      <c r="KDS713" s="425"/>
      <c r="KDT713" s="425"/>
      <c r="KDU713" s="425"/>
      <c r="KDV713" s="425"/>
      <c r="KDW713" s="425"/>
      <c r="KDX713" s="425"/>
      <c r="KDY713" s="425"/>
      <c r="KDZ713" s="425"/>
      <c r="KEA713" s="425"/>
      <c r="KEB713" s="425"/>
      <c r="KEC713" s="425"/>
      <c r="KED713" s="425"/>
      <c r="KEE713" s="425"/>
      <c r="KEF713" s="425"/>
      <c r="KEG713" s="425"/>
      <c r="KEH713" s="425"/>
      <c r="KEI713" s="425"/>
      <c r="KEJ713" s="425"/>
      <c r="KEK713" s="425"/>
      <c r="KEL713" s="425"/>
      <c r="KEM713" s="425"/>
      <c r="KEN713" s="425"/>
      <c r="KEO713" s="425"/>
      <c r="KEP713" s="425"/>
      <c r="KEQ713" s="425"/>
      <c r="KER713" s="425"/>
      <c r="KES713" s="425"/>
      <c r="KET713" s="425"/>
      <c r="KEU713" s="425"/>
      <c r="KEV713" s="425"/>
      <c r="KEW713" s="425"/>
      <c r="KEX713" s="425"/>
      <c r="KEY713" s="425"/>
      <c r="KEZ713" s="425"/>
      <c r="KFA713" s="425"/>
      <c r="KFB713" s="425"/>
      <c r="KFC713" s="425"/>
      <c r="KFD713" s="425"/>
      <c r="KFE713" s="425"/>
      <c r="KFF713" s="425"/>
      <c r="KFG713" s="425"/>
      <c r="KFH713" s="425"/>
      <c r="KFI713" s="425"/>
      <c r="KFJ713" s="425"/>
      <c r="KFK713" s="425"/>
      <c r="KFL713" s="425"/>
      <c r="KFM713" s="425"/>
      <c r="KFN713" s="425"/>
      <c r="KFO713" s="425"/>
      <c r="KFP713" s="425"/>
      <c r="KFQ713" s="425"/>
      <c r="KFR713" s="425"/>
      <c r="KFS713" s="425"/>
      <c r="KFT713" s="425"/>
      <c r="KFU713" s="425"/>
      <c r="KFV713" s="425"/>
      <c r="KFW713" s="425"/>
      <c r="KFX713" s="425"/>
      <c r="KFY713" s="425"/>
      <c r="KFZ713" s="425"/>
      <c r="KGA713" s="425"/>
      <c r="KGB713" s="425"/>
      <c r="KGC713" s="425"/>
      <c r="KGD713" s="425"/>
      <c r="KGE713" s="425"/>
      <c r="KGF713" s="425"/>
      <c r="KGG713" s="425"/>
      <c r="KGH713" s="425"/>
      <c r="KGI713" s="425"/>
      <c r="KGJ713" s="425"/>
      <c r="KGK713" s="425"/>
      <c r="KGL713" s="425"/>
      <c r="KGM713" s="425"/>
      <c r="KGN713" s="425"/>
      <c r="KGO713" s="425"/>
      <c r="KGP713" s="425"/>
      <c r="KGQ713" s="425"/>
      <c r="KGR713" s="425"/>
      <c r="KGS713" s="425"/>
      <c r="KGT713" s="425"/>
      <c r="KGU713" s="425"/>
      <c r="KGV713" s="425"/>
      <c r="KGW713" s="425"/>
      <c r="KGX713" s="425"/>
      <c r="KGY713" s="425"/>
      <c r="KGZ713" s="425"/>
      <c r="KHA713" s="425"/>
      <c r="KHB713" s="425"/>
      <c r="KHC713" s="425"/>
      <c r="KHD713" s="425"/>
      <c r="KHE713" s="425"/>
      <c r="KHF713" s="425"/>
      <c r="KHG713" s="425"/>
      <c r="KHH713" s="425"/>
      <c r="KHI713" s="425"/>
      <c r="KHJ713" s="425"/>
      <c r="KHK713" s="425"/>
      <c r="KHL713" s="425"/>
      <c r="KHM713" s="425"/>
      <c r="KHN713" s="425"/>
      <c r="KHO713" s="425"/>
      <c r="KHP713" s="425"/>
      <c r="KHQ713" s="425"/>
      <c r="KHR713" s="425"/>
      <c r="KHS713" s="425"/>
      <c r="KHT713" s="425"/>
      <c r="KHU713" s="425"/>
      <c r="KHV713" s="425"/>
      <c r="KHW713" s="425"/>
      <c r="KHX713" s="425"/>
      <c r="KHY713" s="425"/>
      <c r="KHZ713" s="425"/>
      <c r="KIA713" s="425"/>
      <c r="KIB713" s="425"/>
      <c r="KIC713" s="425"/>
      <c r="KID713" s="425"/>
      <c r="KIE713" s="425"/>
      <c r="KIF713" s="425"/>
      <c r="KIG713" s="425"/>
      <c r="KIH713" s="425"/>
      <c r="KII713" s="425"/>
      <c r="KIJ713" s="425"/>
      <c r="KIK713" s="425"/>
      <c r="KIL713" s="425"/>
      <c r="KIM713" s="425"/>
      <c r="KIN713" s="425"/>
      <c r="KIO713" s="425"/>
      <c r="KIP713" s="425"/>
      <c r="KIQ713" s="425"/>
      <c r="KIR713" s="425"/>
      <c r="KIS713" s="425"/>
      <c r="KIT713" s="425"/>
      <c r="KIU713" s="425"/>
      <c r="KIV713" s="425"/>
      <c r="KIW713" s="425"/>
      <c r="KIX713" s="425"/>
      <c r="KIY713" s="425"/>
      <c r="KIZ713" s="425"/>
      <c r="KJA713" s="425"/>
      <c r="KJB713" s="425"/>
      <c r="KJC713" s="425"/>
      <c r="KJD713" s="425"/>
      <c r="KJE713" s="425"/>
      <c r="KJF713" s="425"/>
      <c r="KJG713" s="425"/>
      <c r="KJH713" s="425"/>
      <c r="KJI713" s="425"/>
      <c r="KJJ713" s="425"/>
      <c r="KJK713" s="425"/>
      <c r="KJL713" s="425"/>
      <c r="KJM713" s="425"/>
      <c r="KJN713" s="425"/>
      <c r="KJO713" s="425"/>
      <c r="KJP713" s="425"/>
      <c r="KJQ713" s="425"/>
      <c r="KJR713" s="425"/>
      <c r="KJS713" s="425"/>
      <c r="KJT713" s="425"/>
      <c r="KJU713" s="425"/>
      <c r="KJV713" s="425"/>
      <c r="KJW713" s="425"/>
      <c r="KJX713" s="425"/>
      <c r="KJY713" s="425"/>
      <c r="KJZ713" s="425"/>
      <c r="KKA713" s="425"/>
      <c r="KKB713" s="425"/>
      <c r="KKC713" s="425"/>
      <c r="KKD713" s="425"/>
      <c r="KKE713" s="425"/>
      <c r="KKF713" s="425"/>
      <c r="KKG713" s="425"/>
      <c r="KKH713" s="425"/>
      <c r="KKI713" s="425"/>
      <c r="KKJ713" s="425"/>
      <c r="KKK713" s="425"/>
      <c r="KKL713" s="425"/>
      <c r="KKM713" s="425"/>
      <c r="KKN713" s="425"/>
      <c r="KKO713" s="425"/>
      <c r="KKP713" s="425"/>
      <c r="KKQ713" s="425"/>
      <c r="KKR713" s="425"/>
      <c r="KKS713" s="425"/>
      <c r="KKT713" s="425"/>
      <c r="KKU713" s="425"/>
      <c r="KKV713" s="425"/>
      <c r="KKW713" s="425"/>
      <c r="KKX713" s="425"/>
      <c r="KKY713" s="425"/>
      <c r="KKZ713" s="425"/>
      <c r="KLA713" s="425"/>
      <c r="KLB713" s="425"/>
      <c r="KLC713" s="425"/>
      <c r="KLD713" s="425"/>
      <c r="KLE713" s="425"/>
      <c r="KLF713" s="425"/>
      <c r="KLG713" s="425"/>
      <c r="KLH713" s="425"/>
      <c r="KLI713" s="425"/>
      <c r="KLJ713" s="425"/>
      <c r="KLK713" s="425"/>
      <c r="KLL713" s="425"/>
      <c r="KLM713" s="425"/>
      <c r="KLN713" s="425"/>
      <c r="KLO713" s="425"/>
      <c r="KLP713" s="425"/>
      <c r="KLQ713" s="425"/>
      <c r="KLR713" s="425"/>
      <c r="KLS713" s="425"/>
      <c r="KLT713" s="425"/>
      <c r="KLU713" s="425"/>
      <c r="KLV713" s="425"/>
      <c r="KLW713" s="425"/>
      <c r="KLX713" s="425"/>
      <c r="KLY713" s="425"/>
      <c r="KLZ713" s="425"/>
      <c r="KMA713" s="425"/>
      <c r="KMB713" s="425"/>
      <c r="KMC713" s="425"/>
      <c r="KMD713" s="425"/>
      <c r="KME713" s="425"/>
      <c r="KMF713" s="425"/>
      <c r="KMG713" s="425"/>
      <c r="KMH713" s="425"/>
      <c r="KMI713" s="425"/>
      <c r="KMJ713" s="425"/>
      <c r="KMK713" s="425"/>
      <c r="KML713" s="425"/>
      <c r="KMM713" s="425"/>
      <c r="KMN713" s="425"/>
      <c r="KMO713" s="425"/>
      <c r="KMP713" s="425"/>
      <c r="KMQ713" s="425"/>
      <c r="KMR713" s="425"/>
      <c r="KMS713" s="425"/>
      <c r="KMT713" s="425"/>
      <c r="KMU713" s="425"/>
      <c r="KMV713" s="425"/>
      <c r="KMW713" s="425"/>
      <c r="KMX713" s="425"/>
      <c r="KMY713" s="425"/>
      <c r="KMZ713" s="425"/>
      <c r="KNA713" s="425"/>
      <c r="KNB713" s="425"/>
      <c r="KNC713" s="425"/>
      <c r="KND713" s="425"/>
      <c r="KNE713" s="425"/>
      <c r="KNF713" s="425"/>
      <c r="KNG713" s="425"/>
      <c r="KNH713" s="425"/>
      <c r="KNI713" s="425"/>
      <c r="KNJ713" s="425"/>
      <c r="KNK713" s="425"/>
      <c r="KNL713" s="425"/>
      <c r="KNM713" s="425"/>
      <c r="KNN713" s="425"/>
      <c r="KNO713" s="425"/>
      <c r="KNP713" s="425"/>
      <c r="KNQ713" s="425"/>
      <c r="KNR713" s="425"/>
      <c r="KNS713" s="425"/>
      <c r="KNT713" s="425"/>
      <c r="KNU713" s="425"/>
      <c r="KNV713" s="425"/>
      <c r="KNW713" s="425"/>
      <c r="KNX713" s="425"/>
      <c r="KNY713" s="425"/>
      <c r="KNZ713" s="425"/>
      <c r="KOA713" s="425"/>
      <c r="KOB713" s="425"/>
      <c r="KOC713" s="425"/>
      <c r="KOD713" s="425"/>
      <c r="KOE713" s="425"/>
      <c r="KOF713" s="425"/>
      <c r="KOG713" s="425"/>
      <c r="KOH713" s="425"/>
      <c r="KOI713" s="425"/>
      <c r="KOJ713" s="425"/>
      <c r="KOK713" s="425"/>
      <c r="KOL713" s="425"/>
      <c r="KOM713" s="425"/>
      <c r="KON713" s="425"/>
      <c r="KOO713" s="425"/>
      <c r="KOP713" s="425"/>
      <c r="KOQ713" s="425"/>
      <c r="KOR713" s="425"/>
      <c r="KOS713" s="425"/>
      <c r="KOT713" s="425"/>
      <c r="KOU713" s="425"/>
      <c r="KOV713" s="425"/>
      <c r="KOW713" s="425"/>
      <c r="KOX713" s="425"/>
      <c r="KOY713" s="425"/>
      <c r="KOZ713" s="425"/>
      <c r="KPA713" s="425"/>
      <c r="KPB713" s="425"/>
      <c r="KPC713" s="425"/>
      <c r="KPD713" s="425"/>
      <c r="KPE713" s="425"/>
      <c r="KPF713" s="425"/>
      <c r="KPG713" s="425"/>
      <c r="KPH713" s="425"/>
      <c r="KPI713" s="425"/>
      <c r="KPJ713" s="425"/>
      <c r="KPK713" s="425"/>
      <c r="KPL713" s="425"/>
      <c r="KPM713" s="425"/>
      <c r="KPN713" s="425"/>
      <c r="KPO713" s="425"/>
      <c r="KPP713" s="425"/>
      <c r="KPQ713" s="425"/>
      <c r="KPR713" s="425"/>
      <c r="KPS713" s="425"/>
      <c r="KPT713" s="425"/>
      <c r="KPU713" s="425"/>
      <c r="KPV713" s="425"/>
      <c r="KPW713" s="425"/>
      <c r="KPX713" s="425"/>
      <c r="KPY713" s="425"/>
      <c r="KPZ713" s="425"/>
      <c r="KQA713" s="425"/>
      <c r="KQB713" s="425"/>
      <c r="KQC713" s="425"/>
      <c r="KQD713" s="425"/>
      <c r="KQE713" s="425"/>
      <c r="KQF713" s="425"/>
      <c r="KQG713" s="425"/>
      <c r="KQH713" s="425"/>
      <c r="KQI713" s="425"/>
      <c r="KQJ713" s="425"/>
      <c r="KQK713" s="425"/>
      <c r="KQL713" s="425"/>
      <c r="KQM713" s="425"/>
      <c r="KQN713" s="425"/>
      <c r="KQO713" s="425"/>
      <c r="KQP713" s="425"/>
      <c r="KQQ713" s="425"/>
      <c r="KQR713" s="425"/>
      <c r="KQS713" s="425"/>
      <c r="KQT713" s="425"/>
      <c r="KQU713" s="425"/>
      <c r="KQV713" s="425"/>
      <c r="KQW713" s="425"/>
      <c r="KQX713" s="425"/>
      <c r="KQY713" s="425"/>
      <c r="KQZ713" s="425"/>
      <c r="KRA713" s="425"/>
      <c r="KRB713" s="425"/>
      <c r="KRC713" s="425"/>
      <c r="KRD713" s="425"/>
      <c r="KRE713" s="425"/>
      <c r="KRF713" s="425"/>
      <c r="KRG713" s="425"/>
      <c r="KRH713" s="425"/>
      <c r="KRI713" s="425"/>
      <c r="KRJ713" s="425"/>
      <c r="KRK713" s="425"/>
      <c r="KRL713" s="425"/>
      <c r="KRM713" s="425"/>
      <c r="KRN713" s="425"/>
      <c r="KRO713" s="425"/>
      <c r="KRP713" s="425"/>
      <c r="KRQ713" s="425"/>
      <c r="KRR713" s="425"/>
      <c r="KRS713" s="425"/>
      <c r="KRT713" s="425"/>
      <c r="KRU713" s="425"/>
      <c r="KRV713" s="425"/>
      <c r="KRW713" s="425"/>
      <c r="KRX713" s="425"/>
      <c r="KRY713" s="425"/>
      <c r="KRZ713" s="425"/>
      <c r="KSA713" s="425"/>
      <c r="KSB713" s="425"/>
      <c r="KSC713" s="425"/>
      <c r="KSD713" s="425"/>
      <c r="KSE713" s="425"/>
      <c r="KSF713" s="425"/>
      <c r="KSG713" s="425"/>
      <c r="KSH713" s="425"/>
      <c r="KSI713" s="425"/>
      <c r="KSJ713" s="425"/>
      <c r="KSK713" s="425"/>
      <c r="KSL713" s="425"/>
      <c r="KSM713" s="425"/>
      <c r="KSN713" s="425"/>
      <c r="KSO713" s="425"/>
      <c r="KSP713" s="425"/>
      <c r="KSQ713" s="425"/>
      <c r="KSR713" s="425"/>
      <c r="KSS713" s="425"/>
      <c r="KST713" s="425"/>
      <c r="KSU713" s="425"/>
      <c r="KSV713" s="425"/>
      <c r="KSW713" s="425"/>
      <c r="KSX713" s="425"/>
      <c r="KSY713" s="425"/>
      <c r="KSZ713" s="425"/>
      <c r="KTA713" s="425"/>
      <c r="KTB713" s="425"/>
      <c r="KTC713" s="425"/>
      <c r="KTD713" s="425"/>
      <c r="KTE713" s="425"/>
      <c r="KTF713" s="425"/>
      <c r="KTG713" s="425"/>
      <c r="KTH713" s="425"/>
      <c r="KTI713" s="425"/>
      <c r="KTJ713" s="425"/>
      <c r="KTK713" s="425"/>
      <c r="KTL713" s="425"/>
      <c r="KTM713" s="425"/>
      <c r="KTN713" s="425"/>
      <c r="KTO713" s="425"/>
      <c r="KTP713" s="425"/>
      <c r="KTQ713" s="425"/>
      <c r="KTR713" s="425"/>
      <c r="KTS713" s="425"/>
      <c r="KTT713" s="425"/>
      <c r="KTU713" s="425"/>
      <c r="KTV713" s="425"/>
      <c r="KTW713" s="425"/>
      <c r="KTX713" s="425"/>
      <c r="KTY713" s="425"/>
      <c r="KTZ713" s="425"/>
      <c r="KUA713" s="425"/>
      <c r="KUB713" s="425"/>
      <c r="KUC713" s="425"/>
      <c r="KUD713" s="425"/>
      <c r="KUE713" s="425"/>
      <c r="KUF713" s="425"/>
      <c r="KUG713" s="425"/>
      <c r="KUH713" s="425"/>
      <c r="KUI713" s="425"/>
      <c r="KUJ713" s="425"/>
      <c r="KUK713" s="425"/>
      <c r="KUL713" s="425"/>
      <c r="KUM713" s="425"/>
      <c r="KUN713" s="425"/>
      <c r="KUO713" s="425"/>
      <c r="KUP713" s="425"/>
      <c r="KUQ713" s="425"/>
      <c r="KUR713" s="425"/>
      <c r="KUS713" s="425"/>
      <c r="KUT713" s="425"/>
      <c r="KUU713" s="425"/>
      <c r="KUV713" s="425"/>
      <c r="KUW713" s="425"/>
      <c r="KUX713" s="425"/>
      <c r="KUY713" s="425"/>
      <c r="KUZ713" s="425"/>
      <c r="KVA713" s="425"/>
      <c r="KVB713" s="425"/>
      <c r="KVC713" s="425"/>
      <c r="KVD713" s="425"/>
      <c r="KVE713" s="425"/>
      <c r="KVF713" s="425"/>
      <c r="KVG713" s="425"/>
      <c r="KVH713" s="425"/>
      <c r="KVI713" s="425"/>
      <c r="KVJ713" s="425"/>
      <c r="KVK713" s="425"/>
      <c r="KVL713" s="425"/>
      <c r="KVM713" s="425"/>
      <c r="KVN713" s="425"/>
      <c r="KVO713" s="425"/>
      <c r="KVP713" s="425"/>
      <c r="KVQ713" s="425"/>
      <c r="KVR713" s="425"/>
      <c r="KVS713" s="425"/>
      <c r="KVT713" s="425"/>
      <c r="KVU713" s="425"/>
      <c r="KVV713" s="425"/>
      <c r="KVW713" s="425"/>
      <c r="KVX713" s="425"/>
      <c r="KVY713" s="425"/>
      <c r="KVZ713" s="425"/>
      <c r="KWA713" s="425"/>
      <c r="KWB713" s="425"/>
      <c r="KWC713" s="425"/>
      <c r="KWD713" s="425"/>
      <c r="KWE713" s="425"/>
      <c r="KWF713" s="425"/>
      <c r="KWG713" s="425"/>
      <c r="KWH713" s="425"/>
      <c r="KWI713" s="425"/>
      <c r="KWJ713" s="425"/>
      <c r="KWK713" s="425"/>
      <c r="KWL713" s="425"/>
      <c r="KWM713" s="425"/>
      <c r="KWN713" s="425"/>
      <c r="KWO713" s="425"/>
      <c r="KWP713" s="425"/>
      <c r="KWQ713" s="425"/>
      <c r="KWR713" s="425"/>
      <c r="KWS713" s="425"/>
      <c r="KWT713" s="425"/>
      <c r="KWU713" s="425"/>
      <c r="KWV713" s="425"/>
      <c r="KWW713" s="425"/>
      <c r="KWX713" s="425"/>
      <c r="KWY713" s="425"/>
      <c r="KWZ713" s="425"/>
      <c r="KXA713" s="425"/>
      <c r="KXB713" s="425"/>
      <c r="KXC713" s="425"/>
      <c r="KXD713" s="425"/>
      <c r="KXE713" s="425"/>
      <c r="KXF713" s="425"/>
      <c r="KXG713" s="425"/>
      <c r="KXH713" s="425"/>
      <c r="KXI713" s="425"/>
      <c r="KXJ713" s="425"/>
      <c r="KXK713" s="425"/>
      <c r="KXL713" s="425"/>
      <c r="KXM713" s="425"/>
      <c r="KXN713" s="425"/>
      <c r="KXO713" s="425"/>
      <c r="KXP713" s="425"/>
      <c r="KXQ713" s="425"/>
      <c r="KXR713" s="425"/>
      <c r="KXS713" s="425"/>
      <c r="KXT713" s="425"/>
      <c r="KXU713" s="425"/>
      <c r="KXV713" s="425"/>
      <c r="KXW713" s="425"/>
      <c r="KXX713" s="425"/>
      <c r="KXY713" s="425"/>
      <c r="KXZ713" s="425"/>
      <c r="KYA713" s="425"/>
      <c r="KYB713" s="425"/>
      <c r="KYC713" s="425"/>
      <c r="KYD713" s="425"/>
      <c r="KYE713" s="425"/>
      <c r="KYF713" s="425"/>
      <c r="KYG713" s="425"/>
      <c r="KYH713" s="425"/>
      <c r="KYI713" s="425"/>
      <c r="KYJ713" s="425"/>
      <c r="KYK713" s="425"/>
      <c r="KYL713" s="425"/>
      <c r="KYM713" s="425"/>
      <c r="KYN713" s="425"/>
      <c r="KYO713" s="425"/>
      <c r="KYP713" s="425"/>
      <c r="KYQ713" s="425"/>
      <c r="KYR713" s="425"/>
      <c r="KYS713" s="425"/>
      <c r="KYT713" s="425"/>
      <c r="KYU713" s="425"/>
      <c r="KYV713" s="425"/>
      <c r="KYW713" s="425"/>
      <c r="KYX713" s="425"/>
      <c r="KYY713" s="425"/>
      <c r="KYZ713" s="425"/>
      <c r="KZA713" s="425"/>
      <c r="KZB713" s="425"/>
      <c r="KZC713" s="425"/>
      <c r="KZD713" s="425"/>
      <c r="KZE713" s="425"/>
      <c r="KZF713" s="425"/>
      <c r="KZG713" s="425"/>
      <c r="KZH713" s="425"/>
      <c r="KZI713" s="425"/>
      <c r="KZJ713" s="425"/>
      <c r="KZK713" s="425"/>
      <c r="KZL713" s="425"/>
      <c r="KZM713" s="425"/>
      <c r="KZN713" s="425"/>
      <c r="KZO713" s="425"/>
      <c r="KZP713" s="425"/>
      <c r="KZQ713" s="425"/>
      <c r="KZR713" s="425"/>
      <c r="KZS713" s="425"/>
      <c r="KZT713" s="425"/>
      <c r="KZU713" s="425"/>
      <c r="KZV713" s="425"/>
      <c r="KZW713" s="425"/>
      <c r="KZX713" s="425"/>
      <c r="KZY713" s="425"/>
      <c r="KZZ713" s="425"/>
      <c r="LAA713" s="425"/>
      <c r="LAB713" s="425"/>
      <c r="LAC713" s="425"/>
      <c r="LAD713" s="425"/>
      <c r="LAE713" s="425"/>
      <c r="LAF713" s="425"/>
      <c r="LAG713" s="425"/>
      <c r="LAH713" s="425"/>
      <c r="LAI713" s="425"/>
      <c r="LAJ713" s="425"/>
      <c r="LAK713" s="425"/>
      <c r="LAL713" s="425"/>
      <c r="LAM713" s="425"/>
      <c r="LAN713" s="425"/>
      <c r="LAO713" s="425"/>
      <c r="LAP713" s="425"/>
      <c r="LAQ713" s="425"/>
      <c r="LAR713" s="425"/>
      <c r="LAS713" s="425"/>
      <c r="LAT713" s="425"/>
      <c r="LAU713" s="425"/>
      <c r="LAV713" s="425"/>
      <c r="LAW713" s="425"/>
      <c r="LAX713" s="425"/>
      <c r="LAY713" s="425"/>
      <c r="LAZ713" s="425"/>
      <c r="LBA713" s="425"/>
      <c r="LBB713" s="425"/>
      <c r="LBC713" s="425"/>
      <c r="LBD713" s="425"/>
      <c r="LBE713" s="425"/>
      <c r="LBF713" s="425"/>
      <c r="LBG713" s="425"/>
      <c r="LBH713" s="425"/>
      <c r="LBI713" s="425"/>
      <c r="LBJ713" s="425"/>
      <c r="LBK713" s="425"/>
      <c r="LBL713" s="425"/>
      <c r="LBM713" s="425"/>
      <c r="LBN713" s="425"/>
      <c r="LBO713" s="425"/>
      <c r="LBP713" s="425"/>
      <c r="LBQ713" s="425"/>
      <c r="LBR713" s="425"/>
      <c r="LBS713" s="425"/>
      <c r="LBT713" s="425"/>
      <c r="LBU713" s="425"/>
      <c r="LBV713" s="425"/>
      <c r="LBW713" s="425"/>
      <c r="LBX713" s="425"/>
      <c r="LBY713" s="425"/>
      <c r="LBZ713" s="425"/>
      <c r="LCA713" s="425"/>
      <c r="LCB713" s="425"/>
      <c r="LCC713" s="425"/>
      <c r="LCD713" s="425"/>
      <c r="LCE713" s="425"/>
      <c r="LCF713" s="425"/>
      <c r="LCG713" s="425"/>
      <c r="LCH713" s="425"/>
      <c r="LCI713" s="425"/>
      <c r="LCJ713" s="425"/>
      <c r="LCK713" s="425"/>
      <c r="LCL713" s="425"/>
      <c r="LCM713" s="425"/>
      <c r="LCN713" s="425"/>
      <c r="LCO713" s="425"/>
      <c r="LCP713" s="425"/>
      <c r="LCQ713" s="425"/>
      <c r="LCR713" s="425"/>
      <c r="LCS713" s="425"/>
      <c r="LCT713" s="425"/>
      <c r="LCU713" s="425"/>
      <c r="LCV713" s="425"/>
      <c r="LCW713" s="425"/>
      <c r="LCX713" s="425"/>
      <c r="LCY713" s="425"/>
      <c r="LCZ713" s="425"/>
      <c r="LDA713" s="425"/>
      <c r="LDB713" s="425"/>
      <c r="LDC713" s="425"/>
      <c r="LDD713" s="425"/>
      <c r="LDE713" s="425"/>
      <c r="LDF713" s="425"/>
      <c r="LDG713" s="425"/>
      <c r="LDH713" s="425"/>
      <c r="LDI713" s="425"/>
      <c r="LDJ713" s="425"/>
      <c r="LDK713" s="425"/>
      <c r="LDL713" s="425"/>
      <c r="LDM713" s="425"/>
      <c r="LDN713" s="425"/>
      <c r="LDO713" s="425"/>
      <c r="LDP713" s="425"/>
      <c r="LDQ713" s="425"/>
      <c r="LDR713" s="425"/>
      <c r="LDS713" s="425"/>
      <c r="LDT713" s="425"/>
      <c r="LDU713" s="425"/>
      <c r="LDV713" s="425"/>
      <c r="LDW713" s="425"/>
      <c r="LDX713" s="425"/>
      <c r="LDY713" s="425"/>
      <c r="LDZ713" s="425"/>
      <c r="LEA713" s="425"/>
      <c r="LEB713" s="425"/>
      <c r="LEC713" s="425"/>
      <c r="LED713" s="425"/>
      <c r="LEE713" s="425"/>
      <c r="LEF713" s="425"/>
      <c r="LEG713" s="425"/>
      <c r="LEH713" s="425"/>
      <c r="LEI713" s="425"/>
      <c r="LEJ713" s="425"/>
      <c r="LEK713" s="425"/>
      <c r="LEL713" s="425"/>
      <c r="LEM713" s="425"/>
      <c r="LEN713" s="425"/>
      <c r="LEO713" s="425"/>
      <c r="LEP713" s="425"/>
      <c r="LEQ713" s="425"/>
      <c r="LER713" s="425"/>
      <c r="LES713" s="425"/>
      <c r="LET713" s="425"/>
      <c r="LEU713" s="425"/>
      <c r="LEV713" s="425"/>
      <c r="LEW713" s="425"/>
      <c r="LEX713" s="425"/>
      <c r="LEY713" s="425"/>
      <c r="LEZ713" s="425"/>
      <c r="LFA713" s="425"/>
      <c r="LFB713" s="425"/>
      <c r="LFC713" s="425"/>
      <c r="LFD713" s="425"/>
      <c r="LFE713" s="425"/>
      <c r="LFF713" s="425"/>
      <c r="LFG713" s="425"/>
      <c r="LFH713" s="425"/>
      <c r="LFI713" s="425"/>
      <c r="LFJ713" s="425"/>
      <c r="LFK713" s="425"/>
      <c r="LFL713" s="425"/>
      <c r="LFM713" s="425"/>
      <c r="LFN713" s="425"/>
      <c r="LFO713" s="425"/>
      <c r="LFP713" s="425"/>
      <c r="LFQ713" s="425"/>
      <c r="LFR713" s="425"/>
      <c r="LFS713" s="425"/>
      <c r="LFT713" s="425"/>
      <c r="LFU713" s="425"/>
      <c r="LFV713" s="425"/>
      <c r="LFW713" s="425"/>
      <c r="LFX713" s="425"/>
      <c r="LFY713" s="425"/>
      <c r="LFZ713" s="425"/>
      <c r="LGA713" s="425"/>
      <c r="LGB713" s="425"/>
      <c r="LGC713" s="425"/>
      <c r="LGD713" s="425"/>
      <c r="LGE713" s="425"/>
      <c r="LGF713" s="425"/>
      <c r="LGG713" s="425"/>
      <c r="LGH713" s="425"/>
      <c r="LGI713" s="425"/>
      <c r="LGJ713" s="425"/>
      <c r="LGK713" s="425"/>
      <c r="LGL713" s="425"/>
      <c r="LGM713" s="425"/>
      <c r="LGN713" s="425"/>
      <c r="LGO713" s="425"/>
      <c r="LGP713" s="425"/>
      <c r="LGQ713" s="425"/>
      <c r="LGR713" s="425"/>
      <c r="LGS713" s="425"/>
      <c r="LGT713" s="425"/>
      <c r="LGU713" s="425"/>
      <c r="LGV713" s="425"/>
      <c r="LGW713" s="425"/>
      <c r="LGX713" s="425"/>
      <c r="LGY713" s="425"/>
      <c r="LGZ713" s="425"/>
      <c r="LHA713" s="425"/>
      <c r="LHB713" s="425"/>
      <c r="LHC713" s="425"/>
      <c r="LHD713" s="425"/>
      <c r="LHE713" s="425"/>
      <c r="LHF713" s="425"/>
      <c r="LHG713" s="425"/>
      <c r="LHH713" s="425"/>
      <c r="LHI713" s="425"/>
      <c r="LHJ713" s="425"/>
      <c r="LHK713" s="425"/>
      <c r="LHL713" s="425"/>
      <c r="LHM713" s="425"/>
      <c r="LHN713" s="425"/>
      <c r="LHO713" s="425"/>
      <c r="LHP713" s="425"/>
      <c r="LHQ713" s="425"/>
      <c r="LHR713" s="425"/>
      <c r="LHS713" s="425"/>
      <c r="LHT713" s="425"/>
      <c r="LHU713" s="425"/>
      <c r="LHV713" s="425"/>
      <c r="LHW713" s="425"/>
      <c r="LHX713" s="425"/>
      <c r="LHY713" s="425"/>
      <c r="LHZ713" s="425"/>
      <c r="LIA713" s="425"/>
      <c r="LIB713" s="425"/>
      <c r="LIC713" s="425"/>
      <c r="LID713" s="425"/>
      <c r="LIE713" s="425"/>
      <c r="LIF713" s="425"/>
      <c r="LIG713" s="425"/>
      <c r="LIH713" s="425"/>
      <c r="LII713" s="425"/>
      <c r="LIJ713" s="425"/>
      <c r="LIK713" s="425"/>
      <c r="LIL713" s="425"/>
      <c r="LIM713" s="425"/>
      <c r="LIN713" s="425"/>
      <c r="LIO713" s="425"/>
      <c r="LIP713" s="425"/>
      <c r="LIQ713" s="425"/>
      <c r="LIR713" s="425"/>
      <c r="LIS713" s="425"/>
      <c r="LIT713" s="425"/>
      <c r="LIU713" s="425"/>
      <c r="LIV713" s="425"/>
      <c r="LIW713" s="425"/>
      <c r="LIX713" s="425"/>
      <c r="LIY713" s="425"/>
      <c r="LIZ713" s="425"/>
      <c r="LJA713" s="425"/>
      <c r="LJB713" s="425"/>
      <c r="LJC713" s="425"/>
      <c r="LJD713" s="425"/>
      <c r="LJE713" s="425"/>
      <c r="LJF713" s="425"/>
      <c r="LJG713" s="425"/>
      <c r="LJH713" s="425"/>
      <c r="LJI713" s="425"/>
      <c r="LJJ713" s="425"/>
      <c r="LJK713" s="425"/>
      <c r="LJL713" s="425"/>
      <c r="LJM713" s="425"/>
      <c r="LJN713" s="425"/>
      <c r="LJO713" s="425"/>
      <c r="LJP713" s="425"/>
      <c r="LJQ713" s="425"/>
      <c r="LJR713" s="425"/>
      <c r="LJS713" s="425"/>
      <c r="LJT713" s="425"/>
      <c r="LJU713" s="425"/>
      <c r="LJV713" s="425"/>
      <c r="LJW713" s="425"/>
      <c r="LJX713" s="425"/>
      <c r="LJY713" s="425"/>
      <c r="LJZ713" s="425"/>
      <c r="LKA713" s="425"/>
      <c r="LKB713" s="425"/>
      <c r="LKC713" s="425"/>
      <c r="LKD713" s="425"/>
      <c r="LKE713" s="425"/>
      <c r="LKF713" s="425"/>
      <c r="LKG713" s="425"/>
      <c r="LKH713" s="425"/>
      <c r="LKI713" s="425"/>
      <c r="LKJ713" s="425"/>
      <c r="LKK713" s="425"/>
      <c r="LKL713" s="425"/>
      <c r="LKM713" s="425"/>
      <c r="LKN713" s="425"/>
      <c r="LKO713" s="425"/>
      <c r="LKP713" s="425"/>
      <c r="LKQ713" s="425"/>
      <c r="LKR713" s="425"/>
      <c r="LKS713" s="425"/>
      <c r="LKT713" s="425"/>
      <c r="LKU713" s="425"/>
      <c r="LKV713" s="425"/>
      <c r="LKW713" s="425"/>
      <c r="LKX713" s="425"/>
      <c r="LKY713" s="425"/>
      <c r="LKZ713" s="425"/>
      <c r="LLA713" s="425"/>
      <c r="LLB713" s="425"/>
      <c r="LLC713" s="425"/>
      <c r="LLD713" s="425"/>
      <c r="LLE713" s="425"/>
      <c r="LLF713" s="425"/>
      <c r="LLG713" s="425"/>
      <c r="LLH713" s="425"/>
      <c r="LLI713" s="425"/>
      <c r="LLJ713" s="425"/>
      <c r="LLK713" s="425"/>
      <c r="LLL713" s="425"/>
      <c r="LLM713" s="425"/>
      <c r="LLN713" s="425"/>
      <c r="LLO713" s="425"/>
      <c r="LLP713" s="425"/>
      <c r="LLQ713" s="425"/>
      <c r="LLR713" s="425"/>
      <c r="LLS713" s="425"/>
      <c r="LLT713" s="425"/>
      <c r="LLU713" s="425"/>
      <c r="LLV713" s="425"/>
      <c r="LLW713" s="425"/>
      <c r="LLX713" s="425"/>
      <c r="LLY713" s="425"/>
      <c r="LLZ713" s="425"/>
      <c r="LMA713" s="425"/>
      <c r="LMB713" s="425"/>
      <c r="LMC713" s="425"/>
      <c r="LMD713" s="425"/>
      <c r="LME713" s="425"/>
      <c r="LMF713" s="425"/>
      <c r="LMG713" s="425"/>
      <c r="LMH713" s="425"/>
      <c r="LMI713" s="425"/>
      <c r="LMJ713" s="425"/>
      <c r="LMK713" s="425"/>
      <c r="LML713" s="425"/>
      <c r="LMM713" s="425"/>
      <c r="LMN713" s="425"/>
      <c r="LMO713" s="425"/>
      <c r="LMP713" s="425"/>
      <c r="LMQ713" s="425"/>
      <c r="LMR713" s="425"/>
      <c r="LMS713" s="425"/>
      <c r="LMT713" s="425"/>
      <c r="LMU713" s="425"/>
      <c r="LMV713" s="425"/>
      <c r="LMW713" s="425"/>
      <c r="LMX713" s="425"/>
      <c r="LMY713" s="425"/>
      <c r="LMZ713" s="425"/>
      <c r="LNA713" s="425"/>
      <c r="LNB713" s="425"/>
      <c r="LNC713" s="425"/>
      <c r="LND713" s="425"/>
      <c r="LNE713" s="425"/>
      <c r="LNF713" s="425"/>
      <c r="LNG713" s="425"/>
      <c r="LNH713" s="425"/>
      <c r="LNI713" s="425"/>
      <c r="LNJ713" s="425"/>
      <c r="LNK713" s="425"/>
      <c r="LNL713" s="425"/>
      <c r="LNM713" s="425"/>
      <c r="LNN713" s="425"/>
      <c r="LNO713" s="425"/>
      <c r="LNP713" s="425"/>
      <c r="LNQ713" s="425"/>
      <c r="LNR713" s="425"/>
      <c r="LNS713" s="425"/>
      <c r="LNT713" s="425"/>
      <c r="LNU713" s="425"/>
      <c r="LNV713" s="425"/>
      <c r="LNW713" s="425"/>
      <c r="LNX713" s="425"/>
      <c r="LNY713" s="425"/>
      <c r="LNZ713" s="425"/>
      <c r="LOA713" s="425"/>
      <c r="LOB713" s="425"/>
      <c r="LOC713" s="425"/>
      <c r="LOD713" s="425"/>
      <c r="LOE713" s="425"/>
      <c r="LOF713" s="425"/>
      <c r="LOG713" s="425"/>
      <c r="LOH713" s="425"/>
      <c r="LOI713" s="425"/>
      <c r="LOJ713" s="425"/>
      <c r="LOK713" s="425"/>
      <c r="LOL713" s="425"/>
      <c r="LOM713" s="425"/>
      <c r="LON713" s="425"/>
      <c r="LOO713" s="425"/>
      <c r="LOP713" s="425"/>
      <c r="LOQ713" s="425"/>
      <c r="LOR713" s="425"/>
      <c r="LOS713" s="425"/>
      <c r="LOT713" s="425"/>
      <c r="LOU713" s="425"/>
      <c r="LOV713" s="425"/>
      <c r="LOW713" s="425"/>
      <c r="LOX713" s="425"/>
      <c r="LOY713" s="425"/>
      <c r="LOZ713" s="425"/>
      <c r="LPA713" s="425"/>
      <c r="LPB713" s="425"/>
      <c r="LPC713" s="425"/>
      <c r="LPD713" s="425"/>
      <c r="LPE713" s="425"/>
      <c r="LPF713" s="425"/>
      <c r="LPG713" s="425"/>
      <c r="LPH713" s="425"/>
      <c r="LPI713" s="425"/>
      <c r="LPJ713" s="425"/>
      <c r="LPK713" s="425"/>
      <c r="LPL713" s="425"/>
      <c r="LPM713" s="425"/>
      <c r="LPN713" s="425"/>
      <c r="LPO713" s="425"/>
      <c r="LPP713" s="425"/>
      <c r="LPQ713" s="425"/>
      <c r="LPR713" s="425"/>
      <c r="LPS713" s="425"/>
      <c r="LPT713" s="425"/>
      <c r="LPU713" s="425"/>
      <c r="LPV713" s="425"/>
      <c r="LPW713" s="425"/>
      <c r="LPX713" s="425"/>
      <c r="LPY713" s="425"/>
      <c r="LPZ713" s="425"/>
      <c r="LQA713" s="425"/>
      <c r="LQB713" s="425"/>
      <c r="LQC713" s="425"/>
      <c r="LQD713" s="425"/>
      <c r="LQE713" s="425"/>
      <c r="LQF713" s="425"/>
      <c r="LQG713" s="425"/>
      <c r="LQH713" s="425"/>
      <c r="LQI713" s="425"/>
      <c r="LQJ713" s="425"/>
      <c r="LQK713" s="425"/>
      <c r="LQL713" s="425"/>
      <c r="LQM713" s="425"/>
      <c r="LQN713" s="425"/>
      <c r="LQO713" s="425"/>
      <c r="LQP713" s="425"/>
      <c r="LQQ713" s="425"/>
      <c r="LQR713" s="425"/>
      <c r="LQS713" s="425"/>
      <c r="LQT713" s="425"/>
      <c r="LQU713" s="425"/>
      <c r="LQV713" s="425"/>
      <c r="LQW713" s="425"/>
      <c r="LQX713" s="425"/>
      <c r="LQY713" s="425"/>
      <c r="LQZ713" s="425"/>
      <c r="LRA713" s="425"/>
      <c r="LRB713" s="425"/>
      <c r="LRC713" s="425"/>
      <c r="LRD713" s="425"/>
      <c r="LRE713" s="425"/>
      <c r="LRF713" s="425"/>
      <c r="LRG713" s="425"/>
      <c r="LRH713" s="425"/>
      <c r="LRI713" s="425"/>
      <c r="LRJ713" s="425"/>
      <c r="LRK713" s="425"/>
      <c r="LRL713" s="425"/>
      <c r="LRM713" s="425"/>
      <c r="LRN713" s="425"/>
      <c r="LRO713" s="425"/>
      <c r="LRP713" s="425"/>
      <c r="LRQ713" s="425"/>
      <c r="LRR713" s="425"/>
      <c r="LRS713" s="425"/>
      <c r="LRT713" s="425"/>
      <c r="LRU713" s="425"/>
      <c r="LRV713" s="425"/>
      <c r="LRW713" s="425"/>
      <c r="LRX713" s="425"/>
      <c r="LRY713" s="425"/>
      <c r="LRZ713" s="425"/>
      <c r="LSA713" s="425"/>
      <c r="LSB713" s="425"/>
      <c r="LSC713" s="425"/>
      <c r="LSD713" s="425"/>
      <c r="LSE713" s="425"/>
      <c r="LSF713" s="425"/>
      <c r="LSG713" s="425"/>
      <c r="LSH713" s="425"/>
      <c r="LSI713" s="425"/>
      <c r="LSJ713" s="425"/>
      <c r="LSK713" s="425"/>
      <c r="LSL713" s="425"/>
      <c r="LSM713" s="425"/>
      <c r="LSN713" s="425"/>
      <c r="LSO713" s="425"/>
      <c r="LSP713" s="425"/>
      <c r="LSQ713" s="425"/>
      <c r="LSR713" s="425"/>
      <c r="LSS713" s="425"/>
      <c r="LST713" s="425"/>
      <c r="LSU713" s="425"/>
      <c r="LSV713" s="425"/>
      <c r="LSW713" s="425"/>
      <c r="LSX713" s="425"/>
      <c r="LSY713" s="425"/>
      <c r="LSZ713" s="425"/>
      <c r="LTA713" s="425"/>
      <c r="LTB713" s="425"/>
      <c r="LTC713" s="425"/>
      <c r="LTD713" s="425"/>
      <c r="LTE713" s="425"/>
      <c r="LTF713" s="425"/>
      <c r="LTG713" s="425"/>
      <c r="LTH713" s="425"/>
      <c r="LTI713" s="425"/>
      <c r="LTJ713" s="425"/>
      <c r="LTK713" s="425"/>
      <c r="LTL713" s="425"/>
      <c r="LTM713" s="425"/>
      <c r="LTN713" s="425"/>
      <c r="LTO713" s="425"/>
      <c r="LTP713" s="425"/>
      <c r="LTQ713" s="425"/>
      <c r="LTR713" s="425"/>
      <c r="LTS713" s="425"/>
      <c r="LTT713" s="425"/>
      <c r="LTU713" s="425"/>
      <c r="LTV713" s="425"/>
      <c r="LTW713" s="425"/>
      <c r="LTX713" s="425"/>
      <c r="LTY713" s="425"/>
      <c r="LTZ713" s="425"/>
      <c r="LUA713" s="425"/>
      <c r="LUB713" s="425"/>
      <c r="LUC713" s="425"/>
      <c r="LUD713" s="425"/>
      <c r="LUE713" s="425"/>
      <c r="LUF713" s="425"/>
      <c r="LUG713" s="425"/>
      <c r="LUH713" s="425"/>
      <c r="LUI713" s="425"/>
      <c r="LUJ713" s="425"/>
      <c r="LUK713" s="425"/>
      <c r="LUL713" s="425"/>
      <c r="LUM713" s="425"/>
      <c r="LUN713" s="425"/>
      <c r="LUO713" s="425"/>
      <c r="LUP713" s="425"/>
      <c r="LUQ713" s="425"/>
      <c r="LUR713" s="425"/>
      <c r="LUS713" s="425"/>
      <c r="LUT713" s="425"/>
      <c r="LUU713" s="425"/>
      <c r="LUV713" s="425"/>
      <c r="LUW713" s="425"/>
      <c r="LUX713" s="425"/>
      <c r="LUY713" s="425"/>
      <c r="LUZ713" s="425"/>
      <c r="LVA713" s="425"/>
      <c r="LVB713" s="425"/>
      <c r="LVC713" s="425"/>
      <c r="LVD713" s="425"/>
      <c r="LVE713" s="425"/>
      <c r="LVF713" s="425"/>
      <c r="LVG713" s="425"/>
      <c r="LVH713" s="425"/>
      <c r="LVI713" s="425"/>
      <c r="LVJ713" s="425"/>
      <c r="LVK713" s="425"/>
      <c r="LVL713" s="425"/>
      <c r="LVM713" s="425"/>
      <c r="LVN713" s="425"/>
      <c r="LVO713" s="425"/>
      <c r="LVP713" s="425"/>
      <c r="LVQ713" s="425"/>
      <c r="LVR713" s="425"/>
      <c r="LVS713" s="425"/>
      <c r="LVT713" s="425"/>
      <c r="LVU713" s="425"/>
      <c r="LVV713" s="425"/>
      <c r="LVW713" s="425"/>
      <c r="LVX713" s="425"/>
      <c r="LVY713" s="425"/>
      <c r="LVZ713" s="425"/>
      <c r="LWA713" s="425"/>
      <c r="LWB713" s="425"/>
      <c r="LWC713" s="425"/>
      <c r="LWD713" s="425"/>
      <c r="LWE713" s="425"/>
      <c r="LWF713" s="425"/>
      <c r="LWG713" s="425"/>
      <c r="LWH713" s="425"/>
      <c r="LWI713" s="425"/>
      <c r="LWJ713" s="425"/>
      <c r="LWK713" s="425"/>
      <c r="LWL713" s="425"/>
      <c r="LWM713" s="425"/>
      <c r="LWN713" s="425"/>
      <c r="LWO713" s="425"/>
      <c r="LWP713" s="425"/>
      <c r="LWQ713" s="425"/>
      <c r="LWR713" s="425"/>
      <c r="LWS713" s="425"/>
      <c r="LWT713" s="425"/>
      <c r="LWU713" s="425"/>
      <c r="LWV713" s="425"/>
      <c r="LWW713" s="425"/>
      <c r="LWX713" s="425"/>
      <c r="LWY713" s="425"/>
      <c r="LWZ713" s="425"/>
      <c r="LXA713" s="425"/>
      <c r="LXB713" s="425"/>
      <c r="LXC713" s="425"/>
      <c r="LXD713" s="425"/>
      <c r="LXE713" s="425"/>
      <c r="LXF713" s="425"/>
      <c r="LXG713" s="425"/>
      <c r="LXH713" s="425"/>
      <c r="LXI713" s="425"/>
      <c r="LXJ713" s="425"/>
      <c r="LXK713" s="425"/>
      <c r="LXL713" s="425"/>
      <c r="LXM713" s="425"/>
      <c r="LXN713" s="425"/>
      <c r="LXO713" s="425"/>
      <c r="LXP713" s="425"/>
      <c r="LXQ713" s="425"/>
      <c r="LXR713" s="425"/>
      <c r="LXS713" s="425"/>
      <c r="LXT713" s="425"/>
      <c r="LXU713" s="425"/>
      <c r="LXV713" s="425"/>
      <c r="LXW713" s="425"/>
      <c r="LXX713" s="425"/>
      <c r="LXY713" s="425"/>
      <c r="LXZ713" s="425"/>
      <c r="LYA713" s="425"/>
      <c r="LYB713" s="425"/>
      <c r="LYC713" s="425"/>
      <c r="LYD713" s="425"/>
      <c r="LYE713" s="425"/>
      <c r="LYF713" s="425"/>
      <c r="LYG713" s="425"/>
      <c r="LYH713" s="425"/>
      <c r="LYI713" s="425"/>
      <c r="LYJ713" s="425"/>
      <c r="LYK713" s="425"/>
      <c r="LYL713" s="425"/>
      <c r="LYM713" s="425"/>
      <c r="LYN713" s="425"/>
      <c r="LYO713" s="425"/>
      <c r="LYP713" s="425"/>
      <c r="LYQ713" s="425"/>
      <c r="LYR713" s="425"/>
      <c r="LYS713" s="425"/>
      <c r="LYT713" s="425"/>
      <c r="LYU713" s="425"/>
      <c r="LYV713" s="425"/>
      <c r="LYW713" s="425"/>
      <c r="LYX713" s="425"/>
      <c r="LYY713" s="425"/>
      <c r="LYZ713" s="425"/>
      <c r="LZA713" s="425"/>
      <c r="LZB713" s="425"/>
      <c r="LZC713" s="425"/>
      <c r="LZD713" s="425"/>
      <c r="LZE713" s="425"/>
      <c r="LZF713" s="425"/>
      <c r="LZG713" s="425"/>
      <c r="LZH713" s="425"/>
      <c r="LZI713" s="425"/>
      <c r="LZJ713" s="425"/>
      <c r="LZK713" s="425"/>
      <c r="LZL713" s="425"/>
      <c r="LZM713" s="425"/>
      <c r="LZN713" s="425"/>
      <c r="LZO713" s="425"/>
      <c r="LZP713" s="425"/>
      <c r="LZQ713" s="425"/>
      <c r="LZR713" s="425"/>
      <c r="LZS713" s="425"/>
      <c r="LZT713" s="425"/>
      <c r="LZU713" s="425"/>
      <c r="LZV713" s="425"/>
      <c r="LZW713" s="425"/>
      <c r="LZX713" s="425"/>
      <c r="LZY713" s="425"/>
      <c r="LZZ713" s="425"/>
      <c r="MAA713" s="425"/>
      <c r="MAB713" s="425"/>
      <c r="MAC713" s="425"/>
      <c r="MAD713" s="425"/>
      <c r="MAE713" s="425"/>
      <c r="MAF713" s="425"/>
      <c r="MAG713" s="425"/>
      <c r="MAH713" s="425"/>
      <c r="MAI713" s="425"/>
      <c r="MAJ713" s="425"/>
      <c r="MAK713" s="425"/>
      <c r="MAL713" s="425"/>
      <c r="MAM713" s="425"/>
      <c r="MAN713" s="425"/>
      <c r="MAO713" s="425"/>
      <c r="MAP713" s="425"/>
      <c r="MAQ713" s="425"/>
      <c r="MAR713" s="425"/>
      <c r="MAS713" s="425"/>
      <c r="MAT713" s="425"/>
      <c r="MAU713" s="425"/>
      <c r="MAV713" s="425"/>
      <c r="MAW713" s="425"/>
      <c r="MAX713" s="425"/>
      <c r="MAY713" s="425"/>
      <c r="MAZ713" s="425"/>
      <c r="MBA713" s="425"/>
      <c r="MBB713" s="425"/>
      <c r="MBC713" s="425"/>
      <c r="MBD713" s="425"/>
      <c r="MBE713" s="425"/>
      <c r="MBF713" s="425"/>
      <c r="MBG713" s="425"/>
      <c r="MBH713" s="425"/>
      <c r="MBI713" s="425"/>
      <c r="MBJ713" s="425"/>
      <c r="MBK713" s="425"/>
      <c r="MBL713" s="425"/>
      <c r="MBM713" s="425"/>
      <c r="MBN713" s="425"/>
      <c r="MBO713" s="425"/>
      <c r="MBP713" s="425"/>
      <c r="MBQ713" s="425"/>
      <c r="MBR713" s="425"/>
      <c r="MBS713" s="425"/>
      <c r="MBT713" s="425"/>
      <c r="MBU713" s="425"/>
      <c r="MBV713" s="425"/>
      <c r="MBW713" s="425"/>
      <c r="MBX713" s="425"/>
      <c r="MBY713" s="425"/>
      <c r="MBZ713" s="425"/>
      <c r="MCA713" s="425"/>
      <c r="MCB713" s="425"/>
      <c r="MCC713" s="425"/>
      <c r="MCD713" s="425"/>
      <c r="MCE713" s="425"/>
      <c r="MCF713" s="425"/>
      <c r="MCG713" s="425"/>
      <c r="MCH713" s="425"/>
      <c r="MCI713" s="425"/>
      <c r="MCJ713" s="425"/>
      <c r="MCK713" s="425"/>
      <c r="MCL713" s="425"/>
      <c r="MCM713" s="425"/>
      <c r="MCN713" s="425"/>
      <c r="MCO713" s="425"/>
      <c r="MCP713" s="425"/>
      <c r="MCQ713" s="425"/>
      <c r="MCR713" s="425"/>
      <c r="MCS713" s="425"/>
      <c r="MCT713" s="425"/>
      <c r="MCU713" s="425"/>
      <c r="MCV713" s="425"/>
      <c r="MCW713" s="425"/>
      <c r="MCX713" s="425"/>
      <c r="MCY713" s="425"/>
      <c r="MCZ713" s="425"/>
      <c r="MDA713" s="425"/>
      <c r="MDB713" s="425"/>
      <c r="MDC713" s="425"/>
      <c r="MDD713" s="425"/>
      <c r="MDE713" s="425"/>
      <c r="MDF713" s="425"/>
      <c r="MDG713" s="425"/>
      <c r="MDH713" s="425"/>
      <c r="MDI713" s="425"/>
      <c r="MDJ713" s="425"/>
      <c r="MDK713" s="425"/>
      <c r="MDL713" s="425"/>
      <c r="MDM713" s="425"/>
      <c r="MDN713" s="425"/>
      <c r="MDO713" s="425"/>
      <c r="MDP713" s="425"/>
      <c r="MDQ713" s="425"/>
      <c r="MDR713" s="425"/>
      <c r="MDS713" s="425"/>
      <c r="MDT713" s="425"/>
      <c r="MDU713" s="425"/>
      <c r="MDV713" s="425"/>
      <c r="MDW713" s="425"/>
      <c r="MDX713" s="425"/>
      <c r="MDY713" s="425"/>
      <c r="MDZ713" s="425"/>
      <c r="MEA713" s="425"/>
      <c r="MEB713" s="425"/>
      <c r="MEC713" s="425"/>
      <c r="MED713" s="425"/>
      <c r="MEE713" s="425"/>
      <c r="MEF713" s="425"/>
      <c r="MEG713" s="425"/>
      <c r="MEH713" s="425"/>
      <c r="MEI713" s="425"/>
      <c r="MEJ713" s="425"/>
      <c r="MEK713" s="425"/>
      <c r="MEL713" s="425"/>
      <c r="MEM713" s="425"/>
      <c r="MEN713" s="425"/>
      <c r="MEO713" s="425"/>
      <c r="MEP713" s="425"/>
      <c r="MEQ713" s="425"/>
      <c r="MER713" s="425"/>
      <c r="MES713" s="425"/>
      <c r="MET713" s="425"/>
      <c r="MEU713" s="425"/>
      <c r="MEV713" s="425"/>
      <c r="MEW713" s="425"/>
      <c r="MEX713" s="425"/>
      <c r="MEY713" s="425"/>
      <c r="MEZ713" s="425"/>
      <c r="MFA713" s="425"/>
      <c r="MFB713" s="425"/>
      <c r="MFC713" s="425"/>
      <c r="MFD713" s="425"/>
      <c r="MFE713" s="425"/>
      <c r="MFF713" s="425"/>
      <c r="MFG713" s="425"/>
      <c r="MFH713" s="425"/>
      <c r="MFI713" s="425"/>
      <c r="MFJ713" s="425"/>
      <c r="MFK713" s="425"/>
      <c r="MFL713" s="425"/>
      <c r="MFM713" s="425"/>
      <c r="MFN713" s="425"/>
      <c r="MFO713" s="425"/>
      <c r="MFP713" s="425"/>
      <c r="MFQ713" s="425"/>
      <c r="MFR713" s="425"/>
      <c r="MFS713" s="425"/>
      <c r="MFT713" s="425"/>
      <c r="MFU713" s="425"/>
      <c r="MFV713" s="425"/>
      <c r="MFW713" s="425"/>
      <c r="MFX713" s="425"/>
      <c r="MFY713" s="425"/>
      <c r="MFZ713" s="425"/>
      <c r="MGA713" s="425"/>
      <c r="MGB713" s="425"/>
      <c r="MGC713" s="425"/>
      <c r="MGD713" s="425"/>
      <c r="MGE713" s="425"/>
      <c r="MGF713" s="425"/>
      <c r="MGG713" s="425"/>
      <c r="MGH713" s="425"/>
      <c r="MGI713" s="425"/>
      <c r="MGJ713" s="425"/>
      <c r="MGK713" s="425"/>
      <c r="MGL713" s="425"/>
      <c r="MGM713" s="425"/>
      <c r="MGN713" s="425"/>
      <c r="MGO713" s="425"/>
      <c r="MGP713" s="425"/>
      <c r="MGQ713" s="425"/>
      <c r="MGR713" s="425"/>
      <c r="MGS713" s="425"/>
      <c r="MGT713" s="425"/>
      <c r="MGU713" s="425"/>
      <c r="MGV713" s="425"/>
      <c r="MGW713" s="425"/>
      <c r="MGX713" s="425"/>
      <c r="MGY713" s="425"/>
      <c r="MGZ713" s="425"/>
      <c r="MHA713" s="425"/>
      <c r="MHB713" s="425"/>
      <c r="MHC713" s="425"/>
      <c r="MHD713" s="425"/>
      <c r="MHE713" s="425"/>
      <c r="MHF713" s="425"/>
      <c r="MHG713" s="425"/>
      <c r="MHH713" s="425"/>
      <c r="MHI713" s="425"/>
      <c r="MHJ713" s="425"/>
      <c r="MHK713" s="425"/>
      <c r="MHL713" s="425"/>
      <c r="MHM713" s="425"/>
      <c r="MHN713" s="425"/>
      <c r="MHO713" s="425"/>
      <c r="MHP713" s="425"/>
      <c r="MHQ713" s="425"/>
      <c r="MHR713" s="425"/>
      <c r="MHS713" s="425"/>
      <c r="MHT713" s="425"/>
      <c r="MHU713" s="425"/>
      <c r="MHV713" s="425"/>
      <c r="MHW713" s="425"/>
      <c r="MHX713" s="425"/>
      <c r="MHY713" s="425"/>
      <c r="MHZ713" s="425"/>
      <c r="MIA713" s="425"/>
      <c r="MIB713" s="425"/>
      <c r="MIC713" s="425"/>
      <c r="MID713" s="425"/>
      <c r="MIE713" s="425"/>
      <c r="MIF713" s="425"/>
      <c r="MIG713" s="425"/>
      <c r="MIH713" s="425"/>
      <c r="MII713" s="425"/>
      <c r="MIJ713" s="425"/>
      <c r="MIK713" s="425"/>
      <c r="MIL713" s="425"/>
      <c r="MIM713" s="425"/>
      <c r="MIN713" s="425"/>
      <c r="MIO713" s="425"/>
      <c r="MIP713" s="425"/>
      <c r="MIQ713" s="425"/>
      <c r="MIR713" s="425"/>
      <c r="MIS713" s="425"/>
      <c r="MIT713" s="425"/>
      <c r="MIU713" s="425"/>
      <c r="MIV713" s="425"/>
      <c r="MIW713" s="425"/>
      <c r="MIX713" s="425"/>
      <c r="MIY713" s="425"/>
      <c r="MIZ713" s="425"/>
      <c r="MJA713" s="425"/>
      <c r="MJB713" s="425"/>
      <c r="MJC713" s="425"/>
      <c r="MJD713" s="425"/>
      <c r="MJE713" s="425"/>
      <c r="MJF713" s="425"/>
      <c r="MJG713" s="425"/>
      <c r="MJH713" s="425"/>
      <c r="MJI713" s="425"/>
      <c r="MJJ713" s="425"/>
      <c r="MJK713" s="425"/>
      <c r="MJL713" s="425"/>
      <c r="MJM713" s="425"/>
      <c r="MJN713" s="425"/>
      <c r="MJO713" s="425"/>
      <c r="MJP713" s="425"/>
      <c r="MJQ713" s="425"/>
      <c r="MJR713" s="425"/>
      <c r="MJS713" s="425"/>
      <c r="MJT713" s="425"/>
      <c r="MJU713" s="425"/>
      <c r="MJV713" s="425"/>
      <c r="MJW713" s="425"/>
      <c r="MJX713" s="425"/>
      <c r="MJY713" s="425"/>
      <c r="MJZ713" s="425"/>
      <c r="MKA713" s="425"/>
      <c r="MKB713" s="425"/>
      <c r="MKC713" s="425"/>
      <c r="MKD713" s="425"/>
      <c r="MKE713" s="425"/>
      <c r="MKF713" s="425"/>
      <c r="MKG713" s="425"/>
      <c r="MKH713" s="425"/>
      <c r="MKI713" s="425"/>
      <c r="MKJ713" s="425"/>
      <c r="MKK713" s="425"/>
      <c r="MKL713" s="425"/>
      <c r="MKM713" s="425"/>
      <c r="MKN713" s="425"/>
      <c r="MKO713" s="425"/>
      <c r="MKP713" s="425"/>
      <c r="MKQ713" s="425"/>
      <c r="MKR713" s="425"/>
      <c r="MKS713" s="425"/>
      <c r="MKT713" s="425"/>
      <c r="MKU713" s="425"/>
      <c r="MKV713" s="425"/>
      <c r="MKW713" s="425"/>
      <c r="MKX713" s="425"/>
      <c r="MKY713" s="425"/>
      <c r="MKZ713" s="425"/>
      <c r="MLA713" s="425"/>
      <c r="MLB713" s="425"/>
      <c r="MLC713" s="425"/>
      <c r="MLD713" s="425"/>
      <c r="MLE713" s="425"/>
      <c r="MLF713" s="425"/>
      <c r="MLG713" s="425"/>
      <c r="MLH713" s="425"/>
      <c r="MLI713" s="425"/>
      <c r="MLJ713" s="425"/>
      <c r="MLK713" s="425"/>
      <c r="MLL713" s="425"/>
      <c r="MLM713" s="425"/>
      <c r="MLN713" s="425"/>
      <c r="MLO713" s="425"/>
      <c r="MLP713" s="425"/>
      <c r="MLQ713" s="425"/>
      <c r="MLR713" s="425"/>
      <c r="MLS713" s="425"/>
      <c r="MLT713" s="425"/>
      <c r="MLU713" s="425"/>
      <c r="MLV713" s="425"/>
      <c r="MLW713" s="425"/>
      <c r="MLX713" s="425"/>
      <c r="MLY713" s="425"/>
      <c r="MLZ713" s="425"/>
      <c r="MMA713" s="425"/>
      <c r="MMB713" s="425"/>
      <c r="MMC713" s="425"/>
      <c r="MMD713" s="425"/>
      <c r="MME713" s="425"/>
      <c r="MMF713" s="425"/>
      <c r="MMG713" s="425"/>
      <c r="MMH713" s="425"/>
      <c r="MMI713" s="425"/>
      <c r="MMJ713" s="425"/>
      <c r="MMK713" s="425"/>
      <c r="MML713" s="425"/>
      <c r="MMM713" s="425"/>
      <c r="MMN713" s="425"/>
      <c r="MMO713" s="425"/>
      <c r="MMP713" s="425"/>
      <c r="MMQ713" s="425"/>
      <c r="MMR713" s="425"/>
      <c r="MMS713" s="425"/>
      <c r="MMT713" s="425"/>
      <c r="MMU713" s="425"/>
      <c r="MMV713" s="425"/>
      <c r="MMW713" s="425"/>
      <c r="MMX713" s="425"/>
      <c r="MMY713" s="425"/>
      <c r="MMZ713" s="425"/>
      <c r="MNA713" s="425"/>
      <c r="MNB713" s="425"/>
      <c r="MNC713" s="425"/>
      <c r="MND713" s="425"/>
      <c r="MNE713" s="425"/>
      <c r="MNF713" s="425"/>
      <c r="MNG713" s="425"/>
      <c r="MNH713" s="425"/>
      <c r="MNI713" s="425"/>
      <c r="MNJ713" s="425"/>
      <c r="MNK713" s="425"/>
      <c r="MNL713" s="425"/>
      <c r="MNM713" s="425"/>
      <c r="MNN713" s="425"/>
      <c r="MNO713" s="425"/>
      <c r="MNP713" s="425"/>
      <c r="MNQ713" s="425"/>
      <c r="MNR713" s="425"/>
      <c r="MNS713" s="425"/>
      <c r="MNT713" s="425"/>
      <c r="MNU713" s="425"/>
      <c r="MNV713" s="425"/>
      <c r="MNW713" s="425"/>
      <c r="MNX713" s="425"/>
      <c r="MNY713" s="425"/>
      <c r="MNZ713" s="425"/>
      <c r="MOA713" s="425"/>
      <c r="MOB713" s="425"/>
      <c r="MOC713" s="425"/>
      <c r="MOD713" s="425"/>
      <c r="MOE713" s="425"/>
      <c r="MOF713" s="425"/>
      <c r="MOG713" s="425"/>
      <c r="MOH713" s="425"/>
      <c r="MOI713" s="425"/>
      <c r="MOJ713" s="425"/>
      <c r="MOK713" s="425"/>
      <c r="MOL713" s="425"/>
      <c r="MOM713" s="425"/>
      <c r="MON713" s="425"/>
      <c r="MOO713" s="425"/>
      <c r="MOP713" s="425"/>
      <c r="MOQ713" s="425"/>
      <c r="MOR713" s="425"/>
      <c r="MOS713" s="425"/>
      <c r="MOT713" s="425"/>
      <c r="MOU713" s="425"/>
      <c r="MOV713" s="425"/>
      <c r="MOW713" s="425"/>
      <c r="MOX713" s="425"/>
      <c r="MOY713" s="425"/>
      <c r="MOZ713" s="425"/>
      <c r="MPA713" s="425"/>
      <c r="MPB713" s="425"/>
      <c r="MPC713" s="425"/>
      <c r="MPD713" s="425"/>
      <c r="MPE713" s="425"/>
      <c r="MPF713" s="425"/>
      <c r="MPG713" s="425"/>
      <c r="MPH713" s="425"/>
      <c r="MPI713" s="425"/>
      <c r="MPJ713" s="425"/>
      <c r="MPK713" s="425"/>
      <c r="MPL713" s="425"/>
      <c r="MPM713" s="425"/>
      <c r="MPN713" s="425"/>
      <c r="MPO713" s="425"/>
      <c r="MPP713" s="425"/>
      <c r="MPQ713" s="425"/>
      <c r="MPR713" s="425"/>
      <c r="MPS713" s="425"/>
      <c r="MPT713" s="425"/>
      <c r="MPU713" s="425"/>
      <c r="MPV713" s="425"/>
      <c r="MPW713" s="425"/>
      <c r="MPX713" s="425"/>
      <c r="MPY713" s="425"/>
      <c r="MPZ713" s="425"/>
      <c r="MQA713" s="425"/>
      <c r="MQB713" s="425"/>
      <c r="MQC713" s="425"/>
      <c r="MQD713" s="425"/>
      <c r="MQE713" s="425"/>
      <c r="MQF713" s="425"/>
      <c r="MQG713" s="425"/>
      <c r="MQH713" s="425"/>
      <c r="MQI713" s="425"/>
      <c r="MQJ713" s="425"/>
      <c r="MQK713" s="425"/>
      <c r="MQL713" s="425"/>
      <c r="MQM713" s="425"/>
      <c r="MQN713" s="425"/>
      <c r="MQO713" s="425"/>
      <c r="MQP713" s="425"/>
      <c r="MQQ713" s="425"/>
      <c r="MQR713" s="425"/>
      <c r="MQS713" s="425"/>
      <c r="MQT713" s="425"/>
      <c r="MQU713" s="425"/>
      <c r="MQV713" s="425"/>
      <c r="MQW713" s="425"/>
      <c r="MQX713" s="425"/>
      <c r="MQY713" s="425"/>
      <c r="MQZ713" s="425"/>
      <c r="MRA713" s="425"/>
      <c r="MRB713" s="425"/>
      <c r="MRC713" s="425"/>
      <c r="MRD713" s="425"/>
      <c r="MRE713" s="425"/>
      <c r="MRF713" s="425"/>
      <c r="MRG713" s="425"/>
      <c r="MRH713" s="425"/>
      <c r="MRI713" s="425"/>
      <c r="MRJ713" s="425"/>
      <c r="MRK713" s="425"/>
      <c r="MRL713" s="425"/>
      <c r="MRM713" s="425"/>
      <c r="MRN713" s="425"/>
      <c r="MRO713" s="425"/>
      <c r="MRP713" s="425"/>
      <c r="MRQ713" s="425"/>
      <c r="MRR713" s="425"/>
      <c r="MRS713" s="425"/>
      <c r="MRT713" s="425"/>
      <c r="MRU713" s="425"/>
      <c r="MRV713" s="425"/>
      <c r="MRW713" s="425"/>
      <c r="MRX713" s="425"/>
      <c r="MRY713" s="425"/>
      <c r="MRZ713" s="425"/>
      <c r="MSA713" s="425"/>
      <c r="MSB713" s="425"/>
      <c r="MSC713" s="425"/>
      <c r="MSD713" s="425"/>
      <c r="MSE713" s="425"/>
      <c r="MSF713" s="425"/>
      <c r="MSG713" s="425"/>
      <c r="MSH713" s="425"/>
      <c r="MSI713" s="425"/>
      <c r="MSJ713" s="425"/>
      <c r="MSK713" s="425"/>
      <c r="MSL713" s="425"/>
      <c r="MSM713" s="425"/>
      <c r="MSN713" s="425"/>
      <c r="MSO713" s="425"/>
      <c r="MSP713" s="425"/>
      <c r="MSQ713" s="425"/>
      <c r="MSR713" s="425"/>
      <c r="MSS713" s="425"/>
      <c r="MST713" s="425"/>
      <c r="MSU713" s="425"/>
      <c r="MSV713" s="425"/>
      <c r="MSW713" s="425"/>
      <c r="MSX713" s="425"/>
      <c r="MSY713" s="425"/>
      <c r="MSZ713" s="425"/>
      <c r="MTA713" s="425"/>
      <c r="MTB713" s="425"/>
      <c r="MTC713" s="425"/>
      <c r="MTD713" s="425"/>
      <c r="MTE713" s="425"/>
      <c r="MTF713" s="425"/>
      <c r="MTG713" s="425"/>
      <c r="MTH713" s="425"/>
      <c r="MTI713" s="425"/>
      <c r="MTJ713" s="425"/>
      <c r="MTK713" s="425"/>
      <c r="MTL713" s="425"/>
      <c r="MTM713" s="425"/>
      <c r="MTN713" s="425"/>
      <c r="MTO713" s="425"/>
      <c r="MTP713" s="425"/>
      <c r="MTQ713" s="425"/>
      <c r="MTR713" s="425"/>
      <c r="MTS713" s="425"/>
      <c r="MTT713" s="425"/>
      <c r="MTU713" s="425"/>
      <c r="MTV713" s="425"/>
      <c r="MTW713" s="425"/>
      <c r="MTX713" s="425"/>
      <c r="MTY713" s="425"/>
      <c r="MTZ713" s="425"/>
      <c r="MUA713" s="425"/>
      <c r="MUB713" s="425"/>
      <c r="MUC713" s="425"/>
      <c r="MUD713" s="425"/>
      <c r="MUE713" s="425"/>
      <c r="MUF713" s="425"/>
      <c r="MUG713" s="425"/>
      <c r="MUH713" s="425"/>
      <c r="MUI713" s="425"/>
      <c r="MUJ713" s="425"/>
      <c r="MUK713" s="425"/>
      <c r="MUL713" s="425"/>
      <c r="MUM713" s="425"/>
      <c r="MUN713" s="425"/>
      <c r="MUO713" s="425"/>
      <c r="MUP713" s="425"/>
      <c r="MUQ713" s="425"/>
      <c r="MUR713" s="425"/>
      <c r="MUS713" s="425"/>
      <c r="MUT713" s="425"/>
      <c r="MUU713" s="425"/>
      <c r="MUV713" s="425"/>
      <c r="MUW713" s="425"/>
      <c r="MUX713" s="425"/>
      <c r="MUY713" s="425"/>
      <c r="MUZ713" s="425"/>
      <c r="MVA713" s="425"/>
      <c r="MVB713" s="425"/>
      <c r="MVC713" s="425"/>
      <c r="MVD713" s="425"/>
      <c r="MVE713" s="425"/>
      <c r="MVF713" s="425"/>
      <c r="MVG713" s="425"/>
      <c r="MVH713" s="425"/>
      <c r="MVI713" s="425"/>
      <c r="MVJ713" s="425"/>
      <c r="MVK713" s="425"/>
      <c r="MVL713" s="425"/>
      <c r="MVM713" s="425"/>
      <c r="MVN713" s="425"/>
      <c r="MVO713" s="425"/>
      <c r="MVP713" s="425"/>
      <c r="MVQ713" s="425"/>
      <c r="MVR713" s="425"/>
      <c r="MVS713" s="425"/>
      <c r="MVT713" s="425"/>
      <c r="MVU713" s="425"/>
      <c r="MVV713" s="425"/>
      <c r="MVW713" s="425"/>
      <c r="MVX713" s="425"/>
      <c r="MVY713" s="425"/>
      <c r="MVZ713" s="425"/>
      <c r="MWA713" s="425"/>
      <c r="MWB713" s="425"/>
      <c r="MWC713" s="425"/>
      <c r="MWD713" s="425"/>
      <c r="MWE713" s="425"/>
      <c r="MWF713" s="425"/>
      <c r="MWG713" s="425"/>
      <c r="MWH713" s="425"/>
      <c r="MWI713" s="425"/>
      <c r="MWJ713" s="425"/>
      <c r="MWK713" s="425"/>
      <c r="MWL713" s="425"/>
      <c r="MWM713" s="425"/>
      <c r="MWN713" s="425"/>
      <c r="MWO713" s="425"/>
      <c r="MWP713" s="425"/>
      <c r="MWQ713" s="425"/>
      <c r="MWR713" s="425"/>
      <c r="MWS713" s="425"/>
      <c r="MWT713" s="425"/>
      <c r="MWU713" s="425"/>
      <c r="MWV713" s="425"/>
      <c r="MWW713" s="425"/>
      <c r="MWX713" s="425"/>
      <c r="MWY713" s="425"/>
      <c r="MWZ713" s="425"/>
      <c r="MXA713" s="425"/>
      <c r="MXB713" s="425"/>
      <c r="MXC713" s="425"/>
      <c r="MXD713" s="425"/>
      <c r="MXE713" s="425"/>
      <c r="MXF713" s="425"/>
      <c r="MXG713" s="425"/>
      <c r="MXH713" s="425"/>
      <c r="MXI713" s="425"/>
      <c r="MXJ713" s="425"/>
      <c r="MXK713" s="425"/>
      <c r="MXL713" s="425"/>
      <c r="MXM713" s="425"/>
      <c r="MXN713" s="425"/>
      <c r="MXO713" s="425"/>
      <c r="MXP713" s="425"/>
      <c r="MXQ713" s="425"/>
      <c r="MXR713" s="425"/>
      <c r="MXS713" s="425"/>
      <c r="MXT713" s="425"/>
      <c r="MXU713" s="425"/>
      <c r="MXV713" s="425"/>
      <c r="MXW713" s="425"/>
      <c r="MXX713" s="425"/>
      <c r="MXY713" s="425"/>
      <c r="MXZ713" s="425"/>
      <c r="MYA713" s="425"/>
      <c r="MYB713" s="425"/>
      <c r="MYC713" s="425"/>
      <c r="MYD713" s="425"/>
      <c r="MYE713" s="425"/>
      <c r="MYF713" s="425"/>
      <c r="MYG713" s="425"/>
      <c r="MYH713" s="425"/>
      <c r="MYI713" s="425"/>
      <c r="MYJ713" s="425"/>
      <c r="MYK713" s="425"/>
      <c r="MYL713" s="425"/>
      <c r="MYM713" s="425"/>
      <c r="MYN713" s="425"/>
      <c r="MYO713" s="425"/>
      <c r="MYP713" s="425"/>
      <c r="MYQ713" s="425"/>
      <c r="MYR713" s="425"/>
      <c r="MYS713" s="425"/>
      <c r="MYT713" s="425"/>
      <c r="MYU713" s="425"/>
      <c r="MYV713" s="425"/>
      <c r="MYW713" s="425"/>
      <c r="MYX713" s="425"/>
      <c r="MYY713" s="425"/>
      <c r="MYZ713" s="425"/>
      <c r="MZA713" s="425"/>
      <c r="MZB713" s="425"/>
      <c r="MZC713" s="425"/>
      <c r="MZD713" s="425"/>
      <c r="MZE713" s="425"/>
      <c r="MZF713" s="425"/>
      <c r="MZG713" s="425"/>
      <c r="MZH713" s="425"/>
      <c r="MZI713" s="425"/>
      <c r="MZJ713" s="425"/>
      <c r="MZK713" s="425"/>
      <c r="MZL713" s="425"/>
      <c r="MZM713" s="425"/>
      <c r="MZN713" s="425"/>
      <c r="MZO713" s="425"/>
      <c r="MZP713" s="425"/>
      <c r="MZQ713" s="425"/>
      <c r="MZR713" s="425"/>
      <c r="MZS713" s="425"/>
      <c r="MZT713" s="425"/>
      <c r="MZU713" s="425"/>
      <c r="MZV713" s="425"/>
      <c r="MZW713" s="425"/>
      <c r="MZX713" s="425"/>
      <c r="MZY713" s="425"/>
      <c r="MZZ713" s="425"/>
      <c r="NAA713" s="425"/>
      <c r="NAB713" s="425"/>
      <c r="NAC713" s="425"/>
      <c r="NAD713" s="425"/>
      <c r="NAE713" s="425"/>
      <c r="NAF713" s="425"/>
      <c r="NAG713" s="425"/>
      <c r="NAH713" s="425"/>
      <c r="NAI713" s="425"/>
      <c r="NAJ713" s="425"/>
      <c r="NAK713" s="425"/>
      <c r="NAL713" s="425"/>
      <c r="NAM713" s="425"/>
      <c r="NAN713" s="425"/>
      <c r="NAO713" s="425"/>
      <c r="NAP713" s="425"/>
      <c r="NAQ713" s="425"/>
      <c r="NAR713" s="425"/>
      <c r="NAS713" s="425"/>
      <c r="NAT713" s="425"/>
      <c r="NAU713" s="425"/>
      <c r="NAV713" s="425"/>
      <c r="NAW713" s="425"/>
      <c r="NAX713" s="425"/>
      <c r="NAY713" s="425"/>
      <c r="NAZ713" s="425"/>
      <c r="NBA713" s="425"/>
      <c r="NBB713" s="425"/>
      <c r="NBC713" s="425"/>
      <c r="NBD713" s="425"/>
      <c r="NBE713" s="425"/>
      <c r="NBF713" s="425"/>
      <c r="NBG713" s="425"/>
      <c r="NBH713" s="425"/>
      <c r="NBI713" s="425"/>
      <c r="NBJ713" s="425"/>
      <c r="NBK713" s="425"/>
      <c r="NBL713" s="425"/>
      <c r="NBM713" s="425"/>
      <c r="NBN713" s="425"/>
      <c r="NBO713" s="425"/>
      <c r="NBP713" s="425"/>
      <c r="NBQ713" s="425"/>
      <c r="NBR713" s="425"/>
      <c r="NBS713" s="425"/>
      <c r="NBT713" s="425"/>
      <c r="NBU713" s="425"/>
      <c r="NBV713" s="425"/>
      <c r="NBW713" s="425"/>
      <c r="NBX713" s="425"/>
      <c r="NBY713" s="425"/>
      <c r="NBZ713" s="425"/>
      <c r="NCA713" s="425"/>
      <c r="NCB713" s="425"/>
      <c r="NCC713" s="425"/>
      <c r="NCD713" s="425"/>
      <c r="NCE713" s="425"/>
      <c r="NCF713" s="425"/>
      <c r="NCG713" s="425"/>
      <c r="NCH713" s="425"/>
      <c r="NCI713" s="425"/>
      <c r="NCJ713" s="425"/>
      <c r="NCK713" s="425"/>
      <c r="NCL713" s="425"/>
      <c r="NCM713" s="425"/>
      <c r="NCN713" s="425"/>
      <c r="NCO713" s="425"/>
      <c r="NCP713" s="425"/>
      <c r="NCQ713" s="425"/>
      <c r="NCR713" s="425"/>
      <c r="NCS713" s="425"/>
      <c r="NCT713" s="425"/>
      <c r="NCU713" s="425"/>
      <c r="NCV713" s="425"/>
      <c r="NCW713" s="425"/>
      <c r="NCX713" s="425"/>
      <c r="NCY713" s="425"/>
      <c r="NCZ713" s="425"/>
      <c r="NDA713" s="425"/>
      <c r="NDB713" s="425"/>
      <c r="NDC713" s="425"/>
      <c r="NDD713" s="425"/>
      <c r="NDE713" s="425"/>
      <c r="NDF713" s="425"/>
      <c r="NDG713" s="425"/>
      <c r="NDH713" s="425"/>
      <c r="NDI713" s="425"/>
      <c r="NDJ713" s="425"/>
      <c r="NDK713" s="425"/>
      <c r="NDL713" s="425"/>
      <c r="NDM713" s="425"/>
      <c r="NDN713" s="425"/>
      <c r="NDO713" s="425"/>
      <c r="NDP713" s="425"/>
      <c r="NDQ713" s="425"/>
      <c r="NDR713" s="425"/>
      <c r="NDS713" s="425"/>
      <c r="NDT713" s="425"/>
      <c r="NDU713" s="425"/>
      <c r="NDV713" s="425"/>
      <c r="NDW713" s="425"/>
      <c r="NDX713" s="425"/>
      <c r="NDY713" s="425"/>
      <c r="NDZ713" s="425"/>
      <c r="NEA713" s="425"/>
      <c r="NEB713" s="425"/>
      <c r="NEC713" s="425"/>
      <c r="NED713" s="425"/>
      <c r="NEE713" s="425"/>
      <c r="NEF713" s="425"/>
      <c r="NEG713" s="425"/>
      <c r="NEH713" s="425"/>
      <c r="NEI713" s="425"/>
      <c r="NEJ713" s="425"/>
      <c r="NEK713" s="425"/>
      <c r="NEL713" s="425"/>
      <c r="NEM713" s="425"/>
      <c r="NEN713" s="425"/>
      <c r="NEO713" s="425"/>
      <c r="NEP713" s="425"/>
      <c r="NEQ713" s="425"/>
      <c r="NER713" s="425"/>
      <c r="NES713" s="425"/>
      <c r="NET713" s="425"/>
      <c r="NEU713" s="425"/>
      <c r="NEV713" s="425"/>
      <c r="NEW713" s="425"/>
      <c r="NEX713" s="425"/>
      <c r="NEY713" s="425"/>
      <c r="NEZ713" s="425"/>
      <c r="NFA713" s="425"/>
      <c r="NFB713" s="425"/>
      <c r="NFC713" s="425"/>
      <c r="NFD713" s="425"/>
      <c r="NFE713" s="425"/>
      <c r="NFF713" s="425"/>
      <c r="NFG713" s="425"/>
      <c r="NFH713" s="425"/>
      <c r="NFI713" s="425"/>
      <c r="NFJ713" s="425"/>
      <c r="NFK713" s="425"/>
      <c r="NFL713" s="425"/>
      <c r="NFM713" s="425"/>
      <c r="NFN713" s="425"/>
      <c r="NFO713" s="425"/>
      <c r="NFP713" s="425"/>
      <c r="NFQ713" s="425"/>
      <c r="NFR713" s="425"/>
      <c r="NFS713" s="425"/>
      <c r="NFT713" s="425"/>
      <c r="NFU713" s="425"/>
      <c r="NFV713" s="425"/>
      <c r="NFW713" s="425"/>
      <c r="NFX713" s="425"/>
      <c r="NFY713" s="425"/>
      <c r="NFZ713" s="425"/>
      <c r="NGA713" s="425"/>
      <c r="NGB713" s="425"/>
      <c r="NGC713" s="425"/>
      <c r="NGD713" s="425"/>
      <c r="NGE713" s="425"/>
      <c r="NGF713" s="425"/>
      <c r="NGG713" s="425"/>
      <c r="NGH713" s="425"/>
      <c r="NGI713" s="425"/>
      <c r="NGJ713" s="425"/>
      <c r="NGK713" s="425"/>
      <c r="NGL713" s="425"/>
      <c r="NGM713" s="425"/>
      <c r="NGN713" s="425"/>
      <c r="NGO713" s="425"/>
      <c r="NGP713" s="425"/>
      <c r="NGQ713" s="425"/>
      <c r="NGR713" s="425"/>
      <c r="NGS713" s="425"/>
      <c r="NGT713" s="425"/>
      <c r="NGU713" s="425"/>
      <c r="NGV713" s="425"/>
      <c r="NGW713" s="425"/>
      <c r="NGX713" s="425"/>
      <c r="NGY713" s="425"/>
      <c r="NGZ713" s="425"/>
      <c r="NHA713" s="425"/>
      <c r="NHB713" s="425"/>
      <c r="NHC713" s="425"/>
      <c r="NHD713" s="425"/>
      <c r="NHE713" s="425"/>
      <c r="NHF713" s="425"/>
      <c r="NHG713" s="425"/>
      <c r="NHH713" s="425"/>
      <c r="NHI713" s="425"/>
      <c r="NHJ713" s="425"/>
      <c r="NHK713" s="425"/>
      <c r="NHL713" s="425"/>
      <c r="NHM713" s="425"/>
      <c r="NHN713" s="425"/>
      <c r="NHO713" s="425"/>
      <c r="NHP713" s="425"/>
      <c r="NHQ713" s="425"/>
      <c r="NHR713" s="425"/>
      <c r="NHS713" s="425"/>
      <c r="NHT713" s="425"/>
      <c r="NHU713" s="425"/>
      <c r="NHV713" s="425"/>
      <c r="NHW713" s="425"/>
      <c r="NHX713" s="425"/>
      <c r="NHY713" s="425"/>
      <c r="NHZ713" s="425"/>
      <c r="NIA713" s="425"/>
      <c r="NIB713" s="425"/>
      <c r="NIC713" s="425"/>
      <c r="NID713" s="425"/>
      <c r="NIE713" s="425"/>
      <c r="NIF713" s="425"/>
      <c r="NIG713" s="425"/>
      <c r="NIH713" s="425"/>
      <c r="NII713" s="425"/>
      <c r="NIJ713" s="425"/>
      <c r="NIK713" s="425"/>
      <c r="NIL713" s="425"/>
      <c r="NIM713" s="425"/>
      <c r="NIN713" s="425"/>
      <c r="NIO713" s="425"/>
      <c r="NIP713" s="425"/>
      <c r="NIQ713" s="425"/>
      <c r="NIR713" s="425"/>
      <c r="NIS713" s="425"/>
      <c r="NIT713" s="425"/>
      <c r="NIU713" s="425"/>
      <c r="NIV713" s="425"/>
      <c r="NIW713" s="425"/>
      <c r="NIX713" s="425"/>
      <c r="NIY713" s="425"/>
      <c r="NIZ713" s="425"/>
      <c r="NJA713" s="425"/>
      <c r="NJB713" s="425"/>
      <c r="NJC713" s="425"/>
      <c r="NJD713" s="425"/>
      <c r="NJE713" s="425"/>
      <c r="NJF713" s="425"/>
      <c r="NJG713" s="425"/>
      <c r="NJH713" s="425"/>
      <c r="NJI713" s="425"/>
      <c r="NJJ713" s="425"/>
      <c r="NJK713" s="425"/>
      <c r="NJL713" s="425"/>
      <c r="NJM713" s="425"/>
      <c r="NJN713" s="425"/>
      <c r="NJO713" s="425"/>
      <c r="NJP713" s="425"/>
      <c r="NJQ713" s="425"/>
      <c r="NJR713" s="425"/>
      <c r="NJS713" s="425"/>
      <c r="NJT713" s="425"/>
      <c r="NJU713" s="425"/>
      <c r="NJV713" s="425"/>
      <c r="NJW713" s="425"/>
      <c r="NJX713" s="425"/>
      <c r="NJY713" s="425"/>
      <c r="NJZ713" s="425"/>
      <c r="NKA713" s="425"/>
      <c r="NKB713" s="425"/>
      <c r="NKC713" s="425"/>
      <c r="NKD713" s="425"/>
      <c r="NKE713" s="425"/>
      <c r="NKF713" s="425"/>
      <c r="NKG713" s="425"/>
      <c r="NKH713" s="425"/>
      <c r="NKI713" s="425"/>
      <c r="NKJ713" s="425"/>
      <c r="NKK713" s="425"/>
      <c r="NKL713" s="425"/>
      <c r="NKM713" s="425"/>
      <c r="NKN713" s="425"/>
      <c r="NKO713" s="425"/>
      <c r="NKP713" s="425"/>
      <c r="NKQ713" s="425"/>
      <c r="NKR713" s="425"/>
      <c r="NKS713" s="425"/>
      <c r="NKT713" s="425"/>
      <c r="NKU713" s="425"/>
      <c r="NKV713" s="425"/>
      <c r="NKW713" s="425"/>
      <c r="NKX713" s="425"/>
      <c r="NKY713" s="425"/>
      <c r="NKZ713" s="425"/>
      <c r="NLA713" s="425"/>
      <c r="NLB713" s="425"/>
      <c r="NLC713" s="425"/>
      <c r="NLD713" s="425"/>
      <c r="NLE713" s="425"/>
      <c r="NLF713" s="425"/>
      <c r="NLG713" s="425"/>
      <c r="NLH713" s="425"/>
      <c r="NLI713" s="425"/>
      <c r="NLJ713" s="425"/>
      <c r="NLK713" s="425"/>
      <c r="NLL713" s="425"/>
      <c r="NLM713" s="425"/>
      <c r="NLN713" s="425"/>
      <c r="NLO713" s="425"/>
      <c r="NLP713" s="425"/>
      <c r="NLQ713" s="425"/>
      <c r="NLR713" s="425"/>
      <c r="NLS713" s="425"/>
      <c r="NLT713" s="425"/>
      <c r="NLU713" s="425"/>
      <c r="NLV713" s="425"/>
      <c r="NLW713" s="425"/>
      <c r="NLX713" s="425"/>
      <c r="NLY713" s="425"/>
      <c r="NLZ713" s="425"/>
      <c r="NMA713" s="425"/>
      <c r="NMB713" s="425"/>
      <c r="NMC713" s="425"/>
      <c r="NMD713" s="425"/>
      <c r="NME713" s="425"/>
      <c r="NMF713" s="425"/>
      <c r="NMG713" s="425"/>
      <c r="NMH713" s="425"/>
      <c r="NMI713" s="425"/>
      <c r="NMJ713" s="425"/>
      <c r="NMK713" s="425"/>
      <c r="NML713" s="425"/>
      <c r="NMM713" s="425"/>
      <c r="NMN713" s="425"/>
      <c r="NMO713" s="425"/>
      <c r="NMP713" s="425"/>
      <c r="NMQ713" s="425"/>
      <c r="NMR713" s="425"/>
      <c r="NMS713" s="425"/>
      <c r="NMT713" s="425"/>
      <c r="NMU713" s="425"/>
      <c r="NMV713" s="425"/>
      <c r="NMW713" s="425"/>
      <c r="NMX713" s="425"/>
      <c r="NMY713" s="425"/>
      <c r="NMZ713" s="425"/>
      <c r="NNA713" s="425"/>
      <c r="NNB713" s="425"/>
      <c r="NNC713" s="425"/>
      <c r="NND713" s="425"/>
      <c r="NNE713" s="425"/>
      <c r="NNF713" s="425"/>
      <c r="NNG713" s="425"/>
      <c r="NNH713" s="425"/>
      <c r="NNI713" s="425"/>
      <c r="NNJ713" s="425"/>
      <c r="NNK713" s="425"/>
      <c r="NNL713" s="425"/>
      <c r="NNM713" s="425"/>
      <c r="NNN713" s="425"/>
      <c r="NNO713" s="425"/>
      <c r="NNP713" s="425"/>
      <c r="NNQ713" s="425"/>
      <c r="NNR713" s="425"/>
      <c r="NNS713" s="425"/>
      <c r="NNT713" s="425"/>
      <c r="NNU713" s="425"/>
      <c r="NNV713" s="425"/>
      <c r="NNW713" s="425"/>
      <c r="NNX713" s="425"/>
      <c r="NNY713" s="425"/>
      <c r="NNZ713" s="425"/>
      <c r="NOA713" s="425"/>
      <c r="NOB713" s="425"/>
      <c r="NOC713" s="425"/>
      <c r="NOD713" s="425"/>
      <c r="NOE713" s="425"/>
      <c r="NOF713" s="425"/>
      <c r="NOG713" s="425"/>
      <c r="NOH713" s="425"/>
      <c r="NOI713" s="425"/>
      <c r="NOJ713" s="425"/>
      <c r="NOK713" s="425"/>
      <c r="NOL713" s="425"/>
      <c r="NOM713" s="425"/>
      <c r="NON713" s="425"/>
      <c r="NOO713" s="425"/>
      <c r="NOP713" s="425"/>
      <c r="NOQ713" s="425"/>
      <c r="NOR713" s="425"/>
      <c r="NOS713" s="425"/>
      <c r="NOT713" s="425"/>
      <c r="NOU713" s="425"/>
      <c r="NOV713" s="425"/>
      <c r="NOW713" s="425"/>
      <c r="NOX713" s="425"/>
      <c r="NOY713" s="425"/>
      <c r="NOZ713" s="425"/>
      <c r="NPA713" s="425"/>
      <c r="NPB713" s="425"/>
      <c r="NPC713" s="425"/>
      <c r="NPD713" s="425"/>
      <c r="NPE713" s="425"/>
      <c r="NPF713" s="425"/>
      <c r="NPG713" s="425"/>
      <c r="NPH713" s="425"/>
      <c r="NPI713" s="425"/>
      <c r="NPJ713" s="425"/>
      <c r="NPK713" s="425"/>
      <c r="NPL713" s="425"/>
      <c r="NPM713" s="425"/>
      <c r="NPN713" s="425"/>
      <c r="NPO713" s="425"/>
      <c r="NPP713" s="425"/>
      <c r="NPQ713" s="425"/>
      <c r="NPR713" s="425"/>
      <c r="NPS713" s="425"/>
      <c r="NPT713" s="425"/>
      <c r="NPU713" s="425"/>
      <c r="NPV713" s="425"/>
      <c r="NPW713" s="425"/>
      <c r="NPX713" s="425"/>
      <c r="NPY713" s="425"/>
      <c r="NPZ713" s="425"/>
      <c r="NQA713" s="425"/>
      <c r="NQB713" s="425"/>
      <c r="NQC713" s="425"/>
      <c r="NQD713" s="425"/>
      <c r="NQE713" s="425"/>
      <c r="NQF713" s="425"/>
      <c r="NQG713" s="425"/>
      <c r="NQH713" s="425"/>
      <c r="NQI713" s="425"/>
      <c r="NQJ713" s="425"/>
      <c r="NQK713" s="425"/>
      <c r="NQL713" s="425"/>
      <c r="NQM713" s="425"/>
      <c r="NQN713" s="425"/>
      <c r="NQO713" s="425"/>
      <c r="NQP713" s="425"/>
      <c r="NQQ713" s="425"/>
      <c r="NQR713" s="425"/>
      <c r="NQS713" s="425"/>
      <c r="NQT713" s="425"/>
      <c r="NQU713" s="425"/>
      <c r="NQV713" s="425"/>
      <c r="NQW713" s="425"/>
      <c r="NQX713" s="425"/>
      <c r="NQY713" s="425"/>
      <c r="NQZ713" s="425"/>
      <c r="NRA713" s="425"/>
      <c r="NRB713" s="425"/>
      <c r="NRC713" s="425"/>
      <c r="NRD713" s="425"/>
      <c r="NRE713" s="425"/>
      <c r="NRF713" s="425"/>
      <c r="NRG713" s="425"/>
      <c r="NRH713" s="425"/>
      <c r="NRI713" s="425"/>
      <c r="NRJ713" s="425"/>
      <c r="NRK713" s="425"/>
      <c r="NRL713" s="425"/>
      <c r="NRM713" s="425"/>
      <c r="NRN713" s="425"/>
      <c r="NRO713" s="425"/>
      <c r="NRP713" s="425"/>
      <c r="NRQ713" s="425"/>
      <c r="NRR713" s="425"/>
      <c r="NRS713" s="425"/>
      <c r="NRT713" s="425"/>
      <c r="NRU713" s="425"/>
      <c r="NRV713" s="425"/>
      <c r="NRW713" s="425"/>
      <c r="NRX713" s="425"/>
      <c r="NRY713" s="425"/>
      <c r="NRZ713" s="425"/>
      <c r="NSA713" s="425"/>
      <c r="NSB713" s="425"/>
      <c r="NSC713" s="425"/>
      <c r="NSD713" s="425"/>
      <c r="NSE713" s="425"/>
      <c r="NSF713" s="425"/>
      <c r="NSG713" s="425"/>
      <c r="NSH713" s="425"/>
      <c r="NSI713" s="425"/>
      <c r="NSJ713" s="425"/>
      <c r="NSK713" s="425"/>
      <c r="NSL713" s="425"/>
      <c r="NSM713" s="425"/>
      <c r="NSN713" s="425"/>
      <c r="NSO713" s="425"/>
      <c r="NSP713" s="425"/>
      <c r="NSQ713" s="425"/>
      <c r="NSR713" s="425"/>
      <c r="NSS713" s="425"/>
      <c r="NST713" s="425"/>
      <c r="NSU713" s="425"/>
      <c r="NSV713" s="425"/>
      <c r="NSW713" s="425"/>
      <c r="NSX713" s="425"/>
      <c r="NSY713" s="425"/>
      <c r="NSZ713" s="425"/>
      <c r="NTA713" s="425"/>
      <c r="NTB713" s="425"/>
      <c r="NTC713" s="425"/>
      <c r="NTD713" s="425"/>
      <c r="NTE713" s="425"/>
      <c r="NTF713" s="425"/>
      <c r="NTG713" s="425"/>
      <c r="NTH713" s="425"/>
      <c r="NTI713" s="425"/>
      <c r="NTJ713" s="425"/>
      <c r="NTK713" s="425"/>
      <c r="NTL713" s="425"/>
      <c r="NTM713" s="425"/>
      <c r="NTN713" s="425"/>
      <c r="NTO713" s="425"/>
      <c r="NTP713" s="425"/>
      <c r="NTQ713" s="425"/>
      <c r="NTR713" s="425"/>
      <c r="NTS713" s="425"/>
      <c r="NTT713" s="425"/>
      <c r="NTU713" s="425"/>
      <c r="NTV713" s="425"/>
      <c r="NTW713" s="425"/>
      <c r="NTX713" s="425"/>
      <c r="NTY713" s="425"/>
      <c r="NTZ713" s="425"/>
      <c r="NUA713" s="425"/>
      <c r="NUB713" s="425"/>
      <c r="NUC713" s="425"/>
      <c r="NUD713" s="425"/>
      <c r="NUE713" s="425"/>
      <c r="NUF713" s="425"/>
      <c r="NUG713" s="425"/>
      <c r="NUH713" s="425"/>
      <c r="NUI713" s="425"/>
      <c r="NUJ713" s="425"/>
      <c r="NUK713" s="425"/>
      <c r="NUL713" s="425"/>
      <c r="NUM713" s="425"/>
      <c r="NUN713" s="425"/>
      <c r="NUO713" s="425"/>
      <c r="NUP713" s="425"/>
      <c r="NUQ713" s="425"/>
      <c r="NUR713" s="425"/>
      <c r="NUS713" s="425"/>
      <c r="NUT713" s="425"/>
      <c r="NUU713" s="425"/>
      <c r="NUV713" s="425"/>
      <c r="NUW713" s="425"/>
      <c r="NUX713" s="425"/>
      <c r="NUY713" s="425"/>
      <c r="NUZ713" s="425"/>
      <c r="NVA713" s="425"/>
      <c r="NVB713" s="425"/>
      <c r="NVC713" s="425"/>
      <c r="NVD713" s="425"/>
      <c r="NVE713" s="425"/>
      <c r="NVF713" s="425"/>
      <c r="NVG713" s="425"/>
      <c r="NVH713" s="425"/>
      <c r="NVI713" s="425"/>
      <c r="NVJ713" s="425"/>
      <c r="NVK713" s="425"/>
      <c r="NVL713" s="425"/>
      <c r="NVM713" s="425"/>
      <c r="NVN713" s="425"/>
      <c r="NVO713" s="425"/>
      <c r="NVP713" s="425"/>
      <c r="NVQ713" s="425"/>
      <c r="NVR713" s="425"/>
      <c r="NVS713" s="425"/>
      <c r="NVT713" s="425"/>
      <c r="NVU713" s="425"/>
      <c r="NVV713" s="425"/>
      <c r="NVW713" s="425"/>
      <c r="NVX713" s="425"/>
      <c r="NVY713" s="425"/>
      <c r="NVZ713" s="425"/>
      <c r="NWA713" s="425"/>
      <c r="NWB713" s="425"/>
      <c r="NWC713" s="425"/>
      <c r="NWD713" s="425"/>
      <c r="NWE713" s="425"/>
      <c r="NWF713" s="425"/>
      <c r="NWG713" s="425"/>
      <c r="NWH713" s="425"/>
      <c r="NWI713" s="425"/>
      <c r="NWJ713" s="425"/>
      <c r="NWK713" s="425"/>
      <c r="NWL713" s="425"/>
      <c r="NWM713" s="425"/>
      <c r="NWN713" s="425"/>
      <c r="NWO713" s="425"/>
      <c r="NWP713" s="425"/>
      <c r="NWQ713" s="425"/>
      <c r="NWR713" s="425"/>
      <c r="NWS713" s="425"/>
      <c r="NWT713" s="425"/>
      <c r="NWU713" s="425"/>
      <c r="NWV713" s="425"/>
      <c r="NWW713" s="425"/>
      <c r="NWX713" s="425"/>
      <c r="NWY713" s="425"/>
      <c r="NWZ713" s="425"/>
      <c r="NXA713" s="425"/>
      <c r="NXB713" s="425"/>
      <c r="NXC713" s="425"/>
      <c r="NXD713" s="425"/>
      <c r="NXE713" s="425"/>
      <c r="NXF713" s="425"/>
      <c r="NXG713" s="425"/>
      <c r="NXH713" s="425"/>
      <c r="NXI713" s="425"/>
      <c r="NXJ713" s="425"/>
      <c r="NXK713" s="425"/>
      <c r="NXL713" s="425"/>
      <c r="NXM713" s="425"/>
      <c r="NXN713" s="425"/>
      <c r="NXO713" s="425"/>
      <c r="NXP713" s="425"/>
      <c r="NXQ713" s="425"/>
      <c r="NXR713" s="425"/>
      <c r="NXS713" s="425"/>
      <c r="NXT713" s="425"/>
      <c r="NXU713" s="425"/>
      <c r="NXV713" s="425"/>
      <c r="NXW713" s="425"/>
      <c r="NXX713" s="425"/>
      <c r="NXY713" s="425"/>
      <c r="NXZ713" s="425"/>
      <c r="NYA713" s="425"/>
      <c r="NYB713" s="425"/>
      <c r="NYC713" s="425"/>
      <c r="NYD713" s="425"/>
      <c r="NYE713" s="425"/>
      <c r="NYF713" s="425"/>
      <c r="NYG713" s="425"/>
      <c r="NYH713" s="425"/>
      <c r="NYI713" s="425"/>
      <c r="NYJ713" s="425"/>
      <c r="NYK713" s="425"/>
      <c r="NYL713" s="425"/>
      <c r="NYM713" s="425"/>
      <c r="NYN713" s="425"/>
      <c r="NYO713" s="425"/>
      <c r="NYP713" s="425"/>
      <c r="NYQ713" s="425"/>
      <c r="NYR713" s="425"/>
      <c r="NYS713" s="425"/>
      <c r="NYT713" s="425"/>
      <c r="NYU713" s="425"/>
      <c r="NYV713" s="425"/>
      <c r="NYW713" s="425"/>
      <c r="NYX713" s="425"/>
      <c r="NYY713" s="425"/>
      <c r="NYZ713" s="425"/>
      <c r="NZA713" s="425"/>
      <c r="NZB713" s="425"/>
      <c r="NZC713" s="425"/>
      <c r="NZD713" s="425"/>
      <c r="NZE713" s="425"/>
      <c r="NZF713" s="425"/>
      <c r="NZG713" s="425"/>
      <c r="NZH713" s="425"/>
      <c r="NZI713" s="425"/>
      <c r="NZJ713" s="425"/>
      <c r="NZK713" s="425"/>
      <c r="NZL713" s="425"/>
      <c r="NZM713" s="425"/>
      <c r="NZN713" s="425"/>
      <c r="NZO713" s="425"/>
      <c r="NZP713" s="425"/>
      <c r="NZQ713" s="425"/>
      <c r="NZR713" s="425"/>
      <c r="NZS713" s="425"/>
      <c r="NZT713" s="425"/>
      <c r="NZU713" s="425"/>
      <c r="NZV713" s="425"/>
      <c r="NZW713" s="425"/>
      <c r="NZX713" s="425"/>
      <c r="NZY713" s="425"/>
      <c r="NZZ713" s="425"/>
      <c r="OAA713" s="425"/>
      <c r="OAB713" s="425"/>
      <c r="OAC713" s="425"/>
      <c r="OAD713" s="425"/>
      <c r="OAE713" s="425"/>
      <c r="OAF713" s="425"/>
      <c r="OAG713" s="425"/>
      <c r="OAH713" s="425"/>
      <c r="OAI713" s="425"/>
      <c r="OAJ713" s="425"/>
      <c r="OAK713" s="425"/>
      <c r="OAL713" s="425"/>
      <c r="OAM713" s="425"/>
      <c r="OAN713" s="425"/>
      <c r="OAO713" s="425"/>
      <c r="OAP713" s="425"/>
      <c r="OAQ713" s="425"/>
      <c r="OAR713" s="425"/>
      <c r="OAS713" s="425"/>
      <c r="OAT713" s="425"/>
      <c r="OAU713" s="425"/>
      <c r="OAV713" s="425"/>
      <c r="OAW713" s="425"/>
      <c r="OAX713" s="425"/>
      <c r="OAY713" s="425"/>
      <c r="OAZ713" s="425"/>
      <c r="OBA713" s="425"/>
      <c r="OBB713" s="425"/>
      <c r="OBC713" s="425"/>
      <c r="OBD713" s="425"/>
      <c r="OBE713" s="425"/>
      <c r="OBF713" s="425"/>
      <c r="OBG713" s="425"/>
      <c r="OBH713" s="425"/>
      <c r="OBI713" s="425"/>
      <c r="OBJ713" s="425"/>
      <c r="OBK713" s="425"/>
      <c r="OBL713" s="425"/>
      <c r="OBM713" s="425"/>
      <c r="OBN713" s="425"/>
      <c r="OBO713" s="425"/>
      <c r="OBP713" s="425"/>
      <c r="OBQ713" s="425"/>
      <c r="OBR713" s="425"/>
      <c r="OBS713" s="425"/>
      <c r="OBT713" s="425"/>
      <c r="OBU713" s="425"/>
      <c r="OBV713" s="425"/>
      <c r="OBW713" s="425"/>
      <c r="OBX713" s="425"/>
      <c r="OBY713" s="425"/>
      <c r="OBZ713" s="425"/>
      <c r="OCA713" s="425"/>
      <c r="OCB713" s="425"/>
      <c r="OCC713" s="425"/>
      <c r="OCD713" s="425"/>
      <c r="OCE713" s="425"/>
      <c r="OCF713" s="425"/>
      <c r="OCG713" s="425"/>
      <c r="OCH713" s="425"/>
      <c r="OCI713" s="425"/>
      <c r="OCJ713" s="425"/>
      <c r="OCK713" s="425"/>
      <c r="OCL713" s="425"/>
      <c r="OCM713" s="425"/>
      <c r="OCN713" s="425"/>
      <c r="OCO713" s="425"/>
      <c r="OCP713" s="425"/>
      <c r="OCQ713" s="425"/>
      <c r="OCR713" s="425"/>
      <c r="OCS713" s="425"/>
      <c r="OCT713" s="425"/>
      <c r="OCU713" s="425"/>
      <c r="OCV713" s="425"/>
      <c r="OCW713" s="425"/>
      <c r="OCX713" s="425"/>
      <c r="OCY713" s="425"/>
      <c r="OCZ713" s="425"/>
      <c r="ODA713" s="425"/>
      <c r="ODB713" s="425"/>
      <c r="ODC713" s="425"/>
      <c r="ODD713" s="425"/>
      <c r="ODE713" s="425"/>
      <c r="ODF713" s="425"/>
      <c r="ODG713" s="425"/>
      <c r="ODH713" s="425"/>
      <c r="ODI713" s="425"/>
      <c r="ODJ713" s="425"/>
      <c r="ODK713" s="425"/>
      <c r="ODL713" s="425"/>
      <c r="ODM713" s="425"/>
      <c r="ODN713" s="425"/>
      <c r="ODO713" s="425"/>
      <c r="ODP713" s="425"/>
      <c r="ODQ713" s="425"/>
      <c r="ODR713" s="425"/>
      <c r="ODS713" s="425"/>
      <c r="ODT713" s="425"/>
      <c r="ODU713" s="425"/>
      <c r="ODV713" s="425"/>
      <c r="ODW713" s="425"/>
      <c r="ODX713" s="425"/>
      <c r="ODY713" s="425"/>
      <c r="ODZ713" s="425"/>
      <c r="OEA713" s="425"/>
      <c r="OEB713" s="425"/>
      <c r="OEC713" s="425"/>
      <c r="OED713" s="425"/>
      <c r="OEE713" s="425"/>
      <c r="OEF713" s="425"/>
      <c r="OEG713" s="425"/>
      <c r="OEH713" s="425"/>
      <c r="OEI713" s="425"/>
      <c r="OEJ713" s="425"/>
      <c r="OEK713" s="425"/>
      <c r="OEL713" s="425"/>
      <c r="OEM713" s="425"/>
      <c r="OEN713" s="425"/>
      <c r="OEO713" s="425"/>
      <c r="OEP713" s="425"/>
      <c r="OEQ713" s="425"/>
      <c r="OER713" s="425"/>
      <c r="OES713" s="425"/>
      <c r="OET713" s="425"/>
      <c r="OEU713" s="425"/>
      <c r="OEV713" s="425"/>
      <c r="OEW713" s="425"/>
      <c r="OEX713" s="425"/>
      <c r="OEY713" s="425"/>
      <c r="OEZ713" s="425"/>
      <c r="OFA713" s="425"/>
      <c r="OFB713" s="425"/>
      <c r="OFC713" s="425"/>
      <c r="OFD713" s="425"/>
      <c r="OFE713" s="425"/>
      <c r="OFF713" s="425"/>
      <c r="OFG713" s="425"/>
      <c r="OFH713" s="425"/>
      <c r="OFI713" s="425"/>
      <c r="OFJ713" s="425"/>
      <c r="OFK713" s="425"/>
      <c r="OFL713" s="425"/>
      <c r="OFM713" s="425"/>
      <c r="OFN713" s="425"/>
      <c r="OFO713" s="425"/>
      <c r="OFP713" s="425"/>
      <c r="OFQ713" s="425"/>
      <c r="OFR713" s="425"/>
      <c r="OFS713" s="425"/>
      <c r="OFT713" s="425"/>
      <c r="OFU713" s="425"/>
      <c r="OFV713" s="425"/>
      <c r="OFW713" s="425"/>
      <c r="OFX713" s="425"/>
      <c r="OFY713" s="425"/>
      <c r="OFZ713" s="425"/>
      <c r="OGA713" s="425"/>
      <c r="OGB713" s="425"/>
      <c r="OGC713" s="425"/>
      <c r="OGD713" s="425"/>
      <c r="OGE713" s="425"/>
      <c r="OGF713" s="425"/>
      <c r="OGG713" s="425"/>
      <c r="OGH713" s="425"/>
      <c r="OGI713" s="425"/>
      <c r="OGJ713" s="425"/>
      <c r="OGK713" s="425"/>
      <c r="OGL713" s="425"/>
      <c r="OGM713" s="425"/>
      <c r="OGN713" s="425"/>
      <c r="OGO713" s="425"/>
      <c r="OGP713" s="425"/>
      <c r="OGQ713" s="425"/>
      <c r="OGR713" s="425"/>
      <c r="OGS713" s="425"/>
      <c r="OGT713" s="425"/>
      <c r="OGU713" s="425"/>
      <c r="OGV713" s="425"/>
      <c r="OGW713" s="425"/>
      <c r="OGX713" s="425"/>
      <c r="OGY713" s="425"/>
      <c r="OGZ713" s="425"/>
      <c r="OHA713" s="425"/>
      <c r="OHB713" s="425"/>
      <c r="OHC713" s="425"/>
      <c r="OHD713" s="425"/>
      <c r="OHE713" s="425"/>
      <c r="OHF713" s="425"/>
      <c r="OHG713" s="425"/>
      <c r="OHH713" s="425"/>
      <c r="OHI713" s="425"/>
      <c r="OHJ713" s="425"/>
      <c r="OHK713" s="425"/>
      <c r="OHL713" s="425"/>
      <c r="OHM713" s="425"/>
      <c r="OHN713" s="425"/>
      <c r="OHO713" s="425"/>
      <c r="OHP713" s="425"/>
      <c r="OHQ713" s="425"/>
      <c r="OHR713" s="425"/>
      <c r="OHS713" s="425"/>
      <c r="OHT713" s="425"/>
      <c r="OHU713" s="425"/>
      <c r="OHV713" s="425"/>
      <c r="OHW713" s="425"/>
      <c r="OHX713" s="425"/>
      <c r="OHY713" s="425"/>
      <c r="OHZ713" s="425"/>
      <c r="OIA713" s="425"/>
      <c r="OIB713" s="425"/>
      <c r="OIC713" s="425"/>
      <c r="OID713" s="425"/>
      <c r="OIE713" s="425"/>
      <c r="OIF713" s="425"/>
      <c r="OIG713" s="425"/>
      <c r="OIH713" s="425"/>
      <c r="OII713" s="425"/>
      <c r="OIJ713" s="425"/>
      <c r="OIK713" s="425"/>
      <c r="OIL713" s="425"/>
      <c r="OIM713" s="425"/>
      <c r="OIN713" s="425"/>
      <c r="OIO713" s="425"/>
      <c r="OIP713" s="425"/>
      <c r="OIQ713" s="425"/>
      <c r="OIR713" s="425"/>
      <c r="OIS713" s="425"/>
      <c r="OIT713" s="425"/>
      <c r="OIU713" s="425"/>
      <c r="OIV713" s="425"/>
      <c r="OIW713" s="425"/>
      <c r="OIX713" s="425"/>
      <c r="OIY713" s="425"/>
      <c r="OIZ713" s="425"/>
      <c r="OJA713" s="425"/>
      <c r="OJB713" s="425"/>
      <c r="OJC713" s="425"/>
      <c r="OJD713" s="425"/>
      <c r="OJE713" s="425"/>
      <c r="OJF713" s="425"/>
      <c r="OJG713" s="425"/>
      <c r="OJH713" s="425"/>
      <c r="OJI713" s="425"/>
      <c r="OJJ713" s="425"/>
      <c r="OJK713" s="425"/>
      <c r="OJL713" s="425"/>
      <c r="OJM713" s="425"/>
      <c r="OJN713" s="425"/>
      <c r="OJO713" s="425"/>
      <c r="OJP713" s="425"/>
      <c r="OJQ713" s="425"/>
      <c r="OJR713" s="425"/>
      <c r="OJS713" s="425"/>
      <c r="OJT713" s="425"/>
      <c r="OJU713" s="425"/>
      <c r="OJV713" s="425"/>
      <c r="OJW713" s="425"/>
      <c r="OJX713" s="425"/>
      <c r="OJY713" s="425"/>
      <c r="OJZ713" s="425"/>
      <c r="OKA713" s="425"/>
      <c r="OKB713" s="425"/>
      <c r="OKC713" s="425"/>
      <c r="OKD713" s="425"/>
      <c r="OKE713" s="425"/>
      <c r="OKF713" s="425"/>
      <c r="OKG713" s="425"/>
      <c r="OKH713" s="425"/>
      <c r="OKI713" s="425"/>
      <c r="OKJ713" s="425"/>
      <c r="OKK713" s="425"/>
      <c r="OKL713" s="425"/>
      <c r="OKM713" s="425"/>
      <c r="OKN713" s="425"/>
      <c r="OKO713" s="425"/>
      <c r="OKP713" s="425"/>
      <c r="OKQ713" s="425"/>
      <c r="OKR713" s="425"/>
      <c r="OKS713" s="425"/>
      <c r="OKT713" s="425"/>
      <c r="OKU713" s="425"/>
      <c r="OKV713" s="425"/>
      <c r="OKW713" s="425"/>
      <c r="OKX713" s="425"/>
      <c r="OKY713" s="425"/>
      <c r="OKZ713" s="425"/>
      <c r="OLA713" s="425"/>
      <c r="OLB713" s="425"/>
      <c r="OLC713" s="425"/>
      <c r="OLD713" s="425"/>
      <c r="OLE713" s="425"/>
      <c r="OLF713" s="425"/>
      <c r="OLG713" s="425"/>
      <c r="OLH713" s="425"/>
      <c r="OLI713" s="425"/>
      <c r="OLJ713" s="425"/>
      <c r="OLK713" s="425"/>
      <c r="OLL713" s="425"/>
      <c r="OLM713" s="425"/>
      <c r="OLN713" s="425"/>
      <c r="OLO713" s="425"/>
      <c r="OLP713" s="425"/>
      <c r="OLQ713" s="425"/>
      <c r="OLR713" s="425"/>
      <c r="OLS713" s="425"/>
      <c r="OLT713" s="425"/>
      <c r="OLU713" s="425"/>
      <c r="OLV713" s="425"/>
      <c r="OLW713" s="425"/>
      <c r="OLX713" s="425"/>
      <c r="OLY713" s="425"/>
      <c r="OLZ713" s="425"/>
      <c r="OMA713" s="425"/>
      <c r="OMB713" s="425"/>
      <c r="OMC713" s="425"/>
      <c r="OMD713" s="425"/>
      <c r="OME713" s="425"/>
      <c r="OMF713" s="425"/>
      <c r="OMG713" s="425"/>
      <c r="OMH713" s="425"/>
      <c r="OMI713" s="425"/>
      <c r="OMJ713" s="425"/>
      <c r="OMK713" s="425"/>
      <c r="OML713" s="425"/>
      <c r="OMM713" s="425"/>
      <c r="OMN713" s="425"/>
      <c r="OMO713" s="425"/>
      <c r="OMP713" s="425"/>
      <c r="OMQ713" s="425"/>
      <c r="OMR713" s="425"/>
      <c r="OMS713" s="425"/>
      <c r="OMT713" s="425"/>
      <c r="OMU713" s="425"/>
      <c r="OMV713" s="425"/>
      <c r="OMW713" s="425"/>
      <c r="OMX713" s="425"/>
      <c r="OMY713" s="425"/>
      <c r="OMZ713" s="425"/>
      <c r="ONA713" s="425"/>
      <c r="ONB713" s="425"/>
      <c r="ONC713" s="425"/>
      <c r="OND713" s="425"/>
      <c r="ONE713" s="425"/>
      <c r="ONF713" s="425"/>
      <c r="ONG713" s="425"/>
      <c r="ONH713" s="425"/>
      <c r="ONI713" s="425"/>
      <c r="ONJ713" s="425"/>
      <c r="ONK713" s="425"/>
      <c r="ONL713" s="425"/>
      <c r="ONM713" s="425"/>
      <c r="ONN713" s="425"/>
      <c r="ONO713" s="425"/>
      <c r="ONP713" s="425"/>
      <c r="ONQ713" s="425"/>
      <c r="ONR713" s="425"/>
      <c r="ONS713" s="425"/>
      <c r="ONT713" s="425"/>
      <c r="ONU713" s="425"/>
      <c r="ONV713" s="425"/>
      <c r="ONW713" s="425"/>
      <c r="ONX713" s="425"/>
      <c r="ONY713" s="425"/>
      <c r="ONZ713" s="425"/>
      <c r="OOA713" s="425"/>
      <c r="OOB713" s="425"/>
      <c r="OOC713" s="425"/>
      <c r="OOD713" s="425"/>
      <c r="OOE713" s="425"/>
      <c r="OOF713" s="425"/>
      <c r="OOG713" s="425"/>
      <c r="OOH713" s="425"/>
      <c r="OOI713" s="425"/>
      <c r="OOJ713" s="425"/>
      <c r="OOK713" s="425"/>
      <c r="OOL713" s="425"/>
      <c r="OOM713" s="425"/>
      <c r="OON713" s="425"/>
      <c r="OOO713" s="425"/>
      <c r="OOP713" s="425"/>
      <c r="OOQ713" s="425"/>
      <c r="OOR713" s="425"/>
      <c r="OOS713" s="425"/>
      <c r="OOT713" s="425"/>
      <c r="OOU713" s="425"/>
      <c r="OOV713" s="425"/>
      <c r="OOW713" s="425"/>
      <c r="OOX713" s="425"/>
      <c r="OOY713" s="425"/>
      <c r="OOZ713" s="425"/>
      <c r="OPA713" s="425"/>
      <c r="OPB713" s="425"/>
      <c r="OPC713" s="425"/>
      <c r="OPD713" s="425"/>
      <c r="OPE713" s="425"/>
      <c r="OPF713" s="425"/>
      <c r="OPG713" s="425"/>
      <c r="OPH713" s="425"/>
      <c r="OPI713" s="425"/>
      <c r="OPJ713" s="425"/>
      <c r="OPK713" s="425"/>
      <c r="OPL713" s="425"/>
      <c r="OPM713" s="425"/>
      <c r="OPN713" s="425"/>
      <c r="OPO713" s="425"/>
      <c r="OPP713" s="425"/>
      <c r="OPQ713" s="425"/>
      <c r="OPR713" s="425"/>
      <c r="OPS713" s="425"/>
      <c r="OPT713" s="425"/>
      <c r="OPU713" s="425"/>
      <c r="OPV713" s="425"/>
      <c r="OPW713" s="425"/>
      <c r="OPX713" s="425"/>
      <c r="OPY713" s="425"/>
      <c r="OPZ713" s="425"/>
      <c r="OQA713" s="425"/>
      <c r="OQB713" s="425"/>
      <c r="OQC713" s="425"/>
      <c r="OQD713" s="425"/>
      <c r="OQE713" s="425"/>
      <c r="OQF713" s="425"/>
      <c r="OQG713" s="425"/>
      <c r="OQH713" s="425"/>
      <c r="OQI713" s="425"/>
      <c r="OQJ713" s="425"/>
      <c r="OQK713" s="425"/>
      <c r="OQL713" s="425"/>
      <c r="OQM713" s="425"/>
      <c r="OQN713" s="425"/>
      <c r="OQO713" s="425"/>
      <c r="OQP713" s="425"/>
      <c r="OQQ713" s="425"/>
      <c r="OQR713" s="425"/>
      <c r="OQS713" s="425"/>
      <c r="OQT713" s="425"/>
      <c r="OQU713" s="425"/>
      <c r="OQV713" s="425"/>
      <c r="OQW713" s="425"/>
      <c r="OQX713" s="425"/>
      <c r="OQY713" s="425"/>
      <c r="OQZ713" s="425"/>
      <c r="ORA713" s="425"/>
      <c r="ORB713" s="425"/>
      <c r="ORC713" s="425"/>
      <c r="ORD713" s="425"/>
      <c r="ORE713" s="425"/>
      <c r="ORF713" s="425"/>
      <c r="ORG713" s="425"/>
      <c r="ORH713" s="425"/>
      <c r="ORI713" s="425"/>
      <c r="ORJ713" s="425"/>
      <c r="ORK713" s="425"/>
      <c r="ORL713" s="425"/>
      <c r="ORM713" s="425"/>
      <c r="ORN713" s="425"/>
      <c r="ORO713" s="425"/>
      <c r="ORP713" s="425"/>
      <c r="ORQ713" s="425"/>
      <c r="ORR713" s="425"/>
      <c r="ORS713" s="425"/>
      <c r="ORT713" s="425"/>
      <c r="ORU713" s="425"/>
      <c r="ORV713" s="425"/>
      <c r="ORW713" s="425"/>
      <c r="ORX713" s="425"/>
      <c r="ORY713" s="425"/>
      <c r="ORZ713" s="425"/>
      <c r="OSA713" s="425"/>
      <c r="OSB713" s="425"/>
      <c r="OSC713" s="425"/>
      <c r="OSD713" s="425"/>
      <c r="OSE713" s="425"/>
      <c r="OSF713" s="425"/>
      <c r="OSG713" s="425"/>
      <c r="OSH713" s="425"/>
      <c r="OSI713" s="425"/>
      <c r="OSJ713" s="425"/>
      <c r="OSK713" s="425"/>
      <c r="OSL713" s="425"/>
      <c r="OSM713" s="425"/>
      <c r="OSN713" s="425"/>
      <c r="OSO713" s="425"/>
      <c r="OSP713" s="425"/>
      <c r="OSQ713" s="425"/>
      <c r="OSR713" s="425"/>
      <c r="OSS713" s="425"/>
      <c r="OST713" s="425"/>
      <c r="OSU713" s="425"/>
      <c r="OSV713" s="425"/>
      <c r="OSW713" s="425"/>
      <c r="OSX713" s="425"/>
      <c r="OSY713" s="425"/>
      <c r="OSZ713" s="425"/>
      <c r="OTA713" s="425"/>
      <c r="OTB713" s="425"/>
      <c r="OTC713" s="425"/>
      <c r="OTD713" s="425"/>
      <c r="OTE713" s="425"/>
      <c r="OTF713" s="425"/>
      <c r="OTG713" s="425"/>
      <c r="OTH713" s="425"/>
      <c r="OTI713" s="425"/>
      <c r="OTJ713" s="425"/>
      <c r="OTK713" s="425"/>
      <c r="OTL713" s="425"/>
      <c r="OTM713" s="425"/>
      <c r="OTN713" s="425"/>
      <c r="OTO713" s="425"/>
      <c r="OTP713" s="425"/>
      <c r="OTQ713" s="425"/>
      <c r="OTR713" s="425"/>
      <c r="OTS713" s="425"/>
      <c r="OTT713" s="425"/>
      <c r="OTU713" s="425"/>
      <c r="OTV713" s="425"/>
      <c r="OTW713" s="425"/>
      <c r="OTX713" s="425"/>
      <c r="OTY713" s="425"/>
      <c r="OTZ713" s="425"/>
      <c r="OUA713" s="425"/>
      <c r="OUB713" s="425"/>
      <c r="OUC713" s="425"/>
      <c r="OUD713" s="425"/>
      <c r="OUE713" s="425"/>
      <c r="OUF713" s="425"/>
      <c r="OUG713" s="425"/>
      <c r="OUH713" s="425"/>
      <c r="OUI713" s="425"/>
      <c r="OUJ713" s="425"/>
      <c r="OUK713" s="425"/>
      <c r="OUL713" s="425"/>
      <c r="OUM713" s="425"/>
      <c r="OUN713" s="425"/>
      <c r="OUO713" s="425"/>
      <c r="OUP713" s="425"/>
      <c r="OUQ713" s="425"/>
      <c r="OUR713" s="425"/>
      <c r="OUS713" s="425"/>
      <c r="OUT713" s="425"/>
      <c r="OUU713" s="425"/>
      <c r="OUV713" s="425"/>
      <c r="OUW713" s="425"/>
      <c r="OUX713" s="425"/>
      <c r="OUY713" s="425"/>
      <c r="OUZ713" s="425"/>
      <c r="OVA713" s="425"/>
      <c r="OVB713" s="425"/>
      <c r="OVC713" s="425"/>
      <c r="OVD713" s="425"/>
      <c r="OVE713" s="425"/>
      <c r="OVF713" s="425"/>
      <c r="OVG713" s="425"/>
      <c r="OVH713" s="425"/>
      <c r="OVI713" s="425"/>
      <c r="OVJ713" s="425"/>
      <c r="OVK713" s="425"/>
      <c r="OVL713" s="425"/>
      <c r="OVM713" s="425"/>
      <c r="OVN713" s="425"/>
      <c r="OVO713" s="425"/>
      <c r="OVP713" s="425"/>
      <c r="OVQ713" s="425"/>
      <c r="OVR713" s="425"/>
      <c r="OVS713" s="425"/>
      <c r="OVT713" s="425"/>
      <c r="OVU713" s="425"/>
      <c r="OVV713" s="425"/>
      <c r="OVW713" s="425"/>
      <c r="OVX713" s="425"/>
      <c r="OVY713" s="425"/>
      <c r="OVZ713" s="425"/>
      <c r="OWA713" s="425"/>
      <c r="OWB713" s="425"/>
      <c r="OWC713" s="425"/>
      <c r="OWD713" s="425"/>
      <c r="OWE713" s="425"/>
      <c r="OWF713" s="425"/>
      <c r="OWG713" s="425"/>
      <c r="OWH713" s="425"/>
      <c r="OWI713" s="425"/>
      <c r="OWJ713" s="425"/>
      <c r="OWK713" s="425"/>
      <c r="OWL713" s="425"/>
      <c r="OWM713" s="425"/>
      <c r="OWN713" s="425"/>
      <c r="OWO713" s="425"/>
      <c r="OWP713" s="425"/>
      <c r="OWQ713" s="425"/>
      <c r="OWR713" s="425"/>
      <c r="OWS713" s="425"/>
      <c r="OWT713" s="425"/>
      <c r="OWU713" s="425"/>
      <c r="OWV713" s="425"/>
      <c r="OWW713" s="425"/>
      <c r="OWX713" s="425"/>
      <c r="OWY713" s="425"/>
      <c r="OWZ713" s="425"/>
      <c r="OXA713" s="425"/>
      <c r="OXB713" s="425"/>
      <c r="OXC713" s="425"/>
      <c r="OXD713" s="425"/>
      <c r="OXE713" s="425"/>
      <c r="OXF713" s="425"/>
      <c r="OXG713" s="425"/>
      <c r="OXH713" s="425"/>
      <c r="OXI713" s="425"/>
      <c r="OXJ713" s="425"/>
      <c r="OXK713" s="425"/>
      <c r="OXL713" s="425"/>
      <c r="OXM713" s="425"/>
      <c r="OXN713" s="425"/>
      <c r="OXO713" s="425"/>
      <c r="OXP713" s="425"/>
      <c r="OXQ713" s="425"/>
      <c r="OXR713" s="425"/>
      <c r="OXS713" s="425"/>
      <c r="OXT713" s="425"/>
      <c r="OXU713" s="425"/>
      <c r="OXV713" s="425"/>
      <c r="OXW713" s="425"/>
      <c r="OXX713" s="425"/>
      <c r="OXY713" s="425"/>
      <c r="OXZ713" s="425"/>
      <c r="OYA713" s="425"/>
      <c r="OYB713" s="425"/>
      <c r="OYC713" s="425"/>
      <c r="OYD713" s="425"/>
      <c r="OYE713" s="425"/>
      <c r="OYF713" s="425"/>
      <c r="OYG713" s="425"/>
      <c r="OYH713" s="425"/>
      <c r="OYI713" s="425"/>
      <c r="OYJ713" s="425"/>
      <c r="OYK713" s="425"/>
      <c r="OYL713" s="425"/>
      <c r="OYM713" s="425"/>
      <c r="OYN713" s="425"/>
      <c r="OYO713" s="425"/>
      <c r="OYP713" s="425"/>
      <c r="OYQ713" s="425"/>
      <c r="OYR713" s="425"/>
      <c r="OYS713" s="425"/>
      <c r="OYT713" s="425"/>
      <c r="OYU713" s="425"/>
      <c r="OYV713" s="425"/>
      <c r="OYW713" s="425"/>
      <c r="OYX713" s="425"/>
      <c r="OYY713" s="425"/>
      <c r="OYZ713" s="425"/>
      <c r="OZA713" s="425"/>
      <c r="OZB713" s="425"/>
      <c r="OZC713" s="425"/>
      <c r="OZD713" s="425"/>
      <c r="OZE713" s="425"/>
      <c r="OZF713" s="425"/>
      <c r="OZG713" s="425"/>
      <c r="OZH713" s="425"/>
      <c r="OZI713" s="425"/>
      <c r="OZJ713" s="425"/>
      <c r="OZK713" s="425"/>
      <c r="OZL713" s="425"/>
      <c r="OZM713" s="425"/>
      <c r="OZN713" s="425"/>
      <c r="OZO713" s="425"/>
      <c r="OZP713" s="425"/>
      <c r="OZQ713" s="425"/>
      <c r="OZR713" s="425"/>
      <c r="OZS713" s="425"/>
      <c r="OZT713" s="425"/>
      <c r="OZU713" s="425"/>
      <c r="OZV713" s="425"/>
      <c r="OZW713" s="425"/>
      <c r="OZX713" s="425"/>
      <c r="OZY713" s="425"/>
      <c r="OZZ713" s="425"/>
      <c r="PAA713" s="425"/>
      <c r="PAB713" s="425"/>
      <c r="PAC713" s="425"/>
      <c r="PAD713" s="425"/>
      <c r="PAE713" s="425"/>
      <c r="PAF713" s="425"/>
      <c r="PAG713" s="425"/>
      <c r="PAH713" s="425"/>
      <c r="PAI713" s="425"/>
      <c r="PAJ713" s="425"/>
      <c r="PAK713" s="425"/>
      <c r="PAL713" s="425"/>
      <c r="PAM713" s="425"/>
      <c r="PAN713" s="425"/>
      <c r="PAO713" s="425"/>
      <c r="PAP713" s="425"/>
      <c r="PAQ713" s="425"/>
      <c r="PAR713" s="425"/>
      <c r="PAS713" s="425"/>
      <c r="PAT713" s="425"/>
      <c r="PAU713" s="425"/>
      <c r="PAV713" s="425"/>
      <c r="PAW713" s="425"/>
      <c r="PAX713" s="425"/>
      <c r="PAY713" s="425"/>
      <c r="PAZ713" s="425"/>
      <c r="PBA713" s="425"/>
      <c r="PBB713" s="425"/>
      <c r="PBC713" s="425"/>
      <c r="PBD713" s="425"/>
      <c r="PBE713" s="425"/>
      <c r="PBF713" s="425"/>
      <c r="PBG713" s="425"/>
      <c r="PBH713" s="425"/>
      <c r="PBI713" s="425"/>
      <c r="PBJ713" s="425"/>
      <c r="PBK713" s="425"/>
      <c r="PBL713" s="425"/>
      <c r="PBM713" s="425"/>
      <c r="PBN713" s="425"/>
      <c r="PBO713" s="425"/>
      <c r="PBP713" s="425"/>
      <c r="PBQ713" s="425"/>
      <c r="PBR713" s="425"/>
      <c r="PBS713" s="425"/>
      <c r="PBT713" s="425"/>
      <c r="PBU713" s="425"/>
      <c r="PBV713" s="425"/>
      <c r="PBW713" s="425"/>
      <c r="PBX713" s="425"/>
      <c r="PBY713" s="425"/>
      <c r="PBZ713" s="425"/>
      <c r="PCA713" s="425"/>
      <c r="PCB713" s="425"/>
      <c r="PCC713" s="425"/>
      <c r="PCD713" s="425"/>
      <c r="PCE713" s="425"/>
      <c r="PCF713" s="425"/>
      <c r="PCG713" s="425"/>
      <c r="PCH713" s="425"/>
      <c r="PCI713" s="425"/>
      <c r="PCJ713" s="425"/>
      <c r="PCK713" s="425"/>
      <c r="PCL713" s="425"/>
      <c r="PCM713" s="425"/>
      <c r="PCN713" s="425"/>
      <c r="PCO713" s="425"/>
      <c r="PCP713" s="425"/>
      <c r="PCQ713" s="425"/>
      <c r="PCR713" s="425"/>
      <c r="PCS713" s="425"/>
      <c r="PCT713" s="425"/>
      <c r="PCU713" s="425"/>
      <c r="PCV713" s="425"/>
      <c r="PCW713" s="425"/>
      <c r="PCX713" s="425"/>
      <c r="PCY713" s="425"/>
      <c r="PCZ713" s="425"/>
      <c r="PDA713" s="425"/>
      <c r="PDB713" s="425"/>
      <c r="PDC713" s="425"/>
      <c r="PDD713" s="425"/>
      <c r="PDE713" s="425"/>
      <c r="PDF713" s="425"/>
      <c r="PDG713" s="425"/>
      <c r="PDH713" s="425"/>
      <c r="PDI713" s="425"/>
      <c r="PDJ713" s="425"/>
      <c r="PDK713" s="425"/>
      <c r="PDL713" s="425"/>
      <c r="PDM713" s="425"/>
      <c r="PDN713" s="425"/>
      <c r="PDO713" s="425"/>
      <c r="PDP713" s="425"/>
      <c r="PDQ713" s="425"/>
      <c r="PDR713" s="425"/>
      <c r="PDS713" s="425"/>
      <c r="PDT713" s="425"/>
      <c r="PDU713" s="425"/>
      <c r="PDV713" s="425"/>
      <c r="PDW713" s="425"/>
      <c r="PDX713" s="425"/>
      <c r="PDY713" s="425"/>
      <c r="PDZ713" s="425"/>
      <c r="PEA713" s="425"/>
      <c r="PEB713" s="425"/>
      <c r="PEC713" s="425"/>
      <c r="PED713" s="425"/>
      <c r="PEE713" s="425"/>
      <c r="PEF713" s="425"/>
      <c r="PEG713" s="425"/>
      <c r="PEH713" s="425"/>
      <c r="PEI713" s="425"/>
      <c r="PEJ713" s="425"/>
      <c r="PEK713" s="425"/>
      <c r="PEL713" s="425"/>
      <c r="PEM713" s="425"/>
      <c r="PEN713" s="425"/>
      <c r="PEO713" s="425"/>
      <c r="PEP713" s="425"/>
      <c r="PEQ713" s="425"/>
      <c r="PER713" s="425"/>
      <c r="PES713" s="425"/>
      <c r="PET713" s="425"/>
      <c r="PEU713" s="425"/>
      <c r="PEV713" s="425"/>
      <c r="PEW713" s="425"/>
      <c r="PEX713" s="425"/>
      <c r="PEY713" s="425"/>
      <c r="PEZ713" s="425"/>
      <c r="PFA713" s="425"/>
      <c r="PFB713" s="425"/>
      <c r="PFC713" s="425"/>
      <c r="PFD713" s="425"/>
      <c r="PFE713" s="425"/>
      <c r="PFF713" s="425"/>
      <c r="PFG713" s="425"/>
      <c r="PFH713" s="425"/>
      <c r="PFI713" s="425"/>
      <c r="PFJ713" s="425"/>
      <c r="PFK713" s="425"/>
      <c r="PFL713" s="425"/>
      <c r="PFM713" s="425"/>
      <c r="PFN713" s="425"/>
      <c r="PFO713" s="425"/>
      <c r="PFP713" s="425"/>
      <c r="PFQ713" s="425"/>
      <c r="PFR713" s="425"/>
      <c r="PFS713" s="425"/>
      <c r="PFT713" s="425"/>
      <c r="PFU713" s="425"/>
      <c r="PFV713" s="425"/>
      <c r="PFW713" s="425"/>
      <c r="PFX713" s="425"/>
      <c r="PFY713" s="425"/>
      <c r="PFZ713" s="425"/>
      <c r="PGA713" s="425"/>
      <c r="PGB713" s="425"/>
      <c r="PGC713" s="425"/>
      <c r="PGD713" s="425"/>
      <c r="PGE713" s="425"/>
      <c r="PGF713" s="425"/>
      <c r="PGG713" s="425"/>
      <c r="PGH713" s="425"/>
      <c r="PGI713" s="425"/>
      <c r="PGJ713" s="425"/>
      <c r="PGK713" s="425"/>
      <c r="PGL713" s="425"/>
      <c r="PGM713" s="425"/>
      <c r="PGN713" s="425"/>
      <c r="PGO713" s="425"/>
      <c r="PGP713" s="425"/>
      <c r="PGQ713" s="425"/>
      <c r="PGR713" s="425"/>
      <c r="PGS713" s="425"/>
      <c r="PGT713" s="425"/>
      <c r="PGU713" s="425"/>
      <c r="PGV713" s="425"/>
      <c r="PGW713" s="425"/>
      <c r="PGX713" s="425"/>
      <c r="PGY713" s="425"/>
      <c r="PGZ713" s="425"/>
      <c r="PHA713" s="425"/>
      <c r="PHB713" s="425"/>
      <c r="PHC713" s="425"/>
      <c r="PHD713" s="425"/>
      <c r="PHE713" s="425"/>
      <c r="PHF713" s="425"/>
      <c r="PHG713" s="425"/>
      <c r="PHH713" s="425"/>
      <c r="PHI713" s="425"/>
      <c r="PHJ713" s="425"/>
      <c r="PHK713" s="425"/>
      <c r="PHL713" s="425"/>
      <c r="PHM713" s="425"/>
      <c r="PHN713" s="425"/>
      <c r="PHO713" s="425"/>
      <c r="PHP713" s="425"/>
      <c r="PHQ713" s="425"/>
      <c r="PHR713" s="425"/>
      <c r="PHS713" s="425"/>
      <c r="PHT713" s="425"/>
      <c r="PHU713" s="425"/>
      <c r="PHV713" s="425"/>
      <c r="PHW713" s="425"/>
      <c r="PHX713" s="425"/>
      <c r="PHY713" s="425"/>
      <c r="PHZ713" s="425"/>
      <c r="PIA713" s="425"/>
      <c r="PIB713" s="425"/>
      <c r="PIC713" s="425"/>
      <c r="PID713" s="425"/>
      <c r="PIE713" s="425"/>
      <c r="PIF713" s="425"/>
      <c r="PIG713" s="425"/>
      <c r="PIH713" s="425"/>
      <c r="PII713" s="425"/>
      <c r="PIJ713" s="425"/>
      <c r="PIK713" s="425"/>
      <c r="PIL713" s="425"/>
      <c r="PIM713" s="425"/>
      <c r="PIN713" s="425"/>
      <c r="PIO713" s="425"/>
      <c r="PIP713" s="425"/>
      <c r="PIQ713" s="425"/>
      <c r="PIR713" s="425"/>
      <c r="PIS713" s="425"/>
      <c r="PIT713" s="425"/>
      <c r="PIU713" s="425"/>
      <c r="PIV713" s="425"/>
      <c r="PIW713" s="425"/>
      <c r="PIX713" s="425"/>
      <c r="PIY713" s="425"/>
      <c r="PIZ713" s="425"/>
      <c r="PJA713" s="425"/>
      <c r="PJB713" s="425"/>
      <c r="PJC713" s="425"/>
      <c r="PJD713" s="425"/>
      <c r="PJE713" s="425"/>
      <c r="PJF713" s="425"/>
      <c r="PJG713" s="425"/>
      <c r="PJH713" s="425"/>
      <c r="PJI713" s="425"/>
      <c r="PJJ713" s="425"/>
      <c r="PJK713" s="425"/>
      <c r="PJL713" s="425"/>
      <c r="PJM713" s="425"/>
      <c r="PJN713" s="425"/>
      <c r="PJO713" s="425"/>
      <c r="PJP713" s="425"/>
      <c r="PJQ713" s="425"/>
      <c r="PJR713" s="425"/>
      <c r="PJS713" s="425"/>
      <c r="PJT713" s="425"/>
      <c r="PJU713" s="425"/>
      <c r="PJV713" s="425"/>
      <c r="PJW713" s="425"/>
      <c r="PJX713" s="425"/>
      <c r="PJY713" s="425"/>
      <c r="PJZ713" s="425"/>
      <c r="PKA713" s="425"/>
      <c r="PKB713" s="425"/>
      <c r="PKC713" s="425"/>
      <c r="PKD713" s="425"/>
      <c r="PKE713" s="425"/>
      <c r="PKF713" s="425"/>
      <c r="PKG713" s="425"/>
      <c r="PKH713" s="425"/>
      <c r="PKI713" s="425"/>
      <c r="PKJ713" s="425"/>
      <c r="PKK713" s="425"/>
      <c r="PKL713" s="425"/>
      <c r="PKM713" s="425"/>
      <c r="PKN713" s="425"/>
      <c r="PKO713" s="425"/>
      <c r="PKP713" s="425"/>
      <c r="PKQ713" s="425"/>
      <c r="PKR713" s="425"/>
      <c r="PKS713" s="425"/>
      <c r="PKT713" s="425"/>
      <c r="PKU713" s="425"/>
      <c r="PKV713" s="425"/>
      <c r="PKW713" s="425"/>
      <c r="PKX713" s="425"/>
      <c r="PKY713" s="425"/>
      <c r="PKZ713" s="425"/>
      <c r="PLA713" s="425"/>
      <c r="PLB713" s="425"/>
      <c r="PLC713" s="425"/>
      <c r="PLD713" s="425"/>
      <c r="PLE713" s="425"/>
      <c r="PLF713" s="425"/>
      <c r="PLG713" s="425"/>
      <c r="PLH713" s="425"/>
      <c r="PLI713" s="425"/>
      <c r="PLJ713" s="425"/>
      <c r="PLK713" s="425"/>
      <c r="PLL713" s="425"/>
      <c r="PLM713" s="425"/>
      <c r="PLN713" s="425"/>
      <c r="PLO713" s="425"/>
      <c r="PLP713" s="425"/>
      <c r="PLQ713" s="425"/>
      <c r="PLR713" s="425"/>
      <c r="PLS713" s="425"/>
      <c r="PLT713" s="425"/>
      <c r="PLU713" s="425"/>
      <c r="PLV713" s="425"/>
      <c r="PLW713" s="425"/>
      <c r="PLX713" s="425"/>
      <c r="PLY713" s="425"/>
      <c r="PLZ713" s="425"/>
      <c r="PMA713" s="425"/>
      <c r="PMB713" s="425"/>
      <c r="PMC713" s="425"/>
      <c r="PMD713" s="425"/>
      <c r="PME713" s="425"/>
      <c r="PMF713" s="425"/>
      <c r="PMG713" s="425"/>
      <c r="PMH713" s="425"/>
      <c r="PMI713" s="425"/>
      <c r="PMJ713" s="425"/>
      <c r="PMK713" s="425"/>
      <c r="PML713" s="425"/>
      <c r="PMM713" s="425"/>
      <c r="PMN713" s="425"/>
      <c r="PMO713" s="425"/>
      <c r="PMP713" s="425"/>
      <c r="PMQ713" s="425"/>
      <c r="PMR713" s="425"/>
      <c r="PMS713" s="425"/>
      <c r="PMT713" s="425"/>
      <c r="PMU713" s="425"/>
      <c r="PMV713" s="425"/>
      <c r="PMW713" s="425"/>
      <c r="PMX713" s="425"/>
      <c r="PMY713" s="425"/>
      <c r="PMZ713" s="425"/>
      <c r="PNA713" s="425"/>
      <c r="PNB713" s="425"/>
      <c r="PNC713" s="425"/>
      <c r="PND713" s="425"/>
      <c r="PNE713" s="425"/>
      <c r="PNF713" s="425"/>
      <c r="PNG713" s="425"/>
      <c r="PNH713" s="425"/>
      <c r="PNI713" s="425"/>
      <c r="PNJ713" s="425"/>
      <c r="PNK713" s="425"/>
      <c r="PNL713" s="425"/>
      <c r="PNM713" s="425"/>
      <c r="PNN713" s="425"/>
      <c r="PNO713" s="425"/>
      <c r="PNP713" s="425"/>
      <c r="PNQ713" s="425"/>
      <c r="PNR713" s="425"/>
      <c r="PNS713" s="425"/>
      <c r="PNT713" s="425"/>
      <c r="PNU713" s="425"/>
      <c r="PNV713" s="425"/>
      <c r="PNW713" s="425"/>
      <c r="PNX713" s="425"/>
      <c r="PNY713" s="425"/>
      <c r="PNZ713" s="425"/>
      <c r="POA713" s="425"/>
      <c r="POB713" s="425"/>
      <c r="POC713" s="425"/>
      <c r="POD713" s="425"/>
      <c r="POE713" s="425"/>
      <c r="POF713" s="425"/>
      <c r="POG713" s="425"/>
      <c r="POH713" s="425"/>
      <c r="POI713" s="425"/>
      <c r="POJ713" s="425"/>
      <c r="POK713" s="425"/>
      <c r="POL713" s="425"/>
      <c r="POM713" s="425"/>
      <c r="PON713" s="425"/>
      <c r="POO713" s="425"/>
      <c r="POP713" s="425"/>
      <c r="POQ713" s="425"/>
      <c r="POR713" s="425"/>
      <c r="POS713" s="425"/>
      <c r="POT713" s="425"/>
      <c r="POU713" s="425"/>
      <c r="POV713" s="425"/>
      <c r="POW713" s="425"/>
      <c r="POX713" s="425"/>
      <c r="POY713" s="425"/>
      <c r="POZ713" s="425"/>
      <c r="PPA713" s="425"/>
      <c r="PPB713" s="425"/>
      <c r="PPC713" s="425"/>
      <c r="PPD713" s="425"/>
      <c r="PPE713" s="425"/>
      <c r="PPF713" s="425"/>
      <c r="PPG713" s="425"/>
      <c r="PPH713" s="425"/>
      <c r="PPI713" s="425"/>
      <c r="PPJ713" s="425"/>
      <c r="PPK713" s="425"/>
      <c r="PPL713" s="425"/>
      <c r="PPM713" s="425"/>
      <c r="PPN713" s="425"/>
      <c r="PPO713" s="425"/>
      <c r="PPP713" s="425"/>
      <c r="PPQ713" s="425"/>
      <c r="PPR713" s="425"/>
      <c r="PPS713" s="425"/>
      <c r="PPT713" s="425"/>
      <c r="PPU713" s="425"/>
      <c r="PPV713" s="425"/>
      <c r="PPW713" s="425"/>
      <c r="PPX713" s="425"/>
      <c r="PPY713" s="425"/>
      <c r="PPZ713" s="425"/>
      <c r="PQA713" s="425"/>
      <c r="PQB713" s="425"/>
      <c r="PQC713" s="425"/>
      <c r="PQD713" s="425"/>
      <c r="PQE713" s="425"/>
      <c r="PQF713" s="425"/>
      <c r="PQG713" s="425"/>
      <c r="PQH713" s="425"/>
      <c r="PQI713" s="425"/>
      <c r="PQJ713" s="425"/>
      <c r="PQK713" s="425"/>
      <c r="PQL713" s="425"/>
      <c r="PQM713" s="425"/>
      <c r="PQN713" s="425"/>
      <c r="PQO713" s="425"/>
      <c r="PQP713" s="425"/>
      <c r="PQQ713" s="425"/>
      <c r="PQR713" s="425"/>
      <c r="PQS713" s="425"/>
      <c r="PQT713" s="425"/>
      <c r="PQU713" s="425"/>
      <c r="PQV713" s="425"/>
      <c r="PQW713" s="425"/>
      <c r="PQX713" s="425"/>
      <c r="PQY713" s="425"/>
      <c r="PQZ713" s="425"/>
      <c r="PRA713" s="425"/>
      <c r="PRB713" s="425"/>
      <c r="PRC713" s="425"/>
      <c r="PRD713" s="425"/>
      <c r="PRE713" s="425"/>
      <c r="PRF713" s="425"/>
      <c r="PRG713" s="425"/>
      <c r="PRH713" s="425"/>
      <c r="PRI713" s="425"/>
      <c r="PRJ713" s="425"/>
      <c r="PRK713" s="425"/>
      <c r="PRL713" s="425"/>
      <c r="PRM713" s="425"/>
      <c r="PRN713" s="425"/>
      <c r="PRO713" s="425"/>
      <c r="PRP713" s="425"/>
      <c r="PRQ713" s="425"/>
      <c r="PRR713" s="425"/>
      <c r="PRS713" s="425"/>
      <c r="PRT713" s="425"/>
      <c r="PRU713" s="425"/>
      <c r="PRV713" s="425"/>
      <c r="PRW713" s="425"/>
      <c r="PRX713" s="425"/>
      <c r="PRY713" s="425"/>
      <c r="PRZ713" s="425"/>
      <c r="PSA713" s="425"/>
      <c r="PSB713" s="425"/>
      <c r="PSC713" s="425"/>
      <c r="PSD713" s="425"/>
      <c r="PSE713" s="425"/>
      <c r="PSF713" s="425"/>
      <c r="PSG713" s="425"/>
      <c r="PSH713" s="425"/>
      <c r="PSI713" s="425"/>
      <c r="PSJ713" s="425"/>
      <c r="PSK713" s="425"/>
      <c r="PSL713" s="425"/>
      <c r="PSM713" s="425"/>
      <c r="PSN713" s="425"/>
      <c r="PSO713" s="425"/>
      <c r="PSP713" s="425"/>
      <c r="PSQ713" s="425"/>
      <c r="PSR713" s="425"/>
      <c r="PSS713" s="425"/>
      <c r="PST713" s="425"/>
      <c r="PSU713" s="425"/>
      <c r="PSV713" s="425"/>
      <c r="PSW713" s="425"/>
      <c r="PSX713" s="425"/>
      <c r="PSY713" s="425"/>
      <c r="PSZ713" s="425"/>
      <c r="PTA713" s="425"/>
      <c r="PTB713" s="425"/>
      <c r="PTC713" s="425"/>
      <c r="PTD713" s="425"/>
      <c r="PTE713" s="425"/>
      <c r="PTF713" s="425"/>
      <c r="PTG713" s="425"/>
      <c r="PTH713" s="425"/>
      <c r="PTI713" s="425"/>
      <c r="PTJ713" s="425"/>
      <c r="PTK713" s="425"/>
      <c r="PTL713" s="425"/>
      <c r="PTM713" s="425"/>
      <c r="PTN713" s="425"/>
      <c r="PTO713" s="425"/>
      <c r="PTP713" s="425"/>
      <c r="PTQ713" s="425"/>
      <c r="PTR713" s="425"/>
      <c r="PTS713" s="425"/>
      <c r="PTT713" s="425"/>
      <c r="PTU713" s="425"/>
      <c r="PTV713" s="425"/>
      <c r="PTW713" s="425"/>
      <c r="PTX713" s="425"/>
      <c r="PTY713" s="425"/>
      <c r="PTZ713" s="425"/>
      <c r="PUA713" s="425"/>
      <c r="PUB713" s="425"/>
      <c r="PUC713" s="425"/>
      <c r="PUD713" s="425"/>
      <c r="PUE713" s="425"/>
      <c r="PUF713" s="425"/>
      <c r="PUG713" s="425"/>
      <c r="PUH713" s="425"/>
      <c r="PUI713" s="425"/>
      <c r="PUJ713" s="425"/>
      <c r="PUK713" s="425"/>
      <c r="PUL713" s="425"/>
      <c r="PUM713" s="425"/>
      <c r="PUN713" s="425"/>
      <c r="PUO713" s="425"/>
      <c r="PUP713" s="425"/>
      <c r="PUQ713" s="425"/>
      <c r="PUR713" s="425"/>
      <c r="PUS713" s="425"/>
      <c r="PUT713" s="425"/>
      <c r="PUU713" s="425"/>
      <c r="PUV713" s="425"/>
      <c r="PUW713" s="425"/>
      <c r="PUX713" s="425"/>
      <c r="PUY713" s="425"/>
      <c r="PUZ713" s="425"/>
      <c r="PVA713" s="425"/>
      <c r="PVB713" s="425"/>
      <c r="PVC713" s="425"/>
      <c r="PVD713" s="425"/>
      <c r="PVE713" s="425"/>
      <c r="PVF713" s="425"/>
      <c r="PVG713" s="425"/>
      <c r="PVH713" s="425"/>
      <c r="PVI713" s="425"/>
      <c r="PVJ713" s="425"/>
      <c r="PVK713" s="425"/>
      <c r="PVL713" s="425"/>
      <c r="PVM713" s="425"/>
      <c r="PVN713" s="425"/>
      <c r="PVO713" s="425"/>
      <c r="PVP713" s="425"/>
      <c r="PVQ713" s="425"/>
      <c r="PVR713" s="425"/>
      <c r="PVS713" s="425"/>
      <c r="PVT713" s="425"/>
      <c r="PVU713" s="425"/>
      <c r="PVV713" s="425"/>
      <c r="PVW713" s="425"/>
      <c r="PVX713" s="425"/>
      <c r="PVY713" s="425"/>
      <c r="PVZ713" s="425"/>
      <c r="PWA713" s="425"/>
      <c r="PWB713" s="425"/>
      <c r="PWC713" s="425"/>
      <c r="PWD713" s="425"/>
      <c r="PWE713" s="425"/>
      <c r="PWF713" s="425"/>
      <c r="PWG713" s="425"/>
      <c r="PWH713" s="425"/>
      <c r="PWI713" s="425"/>
      <c r="PWJ713" s="425"/>
      <c r="PWK713" s="425"/>
      <c r="PWL713" s="425"/>
      <c r="PWM713" s="425"/>
      <c r="PWN713" s="425"/>
      <c r="PWO713" s="425"/>
      <c r="PWP713" s="425"/>
      <c r="PWQ713" s="425"/>
      <c r="PWR713" s="425"/>
      <c r="PWS713" s="425"/>
      <c r="PWT713" s="425"/>
      <c r="PWU713" s="425"/>
      <c r="PWV713" s="425"/>
      <c r="PWW713" s="425"/>
      <c r="PWX713" s="425"/>
      <c r="PWY713" s="425"/>
      <c r="PWZ713" s="425"/>
      <c r="PXA713" s="425"/>
      <c r="PXB713" s="425"/>
      <c r="PXC713" s="425"/>
      <c r="PXD713" s="425"/>
      <c r="PXE713" s="425"/>
      <c r="PXF713" s="425"/>
      <c r="PXG713" s="425"/>
      <c r="PXH713" s="425"/>
      <c r="PXI713" s="425"/>
      <c r="PXJ713" s="425"/>
      <c r="PXK713" s="425"/>
      <c r="PXL713" s="425"/>
      <c r="PXM713" s="425"/>
      <c r="PXN713" s="425"/>
      <c r="PXO713" s="425"/>
      <c r="PXP713" s="425"/>
      <c r="PXQ713" s="425"/>
      <c r="PXR713" s="425"/>
      <c r="PXS713" s="425"/>
      <c r="PXT713" s="425"/>
      <c r="PXU713" s="425"/>
      <c r="PXV713" s="425"/>
      <c r="PXW713" s="425"/>
      <c r="PXX713" s="425"/>
      <c r="PXY713" s="425"/>
      <c r="PXZ713" s="425"/>
      <c r="PYA713" s="425"/>
      <c r="PYB713" s="425"/>
      <c r="PYC713" s="425"/>
      <c r="PYD713" s="425"/>
      <c r="PYE713" s="425"/>
      <c r="PYF713" s="425"/>
      <c r="PYG713" s="425"/>
      <c r="PYH713" s="425"/>
      <c r="PYI713" s="425"/>
      <c r="PYJ713" s="425"/>
      <c r="PYK713" s="425"/>
      <c r="PYL713" s="425"/>
      <c r="PYM713" s="425"/>
      <c r="PYN713" s="425"/>
      <c r="PYO713" s="425"/>
      <c r="PYP713" s="425"/>
      <c r="PYQ713" s="425"/>
      <c r="PYR713" s="425"/>
      <c r="PYS713" s="425"/>
      <c r="PYT713" s="425"/>
      <c r="PYU713" s="425"/>
      <c r="PYV713" s="425"/>
      <c r="PYW713" s="425"/>
      <c r="PYX713" s="425"/>
      <c r="PYY713" s="425"/>
      <c r="PYZ713" s="425"/>
      <c r="PZA713" s="425"/>
      <c r="PZB713" s="425"/>
      <c r="PZC713" s="425"/>
      <c r="PZD713" s="425"/>
      <c r="PZE713" s="425"/>
      <c r="PZF713" s="425"/>
      <c r="PZG713" s="425"/>
      <c r="PZH713" s="425"/>
      <c r="PZI713" s="425"/>
      <c r="PZJ713" s="425"/>
      <c r="PZK713" s="425"/>
      <c r="PZL713" s="425"/>
      <c r="PZM713" s="425"/>
      <c r="PZN713" s="425"/>
      <c r="PZO713" s="425"/>
      <c r="PZP713" s="425"/>
      <c r="PZQ713" s="425"/>
      <c r="PZR713" s="425"/>
      <c r="PZS713" s="425"/>
      <c r="PZT713" s="425"/>
      <c r="PZU713" s="425"/>
      <c r="PZV713" s="425"/>
      <c r="PZW713" s="425"/>
      <c r="PZX713" s="425"/>
      <c r="PZY713" s="425"/>
      <c r="PZZ713" s="425"/>
      <c r="QAA713" s="425"/>
      <c r="QAB713" s="425"/>
      <c r="QAC713" s="425"/>
      <c r="QAD713" s="425"/>
      <c r="QAE713" s="425"/>
      <c r="QAF713" s="425"/>
      <c r="QAG713" s="425"/>
      <c r="QAH713" s="425"/>
      <c r="QAI713" s="425"/>
      <c r="QAJ713" s="425"/>
      <c r="QAK713" s="425"/>
      <c r="QAL713" s="425"/>
      <c r="QAM713" s="425"/>
      <c r="QAN713" s="425"/>
      <c r="QAO713" s="425"/>
      <c r="QAP713" s="425"/>
      <c r="QAQ713" s="425"/>
      <c r="QAR713" s="425"/>
      <c r="QAS713" s="425"/>
      <c r="QAT713" s="425"/>
      <c r="QAU713" s="425"/>
      <c r="QAV713" s="425"/>
      <c r="QAW713" s="425"/>
      <c r="QAX713" s="425"/>
      <c r="QAY713" s="425"/>
      <c r="QAZ713" s="425"/>
      <c r="QBA713" s="425"/>
      <c r="QBB713" s="425"/>
      <c r="QBC713" s="425"/>
      <c r="QBD713" s="425"/>
      <c r="QBE713" s="425"/>
      <c r="QBF713" s="425"/>
      <c r="QBG713" s="425"/>
      <c r="QBH713" s="425"/>
      <c r="QBI713" s="425"/>
      <c r="QBJ713" s="425"/>
      <c r="QBK713" s="425"/>
      <c r="QBL713" s="425"/>
      <c r="QBM713" s="425"/>
      <c r="QBN713" s="425"/>
      <c r="QBO713" s="425"/>
      <c r="QBP713" s="425"/>
      <c r="QBQ713" s="425"/>
      <c r="QBR713" s="425"/>
      <c r="QBS713" s="425"/>
      <c r="QBT713" s="425"/>
      <c r="QBU713" s="425"/>
      <c r="QBV713" s="425"/>
      <c r="QBW713" s="425"/>
      <c r="QBX713" s="425"/>
      <c r="QBY713" s="425"/>
      <c r="QBZ713" s="425"/>
      <c r="QCA713" s="425"/>
      <c r="QCB713" s="425"/>
      <c r="QCC713" s="425"/>
      <c r="QCD713" s="425"/>
      <c r="QCE713" s="425"/>
      <c r="QCF713" s="425"/>
      <c r="QCG713" s="425"/>
      <c r="QCH713" s="425"/>
      <c r="QCI713" s="425"/>
      <c r="QCJ713" s="425"/>
      <c r="QCK713" s="425"/>
      <c r="QCL713" s="425"/>
      <c r="QCM713" s="425"/>
      <c r="QCN713" s="425"/>
      <c r="QCO713" s="425"/>
      <c r="QCP713" s="425"/>
      <c r="QCQ713" s="425"/>
      <c r="QCR713" s="425"/>
      <c r="QCS713" s="425"/>
      <c r="QCT713" s="425"/>
      <c r="QCU713" s="425"/>
      <c r="QCV713" s="425"/>
      <c r="QCW713" s="425"/>
      <c r="QCX713" s="425"/>
      <c r="QCY713" s="425"/>
      <c r="QCZ713" s="425"/>
      <c r="QDA713" s="425"/>
      <c r="QDB713" s="425"/>
      <c r="QDC713" s="425"/>
      <c r="QDD713" s="425"/>
      <c r="QDE713" s="425"/>
      <c r="QDF713" s="425"/>
      <c r="QDG713" s="425"/>
      <c r="QDH713" s="425"/>
      <c r="QDI713" s="425"/>
      <c r="QDJ713" s="425"/>
      <c r="QDK713" s="425"/>
      <c r="QDL713" s="425"/>
      <c r="QDM713" s="425"/>
      <c r="QDN713" s="425"/>
      <c r="QDO713" s="425"/>
      <c r="QDP713" s="425"/>
      <c r="QDQ713" s="425"/>
      <c r="QDR713" s="425"/>
      <c r="QDS713" s="425"/>
      <c r="QDT713" s="425"/>
      <c r="QDU713" s="425"/>
      <c r="QDV713" s="425"/>
      <c r="QDW713" s="425"/>
      <c r="QDX713" s="425"/>
      <c r="QDY713" s="425"/>
      <c r="QDZ713" s="425"/>
      <c r="QEA713" s="425"/>
      <c r="QEB713" s="425"/>
      <c r="QEC713" s="425"/>
      <c r="QED713" s="425"/>
      <c r="QEE713" s="425"/>
      <c r="QEF713" s="425"/>
      <c r="QEG713" s="425"/>
      <c r="QEH713" s="425"/>
      <c r="QEI713" s="425"/>
      <c r="QEJ713" s="425"/>
      <c r="QEK713" s="425"/>
      <c r="QEL713" s="425"/>
      <c r="QEM713" s="425"/>
      <c r="QEN713" s="425"/>
      <c r="QEO713" s="425"/>
      <c r="QEP713" s="425"/>
      <c r="QEQ713" s="425"/>
      <c r="QER713" s="425"/>
      <c r="QES713" s="425"/>
      <c r="QET713" s="425"/>
      <c r="QEU713" s="425"/>
      <c r="QEV713" s="425"/>
      <c r="QEW713" s="425"/>
      <c r="QEX713" s="425"/>
      <c r="QEY713" s="425"/>
      <c r="QEZ713" s="425"/>
      <c r="QFA713" s="425"/>
      <c r="QFB713" s="425"/>
      <c r="QFC713" s="425"/>
      <c r="QFD713" s="425"/>
      <c r="QFE713" s="425"/>
      <c r="QFF713" s="425"/>
      <c r="QFG713" s="425"/>
      <c r="QFH713" s="425"/>
      <c r="QFI713" s="425"/>
      <c r="QFJ713" s="425"/>
      <c r="QFK713" s="425"/>
      <c r="QFL713" s="425"/>
      <c r="QFM713" s="425"/>
      <c r="QFN713" s="425"/>
      <c r="QFO713" s="425"/>
      <c r="QFP713" s="425"/>
      <c r="QFQ713" s="425"/>
      <c r="QFR713" s="425"/>
      <c r="QFS713" s="425"/>
      <c r="QFT713" s="425"/>
      <c r="QFU713" s="425"/>
      <c r="QFV713" s="425"/>
      <c r="QFW713" s="425"/>
      <c r="QFX713" s="425"/>
      <c r="QFY713" s="425"/>
      <c r="QFZ713" s="425"/>
      <c r="QGA713" s="425"/>
      <c r="QGB713" s="425"/>
      <c r="QGC713" s="425"/>
      <c r="QGD713" s="425"/>
      <c r="QGE713" s="425"/>
      <c r="QGF713" s="425"/>
      <c r="QGG713" s="425"/>
      <c r="QGH713" s="425"/>
      <c r="QGI713" s="425"/>
      <c r="QGJ713" s="425"/>
      <c r="QGK713" s="425"/>
      <c r="QGL713" s="425"/>
      <c r="QGM713" s="425"/>
      <c r="QGN713" s="425"/>
      <c r="QGO713" s="425"/>
      <c r="QGP713" s="425"/>
      <c r="QGQ713" s="425"/>
      <c r="QGR713" s="425"/>
      <c r="QGS713" s="425"/>
      <c r="QGT713" s="425"/>
      <c r="QGU713" s="425"/>
      <c r="QGV713" s="425"/>
      <c r="QGW713" s="425"/>
      <c r="QGX713" s="425"/>
      <c r="QGY713" s="425"/>
      <c r="QGZ713" s="425"/>
      <c r="QHA713" s="425"/>
      <c r="QHB713" s="425"/>
      <c r="QHC713" s="425"/>
      <c r="QHD713" s="425"/>
      <c r="QHE713" s="425"/>
      <c r="QHF713" s="425"/>
      <c r="QHG713" s="425"/>
      <c r="QHH713" s="425"/>
      <c r="QHI713" s="425"/>
      <c r="QHJ713" s="425"/>
      <c r="QHK713" s="425"/>
      <c r="QHL713" s="425"/>
      <c r="QHM713" s="425"/>
      <c r="QHN713" s="425"/>
      <c r="QHO713" s="425"/>
      <c r="QHP713" s="425"/>
      <c r="QHQ713" s="425"/>
      <c r="QHR713" s="425"/>
      <c r="QHS713" s="425"/>
      <c r="QHT713" s="425"/>
      <c r="QHU713" s="425"/>
      <c r="QHV713" s="425"/>
      <c r="QHW713" s="425"/>
      <c r="QHX713" s="425"/>
      <c r="QHY713" s="425"/>
      <c r="QHZ713" s="425"/>
      <c r="QIA713" s="425"/>
      <c r="QIB713" s="425"/>
      <c r="QIC713" s="425"/>
      <c r="QID713" s="425"/>
      <c r="QIE713" s="425"/>
      <c r="QIF713" s="425"/>
      <c r="QIG713" s="425"/>
      <c r="QIH713" s="425"/>
      <c r="QII713" s="425"/>
      <c r="QIJ713" s="425"/>
      <c r="QIK713" s="425"/>
      <c r="QIL713" s="425"/>
      <c r="QIM713" s="425"/>
      <c r="QIN713" s="425"/>
      <c r="QIO713" s="425"/>
      <c r="QIP713" s="425"/>
      <c r="QIQ713" s="425"/>
      <c r="QIR713" s="425"/>
      <c r="QIS713" s="425"/>
      <c r="QIT713" s="425"/>
      <c r="QIU713" s="425"/>
      <c r="QIV713" s="425"/>
      <c r="QIW713" s="425"/>
      <c r="QIX713" s="425"/>
      <c r="QIY713" s="425"/>
      <c r="QIZ713" s="425"/>
      <c r="QJA713" s="425"/>
      <c r="QJB713" s="425"/>
      <c r="QJC713" s="425"/>
      <c r="QJD713" s="425"/>
      <c r="QJE713" s="425"/>
      <c r="QJF713" s="425"/>
      <c r="QJG713" s="425"/>
      <c r="QJH713" s="425"/>
      <c r="QJI713" s="425"/>
      <c r="QJJ713" s="425"/>
      <c r="QJK713" s="425"/>
      <c r="QJL713" s="425"/>
      <c r="QJM713" s="425"/>
      <c r="QJN713" s="425"/>
      <c r="QJO713" s="425"/>
      <c r="QJP713" s="425"/>
      <c r="QJQ713" s="425"/>
      <c r="QJR713" s="425"/>
      <c r="QJS713" s="425"/>
      <c r="QJT713" s="425"/>
      <c r="QJU713" s="425"/>
      <c r="QJV713" s="425"/>
      <c r="QJW713" s="425"/>
      <c r="QJX713" s="425"/>
      <c r="QJY713" s="425"/>
      <c r="QJZ713" s="425"/>
      <c r="QKA713" s="425"/>
      <c r="QKB713" s="425"/>
      <c r="QKC713" s="425"/>
      <c r="QKD713" s="425"/>
      <c r="QKE713" s="425"/>
      <c r="QKF713" s="425"/>
      <c r="QKG713" s="425"/>
      <c r="QKH713" s="425"/>
      <c r="QKI713" s="425"/>
      <c r="QKJ713" s="425"/>
      <c r="QKK713" s="425"/>
      <c r="QKL713" s="425"/>
      <c r="QKM713" s="425"/>
      <c r="QKN713" s="425"/>
      <c r="QKO713" s="425"/>
      <c r="QKP713" s="425"/>
      <c r="QKQ713" s="425"/>
      <c r="QKR713" s="425"/>
      <c r="QKS713" s="425"/>
      <c r="QKT713" s="425"/>
      <c r="QKU713" s="425"/>
      <c r="QKV713" s="425"/>
      <c r="QKW713" s="425"/>
      <c r="QKX713" s="425"/>
      <c r="QKY713" s="425"/>
      <c r="QKZ713" s="425"/>
      <c r="QLA713" s="425"/>
      <c r="QLB713" s="425"/>
      <c r="QLC713" s="425"/>
      <c r="QLD713" s="425"/>
      <c r="QLE713" s="425"/>
      <c r="QLF713" s="425"/>
      <c r="QLG713" s="425"/>
      <c r="QLH713" s="425"/>
      <c r="QLI713" s="425"/>
      <c r="QLJ713" s="425"/>
      <c r="QLK713" s="425"/>
      <c r="QLL713" s="425"/>
      <c r="QLM713" s="425"/>
      <c r="QLN713" s="425"/>
      <c r="QLO713" s="425"/>
      <c r="QLP713" s="425"/>
      <c r="QLQ713" s="425"/>
      <c r="QLR713" s="425"/>
      <c r="QLS713" s="425"/>
      <c r="QLT713" s="425"/>
      <c r="QLU713" s="425"/>
      <c r="QLV713" s="425"/>
      <c r="QLW713" s="425"/>
      <c r="QLX713" s="425"/>
      <c r="QLY713" s="425"/>
      <c r="QLZ713" s="425"/>
      <c r="QMA713" s="425"/>
      <c r="QMB713" s="425"/>
      <c r="QMC713" s="425"/>
      <c r="QMD713" s="425"/>
      <c r="QME713" s="425"/>
      <c r="QMF713" s="425"/>
      <c r="QMG713" s="425"/>
      <c r="QMH713" s="425"/>
      <c r="QMI713" s="425"/>
      <c r="QMJ713" s="425"/>
      <c r="QMK713" s="425"/>
      <c r="QML713" s="425"/>
      <c r="QMM713" s="425"/>
      <c r="QMN713" s="425"/>
      <c r="QMO713" s="425"/>
      <c r="QMP713" s="425"/>
      <c r="QMQ713" s="425"/>
      <c r="QMR713" s="425"/>
      <c r="QMS713" s="425"/>
      <c r="QMT713" s="425"/>
      <c r="QMU713" s="425"/>
      <c r="QMV713" s="425"/>
      <c r="QMW713" s="425"/>
      <c r="QMX713" s="425"/>
      <c r="QMY713" s="425"/>
      <c r="QMZ713" s="425"/>
      <c r="QNA713" s="425"/>
      <c r="QNB713" s="425"/>
      <c r="QNC713" s="425"/>
      <c r="QND713" s="425"/>
      <c r="QNE713" s="425"/>
      <c r="QNF713" s="425"/>
      <c r="QNG713" s="425"/>
      <c r="QNH713" s="425"/>
      <c r="QNI713" s="425"/>
      <c r="QNJ713" s="425"/>
      <c r="QNK713" s="425"/>
      <c r="QNL713" s="425"/>
      <c r="QNM713" s="425"/>
      <c r="QNN713" s="425"/>
      <c r="QNO713" s="425"/>
      <c r="QNP713" s="425"/>
      <c r="QNQ713" s="425"/>
      <c r="QNR713" s="425"/>
      <c r="QNS713" s="425"/>
      <c r="QNT713" s="425"/>
      <c r="QNU713" s="425"/>
      <c r="QNV713" s="425"/>
      <c r="QNW713" s="425"/>
      <c r="QNX713" s="425"/>
      <c r="QNY713" s="425"/>
      <c r="QNZ713" s="425"/>
      <c r="QOA713" s="425"/>
      <c r="QOB713" s="425"/>
      <c r="QOC713" s="425"/>
      <c r="QOD713" s="425"/>
      <c r="QOE713" s="425"/>
      <c r="QOF713" s="425"/>
      <c r="QOG713" s="425"/>
      <c r="QOH713" s="425"/>
      <c r="QOI713" s="425"/>
      <c r="QOJ713" s="425"/>
      <c r="QOK713" s="425"/>
      <c r="QOL713" s="425"/>
      <c r="QOM713" s="425"/>
      <c r="QON713" s="425"/>
      <c r="QOO713" s="425"/>
      <c r="QOP713" s="425"/>
      <c r="QOQ713" s="425"/>
      <c r="QOR713" s="425"/>
      <c r="QOS713" s="425"/>
      <c r="QOT713" s="425"/>
      <c r="QOU713" s="425"/>
      <c r="QOV713" s="425"/>
      <c r="QOW713" s="425"/>
      <c r="QOX713" s="425"/>
      <c r="QOY713" s="425"/>
      <c r="QOZ713" s="425"/>
      <c r="QPA713" s="425"/>
      <c r="QPB713" s="425"/>
      <c r="QPC713" s="425"/>
      <c r="QPD713" s="425"/>
      <c r="QPE713" s="425"/>
      <c r="QPF713" s="425"/>
      <c r="QPG713" s="425"/>
      <c r="QPH713" s="425"/>
      <c r="QPI713" s="425"/>
      <c r="QPJ713" s="425"/>
      <c r="QPK713" s="425"/>
      <c r="QPL713" s="425"/>
      <c r="QPM713" s="425"/>
      <c r="QPN713" s="425"/>
      <c r="QPO713" s="425"/>
      <c r="QPP713" s="425"/>
      <c r="QPQ713" s="425"/>
      <c r="QPR713" s="425"/>
      <c r="QPS713" s="425"/>
      <c r="QPT713" s="425"/>
      <c r="QPU713" s="425"/>
      <c r="QPV713" s="425"/>
      <c r="QPW713" s="425"/>
      <c r="QPX713" s="425"/>
      <c r="QPY713" s="425"/>
      <c r="QPZ713" s="425"/>
      <c r="QQA713" s="425"/>
      <c r="QQB713" s="425"/>
      <c r="QQC713" s="425"/>
      <c r="QQD713" s="425"/>
      <c r="QQE713" s="425"/>
      <c r="QQF713" s="425"/>
      <c r="QQG713" s="425"/>
      <c r="QQH713" s="425"/>
      <c r="QQI713" s="425"/>
      <c r="QQJ713" s="425"/>
      <c r="QQK713" s="425"/>
      <c r="QQL713" s="425"/>
      <c r="QQM713" s="425"/>
      <c r="QQN713" s="425"/>
      <c r="QQO713" s="425"/>
      <c r="QQP713" s="425"/>
      <c r="QQQ713" s="425"/>
      <c r="QQR713" s="425"/>
      <c r="QQS713" s="425"/>
      <c r="QQT713" s="425"/>
      <c r="QQU713" s="425"/>
      <c r="QQV713" s="425"/>
      <c r="QQW713" s="425"/>
      <c r="QQX713" s="425"/>
      <c r="QQY713" s="425"/>
      <c r="QQZ713" s="425"/>
      <c r="QRA713" s="425"/>
      <c r="QRB713" s="425"/>
      <c r="QRC713" s="425"/>
      <c r="QRD713" s="425"/>
      <c r="QRE713" s="425"/>
      <c r="QRF713" s="425"/>
      <c r="QRG713" s="425"/>
      <c r="QRH713" s="425"/>
      <c r="QRI713" s="425"/>
      <c r="QRJ713" s="425"/>
      <c r="QRK713" s="425"/>
      <c r="QRL713" s="425"/>
      <c r="QRM713" s="425"/>
      <c r="QRN713" s="425"/>
      <c r="QRO713" s="425"/>
      <c r="QRP713" s="425"/>
      <c r="QRQ713" s="425"/>
      <c r="QRR713" s="425"/>
      <c r="QRS713" s="425"/>
      <c r="QRT713" s="425"/>
      <c r="QRU713" s="425"/>
      <c r="QRV713" s="425"/>
      <c r="QRW713" s="425"/>
      <c r="QRX713" s="425"/>
      <c r="QRY713" s="425"/>
      <c r="QRZ713" s="425"/>
      <c r="QSA713" s="425"/>
      <c r="QSB713" s="425"/>
      <c r="QSC713" s="425"/>
      <c r="QSD713" s="425"/>
      <c r="QSE713" s="425"/>
      <c r="QSF713" s="425"/>
      <c r="QSG713" s="425"/>
      <c r="QSH713" s="425"/>
      <c r="QSI713" s="425"/>
      <c r="QSJ713" s="425"/>
      <c r="QSK713" s="425"/>
      <c r="QSL713" s="425"/>
      <c r="QSM713" s="425"/>
      <c r="QSN713" s="425"/>
      <c r="QSO713" s="425"/>
      <c r="QSP713" s="425"/>
      <c r="QSQ713" s="425"/>
      <c r="QSR713" s="425"/>
      <c r="QSS713" s="425"/>
      <c r="QST713" s="425"/>
      <c r="QSU713" s="425"/>
      <c r="QSV713" s="425"/>
      <c r="QSW713" s="425"/>
      <c r="QSX713" s="425"/>
      <c r="QSY713" s="425"/>
      <c r="QSZ713" s="425"/>
      <c r="QTA713" s="425"/>
      <c r="QTB713" s="425"/>
      <c r="QTC713" s="425"/>
      <c r="QTD713" s="425"/>
      <c r="QTE713" s="425"/>
      <c r="QTF713" s="425"/>
      <c r="QTG713" s="425"/>
      <c r="QTH713" s="425"/>
      <c r="QTI713" s="425"/>
      <c r="QTJ713" s="425"/>
      <c r="QTK713" s="425"/>
      <c r="QTL713" s="425"/>
      <c r="QTM713" s="425"/>
      <c r="QTN713" s="425"/>
      <c r="QTO713" s="425"/>
      <c r="QTP713" s="425"/>
      <c r="QTQ713" s="425"/>
      <c r="QTR713" s="425"/>
      <c r="QTS713" s="425"/>
      <c r="QTT713" s="425"/>
      <c r="QTU713" s="425"/>
      <c r="QTV713" s="425"/>
      <c r="QTW713" s="425"/>
      <c r="QTX713" s="425"/>
      <c r="QTY713" s="425"/>
      <c r="QTZ713" s="425"/>
      <c r="QUA713" s="425"/>
      <c r="QUB713" s="425"/>
      <c r="QUC713" s="425"/>
      <c r="QUD713" s="425"/>
      <c r="QUE713" s="425"/>
      <c r="QUF713" s="425"/>
      <c r="QUG713" s="425"/>
      <c r="QUH713" s="425"/>
      <c r="QUI713" s="425"/>
      <c r="QUJ713" s="425"/>
      <c r="QUK713" s="425"/>
      <c r="QUL713" s="425"/>
      <c r="QUM713" s="425"/>
      <c r="QUN713" s="425"/>
      <c r="QUO713" s="425"/>
      <c r="QUP713" s="425"/>
      <c r="QUQ713" s="425"/>
      <c r="QUR713" s="425"/>
      <c r="QUS713" s="425"/>
      <c r="QUT713" s="425"/>
      <c r="QUU713" s="425"/>
      <c r="QUV713" s="425"/>
      <c r="QUW713" s="425"/>
      <c r="QUX713" s="425"/>
      <c r="QUY713" s="425"/>
      <c r="QUZ713" s="425"/>
      <c r="QVA713" s="425"/>
      <c r="QVB713" s="425"/>
      <c r="QVC713" s="425"/>
      <c r="QVD713" s="425"/>
      <c r="QVE713" s="425"/>
      <c r="QVF713" s="425"/>
      <c r="QVG713" s="425"/>
      <c r="QVH713" s="425"/>
      <c r="QVI713" s="425"/>
      <c r="QVJ713" s="425"/>
      <c r="QVK713" s="425"/>
      <c r="QVL713" s="425"/>
      <c r="QVM713" s="425"/>
      <c r="QVN713" s="425"/>
      <c r="QVO713" s="425"/>
      <c r="QVP713" s="425"/>
      <c r="QVQ713" s="425"/>
      <c r="QVR713" s="425"/>
      <c r="QVS713" s="425"/>
      <c r="QVT713" s="425"/>
      <c r="QVU713" s="425"/>
      <c r="QVV713" s="425"/>
      <c r="QVW713" s="425"/>
      <c r="QVX713" s="425"/>
      <c r="QVY713" s="425"/>
      <c r="QVZ713" s="425"/>
      <c r="QWA713" s="425"/>
      <c r="QWB713" s="425"/>
      <c r="QWC713" s="425"/>
      <c r="QWD713" s="425"/>
      <c r="QWE713" s="425"/>
      <c r="QWF713" s="425"/>
      <c r="QWG713" s="425"/>
      <c r="QWH713" s="425"/>
      <c r="QWI713" s="425"/>
      <c r="QWJ713" s="425"/>
      <c r="QWK713" s="425"/>
      <c r="QWL713" s="425"/>
      <c r="QWM713" s="425"/>
      <c r="QWN713" s="425"/>
      <c r="QWO713" s="425"/>
      <c r="QWP713" s="425"/>
      <c r="QWQ713" s="425"/>
      <c r="QWR713" s="425"/>
      <c r="QWS713" s="425"/>
      <c r="QWT713" s="425"/>
      <c r="QWU713" s="425"/>
      <c r="QWV713" s="425"/>
      <c r="QWW713" s="425"/>
      <c r="QWX713" s="425"/>
      <c r="QWY713" s="425"/>
      <c r="QWZ713" s="425"/>
      <c r="QXA713" s="425"/>
      <c r="QXB713" s="425"/>
      <c r="QXC713" s="425"/>
      <c r="QXD713" s="425"/>
      <c r="QXE713" s="425"/>
      <c r="QXF713" s="425"/>
      <c r="QXG713" s="425"/>
      <c r="QXH713" s="425"/>
      <c r="QXI713" s="425"/>
      <c r="QXJ713" s="425"/>
      <c r="QXK713" s="425"/>
      <c r="QXL713" s="425"/>
      <c r="QXM713" s="425"/>
      <c r="QXN713" s="425"/>
      <c r="QXO713" s="425"/>
      <c r="QXP713" s="425"/>
      <c r="QXQ713" s="425"/>
      <c r="QXR713" s="425"/>
      <c r="QXS713" s="425"/>
      <c r="QXT713" s="425"/>
      <c r="QXU713" s="425"/>
      <c r="QXV713" s="425"/>
      <c r="QXW713" s="425"/>
      <c r="QXX713" s="425"/>
      <c r="QXY713" s="425"/>
      <c r="QXZ713" s="425"/>
      <c r="QYA713" s="425"/>
      <c r="QYB713" s="425"/>
      <c r="QYC713" s="425"/>
      <c r="QYD713" s="425"/>
      <c r="QYE713" s="425"/>
      <c r="QYF713" s="425"/>
      <c r="QYG713" s="425"/>
      <c r="QYH713" s="425"/>
      <c r="QYI713" s="425"/>
      <c r="QYJ713" s="425"/>
      <c r="QYK713" s="425"/>
      <c r="QYL713" s="425"/>
      <c r="QYM713" s="425"/>
      <c r="QYN713" s="425"/>
      <c r="QYO713" s="425"/>
      <c r="QYP713" s="425"/>
      <c r="QYQ713" s="425"/>
      <c r="QYR713" s="425"/>
      <c r="QYS713" s="425"/>
      <c r="QYT713" s="425"/>
      <c r="QYU713" s="425"/>
      <c r="QYV713" s="425"/>
      <c r="QYW713" s="425"/>
      <c r="QYX713" s="425"/>
      <c r="QYY713" s="425"/>
      <c r="QYZ713" s="425"/>
      <c r="QZA713" s="425"/>
      <c r="QZB713" s="425"/>
      <c r="QZC713" s="425"/>
      <c r="QZD713" s="425"/>
      <c r="QZE713" s="425"/>
      <c r="QZF713" s="425"/>
      <c r="QZG713" s="425"/>
      <c r="QZH713" s="425"/>
      <c r="QZI713" s="425"/>
      <c r="QZJ713" s="425"/>
      <c r="QZK713" s="425"/>
      <c r="QZL713" s="425"/>
      <c r="QZM713" s="425"/>
      <c r="QZN713" s="425"/>
      <c r="QZO713" s="425"/>
      <c r="QZP713" s="425"/>
      <c r="QZQ713" s="425"/>
      <c r="QZR713" s="425"/>
      <c r="QZS713" s="425"/>
      <c r="QZT713" s="425"/>
      <c r="QZU713" s="425"/>
      <c r="QZV713" s="425"/>
      <c r="QZW713" s="425"/>
      <c r="QZX713" s="425"/>
      <c r="QZY713" s="425"/>
      <c r="QZZ713" s="425"/>
      <c r="RAA713" s="425"/>
      <c r="RAB713" s="425"/>
      <c r="RAC713" s="425"/>
      <c r="RAD713" s="425"/>
      <c r="RAE713" s="425"/>
      <c r="RAF713" s="425"/>
      <c r="RAG713" s="425"/>
      <c r="RAH713" s="425"/>
      <c r="RAI713" s="425"/>
      <c r="RAJ713" s="425"/>
      <c r="RAK713" s="425"/>
      <c r="RAL713" s="425"/>
      <c r="RAM713" s="425"/>
      <c r="RAN713" s="425"/>
      <c r="RAO713" s="425"/>
      <c r="RAP713" s="425"/>
      <c r="RAQ713" s="425"/>
      <c r="RAR713" s="425"/>
      <c r="RAS713" s="425"/>
      <c r="RAT713" s="425"/>
      <c r="RAU713" s="425"/>
      <c r="RAV713" s="425"/>
      <c r="RAW713" s="425"/>
      <c r="RAX713" s="425"/>
      <c r="RAY713" s="425"/>
      <c r="RAZ713" s="425"/>
      <c r="RBA713" s="425"/>
      <c r="RBB713" s="425"/>
      <c r="RBC713" s="425"/>
      <c r="RBD713" s="425"/>
      <c r="RBE713" s="425"/>
      <c r="RBF713" s="425"/>
      <c r="RBG713" s="425"/>
      <c r="RBH713" s="425"/>
      <c r="RBI713" s="425"/>
      <c r="RBJ713" s="425"/>
      <c r="RBK713" s="425"/>
      <c r="RBL713" s="425"/>
      <c r="RBM713" s="425"/>
      <c r="RBN713" s="425"/>
      <c r="RBO713" s="425"/>
      <c r="RBP713" s="425"/>
      <c r="RBQ713" s="425"/>
      <c r="RBR713" s="425"/>
      <c r="RBS713" s="425"/>
      <c r="RBT713" s="425"/>
      <c r="RBU713" s="425"/>
      <c r="RBV713" s="425"/>
      <c r="RBW713" s="425"/>
      <c r="RBX713" s="425"/>
      <c r="RBY713" s="425"/>
      <c r="RBZ713" s="425"/>
      <c r="RCA713" s="425"/>
      <c r="RCB713" s="425"/>
      <c r="RCC713" s="425"/>
      <c r="RCD713" s="425"/>
      <c r="RCE713" s="425"/>
      <c r="RCF713" s="425"/>
      <c r="RCG713" s="425"/>
      <c r="RCH713" s="425"/>
      <c r="RCI713" s="425"/>
      <c r="RCJ713" s="425"/>
      <c r="RCK713" s="425"/>
      <c r="RCL713" s="425"/>
      <c r="RCM713" s="425"/>
      <c r="RCN713" s="425"/>
      <c r="RCO713" s="425"/>
      <c r="RCP713" s="425"/>
      <c r="RCQ713" s="425"/>
      <c r="RCR713" s="425"/>
      <c r="RCS713" s="425"/>
      <c r="RCT713" s="425"/>
      <c r="RCU713" s="425"/>
      <c r="RCV713" s="425"/>
      <c r="RCW713" s="425"/>
      <c r="RCX713" s="425"/>
      <c r="RCY713" s="425"/>
      <c r="RCZ713" s="425"/>
      <c r="RDA713" s="425"/>
      <c r="RDB713" s="425"/>
      <c r="RDC713" s="425"/>
      <c r="RDD713" s="425"/>
      <c r="RDE713" s="425"/>
      <c r="RDF713" s="425"/>
      <c r="RDG713" s="425"/>
      <c r="RDH713" s="425"/>
      <c r="RDI713" s="425"/>
      <c r="RDJ713" s="425"/>
      <c r="RDK713" s="425"/>
      <c r="RDL713" s="425"/>
      <c r="RDM713" s="425"/>
      <c r="RDN713" s="425"/>
      <c r="RDO713" s="425"/>
      <c r="RDP713" s="425"/>
      <c r="RDQ713" s="425"/>
      <c r="RDR713" s="425"/>
      <c r="RDS713" s="425"/>
      <c r="RDT713" s="425"/>
      <c r="RDU713" s="425"/>
      <c r="RDV713" s="425"/>
      <c r="RDW713" s="425"/>
      <c r="RDX713" s="425"/>
      <c r="RDY713" s="425"/>
      <c r="RDZ713" s="425"/>
      <c r="REA713" s="425"/>
      <c r="REB713" s="425"/>
      <c r="REC713" s="425"/>
      <c r="RED713" s="425"/>
      <c r="REE713" s="425"/>
      <c r="REF713" s="425"/>
      <c r="REG713" s="425"/>
      <c r="REH713" s="425"/>
      <c r="REI713" s="425"/>
      <c r="REJ713" s="425"/>
      <c r="REK713" s="425"/>
      <c r="REL713" s="425"/>
      <c r="REM713" s="425"/>
      <c r="REN713" s="425"/>
      <c r="REO713" s="425"/>
      <c r="REP713" s="425"/>
      <c r="REQ713" s="425"/>
      <c r="RER713" s="425"/>
      <c r="RES713" s="425"/>
      <c r="RET713" s="425"/>
      <c r="REU713" s="425"/>
      <c r="REV713" s="425"/>
      <c r="REW713" s="425"/>
      <c r="REX713" s="425"/>
      <c r="REY713" s="425"/>
      <c r="REZ713" s="425"/>
      <c r="RFA713" s="425"/>
      <c r="RFB713" s="425"/>
      <c r="RFC713" s="425"/>
      <c r="RFD713" s="425"/>
      <c r="RFE713" s="425"/>
      <c r="RFF713" s="425"/>
      <c r="RFG713" s="425"/>
      <c r="RFH713" s="425"/>
      <c r="RFI713" s="425"/>
      <c r="RFJ713" s="425"/>
      <c r="RFK713" s="425"/>
      <c r="RFL713" s="425"/>
      <c r="RFM713" s="425"/>
      <c r="RFN713" s="425"/>
      <c r="RFO713" s="425"/>
      <c r="RFP713" s="425"/>
      <c r="RFQ713" s="425"/>
      <c r="RFR713" s="425"/>
      <c r="RFS713" s="425"/>
      <c r="RFT713" s="425"/>
      <c r="RFU713" s="425"/>
      <c r="RFV713" s="425"/>
      <c r="RFW713" s="425"/>
      <c r="RFX713" s="425"/>
      <c r="RFY713" s="425"/>
      <c r="RFZ713" s="425"/>
      <c r="RGA713" s="425"/>
      <c r="RGB713" s="425"/>
      <c r="RGC713" s="425"/>
      <c r="RGD713" s="425"/>
      <c r="RGE713" s="425"/>
      <c r="RGF713" s="425"/>
      <c r="RGG713" s="425"/>
      <c r="RGH713" s="425"/>
      <c r="RGI713" s="425"/>
      <c r="RGJ713" s="425"/>
      <c r="RGK713" s="425"/>
      <c r="RGL713" s="425"/>
      <c r="RGM713" s="425"/>
      <c r="RGN713" s="425"/>
      <c r="RGO713" s="425"/>
      <c r="RGP713" s="425"/>
      <c r="RGQ713" s="425"/>
      <c r="RGR713" s="425"/>
      <c r="RGS713" s="425"/>
      <c r="RGT713" s="425"/>
      <c r="RGU713" s="425"/>
      <c r="RGV713" s="425"/>
      <c r="RGW713" s="425"/>
      <c r="RGX713" s="425"/>
      <c r="RGY713" s="425"/>
      <c r="RGZ713" s="425"/>
      <c r="RHA713" s="425"/>
      <c r="RHB713" s="425"/>
      <c r="RHC713" s="425"/>
      <c r="RHD713" s="425"/>
      <c r="RHE713" s="425"/>
      <c r="RHF713" s="425"/>
      <c r="RHG713" s="425"/>
      <c r="RHH713" s="425"/>
      <c r="RHI713" s="425"/>
      <c r="RHJ713" s="425"/>
      <c r="RHK713" s="425"/>
      <c r="RHL713" s="425"/>
      <c r="RHM713" s="425"/>
      <c r="RHN713" s="425"/>
      <c r="RHO713" s="425"/>
      <c r="RHP713" s="425"/>
      <c r="RHQ713" s="425"/>
      <c r="RHR713" s="425"/>
      <c r="RHS713" s="425"/>
      <c r="RHT713" s="425"/>
      <c r="RHU713" s="425"/>
      <c r="RHV713" s="425"/>
      <c r="RHW713" s="425"/>
      <c r="RHX713" s="425"/>
      <c r="RHY713" s="425"/>
      <c r="RHZ713" s="425"/>
      <c r="RIA713" s="425"/>
      <c r="RIB713" s="425"/>
      <c r="RIC713" s="425"/>
      <c r="RID713" s="425"/>
      <c r="RIE713" s="425"/>
      <c r="RIF713" s="425"/>
      <c r="RIG713" s="425"/>
      <c r="RIH713" s="425"/>
      <c r="RII713" s="425"/>
      <c r="RIJ713" s="425"/>
      <c r="RIK713" s="425"/>
      <c r="RIL713" s="425"/>
      <c r="RIM713" s="425"/>
      <c r="RIN713" s="425"/>
      <c r="RIO713" s="425"/>
      <c r="RIP713" s="425"/>
      <c r="RIQ713" s="425"/>
      <c r="RIR713" s="425"/>
      <c r="RIS713" s="425"/>
      <c r="RIT713" s="425"/>
      <c r="RIU713" s="425"/>
      <c r="RIV713" s="425"/>
      <c r="RIW713" s="425"/>
      <c r="RIX713" s="425"/>
      <c r="RIY713" s="425"/>
      <c r="RIZ713" s="425"/>
      <c r="RJA713" s="425"/>
      <c r="RJB713" s="425"/>
      <c r="RJC713" s="425"/>
      <c r="RJD713" s="425"/>
      <c r="RJE713" s="425"/>
      <c r="RJF713" s="425"/>
      <c r="RJG713" s="425"/>
      <c r="RJH713" s="425"/>
      <c r="RJI713" s="425"/>
      <c r="RJJ713" s="425"/>
      <c r="RJK713" s="425"/>
      <c r="RJL713" s="425"/>
      <c r="RJM713" s="425"/>
      <c r="RJN713" s="425"/>
      <c r="RJO713" s="425"/>
      <c r="RJP713" s="425"/>
      <c r="RJQ713" s="425"/>
      <c r="RJR713" s="425"/>
      <c r="RJS713" s="425"/>
      <c r="RJT713" s="425"/>
      <c r="RJU713" s="425"/>
      <c r="RJV713" s="425"/>
      <c r="RJW713" s="425"/>
      <c r="RJX713" s="425"/>
      <c r="RJY713" s="425"/>
      <c r="RJZ713" s="425"/>
      <c r="RKA713" s="425"/>
      <c r="RKB713" s="425"/>
      <c r="RKC713" s="425"/>
      <c r="RKD713" s="425"/>
      <c r="RKE713" s="425"/>
      <c r="RKF713" s="425"/>
      <c r="RKG713" s="425"/>
      <c r="RKH713" s="425"/>
      <c r="RKI713" s="425"/>
      <c r="RKJ713" s="425"/>
      <c r="RKK713" s="425"/>
      <c r="RKL713" s="425"/>
      <c r="RKM713" s="425"/>
      <c r="RKN713" s="425"/>
      <c r="RKO713" s="425"/>
      <c r="RKP713" s="425"/>
      <c r="RKQ713" s="425"/>
      <c r="RKR713" s="425"/>
      <c r="RKS713" s="425"/>
      <c r="RKT713" s="425"/>
      <c r="RKU713" s="425"/>
      <c r="RKV713" s="425"/>
      <c r="RKW713" s="425"/>
      <c r="RKX713" s="425"/>
      <c r="RKY713" s="425"/>
      <c r="RKZ713" s="425"/>
      <c r="RLA713" s="425"/>
      <c r="RLB713" s="425"/>
      <c r="RLC713" s="425"/>
      <c r="RLD713" s="425"/>
      <c r="RLE713" s="425"/>
      <c r="RLF713" s="425"/>
      <c r="RLG713" s="425"/>
      <c r="RLH713" s="425"/>
      <c r="RLI713" s="425"/>
      <c r="RLJ713" s="425"/>
      <c r="RLK713" s="425"/>
      <c r="RLL713" s="425"/>
      <c r="RLM713" s="425"/>
      <c r="RLN713" s="425"/>
      <c r="RLO713" s="425"/>
      <c r="RLP713" s="425"/>
      <c r="RLQ713" s="425"/>
      <c r="RLR713" s="425"/>
      <c r="RLS713" s="425"/>
      <c r="RLT713" s="425"/>
      <c r="RLU713" s="425"/>
      <c r="RLV713" s="425"/>
      <c r="RLW713" s="425"/>
      <c r="RLX713" s="425"/>
      <c r="RLY713" s="425"/>
      <c r="RLZ713" s="425"/>
      <c r="RMA713" s="425"/>
      <c r="RMB713" s="425"/>
      <c r="RMC713" s="425"/>
      <c r="RMD713" s="425"/>
      <c r="RME713" s="425"/>
      <c r="RMF713" s="425"/>
      <c r="RMG713" s="425"/>
      <c r="RMH713" s="425"/>
      <c r="RMI713" s="425"/>
      <c r="RMJ713" s="425"/>
      <c r="RMK713" s="425"/>
      <c r="RML713" s="425"/>
      <c r="RMM713" s="425"/>
      <c r="RMN713" s="425"/>
      <c r="RMO713" s="425"/>
      <c r="RMP713" s="425"/>
      <c r="RMQ713" s="425"/>
      <c r="RMR713" s="425"/>
      <c r="RMS713" s="425"/>
      <c r="RMT713" s="425"/>
      <c r="RMU713" s="425"/>
      <c r="RMV713" s="425"/>
      <c r="RMW713" s="425"/>
      <c r="RMX713" s="425"/>
      <c r="RMY713" s="425"/>
      <c r="RMZ713" s="425"/>
      <c r="RNA713" s="425"/>
      <c r="RNB713" s="425"/>
      <c r="RNC713" s="425"/>
      <c r="RND713" s="425"/>
      <c r="RNE713" s="425"/>
      <c r="RNF713" s="425"/>
      <c r="RNG713" s="425"/>
      <c r="RNH713" s="425"/>
      <c r="RNI713" s="425"/>
      <c r="RNJ713" s="425"/>
      <c r="RNK713" s="425"/>
      <c r="RNL713" s="425"/>
      <c r="RNM713" s="425"/>
      <c r="RNN713" s="425"/>
      <c r="RNO713" s="425"/>
      <c r="RNP713" s="425"/>
      <c r="RNQ713" s="425"/>
      <c r="RNR713" s="425"/>
      <c r="RNS713" s="425"/>
      <c r="RNT713" s="425"/>
      <c r="RNU713" s="425"/>
      <c r="RNV713" s="425"/>
      <c r="RNW713" s="425"/>
      <c r="RNX713" s="425"/>
      <c r="RNY713" s="425"/>
      <c r="RNZ713" s="425"/>
      <c r="ROA713" s="425"/>
      <c r="ROB713" s="425"/>
      <c r="ROC713" s="425"/>
      <c r="ROD713" s="425"/>
      <c r="ROE713" s="425"/>
      <c r="ROF713" s="425"/>
      <c r="ROG713" s="425"/>
      <c r="ROH713" s="425"/>
      <c r="ROI713" s="425"/>
      <c r="ROJ713" s="425"/>
      <c r="ROK713" s="425"/>
      <c r="ROL713" s="425"/>
      <c r="ROM713" s="425"/>
      <c r="RON713" s="425"/>
      <c r="ROO713" s="425"/>
      <c r="ROP713" s="425"/>
      <c r="ROQ713" s="425"/>
      <c r="ROR713" s="425"/>
      <c r="ROS713" s="425"/>
      <c r="ROT713" s="425"/>
      <c r="ROU713" s="425"/>
      <c r="ROV713" s="425"/>
      <c r="ROW713" s="425"/>
      <c r="ROX713" s="425"/>
      <c r="ROY713" s="425"/>
      <c r="ROZ713" s="425"/>
      <c r="RPA713" s="425"/>
      <c r="RPB713" s="425"/>
      <c r="RPC713" s="425"/>
      <c r="RPD713" s="425"/>
      <c r="RPE713" s="425"/>
      <c r="RPF713" s="425"/>
      <c r="RPG713" s="425"/>
      <c r="RPH713" s="425"/>
      <c r="RPI713" s="425"/>
      <c r="RPJ713" s="425"/>
      <c r="RPK713" s="425"/>
      <c r="RPL713" s="425"/>
      <c r="RPM713" s="425"/>
      <c r="RPN713" s="425"/>
      <c r="RPO713" s="425"/>
      <c r="RPP713" s="425"/>
      <c r="RPQ713" s="425"/>
      <c r="RPR713" s="425"/>
      <c r="RPS713" s="425"/>
      <c r="RPT713" s="425"/>
      <c r="RPU713" s="425"/>
      <c r="RPV713" s="425"/>
      <c r="RPW713" s="425"/>
      <c r="RPX713" s="425"/>
      <c r="RPY713" s="425"/>
      <c r="RPZ713" s="425"/>
      <c r="RQA713" s="425"/>
      <c r="RQB713" s="425"/>
      <c r="RQC713" s="425"/>
      <c r="RQD713" s="425"/>
      <c r="RQE713" s="425"/>
      <c r="RQF713" s="425"/>
      <c r="RQG713" s="425"/>
      <c r="RQH713" s="425"/>
      <c r="RQI713" s="425"/>
      <c r="RQJ713" s="425"/>
      <c r="RQK713" s="425"/>
      <c r="RQL713" s="425"/>
      <c r="RQM713" s="425"/>
      <c r="RQN713" s="425"/>
      <c r="RQO713" s="425"/>
      <c r="RQP713" s="425"/>
      <c r="RQQ713" s="425"/>
      <c r="RQR713" s="425"/>
      <c r="RQS713" s="425"/>
      <c r="RQT713" s="425"/>
      <c r="RQU713" s="425"/>
      <c r="RQV713" s="425"/>
      <c r="RQW713" s="425"/>
      <c r="RQX713" s="425"/>
      <c r="RQY713" s="425"/>
      <c r="RQZ713" s="425"/>
      <c r="RRA713" s="425"/>
      <c r="RRB713" s="425"/>
      <c r="RRC713" s="425"/>
      <c r="RRD713" s="425"/>
      <c r="RRE713" s="425"/>
      <c r="RRF713" s="425"/>
      <c r="RRG713" s="425"/>
      <c r="RRH713" s="425"/>
      <c r="RRI713" s="425"/>
      <c r="RRJ713" s="425"/>
      <c r="RRK713" s="425"/>
      <c r="RRL713" s="425"/>
      <c r="RRM713" s="425"/>
      <c r="RRN713" s="425"/>
      <c r="RRO713" s="425"/>
      <c r="RRP713" s="425"/>
      <c r="RRQ713" s="425"/>
      <c r="RRR713" s="425"/>
      <c r="RRS713" s="425"/>
      <c r="RRT713" s="425"/>
      <c r="RRU713" s="425"/>
      <c r="RRV713" s="425"/>
      <c r="RRW713" s="425"/>
      <c r="RRX713" s="425"/>
      <c r="RRY713" s="425"/>
      <c r="RRZ713" s="425"/>
      <c r="RSA713" s="425"/>
      <c r="RSB713" s="425"/>
      <c r="RSC713" s="425"/>
      <c r="RSD713" s="425"/>
      <c r="RSE713" s="425"/>
      <c r="RSF713" s="425"/>
      <c r="RSG713" s="425"/>
      <c r="RSH713" s="425"/>
      <c r="RSI713" s="425"/>
      <c r="RSJ713" s="425"/>
      <c r="RSK713" s="425"/>
      <c r="RSL713" s="425"/>
      <c r="RSM713" s="425"/>
      <c r="RSN713" s="425"/>
      <c r="RSO713" s="425"/>
      <c r="RSP713" s="425"/>
      <c r="RSQ713" s="425"/>
      <c r="RSR713" s="425"/>
      <c r="RSS713" s="425"/>
      <c r="RST713" s="425"/>
      <c r="RSU713" s="425"/>
      <c r="RSV713" s="425"/>
      <c r="RSW713" s="425"/>
      <c r="RSX713" s="425"/>
      <c r="RSY713" s="425"/>
      <c r="RSZ713" s="425"/>
      <c r="RTA713" s="425"/>
      <c r="RTB713" s="425"/>
      <c r="RTC713" s="425"/>
      <c r="RTD713" s="425"/>
      <c r="RTE713" s="425"/>
      <c r="RTF713" s="425"/>
      <c r="RTG713" s="425"/>
      <c r="RTH713" s="425"/>
      <c r="RTI713" s="425"/>
      <c r="RTJ713" s="425"/>
      <c r="RTK713" s="425"/>
      <c r="RTL713" s="425"/>
      <c r="RTM713" s="425"/>
      <c r="RTN713" s="425"/>
      <c r="RTO713" s="425"/>
      <c r="RTP713" s="425"/>
      <c r="RTQ713" s="425"/>
      <c r="RTR713" s="425"/>
      <c r="RTS713" s="425"/>
      <c r="RTT713" s="425"/>
      <c r="RTU713" s="425"/>
      <c r="RTV713" s="425"/>
      <c r="RTW713" s="425"/>
      <c r="RTX713" s="425"/>
      <c r="RTY713" s="425"/>
      <c r="RTZ713" s="425"/>
      <c r="RUA713" s="425"/>
      <c r="RUB713" s="425"/>
      <c r="RUC713" s="425"/>
      <c r="RUD713" s="425"/>
      <c r="RUE713" s="425"/>
      <c r="RUF713" s="425"/>
      <c r="RUG713" s="425"/>
      <c r="RUH713" s="425"/>
      <c r="RUI713" s="425"/>
      <c r="RUJ713" s="425"/>
      <c r="RUK713" s="425"/>
      <c r="RUL713" s="425"/>
      <c r="RUM713" s="425"/>
      <c r="RUN713" s="425"/>
      <c r="RUO713" s="425"/>
      <c r="RUP713" s="425"/>
      <c r="RUQ713" s="425"/>
      <c r="RUR713" s="425"/>
      <c r="RUS713" s="425"/>
      <c r="RUT713" s="425"/>
      <c r="RUU713" s="425"/>
      <c r="RUV713" s="425"/>
      <c r="RUW713" s="425"/>
      <c r="RUX713" s="425"/>
      <c r="RUY713" s="425"/>
      <c r="RUZ713" s="425"/>
      <c r="RVA713" s="425"/>
      <c r="RVB713" s="425"/>
      <c r="RVC713" s="425"/>
      <c r="RVD713" s="425"/>
      <c r="RVE713" s="425"/>
      <c r="RVF713" s="425"/>
      <c r="RVG713" s="425"/>
      <c r="RVH713" s="425"/>
      <c r="RVI713" s="425"/>
      <c r="RVJ713" s="425"/>
      <c r="RVK713" s="425"/>
      <c r="RVL713" s="425"/>
      <c r="RVM713" s="425"/>
      <c r="RVN713" s="425"/>
      <c r="RVO713" s="425"/>
      <c r="RVP713" s="425"/>
      <c r="RVQ713" s="425"/>
      <c r="RVR713" s="425"/>
      <c r="RVS713" s="425"/>
      <c r="RVT713" s="425"/>
      <c r="RVU713" s="425"/>
      <c r="RVV713" s="425"/>
      <c r="RVW713" s="425"/>
      <c r="RVX713" s="425"/>
      <c r="RVY713" s="425"/>
      <c r="RVZ713" s="425"/>
      <c r="RWA713" s="425"/>
      <c r="RWB713" s="425"/>
      <c r="RWC713" s="425"/>
      <c r="RWD713" s="425"/>
      <c r="RWE713" s="425"/>
      <c r="RWF713" s="425"/>
      <c r="RWG713" s="425"/>
      <c r="RWH713" s="425"/>
      <c r="RWI713" s="425"/>
      <c r="RWJ713" s="425"/>
      <c r="RWK713" s="425"/>
      <c r="RWL713" s="425"/>
      <c r="RWM713" s="425"/>
      <c r="RWN713" s="425"/>
      <c r="RWO713" s="425"/>
      <c r="RWP713" s="425"/>
      <c r="RWQ713" s="425"/>
      <c r="RWR713" s="425"/>
      <c r="RWS713" s="425"/>
      <c r="RWT713" s="425"/>
      <c r="RWU713" s="425"/>
      <c r="RWV713" s="425"/>
      <c r="RWW713" s="425"/>
      <c r="RWX713" s="425"/>
      <c r="RWY713" s="425"/>
      <c r="RWZ713" s="425"/>
      <c r="RXA713" s="425"/>
      <c r="RXB713" s="425"/>
      <c r="RXC713" s="425"/>
      <c r="RXD713" s="425"/>
      <c r="RXE713" s="425"/>
      <c r="RXF713" s="425"/>
      <c r="RXG713" s="425"/>
      <c r="RXH713" s="425"/>
      <c r="RXI713" s="425"/>
      <c r="RXJ713" s="425"/>
      <c r="RXK713" s="425"/>
      <c r="RXL713" s="425"/>
      <c r="RXM713" s="425"/>
      <c r="RXN713" s="425"/>
      <c r="RXO713" s="425"/>
      <c r="RXP713" s="425"/>
      <c r="RXQ713" s="425"/>
      <c r="RXR713" s="425"/>
      <c r="RXS713" s="425"/>
      <c r="RXT713" s="425"/>
      <c r="RXU713" s="425"/>
      <c r="RXV713" s="425"/>
      <c r="RXW713" s="425"/>
      <c r="RXX713" s="425"/>
      <c r="RXY713" s="425"/>
      <c r="RXZ713" s="425"/>
      <c r="RYA713" s="425"/>
      <c r="RYB713" s="425"/>
      <c r="RYC713" s="425"/>
      <c r="RYD713" s="425"/>
      <c r="RYE713" s="425"/>
      <c r="RYF713" s="425"/>
      <c r="RYG713" s="425"/>
      <c r="RYH713" s="425"/>
      <c r="RYI713" s="425"/>
      <c r="RYJ713" s="425"/>
      <c r="RYK713" s="425"/>
      <c r="RYL713" s="425"/>
      <c r="RYM713" s="425"/>
      <c r="RYN713" s="425"/>
      <c r="RYO713" s="425"/>
      <c r="RYP713" s="425"/>
      <c r="RYQ713" s="425"/>
      <c r="RYR713" s="425"/>
      <c r="RYS713" s="425"/>
      <c r="RYT713" s="425"/>
      <c r="RYU713" s="425"/>
      <c r="RYV713" s="425"/>
      <c r="RYW713" s="425"/>
      <c r="RYX713" s="425"/>
      <c r="RYY713" s="425"/>
      <c r="RYZ713" s="425"/>
      <c r="RZA713" s="425"/>
      <c r="RZB713" s="425"/>
      <c r="RZC713" s="425"/>
      <c r="RZD713" s="425"/>
      <c r="RZE713" s="425"/>
      <c r="RZF713" s="425"/>
      <c r="RZG713" s="425"/>
      <c r="RZH713" s="425"/>
      <c r="RZI713" s="425"/>
      <c r="RZJ713" s="425"/>
      <c r="RZK713" s="425"/>
      <c r="RZL713" s="425"/>
      <c r="RZM713" s="425"/>
      <c r="RZN713" s="425"/>
      <c r="RZO713" s="425"/>
      <c r="RZP713" s="425"/>
      <c r="RZQ713" s="425"/>
      <c r="RZR713" s="425"/>
      <c r="RZS713" s="425"/>
      <c r="RZT713" s="425"/>
      <c r="RZU713" s="425"/>
      <c r="RZV713" s="425"/>
      <c r="RZW713" s="425"/>
      <c r="RZX713" s="425"/>
      <c r="RZY713" s="425"/>
      <c r="RZZ713" s="425"/>
      <c r="SAA713" s="425"/>
      <c r="SAB713" s="425"/>
      <c r="SAC713" s="425"/>
      <c r="SAD713" s="425"/>
      <c r="SAE713" s="425"/>
      <c r="SAF713" s="425"/>
      <c r="SAG713" s="425"/>
      <c r="SAH713" s="425"/>
      <c r="SAI713" s="425"/>
      <c r="SAJ713" s="425"/>
      <c r="SAK713" s="425"/>
      <c r="SAL713" s="425"/>
      <c r="SAM713" s="425"/>
      <c r="SAN713" s="425"/>
      <c r="SAO713" s="425"/>
      <c r="SAP713" s="425"/>
      <c r="SAQ713" s="425"/>
      <c r="SAR713" s="425"/>
      <c r="SAS713" s="425"/>
      <c r="SAT713" s="425"/>
      <c r="SAU713" s="425"/>
      <c r="SAV713" s="425"/>
      <c r="SAW713" s="425"/>
      <c r="SAX713" s="425"/>
      <c r="SAY713" s="425"/>
      <c r="SAZ713" s="425"/>
      <c r="SBA713" s="425"/>
      <c r="SBB713" s="425"/>
      <c r="SBC713" s="425"/>
      <c r="SBD713" s="425"/>
      <c r="SBE713" s="425"/>
      <c r="SBF713" s="425"/>
      <c r="SBG713" s="425"/>
      <c r="SBH713" s="425"/>
      <c r="SBI713" s="425"/>
      <c r="SBJ713" s="425"/>
      <c r="SBK713" s="425"/>
      <c r="SBL713" s="425"/>
      <c r="SBM713" s="425"/>
      <c r="SBN713" s="425"/>
      <c r="SBO713" s="425"/>
      <c r="SBP713" s="425"/>
      <c r="SBQ713" s="425"/>
      <c r="SBR713" s="425"/>
      <c r="SBS713" s="425"/>
      <c r="SBT713" s="425"/>
      <c r="SBU713" s="425"/>
      <c r="SBV713" s="425"/>
      <c r="SBW713" s="425"/>
      <c r="SBX713" s="425"/>
      <c r="SBY713" s="425"/>
      <c r="SBZ713" s="425"/>
      <c r="SCA713" s="425"/>
      <c r="SCB713" s="425"/>
      <c r="SCC713" s="425"/>
      <c r="SCD713" s="425"/>
      <c r="SCE713" s="425"/>
      <c r="SCF713" s="425"/>
      <c r="SCG713" s="425"/>
      <c r="SCH713" s="425"/>
      <c r="SCI713" s="425"/>
      <c r="SCJ713" s="425"/>
      <c r="SCK713" s="425"/>
      <c r="SCL713" s="425"/>
      <c r="SCM713" s="425"/>
      <c r="SCN713" s="425"/>
      <c r="SCO713" s="425"/>
      <c r="SCP713" s="425"/>
      <c r="SCQ713" s="425"/>
      <c r="SCR713" s="425"/>
      <c r="SCS713" s="425"/>
      <c r="SCT713" s="425"/>
      <c r="SCU713" s="425"/>
      <c r="SCV713" s="425"/>
      <c r="SCW713" s="425"/>
      <c r="SCX713" s="425"/>
      <c r="SCY713" s="425"/>
      <c r="SCZ713" s="425"/>
      <c r="SDA713" s="425"/>
      <c r="SDB713" s="425"/>
      <c r="SDC713" s="425"/>
      <c r="SDD713" s="425"/>
      <c r="SDE713" s="425"/>
      <c r="SDF713" s="425"/>
      <c r="SDG713" s="425"/>
      <c r="SDH713" s="425"/>
      <c r="SDI713" s="425"/>
      <c r="SDJ713" s="425"/>
      <c r="SDK713" s="425"/>
      <c r="SDL713" s="425"/>
      <c r="SDM713" s="425"/>
      <c r="SDN713" s="425"/>
      <c r="SDO713" s="425"/>
      <c r="SDP713" s="425"/>
      <c r="SDQ713" s="425"/>
      <c r="SDR713" s="425"/>
      <c r="SDS713" s="425"/>
      <c r="SDT713" s="425"/>
      <c r="SDU713" s="425"/>
      <c r="SDV713" s="425"/>
      <c r="SDW713" s="425"/>
      <c r="SDX713" s="425"/>
      <c r="SDY713" s="425"/>
      <c r="SDZ713" s="425"/>
      <c r="SEA713" s="425"/>
      <c r="SEB713" s="425"/>
      <c r="SEC713" s="425"/>
      <c r="SED713" s="425"/>
      <c r="SEE713" s="425"/>
      <c r="SEF713" s="425"/>
      <c r="SEG713" s="425"/>
      <c r="SEH713" s="425"/>
      <c r="SEI713" s="425"/>
      <c r="SEJ713" s="425"/>
      <c r="SEK713" s="425"/>
      <c r="SEL713" s="425"/>
      <c r="SEM713" s="425"/>
      <c r="SEN713" s="425"/>
      <c r="SEO713" s="425"/>
      <c r="SEP713" s="425"/>
      <c r="SEQ713" s="425"/>
      <c r="SER713" s="425"/>
      <c r="SES713" s="425"/>
      <c r="SET713" s="425"/>
      <c r="SEU713" s="425"/>
      <c r="SEV713" s="425"/>
      <c r="SEW713" s="425"/>
      <c r="SEX713" s="425"/>
      <c r="SEY713" s="425"/>
      <c r="SEZ713" s="425"/>
      <c r="SFA713" s="425"/>
      <c r="SFB713" s="425"/>
      <c r="SFC713" s="425"/>
      <c r="SFD713" s="425"/>
      <c r="SFE713" s="425"/>
      <c r="SFF713" s="425"/>
      <c r="SFG713" s="425"/>
      <c r="SFH713" s="425"/>
      <c r="SFI713" s="425"/>
      <c r="SFJ713" s="425"/>
      <c r="SFK713" s="425"/>
      <c r="SFL713" s="425"/>
      <c r="SFM713" s="425"/>
      <c r="SFN713" s="425"/>
      <c r="SFO713" s="425"/>
      <c r="SFP713" s="425"/>
      <c r="SFQ713" s="425"/>
      <c r="SFR713" s="425"/>
      <c r="SFS713" s="425"/>
      <c r="SFT713" s="425"/>
      <c r="SFU713" s="425"/>
      <c r="SFV713" s="425"/>
      <c r="SFW713" s="425"/>
      <c r="SFX713" s="425"/>
      <c r="SFY713" s="425"/>
      <c r="SFZ713" s="425"/>
      <c r="SGA713" s="425"/>
      <c r="SGB713" s="425"/>
      <c r="SGC713" s="425"/>
      <c r="SGD713" s="425"/>
      <c r="SGE713" s="425"/>
      <c r="SGF713" s="425"/>
      <c r="SGG713" s="425"/>
      <c r="SGH713" s="425"/>
      <c r="SGI713" s="425"/>
      <c r="SGJ713" s="425"/>
      <c r="SGK713" s="425"/>
      <c r="SGL713" s="425"/>
      <c r="SGM713" s="425"/>
      <c r="SGN713" s="425"/>
      <c r="SGO713" s="425"/>
      <c r="SGP713" s="425"/>
      <c r="SGQ713" s="425"/>
      <c r="SGR713" s="425"/>
      <c r="SGS713" s="425"/>
      <c r="SGT713" s="425"/>
      <c r="SGU713" s="425"/>
      <c r="SGV713" s="425"/>
      <c r="SGW713" s="425"/>
      <c r="SGX713" s="425"/>
      <c r="SGY713" s="425"/>
      <c r="SGZ713" s="425"/>
      <c r="SHA713" s="425"/>
      <c r="SHB713" s="425"/>
      <c r="SHC713" s="425"/>
      <c r="SHD713" s="425"/>
      <c r="SHE713" s="425"/>
      <c r="SHF713" s="425"/>
      <c r="SHG713" s="425"/>
      <c r="SHH713" s="425"/>
      <c r="SHI713" s="425"/>
      <c r="SHJ713" s="425"/>
      <c r="SHK713" s="425"/>
      <c r="SHL713" s="425"/>
      <c r="SHM713" s="425"/>
      <c r="SHN713" s="425"/>
      <c r="SHO713" s="425"/>
      <c r="SHP713" s="425"/>
      <c r="SHQ713" s="425"/>
      <c r="SHR713" s="425"/>
      <c r="SHS713" s="425"/>
      <c r="SHT713" s="425"/>
      <c r="SHU713" s="425"/>
      <c r="SHV713" s="425"/>
      <c r="SHW713" s="425"/>
      <c r="SHX713" s="425"/>
      <c r="SHY713" s="425"/>
      <c r="SHZ713" s="425"/>
      <c r="SIA713" s="425"/>
      <c r="SIB713" s="425"/>
      <c r="SIC713" s="425"/>
      <c r="SID713" s="425"/>
      <c r="SIE713" s="425"/>
      <c r="SIF713" s="425"/>
      <c r="SIG713" s="425"/>
      <c r="SIH713" s="425"/>
      <c r="SII713" s="425"/>
      <c r="SIJ713" s="425"/>
      <c r="SIK713" s="425"/>
      <c r="SIL713" s="425"/>
      <c r="SIM713" s="425"/>
      <c r="SIN713" s="425"/>
      <c r="SIO713" s="425"/>
      <c r="SIP713" s="425"/>
      <c r="SIQ713" s="425"/>
      <c r="SIR713" s="425"/>
      <c r="SIS713" s="425"/>
      <c r="SIT713" s="425"/>
      <c r="SIU713" s="425"/>
      <c r="SIV713" s="425"/>
      <c r="SIW713" s="425"/>
      <c r="SIX713" s="425"/>
      <c r="SIY713" s="425"/>
      <c r="SIZ713" s="425"/>
      <c r="SJA713" s="425"/>
      <c r="SJB713" s="425"/>
      <c r="SJC713" s="425"/>
      <c r="SJD713" s="425"/>
      <c r="SJE713" s="425"/>
      <c r="SJF713" s="425"/>
      <c r="SJG713" s="425"/>
      <c r="SJH713" s="425"/>
      <c r="SJI713" s="425"/>
      <c r="SJJ713" s="425"/>
      <c r="SJK713" s="425"/>
      <c r="SJL713" s="425"/>
      <c r="SJM713" s="425"/>
      <c r="SJN713" s="425"/>
      <c r="SJO713" s="425"/>
      <c r="SJP713" s="425"/>
      <c r="SJQ713" s="425"/>
      <c r="SJR713" s="425"/>
      <c r="SJS713" s="425"/>
      <c r="SJT713" s="425"/>
      <c r="SJU713" s="425"/>
      <c r="SJV713" s="425"/>
      <c r="SJW713" s="425"/>
      <c r="SJX713" s="425"/>
      <c r="SJY713" s="425"/>
      <c r="SJZ713" s="425"/>
      <c r="SKA713" s="425"/>
      <c r="SKB713" s="425"/>
      <c r="SKC713" s="425"/>
      <c r="SKD713" s="425"/>
      <c r="SKE713" s="425"/>
      <c r="SKF713" s="425"/>
      <c r="SKG713" s="425"/>
      <c r="SKH713" s="425"/>
      <c r="SKI713" s="425"/>
      <c r="SKJ713" s="425"/>
      <c r="SKK713" s="425"/>
      <c r="SKL713" s="425"/>
      <c r="SKM713" s="425"/>
      <c r="SKN713" s="425"/>
      <c r="SKO713" s="425"/>
      <c r="SKP713" s="425"/>
      <c r="SKQ713" s="425"/>
      <c r="SKR713" s="425"/>
      <c r="SKS713" s="425"/>
      <c r="SKT713" s="425"/>
      <c r="SKU713" s="425"/>
      <c r="SKV713" s="425"/>
      <c r="SKW713" s="425"/>
      <c r="SKX713" s="425"/>
      <c r="SKY713" s="425"/>
      <c r="SKZ713" s="425"/>
      <c r="SLA713" s="425"/>
      <c r="SLB713" s="425"/>
      <c r="SLC713" s="425"/>
      <c r="SLD713" s="425"/>
      <c r="SLE713" s="425"/>
      <c r="SLF713" s="425"/>
      <c r="SLG713" s="425"/>
      <c r="SLH713" s="425"/>
      <c r="SLI713" s="425"/>
      <c r="SLJ713" s="425"/>
      <c r="SLK713" s="425"/>
      <c r="SLL713" s="425"/>
      <c r="SLM713" s="425"/>
      <c r="SLN713" s="425"/>
      <c r="SLO713" s="425"/>
      <c r="SLP713" s="425"/>
      <c r="SLQ713" s="425"/>
      <c r="SLR713" s="425"/>
      <c r="SLS713" s="425"/>
      <c r="SLT713" s="425"/>
      <c r="SLU713" s="425"/>
      <c r="SLV713" s="425"/>
      <c r="SLW713" s="425"/>
      <c r="SLX713" s="425"/>
      <c r="SLY713" s="425"/>
      <c r="SLZ713" s="425"/>
      <c r="SMA713" s="425"/>
      <c r="SMB713" s="425"/>
      <c r="SMC713" s="425"/>
      <c r="SMD713" s="425"/>
      <c r="SME713" s="425"/>
      <c r="SMF713" s="425"/>
      <c r="SMG713" s="425"/>
      <c r="SMH713" s="425"/>
      <c r="SMI713" s="425"/>
      <c r="SMJ713" s="425"/>
      <c r="SMK713" s="425"/>
      <c r="SML713" s="425"/>
      <c r="SMM713" s="425"/>
      <c r="SMN713" s="425"/>
      <c r="SMO713" s="425"/>
      <c r="SMP713" s="425"/>
      <c r="SMQ713" s="425"/>
      <c r="SMR713" s="425"/>
      <c r="SMS713" s="425"/>
      <c r="SMT713" s="425"/>
      <c r="SMU713" s="425"/>
      <c r="SMV713" s="425"/>
      <c r="SMW713" s="425"/>
      <c r="SMX713" s="425"/>
      <c r="SMY713" s="425"/>
      <c r="SMZ713" s="425"/>
      <c r="SNA713" s="425"/>
      <c r="SNB713" s="425"/>
      <c r="SNC713" s="425"/>
      <c r="SND713" s="425"/>
      <c r="SNE713" s="425"/>
      <c r="SNF713" s="425"/>
      <c r="SNG713" s="425"/>
      <c r="SNH713" s="425"/>
      <c r="SNI713" s="425"/>
      <c r="SNJ713" s="425"/>
      <c r="SNK713" s="425"/>
      <c r="SNL713" s="425"/>
      <c r="SNM713" s="425"/>
      <c r="SNN713" s="425"/>
      <c r="SNO713" s="425"/>
      <c r="SNP713" s="425"/>
      <c r="SNQ713" s="425"/>
      <c r="SNR713" s="425"/>
      <c r="SNS713" s="425"/>
      <c r="SNT713" s="425"/>
      <c r="SNU713" s="425"/>
      <c r="SNV713" s="425"/>
      <c r="SNW713" s="425"/>
      <c r="SNX713" s="425"/>
      <c r="SNY713" s="425"/>
      <c r="SNZ713" s="425"/>
      <c r="SOA713" s="425"/>
      <c r="SOB713" s="425"/>
      <c r="SOC713" s="425"/>
      <c r="SOD713" s="425"/>
      <c r="SOE713" s="425"/>
      <c r="SOF713" s="425"/>
      <c r="SOG713" s="425"/>
      <c r="SOH713" s="425"/>
      <c r="SOI713" s="425"/>
      <c r="SOJ713" s="425"/>
      <c r="SOK713" s="425"/>
      <c r="SOL713" s="425"/>
      <c r="SOM713" s="425"/>
      <c r="SON713" s="425"/>
      <c r="SOO713" s="425"/>
      <c r="SOP713" s="425"/>
      <c r="SOQ713" s="425"/>
      <c r="SOR713" s="425"/>
      <c r="SOS713" s="425"/>
      <c r="SOT713" s="425"/>
      <c r="SOU713" s="425"/>
      <c r="SOV713" s="425"/>
      <c r="SOW713" s="425"/>
      <c r="SOX713" s="425"/>
      <c r="SOY713" s="425"/>
      <c r="SOZ713" s="425"/>
      <c r="SPA713" s="425"/>
      <c r="SPB713" s="425"/>
      <c r="SPC713" s="425"/>
      <c r="SPD713" s="425"/>
      <c r="SPE713" s="425"/>
      <c r="SPF713" s="425"/>
      <c r="SPG713" s="425"/>
      <c r="SPH713" s="425"/>
      <c r="SPI713" s="425"/>
      <c r="SPJ713" s="425"/>
      <c r="SPK713" s="425"/>
      <c r="SPL713" s="425"/>
      <c r="SPM713" s="425"/>
      <c r="SPN713" s="425"/>
      <c r="SPO713" s="425"/>
      <c r="SPP713" s="425"/>
      <c r="SPQ713" s="425"/>
      <c r="SPR713" s="425"/>
      <c r="SPS713" s="425"/>
      <c r="SPT713" s="425"/>
      <c r="SPU713" s="425"/>
      <c r="SPV713" s="425"/>
      <c r="SPW713" s="425"/>
      <c r="SPX713" s="425"/>
      <c r="SPY713" s="425"/>
      <c r="SPZ713" s="425"/>
      <c r="SQA713" s="425"/>
      <c r="SQB713" s="425"/>
      <c r="SQC713" s="425"/>
      <c r="SQD713" s="425"/>
      <c r="SQE713" s="425"/>
      <c r="SQF713" s="425"/>
      <c r="SQG713" s="425"/>
      <c r="SQH713" s="425"/>
      <c r="SQI713" s="425"/>
      <c r="SQJ713" s="425"/>
      <c r="SQK713" s="425"/>
      <c r="SQL713" s="425"/>
      <c r="SQM713" s="425"/>
      <c r="SQN713" s="425"/>
      <c r="SQO713" s="425"/>
      <c r="SQP713" s="425"/>
      <c r="SQQ713" s="425"/>
      <c r="SQR713" s="425"/>
      <c r="SQS713" s="425"/>
      <c r="SQT713" s="425"/>
      <c r="SQU713" s="425"/>
      <c r="SQV713" s="425"/>
      <c r="SQW713" s="425"/>
      <c r="SQX713" s="425"/>
      <c r="SQY713" s="425"/>
      <c r="SQZ713" s="425"/>
      <c r="SRA713" s="425"/>
      <c r="SRB713" s="425"/>
      <c r="SRC713" s="425"/>
      <c r="SRD713" s="425"/>
      <c r="SRE713" s="425"/>
      <c r="SRF713" s="425"/>
      <c r="SRG713" s="425"/>
      <c r="SRH713" s="425"/>
      <c r="SRI713" s="425"/>
      <c r="SRJ713" s="425"/>
      <c r="SRK713" s="425"/>
      <c r="SRL713" s="425"/>
      <c r="SRM713" s="425"/>
      <c r="SRN713" s="425"/>
      <c r="SRO713" s="425"/>
      <c r="SRP713" s="425"/>
      <c r="SRQ713" s="425"/>
      <c r="SRR713" s="425"/>
      <c r="SRS713" s="425"/>
      <c r="SRT713" s="425"/>
      <c r="SRU713" s="425"/>
      <c r="SRV713" s="425"/>
      <c r="SRW713" s="425"/>
      <c r="SRX713" s="425"/>
      <c r="SRY713" s="425"/>
      <c r="SRZ713" s="425"/>
      <c r="SSA713" s="425"/>
      <c r="SSB713" s="425"/>
      <c r="SSC713" s="425"/>
      <c r="SSD713" s="425"/>
      <c r="SSE713" s="425"/>
      <c r="SSF713" s="425"/>
      <c r="SSG713" s="425"/>
      <c r="SSH713" s="425"/>
      <c r="SSI713" s="425"/>
      <c r="SSJ713" s="425"/>
      <c r="SSK713" s="425"/>
      <c r="SSL713" s="425"/>
      <c r="SSM713" s="425"/>
      <c r="SSN713" s="425"/>
      <c r="SSO713" s="425"/>
      <c r="SSP713" s="425"/>
      <c r="SSQ713" s="425"/>
      <c r="SSR713" s="425"/>
      <c r="SSS713" s="425"/>
      <c r="SST713" s="425"/>
      <c r="SSU713" s="425"/>
      <c r="SSV713" s="425"/>
      <c r="SSW713" s="425"/>
      <c r="SSX713" s="425"/>
      <c r="SSY713" s="425"/>
      <c r="SSZ713" s="425"/>
      <c r="STA713" s="425"/>
      <c r="STB713" s="425"/>
      <c r="STC713" s="425"/>
      <c r="STD713" s="425"/>
      <c r="STE713" s="425"/>
      <c r="STF713" s="425"/>
      <c r="STG713" s="425"/>
      <c r="STH713" s="425"/>
      <c r="STI713" s="425"/>
      <c r="STJ713" s="425"/>
      <c r="STK713" s="425"/>
      <c r="STL713" s="425"/>
      <c r="STM713" s="425"/>
      <c r="STN713" s="425"/>
      <c r="STO713" s="425"/>
      <c r="STP713" s="425"/>
      <c r="STQ713" s="425"/>
      <c r="STR713" s="425"/>
      <c r="STS713" s="425"/>
      <c r="STT713" s="425"/>
      <c r="STU713" s="425"/>
      <c r="STV713" s="425"/>
      <c r="STW713" s="425"/>
      <c r="STX713" s="425"/>
      <c r="STY713" s="425"/>
      <c r="STZ713" s="425"/>
      <c r="SUA713" s="425"/>
      <c r="SUB713" s="425"/>
      <c r="SUC713" s="425"/>
      <c r="SUD713" s="425"/>
      <c r="SUE713" s="425"/>
      <c r="SUF713" s="425"/>
      <c r="SUG713" s="425"/>
      <c r="SUH713" s="425"/>
      <c r="SUI713" s="425"/>
      <c r="SUJ713" s="425"/>
      <c r="SUK713" s="425"/>
      <c r="SUL713" s="425"/>
      <c r="SUM713" s="425"/>
      <c r="SUN713" s="425"/>
      <c r="SUO713" s="425"/>
      <c r="SUP713" s="425"/>
      <c r="SUQ713" s="425"/>
      <c r="SUR713" s="425"/>
      <c r="SUS713" s="425"/>
      <c r="SUT713" s="425"/>
      <c r="SUU713" s="425"/>
      <c r="SUV713" s="425"/>
      <c r="SUW713" s="425"/>
      <c r="SUX713" s="425"/>
      <c r="SUY713" s="425"/>
      <c r="SUZ713" s="425"/>
      <c r="SVA713" s="425"/>
      <c r="SVB713" s="425"/>
      <c r="SVC713" s="425"/>
      <c r="SVD713" s="425"/>
      <c r="SVE713" s="425"/>
      <c r="SVF713" s="425"/>
      <c r="SVG713" s="425"/>
      <c r="SVH713" s="425"/>
      <c r="SVI713" s="425"/>
      <c r="SVJ713" s="425"/>
      <c r="SVK713" s="425"/>
      <c r="SVL713" s="425"/>
      <c r="SVM713" s="425"/>
      <c r="SVN713" s="425"/>
      <c r="SVO713" s="425"/>
      <c r="SVP713" s="425"/>
      <c r="SVQ713" s="425"/>
      <c r="SVR713" s="425"/>
      <c r="SVS713" s="425"/>
      <c r="SVT713" s="425"/>
      <c r="SVU713" s="425"/>
      <c r="SVV713" s="425"/>
      <c r="SVW713" s="425"/>
      <c r="SVX713" s="425"/>
      <c r="SVY713" s="425"/>
      <c r="SVZ713" s="425"/>
      <c r="SWA713" s="425"/>
      <c r="SWB713" s="425"/>
      <c r="SWC713" s="425"/>
      <c r="SWD713" s="425"/>
      <c r="SWE713" s="425"/>
      <c r="SWF713" s="425"/>
      <c r="SWG713" s="425"/>
      <c r="SWH713" s="425"/>
      <c r="SWI713" s="425"/>
      <c r="SWJ713" s="425"/>
      <c r="SWK713" s="425"/>
      <c r="SWL713" s="425"/>
      <c r="SWM713" s="425"/>
      <c r="SWN713" s="425"/>
      <c r="SWO713" s="425"/>
      <c r="SWP713" s="425"/>
      <c r="SWQ713" s="425"/>
      <c r="SWR713" s="425"/>
      <c r="SWS713" s="425"/>
      <c r="SWT713" s="425"/>
      <c r="SWU713" s="425"/>
      <c r="SWV713" s="425"/>
      <c r="SWW713" s="425"/>
      <c r="SWX713" s="425"/>
      <c r="SWY713" s="425"/>
      <c r="SWZ713" s="425"/>
      <c r="SXA713" s="425"/>
      <c r="SXB713" s="425"/>
      <c r="SXC713" s="425"/>
      <c r="SXD713" s="425"/>
      <c r="SXE713" s="425"/>
      <c r="SXF713" s="425"/>
      <c r="SXG713" s="425"/>
      <c r="SXH713" s="425"/>
      <c r="SXI713" s="425"/>
      <c r="SXJ713" s="425"/>
      <c r="SXK713" s="425"/>
      <c r="SXL713" s="425"/>
      <c r="SXM713" s="425"/>
      <c r="SXN713" s="425"/>
      <c r="SXO713" s="425"/>
      <c r="SXP713" s="425"/>
      <c r="SXQ713" s="425"/>
      <c r="SXR713" s="425"/>
      <c r="SXS713" s="425"/>
      <c r="SXT713" s="425"/>
      <c r="SXU713" s="425"/>
      <c r="SXV713" s="425"/>
      <c r="SXW713" s="425"/>
      <c r="SXX713" s="425"/>
      <c r="SXY713" s="425"/>
      <c r="SXZ713" s="425"/>
      <c r="SYA713" s="425"/>
      <c r="SYB713" s="425"/>
      <c r="SYC713" s="425"/>
      <c r="SYD713" s="425"/>
      <c r="SYE713" s="425"/>
      <c r="SYF713" s="425"/>
      <c r="SYG713" s="425"/>
      <c r="SYH713" s="425"/>
      <c r="SYI713" s="425"/>
      <c r="SYJ713" s="425"/>
      <c r="SYK713" s="425"/>
      <c r="SYL713" s="425"/>
      <c r="SYM713" s="425"/>
      <c r="SYN713" s="425"/>
      <c r="SYO713" s="425"/>
      <c r="SYP713" s="425"/>
      <c r="SYQ713" s="425"/>
      <c r="SYR713" s="425"/>
      <c r="SYS713" s="425"/>
      <c r="SYT713" s="425"/>
      <c r="SYU713" s="425"/>
      <c r="SYV713" s="425"/>
      <c r="SYW713" s="425"/>
      <c r="SYX713" s="425"/>
      <c r="SYY713" s="425"/>
      <c r="SYZ713" s="425"/>
      <c r="SZA713" s="425"/>
      <c r="SZB713" s="425"/>
      <c r="SZC713" s="425"/>
      <c r="SZD713" s="425"/>
      <c r="SZE713" s="425"/>
      <c r="SZF713" s="425"/>
      <c r="SZG713" s="425"/>
      <c r="SZH713" s="425"/>
      <c r="SZI713" s="425"/>
      <c r="SZJ713" s="425"/>
      <c r="SZK713" s="425"/>
      <c r="SZL713" s="425"/>
      <c r="SZM713" s="425"/>
      <c r="SZN713" s="425"/>
      <c r="SZO713" s="425"/>
      <c r="SZP713" s="425"/>
      <c r="SZQ713" s="425"/>
      <c r="SZR713" s="425"/>
      <c r="SZS713" s="425"/>
      <c r="SZT713" s="425"/>
      <c r="SZU713" s="425"/>
      <c r="SZV713" s="425"/>
      <c r="SZW713" s="425"/>
      <c r="SZX713" s="425"/>
      <c r="SZY713" s="425"/>
      <c r="SZZ713" s="425"/>
      <c r="TAA713" s="425"/>
      <c r="TAB713" s="425"/>
      <c r="TAC713" s="425"/>
      <c r="TAD713" s="425"/>
      <c r="TAE713" s="425"/>
      <c r="TAF713" s="425"/>
      <c r="TAG713" s="425"/>
      <c r="TAH713" s="425"/>
      <c r="TAI713" s="425"/>
      <c r="TAJ713" s="425"/>
      <c r="TAK713" s="425"/>
      <c r="TAL713" s="425"/>
      <c r="TAM713" s="425"/>
      <c r="TAN713" s="425"/>
      <c r="TAO713" s="425"/>
      <c r="TAP713" s="425"/>
      <c r="TAQ713" s="425"/>
      <c r="TAR713" s="425"/>
      <c r="TAS713" s="425"/>
      <c r="TAT713" s="425"/>
      <c r="TAU713" s="425"/>
      <c r="TAV713" s="425"/>
      <c r="TAW713" s="425"/>
      <c r="TAX713" s="425"/>
      <c r="TAY713" s="425"/>
      <c r="TAZ713" s="425"/>
      <c r="TBA713" s="425"/>
      <c r="TBB713" s="425"/>
      <c r="TBC713" s="425"/>
      <c r="TBD713" s="425"/>
      <c r="TBE713" s="425"/>
      <c r="TBF713" s="425"/>
      <c r="TBG713" s="425"/>
      <c r="TBH713" s="425"/>
      <c r="TBI713" s="425"/>
      <c r="TBJ713" s="425"/>
      <c r="TBK713" s="425"/>
      <c r="TBL713" s="425"/>
      <c r="TBM713" s="425"/>
      <c r="TBN713" s="425"/>
      <c r="TBO713" s="425"/>
      <c r="TBP713" s="425"/>
      <c r="TBQ713" s="425"/>
      <c r="TBR713" s="425"/>
      <c r="TBS713" s="425"/>
      <c r="TBT713" s="425"/>
      <c r="TBU713" s="425"/>
      <c r="TBV713" s="425"/>
      <c r="TBW713" s="425"/>
      <c r="TBX713" s="425"/>
      <c r="TBY713" s="425"/>
      <c r="TBZ713" s="425"/>
      <c r="TCA713" s="425"/>
      <c r="TCB713" s="425"/>
      <c r="TCC713" s="425"/>
      <c r="TCD713" s="425"/>
      <c r="TCE713" s="425"/>
      <c r="TCF713" s="425"/>
      <c r="TCG713" s="425"/>
      <c r="TCH713" s="425"/>
      <c r="TCI713" s="425"/>
      <c r="TCJ713" s="425"/>
      <c r="TCK713" s="425"/>
      <c r="TCL713" s="425"/>
      <c r="TCM713" s="425"/>
      <c r="TCN713" s="425"/>
      <c r="TCO713" s="425"/>
      <c r="TCP713" s="425"/>
      <c r="TCQ713" s="425"/>
      <c r="TCR713" s="425"/>
      <c r="TCS713" s="425"/>
      <c r="TCT713" s="425"/>
      <c r="TCU713" s="425"/>
      <c r="TCV713" s="425"/>
      <c r="TCW713" s="425"/>
      <c r="TCX713" s="425"/>
      <c r="TCY713" s="425"/>
      <c r="TCZ713" s="425"/>
      <c r="TDA713" s="425"/>
      <c r="TDB713" s="425"/>
      <c r="TDC713" s="425"/>
      <c r="TDD713" s="425"/>
      <c r="TDE713" s="425"/>
      <c r="TDF713" s="425"/>
      <c r="TDG713" s="425"/>
      <c r="TDH713" s="425"/>
      <c r="TDI713" s="425"/>
      <c r="TDJ713" s="425"/>
      <c r="TDK713" s="425"/>
      <c r="TDL713" s="425"/>
      <c r="TDM713" s="425"/>
      <c r="TDN713" s="425"/>
      <c r="TDO713" s="425"/>
      <c r="TDP713" s="425"/>
      <c r="TDQ713" s="425"/>
      <c r="TDR713" s="425"/>
      <c r="TDS713" s="425"/>
      <c r="TDT713" s="425"/>
      <c r="TDU713" s="425"/>
      <c r="TDV713" s="425"/>
      <c r="TDW713" s="425"/>
      <c r="TDX713" s="425"/>
      <c r="TDY713" s="425"/>
      <c r="TDZ713" s="425"/>
      <c r="TEA713" s="425"/>
      <c r="TEB713" s="425"/>
      <c r="TEC713" s="425"/>
      <c r="TED713" s="425"/>
      <c r="TEE713" s="425"/>
      <c r="TEF713" s="425"/>
      <c r="TEG713" s="425"/>
      <c r="TEH713" s="425"/>
      <c r="TEI713" s="425"/>
      <c r="TEJ713" s="425"/>
      <c r="TEK713" s="425"/>
      <c r="TEL713" s="425"/>
      <c r="TEM713" s="425"/>
      <c r="TEN713" s="425"/>
      <c r="TEO713" s="425"/>
      <c r="TEP713" s="425"/>
      <c r="TEQ713" s="425"/>
      <c r="TER713" s="425"/>
      <c r="TES713" s="425"/>
      <c r="TET713" s="425"/>
      <c r="TEU713" s="425"/>
      <c r="TEV713" s="425"/>
      <c r="TEW713" s="425"/>
      <c r="TEX713" s="425"/>
      <c r="TEY713" s="425"/>
      <c r="TEZ713" s="425"/>
      <c r="TFA713" s="425"/>
      <c r="TFB713" s="425"/>
      <c r="TFC713" s="425"/>
      <c r="TFD713" s="425"/>
      <c r="TFE713" s="425"/>
      <c r="TFF713" s="425"/>
      <c r="TFG713" s="425"/>
      <c r="TFH713" s="425"/>
      <c r="TFI713" s="425"/>
      <c r="TFJ713" s="425"/>
      <c r="TFK713" s="425"/>
      <c r="TFL713" s="425"/>
      <c r="TFM713" s="425"/>
      <c r="TFN713" s="425"/>
      <c r="TFO713" s="425"/>
      <c r="TFP713" s="425"/>
      <c r="TFQ713" s="425"/>
      <c r="TFR713" s="425"/>
      <c r="TFS713" s="425"/>
      <c r="TFT713" s="425"/>
      <c r="TFU713" s="425"/>
      <c r="TFV713" s="425"/>
      <c r="TFW713" s="425"/>
      <c r="TFX713" s="425"/>
      <c r="TFY713" s="425"/>
      <c r="TFZ713" s="425"/>
      <c r="TGA713" s="425"/>
      <c r="TGB713" s="425"/>
      <c r="TGC713" s="425"/>
      <c r="TGD713" s="425"/>
      <c r="TGE713" s="425"/>
      <c r="TGF713" s="425"/>
      <c r="TGG713" s="425"/>
      <c r="TGH713" s="425"/>
      <c r="TGI713" s="425"/>
      <c r="TGJ713" s="425"/>
      <c r="TGK713" s="425"/>
      <c r="TGL713" s="425"/>
      <c r="TGM713" s="425"/>
      <c r="TGN713" s="425"/>
      <c r="TGO713" s="425"/>
      <c r="TGP713" s="425"/>
      <c r="TGQ713" s="425"/>
      <c r="TGR713" s="425"/>
      <c r="TGS713" s="425"/>
      <c r="TGT713" s="425"/>
      <c r="TGU713" s="425"/>
      <c r="TGV713" s="425"/>
      <c r="TGW713" s="425"/>
      <c r="TGX713" s="425"/>
      <c r="TGY713" s="425"/>
      <c r="TGZ713" s="425"/>
      <c r="THA713" s="425"/>
      <c r="THB713" s="425"/>
      <c r="THC713" s="425"/>
      <c r="THD713" s="425"/>
      <c r="THE713" s="425"/>
      <c r="THF713" s="425"/>
      <c r="THG713" s="425"/>
      <c r="THH713" s="425"/>
      <c r="THI713" s="425"/>
      <c r="THJ713" s="425"/>
      <c r="THK713" s="425"/>
      <c r="THL713" s="425"/>
      <c r="THM713" s="425"/>
      <c r="THN713" s="425"/>
      <c r="THO713" s="425"/>
      <c r="THP713" s="425"/>
      <c r="THQ713" s="425"/>
      <c r="THR713" s="425"/>
      <c r="THS713" s="425"/>
      <c r="THT713" s="425"/>
      <c r="THU713" s="425"/>
      <c r="THV713" s="425"/>
      <c r="THW713" s="425"/>
      <c r="THX713" s="425"/>
      <c r="THY713" s="425"/>
      <c r="THZ713" s="425"/>
      <c r="TIA713" s="425"/>
      <c r="TIB713" s="425"/>
      <c r="TIC713" s="425"/>
      <c r="TID713" s="425"/>
      <c r="TIE713" s="425"/>
      <c r="TIF713" s="425"/>
      <c r="TIG713" s="425"/>
      <c r="TIH713" s="425"/>
      <c r="TII713" s="425"/>
      <c r="TIJ713" s="425"/>
      <c r="TIK713" s="425"/>
      <c r="TIL713" s="425"/>
      <c r="TIM713" s="425"/>
      <c r="TIN713" s="425"/>
      <c r="TIO713" s="425"/>
      <c r="TIP713" s="425"/>
      <c r="TIQ713" s="425"/>
      <c r="TIR713" s="425"/>
      <c r="TIS713" s="425"/>
      <c r="TIT713" s="425"/>
      <c r="TIU713" s="425"/>
      <c r="TIV713" s="425"/>
      <c r="TIW713" s="425"/>
      <c r="TIX713" s="425"/>
      <c r="TIY713" s="425"/>
      <c r="TIZ713" s="425"/>
      <c r="TJA713" s="425"/>
      <c r="TJB713" s="425"/>
      <c r="TJC713" s="425"/>
      <c r="TJD713" s="425"/>
      <c r="TJE713" s="425"/>
      <c r="TJF713" s="425"/>
      <c r="TJG713" s="425"/>
      <c r="TJH713" s="425"/>
      <c r="TJI713" s="425"/>
      <c r="TJJ713" s="425"/>
      <c r="TJK713" s="425"/>
      <c r="TJL713" s="425"/>
      <c r="TJM713" s="425"/>
      <c r="TJN713" s="425"/>
      <c r="TJO713" s="425"/>
      <c r="TJP713" s="425"/>
      <c r="TJQ713" s="425"/>
      <c r="TJR713" s="425"/>
      <c r="TJS713" s="425"/>
      <c r="TJT713" s="425"/>
      <c r="TJU713" s="425"/>
      <c r="TJV713" s="425"/>
      <c r="TJW713" s="425"/>
      <c r="TJX713" s="425"/>
      <c r="TJY713" s="425"/>
      <c r="TJZ713" s="425"/>
      <c r="TKA713" s="425"/>
      <c r="TKB713" s="425"/>
      <c r="TKC713" s="425"/>
      <c r="TKD713" s="425"/>
      <c r="TKE713" s="425"/>
      <c r="TKF713" s="425"/>
      <c r="TKG713" s="425"/>
      <c r="TKH713" s="425"/>
      <c r="TKI713" s="425"/>
      <c r="TKJ713" s="425"/>
      <c r="TKK713" s="425"/>
      <c r="TKL713" s="425"/>
      <c r="TKM713" s="425"/>
      <c r="TKN713" s="425"/>
      <c r="TKO713" s="425"/>
      <c r="TKP713" s="425"/>
      <c r="TKQ713" s="425"/>
      <c r="TKR713" s="425"/>
      <c r="TKS713" s="425"/>
      <c r="TKT713" s="425"/>
      <c r="TKU713" s="425"/>
      <c r="TKV713" s="425"/>
      <c r="TKW713" s="425"/>
      <c r="TKX713" s="425"/>
      <c r="TKY713" s="425"/>
      <c r="TKZ713" s="425"/>
      <c r="TLA713" s="425"/>
      <c r="TLB713" s="425"/>
      <c r="TLC713" s="425"/>
      <c r="TLD713" s="425"/>
      <c r="TLE713" s="425"/>
      <c r="TLF713" s="425"/>
      <c r="TLG713" s="425"/>
      <c r="TLH713" s="425"/>
      <c r="TLI713" s="425"/>
      <c r="TLJ713" s="425"/>
      <c r="TLK713" s="425"/>
      <c r="TLL713" s="425"/>
      <c r="TLM713" s="425"/>
      <c r="TLN713" s="425"/>
      <c r="TLO713" s="425"/>
      <c r="TLP713" s="425"/>
      <c r="TLQ713" s="425"/>
      <c r="TLR713" s="425"/>
      <c r="TLS713" s="425"/>
      <c r="TLT713" s="425"/>
      <c r="TLU713" s="425"/>
      <c r="TLV713" s="425"/>
      <c r="TLW713" s="425"/>
      <c r="TLX713" s="425"/>
      <c r="TLY713" s="425"/>
      <c r="TLZ713" s="425"/>
      <c r="TMA713" s="425"/>
      <c r="TMB713" s="425"/>
      <c r="TMC713" s="425"/>
      <c r="TMD713" s="425"/>
      <c r="TME713" s="425"/>
      <c r="TMF713" s="425"/>
      <c r="TMG713" s="425"/>
      <c r="TMH713" s="425"/>
      <c r="TMI713" s="425"/>
      <c r="TMJ713" s="425"/>
      <c r="TMK713" s="425"/>
      <c r="TML713" s="425"/>
      <c r="TMM713" s="425"/>
      <c r="TMN713" s="425"/>
      <c r="TMO713" s="425"/>
      <c r="TMP713" s="425"/>
      <c r="TMQ713" s="425"/>
      <c r="TMR713" s="425"/>
      <c r="TMS713" s="425"/>
      <c r="TMT713" s="425"/>
      <c r="TMU713" s="425"/>
      <c r="TMV713" s="425"/>
      <c r="TMW713" s="425"/>
      <c r="TMX713" s="425"/>
      <c r="TMY713" s="425"/>
      <c r="TMZ713" s="425"/>
      <c r="TNA713" s="425"/>
      <c r="TNB713" s="425"/>
      <c r="TNC713" s="425"/>
      <c r="TND713" s="425"/>
      <c r="TNE713" s="425"/>
      <c r="TNF713" s="425"/>
      <c r="TNG713" s="425"/>
      <c r="TNH713" s="425"/>
      <c r="TNI713" s="425"/>
      <c r="TNJ713" s="425"/>
      <c r="TNK713" s="425"/>
      <c r="TNL713" s="425"/>
      <c r="TNM713" s="425"/>
      <c r="TNN713" s="425"/>
      <c r="TNO713" s="425"/>
      <c r="TNP713" s="425"/>
      <c r="TNQ713" s="425"/>
      <c r="TNR713" s="425"/>
      <c r="TNS713" s="425"/>
      <c r="TNT713" s="425"/>
      <c r="TNU713" s="425"/>
      <c r="TNV713" s="425"/>
      <c r="TNW713" s="425"/>
      <c r="TNX713" s="425"/>
      <c r="TNY713" s="425"/>
      <c r="TNZ713" s="425"/>
      <c r="TOA713" s="425"/>
      <c r="TOB713" s="425"/>
      <c r="TOC713" s="425"/>
      <c r="TOD713" s="425"/>
      <c r="TOE713" s="425"/>
      <c r="TOF713" s="425"/>
      <c r="TOG713" s="425"/>
      <c r="TOH713" s="425"/>
      <c r="TOI713" s="425"/>
      <c r="TOJ713" s="425"/>
      <c r="TOK713" s="425"/>
      <c r="TOL713" s="425"/>
      <c r="TOM713" s="425"/>
      <c r="TON713" s="425"/>
      <c r="TOO713" s="425"/>
      <c r="TOP713" s="425"/>
      <c r="TOQ713" s="425"/>
      <c r="TOR713" s="425"/>
      <c r="TOS713" s="425"/>
      <c r="TOT713" s="425"/>
      <c r="TOU713" s="425"/>
      <c r="TOV713" s="425"/>
      <c r="TOW713" s="425"/>
      <c r="TOX713" s="425"/>
      <c r="TOY713" s="425"/>
      <c r="TOZ713" s="425"/>
      <c r="TPA713" s="425"/>
      <c r="TPB713" s="425"/>
      <c r="TPC713" s="425"/>
      <c r="TPD713" s="425"/>
      <c r="TPE713" s="425"/>
      <c r="TPF713" s="425"/>
      <c r="TPG713" s="425"/>
      <c r="TPH713" s="425"/>
      <c r="TPI713" s="425"/>
      <c r="TPJ713" s="425"/>
      <c r="TPK713" s="425"/>
      <c r="TPL713" s="425"/>
      <c r="TPM713" s="425"/>
      <c r="TPN713" s="425"/>
      <c r="TPO713" s="425"/>
      <c r="TPP713" s="425"/>
      <c r="TPQ713" s="425"/>
      <c r="TPR713" s="425"/>
      <c r="TPS713" s="425"/>
      <c r="TPT713" s="425"/>
      <c r="TPU713" s="425"/>
      <c r="TPV713" s="425"/>
      <c r="TPW713" s="425"/>
      <c r="TPX713" s="425"/>
      <c r="TPY713" s="425"/>
      <c r="TPZ713" s="425"/>
      <c r="TQA713" s="425"/>
      <c r="TQB713" s="425"/>
      <c r="TQC713" s="425"/>
      <c r="TQD713" s="425"/>
      <c r="TQE713" s="425"/>
      <c r="TQF713" s="425"/>
      <c r="TQG713" s="425"/>
      <c r="TQH713" s="425"/>
      <c r="TQI713" s="425"/>
      <c r="TQJ713" s="425"/>
      <c r="TQK713" s="425"/>
      <c r="TQL713" s="425"/>
      <c r="TQM713" s="425"/>
      <c r="TQN713" s="425"/>
      <c r="TQO713" s="425"/>
      <c r="TQP713" s="425"/>
      <c r="TQQ713" s="425"/>
      <c r="TQR713" s="425"/>
      <c r="TQS713" s="425"/>
      <c r="TQT713" s="425"/>
      <c r="TQU713" s="425"/>
      <c r="TQV713" s="425"/>
      <c r="TQW713" s="425"/>
      <c r="TQX713" s="425"/>
      <c r="TQY713" s="425"/>
      <c r="TQZ713" s="425"/>
      <c r="TRA713" s="425"/>
      <c r="TRB713" s="425"/>
      <c r="TRC713" s="425"/>
      <c r="TRD713" s="425"/>
      <c r="TRE713" s="425"/>
      <c r="TRF713" s="425"/>
      <c r="TRG713" s="425"/>
      <c r="TRH713" s="425"/>
      <c r="TRI713" s="425"/>
      <c r="TRJ713" s="425"/>
      <c r="TRK713" s="425"/>
      <c r="TRL713" s="425"/>
      <c r="TRM713" s="425"/>
      <c r="TRN713" s="425"/>
      <c r="TRO713" s="425"/>
      <c r="TRP713" s="425"/>
      <c r="TRQ713" s="425"/>
      <c r="TRR713" s="425"/>
      <c r="TRS713" s="425"/>
      <c r="TRT713" s="425"/>
      <c r="TRU713" s="425"/>
      <c r="TRV713" s="425"/>
      <c r="TRW713" s="425"/>
      <c r="TRX713" s="425"/>
      <c r="TRY713" s="425"/>
      <c r="TRZ713" s="425"/>
      <c r="TSA713" s="425"/>
      <c r="TSB713" s="425"/>
      <c r="TSC713" s="425"/>
      <c r="TSD713" s="425"/>
      <c r="TSE713" s="425"/>
      <c r="TSF713" s="425"/>
      <c r="TSG713" s="425"/>
      <c r="TSH713" s="425"/>
      <c r="TSI713" s="425"/>
      <c r="TSJ713" s="425"/>
      <c r="TSK713" s="425"/>
      <c r="TSL713" s="425"/>
      <c r="TSM713" s="425"/>
      <c r="TSN713" s="425"/>
      <c r="TSO713" s="425"/>
      <c r="TSP713" s="425"/>
      <c r="TSQ713" s="425"/>
      <c r="TSR713" s="425"/>
      <c r="TSS713" s="425"/>
      <c r="TST713" s="425"/>
      <c r="TSU713" s="425"/>
      <c r="TSV713" s="425"/>
      <c r="TSW713" s="425"/>
      <c r="TSX713" s="425"/>
      <c r="TSY713" s="425"/>
      <c r="TSZ713" s="425"/>
      <c r="TTA713" s="425"/>
      <c r="TTB713" s="425"/>
      <c r="TTC713" s="425"/>
      <c r="TTD713" s="425"/>
      <c r="TTE713" s="425"/>
      <c r="TTF713" s="425"/>
      <c r="TTG713" s="425"/>
      <c r="TTH713" s="425"/>
      <c r="TTI713" s="425"/>
      <c r="TTJ713" s="425"/>
      <c r="TTK713" s="425"/>
      <c r="TTL713" s="425"/>
      <c r="TTM713" s="425"/>
      <c r="TTN713" s="425"/>
      <c r="TTO713" s="425"/>
      <c r="TTP713" s="425"/>
      <c r="TTQ713" s="425"/>
      <c r="TTR713" s="425"/>
      <c r="TTS713" s="425"/>
      <c r="TTT713" s="425"/>
      <c r="TTU713" s="425"/>
      <c r="TTV713" s="425"/>
      <c r="TTW713" s="425"/>
      <c r="TTX713" s="425"/>
      <c r="TTY713" s="425"/>
      <c r="TTZ713" s="425"/>
      <c r="TUA713" s="425"/>
      <c r="TUB713" s="425"/>
      <c r="TUC713" s="425"/>
      <c r="TUD713" s="425"/>
      <c r="TUE713" s="425"/>
      <c r="TUF713" s="425"/>
      <c r="TUG713" s="425"/>
      <c r="TUH713" s="425"/>
      <c r="TUI713" s="425"/>
      <c r="TUJ713" s="425"/>
      <c r="TUK713" s="425"/>
      <c r="TUL713" s="425"/>
      <c r="TUM713" s="425"/>
      <c r="TUN713" s="425"/>
      <c r="TUO713" s="425"/>
      <c r="TUP713" s="425"/>
      <c r="TUQ713" s="425"/>
      <c r="TUR713" s="425"/>
      <c r="TUS713" s="425"/>
      <c r="TUT713" s="425"/>
      <c r="TUU713" s="425"/>
      <c r="TUV713" s="425"/>
      <c r="TUW713" s="425"/>
      <c r="TUX713" s="425"/>
      <c r="TUY713" s="425"/>
      <c r="TUZ713" s="425"/>
      <c r="TVA713" s="425"/>
      <c r="TVB713" s="425"/>
      <c r="TVC713" s="425"/>
      <c r="TVD713" s="425"/>
      <c r="TVE713" s="425"/>
      <c r="TVF713" s="425"/>
      <c r="TVG713" s="425"/>
      <c r="TVH713" s="425"/>
      <c r="TVI713" s="425"/>
      <c r="TVJ713" s="425"/>
      <c r="TVK713" s="425"/>
      <c r="TVL713" s="425"/>
      <c r="TVM713" s="425"/>
      <c r="TVN713" s="425"/>
      <c r="TVO713" s="425"/>
      <c r="TVP713" s="425"/>
      <c r="TVQ713" s="425"/>
      <c r="TVR713" s="425"/>
      <c r="TVS713" s="425"/>
      <c r="TVT713" s="425"/>
      <c r="TVU713" s="425"/>
      <c r="TVV713" s="425"/>
      <c r="TVW713" s="425"/>
      <c r="TVX713" s="425"/>
      <c r="TVY713" s="425"/>
      <c r="TVZ713" s="425"/>
      <c r="TWA713" s="425"/>
      <c r="TWB713" s="425"/>
      <c r="TWC713" s="425"/>
      <c r="TWD713" s="425"/>
      <c r="TWE713" s="425"/>
      <c r="TWF713" s="425"/>
      <c r="TWG713" s="425"/>
      <c r="TWH713" s="425"/>
      <c r="TWI713" s="425"/>
      <c r="TWJ713" s="425"/>
      <c r="TWK713" s="425"/>
      <c r="TWL713" s="425"/>
      <c r="TWM713" s="425"/>
      <c r="TWN713" s="425"/>
      <c r="TWO713" s="425"/>
      <c r="TWP713" s="425"/>
      <c r="TWQ713" s="425"/>
      <c r="TWR713" s="425"/>
      <c r="TWS713" s="425"/>
      <c r="TWT713" s="425"/>
      <c r="TWU713" s="425"/>
      <c r="TWV713" s="425"/>
      <c r="TWW713" s="425"/>
      <c r="TWX713" s="425"/>
      <c r="TWY713" s="425"/>
      <c r="TWZ713" s="425"/>
      <c r="TXA713" s="425"/>
      <c r="TXB713" s="425"/>
      <c r="TXC713" s="425"/>
      <c r="TXD713" s="425"/>
      <c r="TXE713" s="425"/>
      <c r="TXF713" s="425"/>
      <c r="TXG713" s="425"/>
      <c r="TXH713" s="425"/>
      <c r="TXI713" s="425"/>
      <c r="TXJ713" s="425"/>
      <c r="TXK713" s="425"/>
      <c r="TXL713" s="425"/>
      <c r="TXM713" s="425"/>
      <c r="TXN713" s="425"/>
      <c r="TXO713" s="425"/>
      <c r="TXP713" s="425"/>
      <c r="TXQ713" s="425"/>
      <c r="TXR713" s="425"/>
      <c r="TXS713" s="425"/>
      <c r="TXT713" s="425"/>
      <c r="TXU713" s="425"/>
      <c r="TXV713" s="425"/>
      <c r="TXW713" s="425"/>
      <c r="TXX713" s="425"/>
      <c r="TXY713" s="425"/>
      <c r="TXZ713" s="425"/>
      <c r="TYA713" s="425"/>
      <c r="TYB713" s="425"/>
      <c r="TYC713" s="425"/>
      <c r="TYD713" s="425"/>
      <c r="TYE713" s="425"/>
      <c r="TYF713" s="425"/>
      <c r="TYG713" s="425"/>
      <c r="TYH713" s="425"/>
      <c r="TYI713" s="425"/>
      <c r="TYJ713" s="425"/>
      <c r="TYK713" s="425"/>
      <c r="TYL713" s="425"/>
      <c r="TYM713" s="425"/>
      <c r="TYN713" s="425"/>
      <c r="TYO713" s="425"/>
      <c r="TYP713" s="425"/>
      <c r="TYQ713" s="425"/>
      <c r="TYR713" s="425"/>
      <c r="TYS713" s="425"/>
      <c r="TYT713" s="425"/>
      <c r="TYU713" s="425"/>
      <c r="TYV713" s="425"/>
      <c r="TYW713" s="425"/>
      <c r="TYX713" s="425"/>
      <c r="TYY713" s="425"/>
      <c r="TYZ713" s="425"/>
      <c r="TZA713" s="425"/>
      <c r="TZB713" s="425"/>
      <c r="TZC713" s="425"/>
      <c r="TZD713" s="425"/>
      <c r="TZE713" s="425"/>
      <c r="TZF713" s="425"/>
      <c r="TZG713" s="425"/>
      <c r="TZH713" s="425"/>
      <c r="TZI713" s="425"/>
      <c r="TZJ713" s="425"/>
      <c r="TZK713" s="425"/>
      <c r="TZL713" s="425"/>
      <c r="TZM713" s="425"/>
      <c r="TZN713" s="425"/>
      <c r="TZO713" s="425"/>
      <c r="TZP713" s="425"/>
      <c r="TZQ713" s="425"/>
      <c r="TZR713" s="425"/>
      <c r="TZS713" s="425"/>
      <c r="TZT713" s="425"/>
      <c r="TZU713" s="425"/>
      <c r="TZV713" s="425"/>
      <c r="TZW713" s="425"/>
      <c r="TZX713" s="425"/>
      <c r="TZY713" s="425"/>
      <c r="TZZ713" s="425"/>
      <c r="UAA713" s="425"/>
      <c r="UAB713" s="425"/>
      <c r="UAC713" s="425"/>
      <c r="UAD713" s="425"/>
      <c r="UAE713" s="425"/>
      <c r="UAF713" s="425"/>
      <c r="UAG713" s="425"/>
      <c r="UAH713" s="425"/>
      <c r="UAI713" s="425"/>
      <c r="UAJ713" s="425"/>
      <c r="UAK713" s="425"/>
      <c r="UAL713" s="425"/>
      <c r="UAM713" s="425"/>
      <c r="UAN713" s="425"/>
      <c r="UAO713" s="425"/>
      <c r="UAP713" s="425"/>
      <c r="UAQ713" s="425"/>
      <c r="UAR713" s="425"/>
      <c r="UAS713" s="425"/>
      <c r="UAT713" s="425"/>
      <c r="UAU713" s="425"/>
      <c r="UAV713" s="425"/>
      <c r="UAW713" s="425"/>
      <c r="UAX713" s="425"/>
      <c r="UAY713" s="425"/>
      <c r="UAZ713" s="425"/>
      <c r="UBA713" s="425"/>
      <c r="UBB713" s="425"/>
      <c r="UBC713" s="425"/>
      <c r="UBD713" s="425"/>
      <c r="UBE713" s="425"/>
      <c r="UBF713" s="425"/>
      <c r="UBG713" s="425"/>
      <c r="UBH713" s="425"/>
      <c r="UBI713" s="425"/>
      <c r="UBJ713" s="425"/>
      <c r="UBK713" s="425"/>
      <c r="UBL713" s="425"/>
      <c r="UBM713" s="425"/>
      <c r="UBN713" s="425"/>
      <c r="UBO713" s="425"/>
      <c r="UBP713" s="425"/>
      <c r="UBQ713" s="425"/>
      <c r="UBR713" s="425"/>
      <c r="UBS713" s="425"/>
      <c r="UBT713" s="425"/>
      <c r="UBU713" s="425"/>
      <c r="UBV713" s="425"/>
      <c r="UBW713" s="425"/>
      <c r="UBX713" s="425"/>
      <c r="UBY713" s="425"/>
      <c r="UBZ713" s="425"/>
      <c r="UCA713" s="425"/>
      <c r="UCB713" s="425"/>
      <c r="UCC713" s="425"/>
      <c r="UCD713" s="425"/>
      <c r="UCE713" s="425"/>
      <c r="UCF713" s="425"/>
      <c r="UCG713" s="425"/>
      <c r="UCH713" s="425"/>
      <c r="UCI713" s="425"/>
      <c r="UCJ713" s="425"/>
      <c r="UCK713" s="425"/>
      <c r="UCL713" s="425"/>
      <c r="UCM713" s="425"/>
      <c r="UCN713" s="425"/>
      <c r="UCO713" s="425"/>
      <c r="UCP713" s="425"/>
      <c r="UCQ713" s="425"/>
      <c r="UCR713" s="425"/>
      <c r="UCS713" s="425"/>
      <c r="UCT713" s="425"/>
      <c r="UCU713" s="425"/>
      <c r="UCV713" s="425"/>
      <c r="UCW713" s="425"/>
      <c r="UCX713" s="425"/>
      <c r="UCY713" s="425"/>
      <c r="UCZ713" s="425"/>
      <c r="UDA713" s="425"/>
      <c r="UDB713" s="425"/>
      <c r="UDC713" s="425"/>
      <c r="UDD713" s="425"/>
      <c r="UDE713" s="425"/>
      <c r="UDF713" s="425"/>
      <c r="UDG713" s="425"/>
      <c r="UDH713" s="425"/>
      <c r="UDI713" s="425"/>
      <c r="UDJ713" s="425"/>
      <c r="UDK713" s="425"/>
      <c r="UDL713" s="425"/>
      <c r="UDM713" s="425"/>
      <c r="UDN713" s="425"/>
      <c r="UDO713" s="425"/>
      <c r="UDP713" s="425"/>
      <c r="UDQ713" s="425"/>
      <c r="UDR713" s="425"/>
      <c r="UDS713" s="425"/>
      <c r="UDT713" s="425"/>
      <c r="UDU713" s="425"/>
      <c r="UDV713" s="425"/>
      <c r="UDW713" s="425"/>
      <c r="UDX713" s="425"/>
      <c r="UDY713" s="425"/>
      <c r="UDZ713" s="425"/>
      <c r="UEA713" s="425"/>
      <c r="UEB713" s="425"/>
      <c r="UEC713" s="425"/>
      <c r="UED713" s="425"/>
      <c r="UEE713" s="425"/>
      <c r="UEF713" s="425"/>
      <c r="UEG713" s="425"/>
      <c r="UEH713" s="425"/>
      <c r="UEI713" s="425"/>
      <c r="UEJ713" s="425"/>
      <c r="UEK713" s="425"/>
      <c r="UEL713" s="425"/>
      <c r="UEM713" s="425"/>
      <c r="UEN713" s="425"/>
      <c r="UEO713" s="425"/>
      <c r="UEP713" s="425"/>
      <c r="UEQ713" s="425"/>
      <c r="UER713" s="425"/>
      <c r="UES713" s="425"/>
      <c r="UET713" s="425"/>
      <c r="UEU713" s="425"/>
      <c r="UEV713" s="425"/>
      <c r="UEW713" s="425"/>
      <c r="UEX713" s="425"/>
      <c r="UEY713" s="425"/>
      <c r="UEZ713" s="425"/>
      <c r="UFA713" s="425"/>
      <c r="UFB713" s="425"/>
      <c r="UFC713" s="425"/>
      <c r="UFD713" s="425"/>
      <c r="UFE713" s="425"/>
      <c r="UFF713" s="425"/>
      <c r="UFG713" s="425"/>
      <c r="UFH713" s="425"/>
      <c r="UFI713" s="425"/>
      <c r="UFJ713" s="425"/>
      <c r="UFK713" s="425"/>
      <c r="UFL713" s="425"/>
      <c r="UFM713" s="425"/>
      <c r="UFN713" s="425"/>
      <c r="UFO713" s="425"/>
      <c r="UFP713" s="425"/>
      <c r="UFQ713" s="425"/>
      <c r="UFR713" s="425"/>
      <c r="UFS713" s="425"/>
      <c r="UFT713" s="425"/>
      <c r="UFU713" s="425"/>
      <c r="UFV713" s="425"/>
      <c r="UFW713" s="425"/>
      <c r="UFX713" s="425"/>
      <c r="UFY713" s="425"/>
      <c r="UFZ713" s="425"/>
      <c r="UGA713" s="425"/>
      <c r="UGB713" s="425"/>
      <c r="UGC713" s="425"/>
      <c r="UGD713" s="425"/>
      <c r="UGE713" s="425"/>
      <c r="UGF713" s="425"/>
      <c r="UGG713" s="425"/>
      <c r="UGH713" s="425"/>
      <c r="UGI713" s="425"/>
      <c r="UGJ713" s="425"/>
      <c r="UGK713" s="425"/>
      <c r="UGL713" s="425"/>
      <c r="UGM713" s="425"/>
      <c r="UGN713" s="425"/>
      <c r="UGO713" s="425"/>
      <c r="UGP713" s="425"/>
      <c r="UGQ713" s="425"/>
      <c r="UGR713" s="425"/>
      <c r="UGS713" s="425"/>
      <c r="UGT713" s="425"/>
      <c r="UGU713" s="425"/>
      <c r="UGV713" s="425"/>
      <c r="UGW713" s="425"/>
      <c r="UGX713" s="425"/>
      <c r="UGY713" s="425"/>
      <c r="UGZ713" s="425"/>
      <c r="UHA713" s="425"/>
      <c r="UHB713" s="425"/>
      <c r="UHC713" s="425"/>
      <c r="UHD713" s="425"/>
      <c r="UHE713" s="425"/>
      <c r="UHF713" s="425"/>
      <c r="UHG713" s="425"/>
      <c r="UHH713" s="425"/>
      <c r="UHI713" s="425"/>
      <c r="UHJ713" s="425"/>
      <c r="UHK713" s="425"/>
      <c r="UHL713" s="425"/>
      <c r="UHM713" s="425"/>
      <c r="UHN713" s="425"/>
      <c r="UHO713" s="425"/>
      <c r="UHP713" s="425"/>
      <c r="UHQ713" s="425"/>
      <c r="UHR713" s="425"/>
      <c r="UHS713" s="425"/>
      <c r="UHT713" s="425"/>
      <c r="UHU713" s="425"/>
      <c r="UHV713" s="425"/>
      <c r="UHW713" s="425"/>
      <c r="UHX713" s="425"/>
      <c r="UHY713" s="425"/>
      <c r="UHZ713" s="425"/>
      <c r="UIA713" s="425"/>
      <c r="UIB713" s="425"/>
      <c r="UIC713" s="425"/>
      <c r="UID713" s="425"/>
      <c r="UIE713" s="425"/>
      <c r="UIF713" s="425"/>
      <c r="UIG713" s="425"/>
      <c r="UIH713" s="425"/>
      <c r="UII713" s="425"/>
      <c r="UIJ713" s="425"/>
      <c r="UIK713" s="425"/>
      <c r="UIL713" s="425"/>
      <c r="UIM713" s="425"/>
      <c r="UIN713" s="425"/>
      <c r="UIO713" s="425"/>
      <c r="UIP713" s="425"/>
      <c r="UIQ713" s="425"/>
      <c r="UIR713" s="425"/>
      <c r="UIS713" s="425"/>
      <c r="UIT713" s="425"/>
      <c r="UIU713" s="425"/>
      <c r="UIV713" s="425"/>
      <c r="UIW713" s="425"/>
      <c r="UIX713" s="425"/>
      <c r="UIY713" s="425"/>
      <c r="UIZ713" s="425"/>
      <c r="UJA713" s="425"/>
      <c r="UJB713" s="425"/>
      <c r="UJC713" s="425"/>
      <c r="UJD713" s="425"/>
      <c r="UJE713" s="425"/>
      <c r="UJF713" s="425"/>
      <c r="UJG713" s="425"/>
      <c r="UJH713" s="425"/>
      <c r="UJI713" s="425"/>
      <c r="UJJ713" s="425"/>
      <c r="UJK713" s="425"/>
      <c r="UJL713" s="425"/>
      <c r="UJM713" s="425"/>
      <c r="UJN713" s="425"/>
      <c r="UJO713" s="425"/>
      <c r="UJP713" s="425"/>
      <c r="UJQ713" s="425"/>
      <c r="UJR713" s="425"/>
      <c r="UJS713" s="425"/>
      <c r="UJT713" s="425"/>
      <c r="UJU713" s="425"/>
      <c r="UJV713" s="425"/>
      <c r="UJW713" s="425"/>
      <c r="UJX713" s="425"/>
      <c r="UJY713" s="425"/>
      <c r="UJZ713" s="425"/>
      <c r="UKA713" s="425"/>
      <c r="UKB713" s="425"/>
      <c r="UKC713" s="425"/>
      <c r="UKD713" s="425"/>
      <c r="UKE713" s="425"/>
      <c r="UKF713" s="425"/>
      <c r="UKG713" s="425"/>
      <c r="UKH713" s="425"/>
      <c r="UKI713" s="425"/>
      <c r="UKJ713" s="425"/>
      <c r="UKK713" s="425"/>
      <c r="UKL713" s="425"/>
      <c r="UKM713" s="425"/>
      <c r="UKN713" s="425"/>
      <c r="UKO713" s="425"/>
      <c r="UKP713" s="425"/>
      <c r="UKQ713" s="425"/>
      <c r="UKR713" s="425"/>
      <c r="UKS713" s="425"/>
      <c r="UKT713" s="425"/>
      <c r="UKU713" s="425"/>
      <c r="UKV713" s="425"/>
      <c r="UKW713" s="425"/>
      <c r="UKX713" s="425"/>
      <c r="UKY713" s="425"/>
      <c r="UKZ713" s="425"/>
      <c r="ULA713" s="425"/>
      <c r="ULB713" s="425"/>
      <c r="ULC713" s="425"/>
      <c r="ULD713" s="425"/>
      <c r="ULE713" s="425"/>
      <c r="ULF713" s="425"/>
      <c r="ULG713" s="425"/>
      <c r="ULH713" s="425"/>
      <c r="ULI713" s="425"/>
      <c r="ULJ713" s="425"/>
      <c r="ULK713" s="425"/>
      <c r="ULL713" s="425"/>
      <c r="ULM713" s="425"/>
      <c r="ULN713" s="425"/>
      <c r="ULO713" s="425"/>
      <c r="ULP713" s="425"/>
      <c r="ULQ713" s="425"/>
      <c r="ULR713" s="425"/>
      <c r="ULS713" s="425"/>
      <c r="ULT713" s="425"/>
      <c r="ULU713" s="425"/>
      <c r="ULV713" s="425"/>
      <c r="ULW713" s="425"/>
      <c r="ULX713" s="425"/>
      <c r="ULY713" s="425"/>
      <c r="ULZ713" s="425"/>
      <c r="UMA713" s="425"/>
      <c r="UMB713" s="425"/>
      <c r="UMC713" s="425"/>
      <c r="UMD713" s="425"/>
      <c r="UME713" s="425"/>
      <c r="UMF713" s="425"/>
      <c r="UMG713" s="425"/>
      <c r="UMH713" s="425"/>
      <c r="UMI713" s="425"/>
      <c r="UMJ713" s="425"/>
      <c r="UMK713" s="425"/>
      <c r="UML713" s="425"/>
      <c r="UMM713" s="425"/>
      <c r="UMN713" s="425"/>
      <c r="UMO713" s="425"/>
      <c r="UMP713" s="425"/>
      <c r="UMQ713" s="425"/>
      <c r="UMR713" s="425"/>
      <c r="UMS713" s="425"/>
      <c r="UMT713" s="425"/>
      <c r="UMU713" s="425"/>
      <c r="UMV713" s="425"/>
      <c r="UMW713" s="425"/>
      <c r="UMX713" s="425"/>
      <c r="UMY713" s="425"/>
      <c r="UMZ713" s="425"/>
      <c r="UNA713" s="425"/>
      <c r="UNB713" s="425"/>
      <c r="UNC713" s="425"/>
      <c r="UND713" s="425"/>
      <c r="UNE713" s="425"/>
      <c r="UNF713" s="425"/>
      <c r="UNG713" s="425"/>
      <c r="UNH713" s="425"/>
      <c r="UNI713" s="425"/>
      <c r="UNJ713" s="425"/>
      <c r="UNK713" s="425"/>
      <c r="UNL713" s="425"/>
      <c r="UNM713" s="425"/>
      <c r="UNN713" s="425"/>
      <c r="UNO713" s="425"/>
      <c r="UNP713" s="425"/>
      <c r="UNQ713" s="425"/>
      <c r="UNR713" s="425"/>
      <c r="UNS713" s="425"/>
      <c r="UNT713" s="425"/>
      <c r="UNU713" s="425"/>
      <c r="UNV713" s="425"/>
      <c r="UNW713" s="425"/>
      <c r="UNX713" s="425"/>
      <c r="UNY713" s="425"/>
      <c r="UNZ713" s="425"/>
      <c r="UOA713" s="425"/>
      <c r="UOB713" s="425"/>
      <c r="UOC713" s="425"/>
      <c r="UOD713" s="425"/>
      <c r="UOE713" s="425"/>
      <c r="UOF713" s="425"/>
      <c r="UOG713" s="425"/>
      <c r="UOH713" s="425"/>
      <c r="UOI713" s="425"/>
      <c r="UOJ713" s="425"/>
      <c r="UOK713" s="425"/>
      <c r="UOL713" s="425"/>
      <c r="UOM713" s="425"/>
      <c r="UON713" s="425"/>
      <c r="UOO713" s="425"/>
      <c r="UOP713" s="425"/>
      <c r="UOQ713" s="425"/>
      <c r="UOR713" s="425"/>
      <c r="UOS713" s="425"/>
      <c r="UOT713" s="425"/>
      <c r="UOU713" s="425"/>
      <c r="UOV713" s="425"/>
      <c r="UOW713" s="425"/>
      <c r="UOX713" s="425"/>
      <c r="UOY713" s="425"/>
      <c r="UOZ713" s="425"/>
      <c r="UPA713" s="425"/>
      <c r="UPB713" s="425"/>
      <c r="UPC713" s="425"/>
      <c r="UPD713" s="425"/>
      <c r="UPE713" s="425"/>
      <c r="UPF713" s="425"/>
      <c r="UPG713" s="425"/>
      <c r="UPH713" s="425"/>
      <c r="UPI713" s="425"/>
      <c r="UPJ713" s="425"/>
      <c r="UPK713" s="425"/>
      <c r="UPL713" s="425"/>
      <c r="UPM713" s="425"/>
      <c r="UPN713" s="425"/>
      <c r="UPO713" s="425"/>
      <c r="UPP713" s="425"/>
      <c r="UPQ713" s="425"/>
      <c r="UPR713" s="425"/>
      <c r="UPS713" s="425"/>
      <c r="UPT713" s="425"/>
      <c r="UPU713" s="425"/>
      <c r="UPV713" s="425"/>
      <c r="UPW713" s="425"/>
      <c r="UPX713" s="425"/>
      <c r="UPY713" s="425"/>
      <c r="UPZ713" s="425"/>
      <c r="UQA713" s="425"/>
      <c r="UQB713" s="425"/>
      <c r="UQC713" s="425"/>
      <c r="UQD713" s="425"/>
      <c r="UQE713" s="425"/>
      <c r="UQF713" s="425"/>
      <c r="UQG713" s="425"/>
      <c r="UQH713" s="425"/>
      <c r="UQI713" s="425"/>
      <c r="UQJ713" s="425"/>
      <c r="UQK713" s="425"/>
      <c r="UQL713" s="425"/>
      <c r="UQM713" s="425"/>
      <c r="UQN713" s="425"/>
      <c r="UQO713" s="425"/>
      <c r="UQP713" s="425"/>
      <c r="UQQ713" s="425"/>
      <c r="UQR713" s="425"/>
      <c r="UQS713" s="425"/>
      <c r="UQT713" s="425"/>
      <c r="UQU713" s="425"/>
      <c r="UQV713" s="425"/>
      <c r="UQW713" s="425"/>
      <c r="UQX713" s="425"/>
      <c r="UQY713" s="425"/>
      <c r="UQZ713" s="425"/>
      <c r="URA713" s="425"/>
      <c r="URB713" s="425"/>
      <c r="URC713" s="425"/>
      <c r="URD713" s="425"/>
      <c r="URE713" s="425"/>
      <c r="URF713" s="425"/>
      <c r="URG713" s="425"/>
      <c r="URH713" s="425"/>
      <c r="URI713" s="425"/>
      <c r="URJ713" s="425"/>
      <c r="URK713" s="425"/>
      <c r="URL713" s="425"/>
      <c r="URM713" s="425"/>
      <c r="URN713" s="425"/>
      <c r="URO713" s="425"/>
      <c r="URP713" s="425"/>
      <c r="URQ713" s="425"/>
      <c r="URR713" s="425"/>
      <c r="URS713" s="425"/>
      <c r="URT713" s="425"/>
      <c r="URU713" s="425"/>
      <c r="URV713" s="425"/>
      <c r="URW713" s="425"/>
      <c r="URX713" s="425"/>
      <c r="URY713" s="425"/>
      <c r="URZ713" s="425"/>
      <c r="USA713" s="425"/>
      <c r="USB713" s="425"/>
      <c r="USC713" s="425"/>
      <c r="USD713" s="425"/>
      <c r="USE713" s="425"/>
      <c r="USF713" s="425"/>
      <c r="USG713" s="425"/>
      <c r="USH713" s="425"/>
      <c r="USI713" s="425"/>
      <c r="USJ713" s="425"/>
      <c r="USK713" s="425"/>
      <c r="USL713" s="425"/>
      <c r="USM713" s="425"/>
      <c r="USN713" s="425"/>
      <c r="USO713" s="425"/>
      <c r="USP713" s="425"/>
      <c r="USQ713" s="425"/>
      <c r="USR713" s="425"/>
      <c r="USS713" s="425"/>
      <c r="UST713" s="425"/>
      <c r="USU713" s="425"/>
      <c r="USV713" s="425"/>
      <c r="USW713" s="425"/>
      <c r="USX713" s="425"/>
      <c r="USY713" s="425"/>
      <c r="USZ713" s="425"/>
      <c r="UTA713" s="425"/>
      <c r="UTB713" s="425"/>
      <c r="UTC713" s="425"/>
      <c r="UTD713" s="425"/>
      <c r="UTE713" s="425"/>
      <c r="UTF713" s="425"/>
      <c r="UTG713" s="425"/>
      <c r="UTH713" s="425"/>
      <c r="UTI713" s="425"/>
      <c r="UTJ713" s="425"/>
      <c r="UTK713" s="425"/>
      <c r="UTL713" s="425"/>
      <c r="UTM713" s="425"/>
      <c r="UTN713" s="425"/>
      <c r="UTO713" s="425"/>
      <c r="UTP713" s="425"/>
      <c r="UTQ713" s="425"/>
      <c r="UTR713" s="425"/>
      <c r="UTS713" s="425"/>
      <c r="UTT713" s="425"/>
      <c r="UTU713" s="425"/>
      <c r="UTV713" s="425"/>
      <c r="UTW713" s="425"/>
      <c r="UTX713" s="425"/>
      <c r="UTY713" s="425"/>
      <c r="UTZ713" s="425"/>
      <c r="UUA713" s="425"/>
      <c r="UUB713" s="425"/>
      <c r="UUC713" s="425"/>
      <c r="UUD713" s="425"/>
      <c r="UUE713" s="425"/>
      <c r="UUF713" s="425"/>
      <c r="UUG713" s="425"/>
      <c r="UUH713" s="425"/>
      <c r="UUI713" s="425"/>
      <c r="UUJ713" s="425"/>
      <c r="UUK713" s="425"/>
      <c r="UUL713" s="425"/>
      <c r="UUM713" s="425"/>
      <c r="UUN713" s="425"/>
      <c r="UUO713" s="425"/>
      <c r="UUP713" s="425"/>
      <c r="UUQ713" s="425"/>
      <c r="UUR713" s="425"/>
      <c r="UUS713" s="425"/>
      <c r="UUT713" s="425"/>
      <c r="UUU713" s="425"/>
      <c r="UUV713" s="425"/>
      <c r="UUW713" s="425"/>
      <c r="UUX713" s="425"/>
      <c r="UUY713" s="425"/>
      <c r="UUZ713" s="425"/>
      <c r="UVA713" s="425"/>
      <c r="UVB713" s="425"/>
      <c r="UVC713" s="425"/>
      <c r="UVD713" s="425"/>
      <c r="UVE713" s="425"/>
      <c r="UVF713" s="425"/>
      <c r="UVG713" s="425"/>
      <c r="UVH713" s="425"/>
      <c r="UVI713" s="425"/>
      <c r="UVJ713" s="425"/>
      <c r="UVK713" s="425"/>
      <c r="UVL713" s="425"/>
      <c r="UVM713" s="425"/>
      <c r="UVN713" s="425"/>
      <c r="UVO713" s="425"/>
      <c r="UVP713" s="425"/>
      <c r="UVQ713" s="425"/>
      <c r="UVR713" s="425"/>
      <c r="UVS713" s="425"/>
      <c r="UVT713" s="425"/>
      <c r="UVU713" s="425"/>
      <c r="UVV713" s="425"/>
      <c r="UVW713" s="425"/>
      <c r="UVX713" s="425"/>
      <c r="UVY713" s="425"/>
      <c r="UVZ713" s="425"/>
      <c r="UWA713" s="425"/>
      <c r="UWB713" s="425"/>
      <c r="UWC713" s="425"/>
      <c r="UWD713" s="425"/>
      <c r="UWE713" s="425"/>
      <c r="UWF713" s="425"/>
      <c r="UWG713" s="425"/>
      <c r="UWH713" s="425"/>
      <c r="UWI713" s="425"/>
      <c r="UWJ713" s="425"/>
      <c r="UWK713" s="425"/>
      <c r="UWL713" s="425"/>
      <c r="UWM713" s="425"/>
      <c r="UWN713" s="425"/>
      <c r="UWO713" s="425"/>
      <c r="UWP713" s="425"/>
      <c r="UWQ713" s="425"/>
      <c r="UWR713" s="425"/>
      <c r="UWS713" s="425"/>
      <c r="UWT713" s="425"/>
      <c r="UWU713" s="425"/>
      <c r="UWV713" s="425"/>
      <c r="UWW713" s="425"/>
      <c r="UWX713" s="425"/>
      <c r="UWY713" s="425"/>
      <c r="UWZ713" s="425"/>
      <c r="UXA713" s="425"/>
      <c r="UXB713" s="425"/>
      <c r="UXC713" s="425"/>
      <c r="UXD713" s="425"/>
      <c r="UXE713" s="425"/>
      <c r="UXF713" s="425"/>
      <c r="UXG713" s="425"/>
      <c r="UXH713" s="425"/>
      <c r="UXI713" s="425"/>
      <c r="UXJ713" s="425"/>
      <c r="UXK713" s="425"/>
      <c r="UXL713" s="425"/>
      <c r="UXM713" s="425"/>
      <c r="UXN713" s="425"/>
      <c r="UXO713" s="425"/>
      <c r="UXP713" s="425"/>
      <c r="UXQ713" s="425"/>
      <c r="UXR713" s="425"/>
      <c r="UXS713" s="425"/>
      <c r="UXT713" s="425"/>
      <c r="UXU713" s="425"/>
      <c r="UXV713" s="425"/>
      <c r="UXW713" s="425"/>
      <c r="UXX713" s="425"/>
      <c r="UXY713" s="425"/>
      <c r="UXZ713" s="425"/>
      <c r="UYA713" s="425"/>
      <c r="UYB713" s="425"/>
      <c r="UYC713" s="425"/>
      <c r="UYD713" s="425"/>
      <c r="UYE713" s="425"/>
      <c r="UYF713" s="425"/>
      <c r="UYG713" s="425"/>
      <c r="UYH713" s="425"/>
      <c r="UYI713" s="425"/>
      <c r="UYJ713" s="425"/>
      <c r="UYK713" s="425"/>
      <c r="UYL713" s="425"/>
      <c r="UYM713" s="425"/>
      <c r="UYN713" s="425"/>
      <c r="UYO713" s="425"/>
      <c r="UYP713" s="425"/>
      <c r="UYQ713" s="425"/>
      <c r="UYR713" s="425"/>
      <c r="UYS713" s="425"/>
      <c r="UYT713" s="425"/>
      <c r="UYU713" s="425"/>
      <c r="UYV713" s="425"/>
      <c r="UYW713" s="425"/>
      <c r="UYX713" s="425"/>
      <c r="UYY713" s="425"/>
      <c r="UYZ713" s="425"/>
      <c r="UZA713" s="425"/>
      <c r="UZB713" s="425"/>
      <c r="UZC713" s="425"/>
      <c r="UZD713" s="425"/>
      <c r="UZE713" s="425"/>
      <c r="UZF713" s="425"/>
      <c r="UZG713" s="425"/>
      <c r="UZH713" s="425"/>
      <c r="UZI713" s="425"/>
      <c r="UZJ713" s="425"/>
      <c r="UZK713" s="425"/>
      <c r="UZL713" s="425"/>
      <c r="UZM713" s="425"/>
      <c r="UZN713" s="425"/>
      <c r="UZO713" s="425"/>
      <c r="UZP713" s="425"/>
      <c r="UZQ713" s="425"/>
      <c r="UZR713" s="425"/>
      <c r="UZS713" s="425"/>
      <c r="UZT713" s="425"/>
      <c r="UZU713" s="425"/>
      <c r="UZV713" s="425"/>
      <c r="UZW713" s="425"/>
      <c r="UZX713" s="425"/>
      <c r="UZY713" s="425"/>
      <c r="UZZ713" s="425"/>
      <c r="VAA713" s="425"/>
      <c r="VAB713" s="425"/>
      <c r="VAC713" s="425"/>
      <c r="VAD713" s="425"/>
      <c r="VAE713" s="425"/>
      <c r="VAF713" s="425"/>
      <c r="VAG713" s="425"/>
      <c r="VAH713" s="425"/>
      <c r="VAI713" s="425"/>
      <c r="VAJ713" s="425"/>
      <c r="VAK713" s="425"/>
      <c r="VAL713" s="425"/>
      <c r="VAM713" s="425"/>
      <c r="VAN713" s="425"/>
      <c r="VAO713" s="425"/>
      <c r="VAP713" s="425"/>
      <c r="VAQ713" s="425"/>
      <c r="VAR713" s="425"/>
      <c r="VAS713" s="425"/>
      <c r="VAT713" s="425"/>
      <c r="VAU713" s="425"/>
      <c r="VAV713" s="425"/>
      <c r="VAW713" s="425"/>
      <c r="VAX713" s="425"/>
      <c r="VAY713" s="425"/>
      <c r="VAZ713" s="425"/>
      <c r="VBA713" s="425"/>
      <c r="VBB713" s="425"/>
      <c r="VBC713" s="425"/>
      <c r="VBD713" s="425"/>
      <c r="VBE713" s="425"/>
      <c r="VBF713" s="425"/>
      <c r="VBG713" s="425"/>
      <c r="VBH713" s="425"/>
      <c r="VBI713" s="425"/>
      <c r="VBJ713" s="425"/>
      <c r="VBK713" s="425"/>
      <c r="VBL713" s="425"/>
      <c r="VBM713" s="425"/>
      <c r="VBN713" s="425"/>
      <c r="VBO713" s="425"/>
      <c r="VBP713" s="425"/>
      <c r="VBQ713" s="425"/>
      <c r="VBR713" s="425"/>
      <c r="VBS713" s="425"/>
      <c r="VBT713" s="425"/>
      <c r="VBU713" s="425"/>
      <c r="VBV713" s="425"/>
      <c r="VBW713" s="425"/>
      <c r="VBX713" s="425"/>
      <c r="VBY713" s="425"/>
      <c r="VBZ713" s="425"/>
      <c r="VCA713" s="425"/>
      <c r="VCB713" s="425"/>
      <c r="VCC713" s="425"/>
      <c r="VCD713" s="425"/>
      <c r="VCE713" s="425"/>
      <c r="VCF713" s="425"/>
      <c r="VCG713" s="425"/>
      <c r="VCH713" s="425"/>
      <c r="VCI713" s="425"/>
      <c r="VCJ713" s="425"/>
      <c r="VCK713" s="425"/>
      <c r="VCL713" s="425"/>
      <c r="VCM713" s="425"/>
      <c r="VCN713" s="425"/>
      <c r="VCO713" s="425"/>
      <c r="VCP713" s="425"/>
      <c r="VCQ713" s="425"/>
      <c r="VCR713" s="425"/>
      <c r="VCS713" s="425"/>
      <c r="VCT713" s="425"/>
      <c r="VCU713" s="425"/>
      <c r="VCV713" s="425"/>
      <c r="VCW713" s="425"/>
      <c r="VCX713" s="425"/>
      <c r="VCY713" s="425"/>
      <c r="VCZ713" s="425"/>
      <c r="VDA713" s="425"/>
      <c r="VDB713" s="425"/>
      <c r="VDC713" s="425"/>
      <c r="VDD713" s="425"/>
      <c r="VDE713" s="425"/>
      <c r="VDF713" s="425"/>
      <c r="VDG713" s="425"/>
      <c r="VDH713" s="425"/>
      <c r="VDI713" s="425"/>
      <c r="VDJ713" s="425"/>
      <c r="VDK713" s="425"/>
      <c r="VDL713" s="425"/>
      <c r="VDM713" s="425"/>
      <c r="VDN713" s="425"/>
      <c r="VDO713" s="425"/>
      <c r="VDP713" s="425"/>
      <c r="VDQ713" s="425"/>
      <c r="VDR713" s="425"/>
      <c r="VDS713" s="425"/>
      <c r="VDT713" s="425"/>
      <c r="VDU713" s="425"/>
      <c r="VDV713" s="425"/>
      <c r="VDW713" s="425"/>
      <c r="VDX713" s="425"/>
      <c r="VDY713" s="425"/>
      <c r="VDZ713" s="425"/>
      <c r="VEA713" s="425"/>
      <c r="VEB713" s="425"/>
      <c r="VEC713" s="425"/>
      <c r="VED713" s="425"/>
      <c r="VEE713" s="425"/>
      <c r="VEF713" s="425"/>
      <c r="VEG713" s="425"/>
      <c r="VEH713" s="425"/>
      <c r="VEI713" s="425"/>
      <c r="VEJ713" s="425"/>
      <c r="VEK713" s="425"/>
      <c r="VEL713" s="425"/>
      <c r="VEM713" s="425"/>
      <c r="VEN713" s="425"/>
      <c r="VEO713" s="425"/>
      <c r="VEP713" s="425"/>
      <c r="VEQ713" s="425"/>
      <c r="VER713" s="425"/>
      <c r="VES713" s="425"/>
      <c r="VET713" s="425"/>
      <c r="VEU713" s="425"/>
      <c r="VEV713" s="425"/>
      <c r="VEW713" s="425"/>
      <c r="VEX713" s="425"/>
      <c r="VEY713" s="425"/>
      <c r="VEZ713" s="425"/>
      <c r="VFA713" s="425"/>
      <c r="VFB713" s="425"/>
      <c r="VFC713" s="425"/>
      <c r="VFD713" s="425"/>
      <c r="VFE713" s="425"/>
      <c r="VFF713" s="425"/>
      <c r="VFG713" s="425"/>
      <c r="VFH713" s="425"/>
      <c r="VFI713" s="425"/>
      <c r="VFJ713" s="425"/>
      <c r="VFK713" s="425"/>
      <c r="VFL713" s="425"/>
      <c r="VFM713" s="425"/>
      <c r="VFN713" s="425"/>
      <c r="VFO713" s="425"/>
      <c r="VFP713" s="425"/>
      <c r="VFQ713" s="425"/>
      <c r="VFR713" s="425"/>
      <c r="VFS713" s="425"/>
      <c r="VFT713" s="425"/>
      <c r="VFU713" s="425"/>
      <c r="VFV713" s="425"/>
      <c r="VFW713" s="425"/>
      <c r="VFX713" s="425"/>
      <c r="VFY713" s="425"/>
      <c r="VFZ713" s="425"/>
      <c r="VGA713" s="425"/>
      <c r="VGB713" s="425"/>
      <c r="VGC713" s="425"/>
      <c r="VGD713" s="425"/>
      <c r="VGE713" s="425"/>
      <c r="VGF713" s="425"/>
      <c r="VGG713" s="425"/>
      <c r="VGH713" s="425"/>
      <c r="VGI713" s="425"/>
      <c r="VGJ713" s="425"/>
      <c r="VGK713" s="425"/>
      <c r="VGL713" s="425"/>
      <c r="VGM713" s="425"/>
      <c r="VGN713" s="425"/>
      <c r="VGO713" s="425"/>
      <c r="VGP713" s="425"/>
      <c r="VGQ713" s="425"/>
      <c r="VGR713" s="425"/>
      <c r="VGS713" s="425"/>
      <c r="VGT713" s="425"/>
      <c r="VGU713" s="425"/>
      <c r="VGV713" s="425"/>
      <c r="VGW713" s="425"/>
      <c r="VGX713" s="425"/>
      <c r="VGY713" s="425"/>
      <c r="VGZ713" s="425"/>
      <c r="VHA713" s="425"/>
      <c r="VHB713" s="425"/>
      <c r="VHC713" s="425"/>
      <c r="VHD713" s="425"/>
      <c r="VHE713" s="425"/>
      <c r="VHF713" s="425"/>
      <c r="VHG713" s="425"/>
      <c r="VHH713" s="425"/>
      <c r="VHI713" s="425"/>
      <c r="VHJ713" s="425"/>
      <c r="VHK713" s="425"/>
      <c r="VHL713" s="425"/>
      <c r="VHM713" s="425"/>
      <c r="VHN713" s="425"/>
      <c r="VHO713" s="425"/>
      <c r="VHP713" s="425"/>
      <c r="VHQ713" s="425"/>
      <c r="VHR713" s="425"/>
      <c r="VHS713" s="425"/>
      <c r="VHT713" s="425"/>
      <c r="VHU713" s="425"/>
      <c r="VHV713" s="425"/>
      <c r="VHW713" s="425"/>
      <c r="VHX713" s="425"/>
      <c r="VHY713" s="425"/>
      <c r="VHZ713" s="425"/>
      <c r="VIA713" s="425"/>
      <c r="VIB713" s="425"/>
      <c r="VIC713" s="425"/>
      <c r="VID713" s="425"/>
      <c r="VIE713" s="425"/>
      <c r="VIF713" s="425"/>
      <c r="VIG713" s="425"/>
      <c r="VIH713" s="425"/>
      <c r="VII713" s="425"/>
      <c r="VIJ713" s="425"/>
      <c r="VIK713" s="425"/>
      <c r="VIL713" s="425"/>
      <c r="VIM713" s="425"/>
      <c r="VIN713" s="425"/>
      <c r="VIO713" s="425"/>
      <c r="VIP713" s="425"/>
      <c r="VIQ713" s="425"/>
      <c r="VIR713" s="425"/>
      <c r="VIS713" s="425"/>
      <c r="VIT713" s="425"/>
      <c r="VIU713" s="425"/>
      <c r="VIV713" s="425"/>
      <c r="VIW713" s="425"/>
      <c r="VIX713" s="425"/>
      <c r="VIY713" s="425"/>
      <c r="VIZ713" s="425"/>
      <c r="VJA713" s="425"/>
      <c r="VJB713" s="425"/>
      <c r="VJC713" s="425"/>
      <c r="VJD713" s="425"/>
      <c r="VJE713" s="425"/>
      <c r="VJF713" s="425"/>
      <c r="VJG713" s="425"/>
      <c r="VJH713" s="425"/>
      <c r="VJI713" s="425"/>
      <c r="VJJ713" s="425"/>
      <c r="VJK713" s="425"/>
      <c r="VJL713" s="425"/>
      <c r="VJM713" s="425"/>
      <c r="VJN713" s="425"/>
      <c r="VJO713" s="425"/>
      <c r="VJP713" s="425"/>
      <c r="VJQ713" s="425"/>
      <c r="VJR713" s="425"/>
      <c r="VJS713" s="425"/>
      <c r="VJT713" s="425"/>
      <c r="VJU713" s="425"/>
      <c r="VJV713" s="425"/>
      <c r="VJW713" s="425"/>
      <c r="VJX713" s="425"/>
      <c r="VJY713" s="425"/>
      <c r="VJZ713" s="425"/>
      <c r="VKA713" s="425"/>
      <c r="VKB713" s="425"/>
      <c r="VKC713" s="425"/>
      <c r="VKD713" s="425"/>
      <c r="VKE713" s="425"/>
      <c r="VKF713" s="425"/>
      <c r="VKG713" s="425"/>
      <c r="VKH713" s="425"/>
      <c r="VKI713" s="425"/>
      <c r="VKJ713" s="425"/>
      <c r="VKK713" s="425"/>
      <c r="VKL713" s="425"/>
      <c r="VKM713" s="425"/>
      <c r="VKN713" s="425"/>
      <c r="VKO713" s="425"/>
      <c r="VKP713" s="425"/>
      <c r="VKQ713" s="425"/>
      <c r="VKR713" s="425"/>
      <c r="VKS713" s="425"/>
      <c r="VKT713" s="425"/>
      <c r="VKU713" s="425"/>
      <c r="VKV713" s="425"/>
      <c r="VKW713" s="425"/>
      <c r="VKX713" s="425"/>
      <c r="VKY713" s="425"/>
      <c r="VKZ713" s="425"/>
      <c r="VLA713" s="425"/>
      <c r="VLB713" s="425"/>
      <c r="VLC713" s="425"/>
      <c r="VLD713" s="425"/>
      <c r="VLE713" s="425"/>
      <c r="VLF713" s="425"/>
      <c r="VLG713" s="425"/>
      <c r="VLH713" s="425"/>
      <c r="VLI713" s="425"/>
      <c r="VLJ713" s="425"/>
      <c r="VLK713" s="425"/>
      <c r="VLL713" s="425"/>
      <c r="VLM713" s="425"/>
      <c r="VLN713" s="425"/>
      <c r="VLO713" s="425"/>
      <c r="VLP713" s="425"/>
      <c r="VLQ713" s="425"/>
      <c r="VLR713" s="425"/>
      <c r="VLS713" s="425"/>
      <c r="VLT713" s="425"/>
      <c r="VLU713" s="425"/>
      <c r="VLV713" s="425"/>
      <c r="VLW713" s="425"/>
      <c r="VLX713" s="425"/>
      <c r="VLY713" s="425"/>
      <c r="VLZ713" s="425"/>
      <c r="VMA713" s="425"/>
      <c r="VMB713" s="425"/>
      <c r="VMC713" s="425"/>
      <c r="VMD713" s="425"/>
      <c r="VME713" s="425"/>
      <c r="VMF713" s="425"/>
      <c r="VMG713" s="425"/>
      <c r="VMH713" s="425"/>
      <c r="VMI713" s="425"/>
      <c r="VMJ713" s="425"/>
      <c r="VMK713" s="425"/>
      <c r="VML713" s="425"/>
      <c r="VMM713" s="425"/>
      <c r="VMN713" s="425"/>
      <c r="VMO713" s="425"/>
      <c r="VMP713" s="425"/>
      <c r="VMQ713" s="425"/>
      <c r="VMR713" s="425"/>
      <c r="VMS713" s="425"/>
      <c r="VMT713" s="425"/>
      <c r="VMU713" s="425"/>
      <c r="VMV713" s="425"/>
      <c r="VMW713" s="425"/>
      <c r="VMX713" s="425"/>
      <c r="VMY713" s="425"/>
      <c r="VMZ713" s="425"/>
      <c r="VNA713" s="425"/>
      <c r="VNB713" s="425"/>
      <c r="VNC713" s="425"/>
      <c r="VND713" s="425"/>
      <c r="VNE713" s="425"/>
      <c r="VNF713" s="425"/>
      <c r="VNG713" s="425"/>
      <c r="VNH713" s="425"/>
      <c r="VNI713" s="425"/>
      <c r="VNJ713" s="425"/>
      <c r="VNK713" s="425"/>
      <c r="VNL713" s="425"/>
      <c r="VNM713" s="425"/>
      <c r="VNN713" s="425"/>
      <c r="VNO713" s="425"/>
      <c r="VNP713" s="425"/>
      <c r="VNQ713" s="425"/>
      <c r="VNR713" s="425"/>
      <c r="VNS713" s="425"/>
      <c r="VNT713" s="425"/>
      <c r="VNU713" s="425"/>
      <c r="VNV713" s="425"/>
      <c r="VNW713" s="425"/>
      <c r="VNX713" s="425"/>
      <c r="VNY713" s="425"/>
      <c r="VNZ713" s="425"/>
      <c r="VOA713" s="425"/>
      <c r="VOB713" s="425"/>
      <c r="VOC713" s="425"/>
      <c r="VOD713" s="425"/>
      <c r="VOE713" s="425"/>
      <c r="VOF713" s="425"/>
      <c r="VOG713" s="425"/>
      <c r="VOH713" s="425"/>
      <c r="VOI713" s="425"/>
      <c r="VOJ713" s="425"/>
      <c r="VOK713" s="425"/>
      <c r="VOL713" s="425"/>
      <c r="VOM713" s="425"/>
      <c r="VON713" s="425"/>
      <c r="VOO713" s="425"/>
      <c r="VOP713" s="425"/>
      <c r="VOQ713" s="425"/>
      <c r="VOR713" s="425"/>
      <c r="VOS713" s="425"/>
      <c r="VOT713" s="425"/>
      <c r="VOU713" s="425"/>
      <c r="VOV713" s="425"/>
      <c r="VOW713" s="425"/>
      <c r="VOX713" s="425"/>
      <c r="VOY713" s="425"/>
      <c r="VOZ713" s="425"/>
      <c r="VPA713" s="425"/>
      <c r="VPB713" s="425"/>
      <c r="VPC713" s="425"/>
      <c r="VPD713" s="425"/>
      <c r="VPE713" s="425"/>
      <c r="VPF713" s="425"/>
      <c r="VPG713" s="425"/>
      <c r="VPH713" s="425"/>
      <c r="VPI713" s="425"/>
      <c r="VPJ713" s="425"/>
      <c r="VPK713" s="425"/>
      <c r="VPL713" s="425"/>
      <c r="VPM713" s="425"/>
      <c r="VPN713" s="425"/>
      <c r="VPO713" s="425"/>
      <c r="VPP713" s="425"/>
      <c r="VPQ713" s="425"/>
      <c r="VPR713" s="425"/>
      <c r="VPS713" s="425"/>
      <c r="VPT713" s="425"/>
      <c r="VPU713" s="425"/>
      <c r="VPV713" s="425"/>
      <c r="VPW713" s="425"/>
      <c r="VPX713" s="425"/>
      <c r="VPY713" s="425"/>
      <c r="VPZ713" s="425"/>
      <c r="VQA713" s="425"/>
      <c r="VQB713" s="425"/>
      <c r="VQC713" s="425"/>
      <c r="VQD713" s="425"/>
      <c r="VQE713" s="425"/>
      <c r="VQF713" s="425"/>
      <c r="VQG713" s="425"/>
      <c r="VQH713" s="425"/>
      <c r="VQI713" s="425"/>
      <c r="VQJ713" s="425"/>
      <c r="VQK713" s="425"/>
      <c r="VQL713" s="425"/>
      <c r="VQM713" s="425"/>
      <c r="VQN713" s="425"/>
      <c r="VQO713" s="425"/>
      <c r="VQP713" s="425"/>
      <c r="VQQ713" s="425"/>
      <c r="VQR713" s="425"/>
      <c r="VQS713" s="425"/>
      <c r="VQT713" s="425"/>
      <c r="VQU713" s="425"/>
      <c r="VQV713" s="425"/>
      <c r="VQW713" s="425"/>
      <c r="VQX713" s="425"/>
      <c r="VQY713" s="425"/>
      <c r="VQZ713" s="425"/>
      <c r="VRA713" s="425"/>
      <c r="VRB713" s="425"/>
      <c r="VRC713" s="425"/>
      <c r="VRD713" s="425"/>
      <c r="VRE713" s="425"/>
      <c r="VRF713" s="425"/>
      <c r="VRG713" s="425"/>
      <c r="VRH713" s="425"/>
      <c r="VRI713" s="425"/>
      <c r="VRJ713" s="425"/>
      <c r="VRK713" s="425"/>
      <c r="VRL713" s="425"/>
      <c r="VRM713" s="425"/>
      <c r="VRN713" s="425"/>
      <c r="VRO713" s="425"/>
      <c r="VRP713" s="425"/>
      <c r="VRQ713" s="425"/>
      <c r="VRR713" s="425"/>
      <c r="VRS713" s="425"/>
      <c r="VRT713" s="425"/>
      <c r="VRU713" s="425"/>
      <c r="VRV713" s="425"/>
      <c r="VRW713" s="425"/>
      <c r="VRX713" s="425"/>
      <c r="VRY713" s="425"/>
      <c r="VRZ713" s="425"/>
      <c r="VSA713" s="425"/>
      <c r="VSB713" s="425"/>
      <c r="VSC713" s="425"/>
      <c r="VSD713" s="425"/>
      <c r="VSE713" s="425"/>
      <c r="VSF713" s="425"/>
      <c r="VSG713" s="425"/>
      <c r="VSH713" s="425"/>
      <c r="VSI713" s="425"/>
      <c r="VSJ713" s="425"/>
      <c r="VSK713" s="425"/>
      <c r="VSL713" s="425"/>
      <c r="VSM713" s="425"/>
      <c r="VSN713" s="425"/>
      <c r="VSO713" s="425"/>
      <c r="VSP713" s="425"/>
      <c r="VSQ713" s="425"/>
      <c r="VSR713" s="425"/>
      <c r="VSS713" s="425"/>
      <c r="VST713" s="425"/>
      <c r="VSU713" s="425"/>
      <c r="VSV713" s="425"/>
      <c r="VSW713" s="425"/>
      <c r="VSX713" s="425"/>
      <c r="VSY713" s="425"/>
      <c r="VSZ713" s="425"/>
      <c r="VTA713" s="425"/>
      <c r="VTB713" s="425"/>
      <c r="VTC713" s="425"/>
      <c r="VTD713" s="425"/>
      <c r="VTE713" s="425"/>
      <c r="VTF713" s="425"/>
      <c r="VTG713" s="425"/>
      <c r="VTH713" s="425"/>
      <c r="VTI713" s="425"/>
      <c r="VTJ713" s="425"/>
      <c r="VTK713" s="425"/>
      <c r="VTL713" s="425"/>
      <c r="VTM713" s="425"/>
      <c r="VTN713" s="425"/>
      <c r="VTO713" s="425"/>
      <c r="VTP713" s="425"/>
      <c r="VTQ713" s="425"/>
      <c r="VTR713" s="425"/>
      <c r="VTS713" s="425"/>
      <c r="VTT713" s="425"/>
      <c r="VTU713" s="425"/>
      <c r="VTV713" s="425"/>
      <c r="VTW713" s="425"/>
      <c r="VTX713" s="425"/>
      <c r="VTY713" s="425"/>
      <c r="VTZ713" s="425"/>
      <c r="VUA713" s="425"/>
      <c r="VUB713" s="425"/>
      <c r="VUC713" s="425"/>
      <c r="VUD713" s="425"/>
      <c r="VUE713" s="425"/>
      <c r="VUF713" s="425"/>
      <c r="VUG713" s="425"/>
      <c r="VUH713" s="425"/>
      <c r="VUI713" s="425"/>
      <c r="VUJ713" s="425"/>
      <c r="VUK713" s="425"/>
      <c r="VUL713" s="425"/>
      <c r="VUM713" s="425"/>
      <c r="VUN713" s="425"/>
      <c r="VUO713" s="425"/>
      <c r="VUP713" s="425"/>
      <c r="VUQ713" s="425"/>
      <c r="VUR713" s="425"/>
      <c r="VUS713" s="425"/>
      <c r="VUT713" s="425"/>
      <c r="VUU713" s="425"/>
      <c r="VUV713" s="425"/>
      <c r="VUW713" s="425"/>
      <c r="VUX713" s="425"/>
      <c r="VUY713" s="425"/>
      <c r="VUZ713" s="425"/>
      <c r="VVA713" s="425"/>
      <c r="VVB713" s="425"/>
      <c r="VVC713" s="425"/>
      <c r="VVD713" s="425"/>
      <c r="VVE713" s="425"/>
      <c r="VVF713" s="425"/>
      <c r="VVG713" s="425"/>
      <c r="VVH713" s="425"/>
      <c r="VVI713" s="425"/>
      <c r="VVJ713" s="425"/>
      <c r="VVK713" s="425"/>
      <c r="VVL713" s="425"/>
      <c r="VVM713" s="425"/>
      <c r="VVN713" s="425"/>
      <c r="VVO713" s="425"/>
      <c r="VVP713" s="425"/>
      <c r="VVQ713" s="425"/>
      <c r="VVR713" s="425"/>
      <c r="VVS713" s="425"/>
      <c r="VVT713" s="425"/>
      <c r="VVU713" s="425"/>
      <c r="VVV713" s="425"/>
      <c r="VVW713" s="425"/>
      <c r="VVX713" s="425"/>
      <c r="VVY713" s="425"/>
      <c r="VVZ713" s="425"/>
      <c r="VWA713" s="425"/>
      <c r="VWB713" s="425"/>
      <c r="VWC713" s="425"/>
      <c r="VWD713" s="425"/>
      <c r="VWE713" s="425"/>
      <c r="VWF713" s="425"/>
      <c r="VWG713" s="425"/>
      <c r="VWH713" s="425"/>
      <c r="VWI713" s="425"/>
      <c r="VWJ713" s="425"/>
      <c r="VWK713" s="425"/>
      <c r="VWL713" s="425"/>
      <c r="VWM713" s="425"/>
      <c r="VWN713" s="425"/>
      <c r="VWO713" s="425"/>
      <c r="VWP713" s="425"/>
      <c r="VWQ713" s="425"/>
      <c r="VWR713" s="425"/>
      <c r="VWS713" s="425"/>
      <c r="VWT713" s="425"/>
      <c r="VWU713" s="425"/>
      <c r="VWV713" s="425"/>
      <c r="VWW713" s="425"/>
      <c r="VWX713" s="425"/>
      <c r="VWY713" s="425"/>
      <c r="VWZ713" s="425"/>
      <c r="VXA713" s="425"/>
      <c r="VXB713" s="425"/>
      <c r="VXC713" s="425"/>
      <c r="VXD713" s="425"/>
      <c r="VXE713" s="425"/>
      <c r="VXF713" s="425"/>
      <c r="VXG713" s="425"/>
      <c r="VXH713" s="425"/>
      <c r="VXI713" s="425"/>
      <c r="VXJ713" s="425"/>
      <c r="VXK713" s="425"/>
      <c r="VXL713" s="425"/>
      <c r="VXM713" s="425"/>
      <c r="VXN713" s="425"/>
      <c r="VXO713" s="425"/>
      <c r="VXP713" s="425"/>
      <c r="VXQ713" s="425"/>
      <c r="VXR713" s="425"/>
      <c r="VXS713" s="425"/>
      <c r="VXT713" s="425"/>
      <c r="VXU713" s="425"/>
      <c r="VXV713" s="425"/>
      <c r="VXW713" s="425"/>
      <c r="VXX713" s="425"/>
      <c r="VXY713" s="425"/>
      <c r="VXZ713" s="425"/>
      <c r="VYA713" s="425"/>
      <c r="VYB713" s="425"/>
      <c r="VYC713" s="425"/>
      <c r="VYD713" s="425"/>
      <c r="VYE713" s="425"/>
      <c r="VYF713" s="425"/>
      <c r="VYG713" s="425"/>
      <c r="VYH713" s="425"/>
      <c r="VYI713" s="425"/>
      <c r="VYJ713" s="425"/>
      <c r="VYK713" s="425"/>
      <c r="VYL713" s="425"/>
      <c r="VYM713" s="425"/>
      <c r="VYN713" s="425"/>
      <c r="VYO713" s="425"/>
      <c r="VYP713" s="425"/>
      <c r="VYQ713" s="425"/>
      <c r="VYR713" s="425"/>
      <c r="VYS713" s="425"/>
      <c r="VYT713" s="425"/>
      <c r="VYU713" s="425"/>
      <c r="VYV713" s="425"/>
      <c r="VYW713" s="425"/>
      <c r="VYX713" s="425"/>
      <c r="VYY713" s="425"/>
      <c r="VYZ713" s="425"/>
      <c r="VZA713" s="425"/>
      <c r="VZB713" s="425"/>
      <c r="VZC713" s="425"/>
      <c r="VZD713" s="425"/>
      <c r="VZE713" s="425"/>
      <c r="VZF713" s="425"/>
      <c r="VZG713" s="425"/>
      <c r="VZH713" s="425"/>
      <c r="VZI713" s="425"/>
      <c r="VZJ713" s="425"/>
      <c r="VZK713" s="425"/>
      <c r="VZL713" s="425"/>
      <c r="VZM713" s="425"/>
      <c r="VZN713" s="425"/>
      <c r="VZO713" s="425"/>
      <c r="VZP713" s="425"/>
      <c r="VZQ713" s="425"/>
      <c r="VZR713" s="425"/>
      <c r="VZS713" s="425"/>
      <c r="VZT713" s="425"/>
      <c r="VZU713" s="425"/>
      <c r="VZV713" s="425"/>
      <c r="VZW713" s="425"/>
      <c r="VZX713" s="425"/>
      <c r="VZY713" s="425"/>
      <c r="VZZ713" s="425"/>
      <c r="WAA713" s="425"/>
      <c r="WAB713" s="425"/>
      <c r="WAC713" s="425"/>
      <c r="WAD713" s="425"/>
      <c r="WAE713" s="425"/>
      <c r="WAF713" s="425"/>
      <c r="WAG713" s="425"/>
      <c r="WAH713" s="425"/>
      <c r="WAI713" s="425"/>
      <c r="WAJ713" s="425"/>
      <c r="WAK713" s="425"/>
      <c r="WAL713" s="425"/>
      <c r="WAM713" s="425"/>
      <c r="WAN713" s="425"/>
      <c r="WAO713" s="425"/>
      <c r="WAP713" s="425"/>
      <c r="WAQ713" s="425"/>
      <c r="WAR713" s="425"/>
      <c r="WAS713" s="425"/>
      <c r="WAT713" s="425"/>
      <c r="WAU713" s="425"/>
      <c r="WAV713" s="425"/>
      <c r="WAW713" s="425"/>
      <c r="WAX713" s="425"/>
      <c r="WAY713" s="425"/>
      <c r="WAZ713" s="425"/>
      <c r="WBA713" s="425"/>
      <c r="WBB713" s="425"/>
      <c r="WBC713" s="425"/>
      <c r="WBD713" s="425"/>
      <c r="WBE713" s="425"/>
      <c r="WBF713" s="425"/>
      <c r="WBG713" s="425"/>
      <c r="WBH713" s="425"/>
      <c r="WBI713" s="425"/>
      <c r="WBJ713" s="425"/>
      <c r="WBK713" s="425"/>
      <c r="WBL713" s="425"/>
      <c r="WBM713" s="425"/>
      <c r="WBN713" s="425"/>
      <c r="WBO713" s="425"/>
      <c r="WBP713" s="425"/>
      <c r="WBQ713" s="425"/>
      <c r="WBR713" s="425"/>
      <c r="WBS713" s="425"/>
      <c r="WBT713" s="425"/>
      <c r="WBU713" s="425"/>
      <c r="WBV713" s="425"/>
      <c r="WBW713" s="425"/>
      <c r="WBX713" s="425"/>
      <c r="WBY713" s="425"/>
      <c r="WBZ713" s="425"/>
      <c r="WCA713" s="425"/>
      <c r="WCB713" s="425"/>
      <c r="WCC713" s="425"/>
      <c r="WCD713" s="425"/>
      <c r="WCE713" s="425"/>
      <c r="WCF713" s="425"/>
      <c r="WCG713" s="425"/>
      <c r="WCH713" s="425"/>
      <c r="WCI713" s="425"/>
      <c r="WCJ713" s="425"/>
      <c r="WCK713" s="425"/>
      <c r="WCL713" s="425"/>
      <c r="WCM713" s="425"/>
      <c r="WCN713" s="425"/>
      <c r="WCO713" s="425"/>
      <c r="WCP713" s="425"/>
      <c r="WCQ713" s="425"/>
      <c r="WCR713" s="425"/>
      <c r="WCS713" s="425"/>
      <c r="WCT713" s="425"/>
      <c r="WCU713" s="425"/>
      <c r="WCV713" s="425"/>
      <c r="WCW713" s="425"/>
      <c r="WCX713" s="425"/>
      <c r="WCY713" s="425"/>
      <c r="WCZ713" s="425"/>
      <c r="WDA713" s="425"/>
      <c r="WDB713" s="425"/>
      <c r="WDC713" s="425"/>
      <c r="WDD713" s="425"/>
      <c r="WDE713" s="425"/>
      <c r="WDF713" s="425"/>
      <c r="WDG713" s="425"/>
      <c r="WDH713" s="425"/>
      <c r="WDI713" s="425"/>
      <c r="WDJ713" s="425"/>
      <c r="WDK713" s="425"/>
      <c r="WDL713" s="425"/>
      <c r="WDM713" s="425"/>
      <c r="WDN713" s="425"/>
      <c r="WDO713" s="425"/>
      <c r="WDP713" s="425"/>
      <c r="WDQ713" s="425"/>
      <c r="WDR713" s="425"/>
      <c r="WDS713" s="425"/>
      <c r="WDT713" s="425"/>
      <c r="WDU713" s="425"/>
      <c r="WDV713" s="425"/>
      <c r="WDW713" s="425"/>
      <c r="WDX713" s="425"/>
      <c r="WDY713" s="425"/>
      <c r="WDZ713" s="425"/>
      <c r="WEA713" s="425"/>
      <c r="WEB713" s="425"/>
      <c r="WEC713" s="425"/>
      <c r="WED713" s="425"/>
      <c r="WEE713" s="425"/>
      <c r="WEF713" s="425"/>
      <c r="WEG713" s="425"/>
      <c r="WEH713" s="425"/>
      <c r="WEI713" s="425"/>
      <c r="WEJ713" s="425"/>
      <c r="WEK713" s="425"/>
      <c r="WEL713" s="425"/>
      <c r="WEM713" s="425"/>
      <c r="WEN713" s="425"/>
      <c r="WEO713" s="425"/>
      <c r="WEP713" s="425"/>
      <c r="WEQ713" s="425"/>
      <c r="WER713" s="425"/>
      <c r="WES713" s="425"/>
      <c r="WET713" s="425"/>
      <c r="WEU713" s="425"/>
      <c r="WEV713" s="425"/>
      <c r="WEW713" s="425"/>
      <c r="WEX713" s="425"/>
      <c r="WEY713" s="425"/>
      <c r="WEZ713" s="425"/>
      <c r="WFA713" s="425"/>
      <c r="WFB713" s="425"/>
      <c r="WFC713" s="425"/>
      <c r="WFD713" s="425"/>
      <c r="WFE713" s="425"/>
      <c r="WFF713" s="425"/>
      <c r="WFG713" s="425"/>
      <c r="WFH713" s="425"/>
      <c r="WFI713" s="425"/>
      <c r="WFJ713" s="425"/>
      <c r="WFK713" s="425"/>
      <c r="WFL713" s="425"/>
      <c r="WFM713" s="425"/>
      <c r="WFN713" s="425"/>
      <c r="WFO713" s="425"/>
      <c r="WFP713" s="425"/>
      <c r="WFQ713" s="425"/>
      <c r="WFR713" s="425"/>
      <c r="WFS713" s="425"/>
      <c r="WFT713" s="425"/>
      <c r="WFU713" s="425"/>
      <c r="WFV713" s="425"/>
      <c r="WFW713" s="425"/>
      <c r="WFX713" s="425"/>
      <c r="WFY713" s="425"/>
      <c r="WFZ713" s="425"/>
      <c r="WGA713" s="425"/>
      <c r="WGB713" s="425"/>
      <c r="WGC713" s="425"/>
      <c r="WGD713" s="425"/>
      <c r="WGE713" s="425"/>
      <c r="WGF713" s="425"/>
      <c r="WGG713" s="425"/>
      <c r="WGH713" s="425"/>
      <c r="WGI713" s="425"/>
      <c r="WGJ713" s="425"/>
      <c r="WGK713" s="425"/>
      <c r="WGL713" s="425"/>
      <c r="WGM713" s="425"/>
      <c r="WGN713" s="425"/>
      <c r="WGO713" s="425"/>
      <c r="WGP713" s="425"/>
      <c r="WGQ713" s="425"/>
      <c r="WGR713" s="425"/>
      <c r="WGS713" s="425"/>
      <c r="WGT713" s="425"/>
      <c r="WGU713" s="425"/>
      <c r="WGV713" s="425"/>
      <c r="WGW713" s="425"/>
      <c r="WGX713" s="425"/>
      <c r="WGY713" s="425"/>
      <c r="WGZ713" s="425"/>
      <c r="WHA713" s="425"/>
      <c r="WHB713" s="425"/>
      <c r="WHC713" s="425"/>
      <c r="WHD713" s="425"/>
      <c r="WHE713" s="425"/>
      <c r="WHF713" s="425"/>
      <c r="WHG713" s="425"/>
      <c r="WHH713" s="425"/>
      <c r="WHI713" s="425"/>
      <c r="WHJ713" s="425"/>
      <c r="WHK713" s="425"/>
      <c r="WHL713" s="425"/>
      <c r="WHM713" s="425"/>
      <c r="WHN713" s="425"/>
      <c r="WHO713" s="425"/>
      <c r="WHP713" s="425"/>
      <c r="WHQ713" s="425"/>
      <c r="WHR713" s="425"/>
      <c r="WHS713" s="425"/>
      <c r="WHT713" s="425"/>
      <c r="WHU713" s="425"/>
      <c r="WHV713" s="425"/>
      <c r="WHW713" s="425"/>
      <c r="WHX713" s="425"/>
      <c r="WHY713" s="425"/>
      <c r="WHZ713" s="425"/>
      <c r="WIA713" s="425"/>
      <c r="WIB713" s="425"/>
      <c r="WIC713" s="425"/>
      <c r="WID713" s="425"/>
      <c r="WIE713" s="425"/>
      <c r="WIF713" s="425"/>
      <c r="WIG713" s="425"/>
      <c r="WIH713" s="425"/>
      <c r="WII713" s="425"/>
      <c r="WIJ713" s="425"/>
      <c r="WIK713" s="425"/>
      <c r="WIL713" s="425"/>
      <c r="WIM713" s="425"/>
      <c r="WIN713" s="425"/>
      <c r="WIO713" s="425"/>
      <c r="WIP713" s="425"/>
      <c r="WIQ713" s="425"/>
      <c r="WIR713" s="425"/>
      <c r="WIS713" s="425"/>
      <c r="WIT713" s="425"/>
      <c r="WIU713" s="425"/>
      <c r="WIV713" s="425"/>
      <c r="WIW713" s="425"/>
      <c r="WIX713" s="425"/>
      <c r="WIY713" s="425"/>
      <c r="WIZ713" s="425"/>
      <c r="WJA713" s="425"/>
      <c r="WJB713" s="425"/>
      <c r="WJC713" s="425"/>
      <c r="WJD713" s="425"/>
      <c r="WJE713" s="425"/>
      <c r="WJF713" s="425"/>
      <c r="WJG713" s="425"/>
      <c r="WJH713" s="425"/>
      <c r="WJI713" s="425"/>
      <c r="WJJ713" s="425"/>
      <c r="WJK713" s="425"/>
      <c r="WJL713" s="425"/>
      <c r="WJM713" s="425"/>
      <c r="WJN713" s="425"/>
      <c r="WJO713" s="425"/>
      <c r="WJP713" s="425"/>
      <c r="WJQ713" s="425"/>
      <c r="WJR713" s="425"/>
      <c r="WJS713" s="425"/>
      <c r="WJT713" s="425"/>
      <c r="WJU713" s="425"/>
      <c r="WJV713" s="425"/>
      <c r="WJW713" s="425"/>
      <c r="WJX713" s="425"/>
      <c r="WJY713" s="425"/>
      <c r="WJZ713" s="425"/>
      <c r="WKA713" s="425"/>
      <c r="WKB713" s="425"/>
      <c r="WKC713" s="425"/>
      <c r="WKD713" s="425"/>
      <c r="WKE713" s="425"/>
      <c r="WKF713" s="425"/>
      <c r="WKG713" s="425"/>
      <c r="WKH713" s="425"/>
      <c r="WKI713" s="425"/>
      <c r="WKJ713" s="425"/>
      <c r="WKK713" s="425"/>
      <c r="WKL713" s="425"/>
      <c r="WKM713" s="425"/>
      <c r="WKN713" s="425"/>
      <c r="WKO713" s="425"/>
      <c r="WKP713" s="425"/>
      <c r="WKQ713" s="425"/>
      <c r="WKR713" s="425"/>
      <c r="WKS713" s="425"/>
      <c r="WKT713" s="425"/>
      <c r="WKU713" s="425"/>
      <c r="WKV713" s="425"/>
      <c r="WKW713" s="425"/>
      <c r="WKX713" s="425"/>
      <c r="WKY713" s="425"/>
      <c r="WKZ713" s="425"/>
      <c r="WLA713" s="425"/>
      <c r="WLB713" s="425"/>
      <c r="WLC713" s="425"/>
      <c r="WLD713" s="425"/>
      <c r="WLE713" s="425"/>
      <c r="WLF713" s="425"/>
      <c r="WLG713" s="425"/>
      <c r="WLH713" s="425"/>
      <c r="WLI713" s="425"/>
      <c r="WLJ713" s="425"/>
      <c r="WLK713" s="425"/>
      <c r="WLL713" s="425"/>
      <c r="WLM713" s="425"/>
      <c r="WLN713" s="425"/>
      <c r="WLO713" s="425"/>
      <c r="WLP713" s="425"/>
      <c r="WLQ713" s="425"/>
      <c r="WLR713" s="425"/>
      <c r="WLS713" s="425"/>
      <c r="WLT713" s="425"/>
      <c r="WLU713" s="425"/>
      <c r="WLV713" s="425"/>
      <c r="WLW713" s="425"/>
      <c r="WLX713" s="425"/>
      <c r="WLY713" s="425"/>
      <c r="WLZ713" s="425"/>
      <c r="WMA713" s="425"/>
      <c r="WMB713" s="425"/>
      <c r="WMC713" s="425"/>
      <c r="WMD713" s="425"/>
      <c r="WME713" s="425"/>
      <c r="WMF713" s="425"/>
      <c r="WMG713" s="425"/>
      <c r="WMH713" s="425"/>
      <c r="WMI713" s="425"/>
      <c r="WMJ713" s="425"/>
      <c r="WMK713" s="425"/>
      <c r="WML713" s="425"/>
      <c r="WMM713" s="425"/>
      <c r="WMN713" s="425"/>
      <c r="WMO713" s="425"/>
      <c r="WMP713" s="425"/>
      <c r="WMQ713" s="425"/>
      <c r="WMR713" s="425"/>
      <c r="WMS713" s="425"/>
      <c r="WMT713" s="425"/>
      <c r="WMU713" s="425"/>
      <c r="WMV713" s="425"/>
      <c r="WMW713" s="425"/>
      <c r="WMX713" s="425"/>
      <c r="WMY713" s="425"/>
      <c r="WMZ713" s="425"/>
      <c r="WNA713" s="425"/>
      <c r="WNB713" s="425"/>
      <c r="WNC713" s="425"/>
      <c r="WND713" s="425"/>
      <c r="WNE713" s="425"/>
      <c r="WNF713" s="425"/>
      <c r="WNG713" s="425"/>
      <c r="WNH713" s="425"/>
      <c r="WNI713" s="425"/>
      <c r="WNJ713" s="425"/>
      <c r="WNK713" s="425"/>
      <c r="WNL713" s="425"/>
      <c r="WNM713" s="425"/>
      <c r="WNN713" s="425"/>
      <c r="WNO713" s="425"/>
      <c r="WNP713" s="425"/>
      <c r="WNQ713" s="425"/>
      <c r="WNR713" s="425"/>
      <c r="WNS713" s="425"/>
      <c r="WNT713" s="425"/>
      <c r="WNU713" s="425"/>
      <c r="WNV713" s="425"/>
      <c r="WNW713" s="425"/>
      <c r="WNX713" s="425"/>
      <c r="WNY713" s="425"/>
      <c r="WNZ713" s="425"/>
      <c r="WOA713" s="425"/>
      <c r="WOB713" s="425"/>
      <c r="WOC713" s="425"/>
      <c r="WOD713" s="425"/>
      <c r="WOE713" s="425"/>
      <c r="WOF713" s="425"/>
      <c r="WOG713" s="425"/>
      <c r="WOH713" s="425"/>
      <c r="WOI713" s="425"/>
      <c r="WOJ713" s="425"/>
      <c r="WOK713" s="425"/>
      <c r="WOL713" s="425"/>
      <c r="WOM713" s="425"/>
      <c r="WON713" s="425"/>
      <c r="WOO713" s="425"/>
      <c r="WOP713" s="425"/>
      <c r="WOQ713" s="425"/>
      <c r="WOR713" s="425"/>
      <c r="WOS713" s="425"/>
      <c r="WOT713" s="425"/>
      <c r="WOU713" s="425"/>
      <c r="WOV713" s="425"/>
      <c r="WOW713" s="425"/>
      <c r="WOX713" s="425"/>
      <c r="WOY713" s="425"/>
      <c r="WOZ713" s="425"/>
      <c r="WPA713" s="425"/>
      <c r="WPB713" s="425"/>
      <c r="WPC713" s="425"/>
      <c r="WPD713" s="425"/>
      <c r="WPE713" s="425"/>
      <c r="WPF713" s="425"/>
      <c r="WPG713" s="425"/>
      <c r="WPH713" s="425"/>
      <c r="WPI713" s="425"/>
      <c r="WPJ713" s="425"/>
      <c r="WPK713" s="425"/>
      <c r="WPL713" s="425"/>
      <c r="WPM713" s="425"/>
      <c r="WPN713" s="425"/>
      <c r="WPO713" s="425"/>
      <c r="WPP713" s="425"/>
      <c r="WPQ713" s="425"/>
      <c r="WPR713" s="425"/>
      <c r="WPS713" s="425"/>
      <c r="WPT713" s="425"/>
      <c r="WPU713" s="425"/>
      <c r="WPV713" s="425"/>
      <c r="WPW713" s="425"/>
      <c r="WPX713" s="425"/>
      <c r="WPY713" s="425"/>
      <c r="WPZ713" s="425"/>
      <c r="WQA713" s="425"/>
      <c r="WQB713" s="425"/>
      <c r="WQC713" s="425"/>
      <c r="WQD713" s="425"/>
      <c r="WQE713" s="425"/>
      <c r="WQF713" s="425"/>
      <c r="WQG713" s="425"/>
      <c r="WQH713" s="425"/>
      <c r="WQI713" s="425"/>
      <c r="WQJ713" s="425"/>
      <c r="WQK713" s="425"/>
      <c r="WQL713" s="425"/>
      <c r="WQM713" s="425"/>
      <c r="WQN713" s="425"/>
      <c r="WQO713" s="425"/>
      <c r="WQP713" s="425"/>
      <c r="WQQ713" s="425"/>
      <c r="WQR713" s="425"/>
      <c r="WQS713" s="425"/>
      <c r="WQT713" s="425"/>
      <c r="WQU713" s="425"/>
      <c r="WQV713" s="425"/>
      <c r="WQW713" s="425"/>
      <c r="WQX713" s="425"/>
      <c r="WQY713" s="425"/>
      <c r="WQZ713" s="425"/>
      <c r="WRA713" s="425"/>
      <c r="WRB713" s="425"/>
      <c r="WRC713" s="425"/>
      <c r="WRD713" s="425"/>
      <c r="WRE713" s="425"/>
      <c r="WRF713" s="425"/>
      <c r="WRG713" s="425"/>
      <c r="WRH713" s="425"/>
      <c r="WRI713" s="425"/>
      <c r="WRJ713" s="425"/>
      <c r="WRK713" s="425"/>
      <c r="WRL713" s="425"/>
      <c r="WRM713" s="425"/>
      <c r="WRN713" s="425"/>
      <c r="WRO713" s="425"/>
      <c r="WRP713" s="425"/>
      <c r="WRQ713" s="425"/>
      <c r="WRR713" s="425"/>
      <c r="WRS713" s="425"/>
      <c r="WRT713" s="425"/>
      <c r="WRU713" s="425"/>
      <c r="WRV713" s="425"/>
      <c r="WRW713" s="425"/>
      <c r="WRX713" s="425"/>
      <c r="WRY713" s="425"/>
      <c r="WRZ713" s="425"/>
      <c r="WSA713" s="425"/>
      <c r="WSB713" s="425"/>
      <c r="WSC713" s="425"/>
      <c r="WSD713" s="425"/>
      <c r="WSE713" s="425"/>
      <c r="WSF713" s="425"/>
      <c r="WSG713" s="425"/>
      <c r="WSH713" s="425"/>
      <c r="WSI713" s="425"/>
      <c r="WSJ713" s="425"/>
      <c r="WSK713" s="425"/>
      <c r="WSL713" s="425"/>
      <c r="WSM713" s="425"/>
      <c r="WSN713" s="425"/>
      <c r="WSO713" s="425"/>
      <c r="WSP713" s="425"/>
      <c r="WSQ713" s="425"/>
      <c r="WSR713" s="425"/>
      <c r="WSS713" s="425"/>
      <c r="WST713" s="425"/>
      <c r="WSU713" s="425"/>
      <c r="WSV713" s="425"/>
      <c r="WSW713" s="425"/>
      <c r="WSX713" s="425"/>
      <c r="WSY713" s="425"/>
      <c r="WSZ713" s="425"/>
      <c r="WTA713" s="425"/>
      <c r="WTB713" s="425"/>
      <c r="WTC713" s="425"/>
      <c r="WTD713" s="425"/>
      <c r="WTE713" s="425"/>
      <c r="WTF713" s="425"/>
      <c r="WTG713" s="425"/>
      <c r="WTH713" s="425"/>
      <c r="WTI713" s="425"/>
      <c r="WTJ713" s="425"/>
      <c r="WTK713" s="425"/>
      <c r="WTL713" s="425"/>
      <c r="WTM713" s="425"/>
      <c r="WTN713" s="425"/>
      <c r="WTO713" s="425"/>
      <c r="WTP713" s="425"/>
      <c r="WTQ713" s="425"/>
      <c r="WTR713" s="425"/>
      <c r="WTS713" s="425"/>
      <c r="WTT713" s="425"/>
      <c r="WTU713" s="425"/>
      <c r="WTV713" s="425"/>
      <c r="WTW713" s="425"/>
      <c r="WTX713" s="425"/>
      <c r="WTY713" s="425"/>
      <c r="WTZ713" s="425"/>
      <c r="WUA713" s="425"/>
      <c r="WUB713" s="425"/>
      <c r="WUC713" s="425"/>
      <c r="WUD713" s="425"/>
      <c r="WUE713" s="425"/>
      <c r="WUF713" s="425"/>
      <c r="WUG713" s="425"/>
      <c r="WUH713" s="425"/>
      <c r="WUI713" s="425"/>
      <c r="WUJ713" s="425"/>
      <c r="WUK713" s="425"/>
      <c r="WUL713" s="425"/>
      <c r="WUM713" s="425"/>
      <c r="WUN713" s="425"/>
      <c r="WUO713" s="425"/>
      <c r="WUP713" s="425"/>
      <c r="WUQ713" s="425"/>
      <c r="WUR713" s="425"/>
      <c r="WUS713" s="425"/>
      <c r="WUT713" s="425"/>
      <c r="WUU713" s="425"/>
      <c r="WUV713" s="425"/>
      <c r="WUW713" s="425"/>
      <c r="WUX713" s="425"/>
      <c r="WUY713" s="425"/>
      <c r="WUZ713" s="425"/>
      <c r="WVA713" s="425"/>
      <c r="WVB713" s="425"/>
      <c r="WVC713" s="425"/>
      <c r="WVD713" s="425"/>
      <c r="WVE713" s="425"/>
      <c r="WVF713" s="425"/>
      <c r="WVG713" s="425"/>
      <c r="WVH713" s="425"/>
      <c r="WVI713" s="425"/>
      <c r="WVJ713" s="425"/>
      <c r="WVK713" s="425"/>
      <c r="WVL713" s="425"/>
      <c r="WVM713" s="425"/>
      <c r="WVN713" s="425"/>
      <c r="WVO713" s="425"/>
      <c r="WVP713" s="425"/>
      <c r="WVQ713" s="425"/>
      <c r="WVR713" s="425"/>
      <c r="WVS713" s="425"/>
      <c r="WVT713" s="425"/>
      <c r="WVU713" s="425"/>
      <c r="WVV713" s="425"/>
      <c r="WVW713" s="425"/>
      <c r="WVX713" s="425"/>
      <c r="WVY713" s="425"/>
      <c r="WVZ713" s="425"/>
      <c r="WWA713" s="425"/>
      <c r="WWB713" s="425"/>
      <c r="WWC713" s="425"/>
      <c r="WWD713" s="425"/>
      <c r="WWE713" s="425"/>
      <c r="WWF713" s="425"/>
      <c r="WWG713" s="425"/>
      <c r="WWH713" s="425"/>
      <c r="WWI713" s="425"/>
      <c r="WWJ713" s="425"/>
      <c r="WWK713" s="425"/>
      <c r="WWL713" s="425"/>
      <c r="WWM713" s="425"/>
      <c r="WWN713" s="425"/>
      <c r="WWO713" s="425"/>
      <c r="WWP713" s="425"/>
      <c r="WWQ713" s="425"/>
      <c r="WWR713" s="425"/>
      <c r="WWS713" s="425"/>
      <c r="WWT713" s="425"/>
      <c r="WWU713" s="425"/>
      <c r="WWV713" s="425"/>
      <c r="WWW713" s="425"/>
      <c r="WWX713" s="425"/>
      <c r="WWY713" s="425"/>
      <c r="WWZ713" s="425"/>
      <c r="WXA713" s="425"/>
      <c r="WXB713" s="425"/>
      <c r="WXC713" s="425"/>
      <c r="WXD713" s="425"/>
      <c r="WXE713" s="425"/>
      <c r="WXF713" s="425"/>
      <c r="WXG713" s="425"/>
      <c r="WXH713" s="425"/>
      <c r="WXI713" s="425"/>
      <c r="WXJ713" s="425"/>
      <c r="WXK713" s="425"/>
      <c r="WXL713" s="425"/>
      <c r="WXM713" s="425"/>
      <c r="WXN713" s="425"/>
      <c r="WXO713" s="425"/>
      <c r="WXP713" s="425"/>
      <c r="WXQ713" s="425"/>
      <c r="WXR713" s="425"/>
      <c r="WXS713" s="425"/>
      <c r="WXT713" s="425"/>
      <c r="WXU713" s="425"/>
      <c r="WXV713" s="425"/>
      <c r="WXW713" s="425"/>
      <c r="WXX713" s="425"/>
      <c r="WXY713" s="425"/>
      <c r="WXZ713" s="425"/>
      <c r="WYA713" s="425"/>
      <c r="WYB713" s="425"/>
      <c r="WYC713" s="425"/>
      <c r="WYD713" s="425"/>
      <c r="WYE713" s="425"/>
      <c r="WYF713" s="425"/>
      <c r="WYG713" s="425"/>
      <c r="WYH713" s="425"/>
      <c r="WYI713" s="425"/>
      <c r="WYJ713" s="425"/>
      <c r="WYK713" s="425"/>
      <c r="WYL713" s="425"/>
      <c r="WYM713" s="425"/>
      <c r="WYN713" s="425"/>
      <c r="WYO713" s="425"/>
      <c r="WYP713" s="425"/>
      <c r="WYQ713" s="425"/>
      <c r="WYR713" s="425"/>
      <c r="WYS713" s="425"/>
      <c r="WYT713" s="425"/>
      <c r="WYU713" s="425"/>
      <c r="WYV713" s="425"/>
      <c r="WYW713" s="425"/>
      <c r="WYX713" s="425"/>
      <c r="WYY713" s="425"/>
      <c r="WYZ713" s="425"/>
      <c r="WZA713" s="425"/>
      <c r="WZB713" s="425"/>
      <c r="WZC713" s="425"/>
      <c r="WZD713" s="425"/>
      <c r="WZE713" s="425"/>
      <c r="WZF713" s="425"/>
      <c r="WZG713" s="425"/>
      <c r="WZH713" s="425"/>
      <c r="WZI713" s="425"/>
      <c r="WZJ713" s="425"/>
      <c r="WZK713" s="425"/>
      <c r="WZL713" s="425"/>
      <c r="WZM713" s="425"/>
      <c r="WZN713" s="425"/>
      <c r="WZO713" s="425"/>
      <c r="WZP713" s="425"/>
      <c r="WZQ713" s="425"/>
      <c r="WZR713" s="425"/>
      <c r="WZS713" s="425"/>
      <c r="WZT713" s="425"/>
      <c r="WZU713" s="425"/>
      <c r="WZV713" s="425"/>
      <c r="WZW713" s="425"/>
      <c r="WZX713" s="425"/>
      <c r="WZY713" s="425"/>
      <c r="WZZ713" s="425"/>
      <c r="XAA713" s="425"/>
      <c r="XAB713" s="425"/>
      <c r="XAC713" s="425"/>
      <c r="XAD713" s="425"/>
      <c r="XAE713" s="425"/>
      <c r="XAF713" s="425"/>
      <c r="XAG713" s="425"/>
      <c r="XAH713" s="425"/>
      <c r="XAI713" s="425"/>
      <c r="XAJ713" s="425"/>
      <c r="XAK713" s="425"/>
      <c r="XAL713" s="425"/>
      <c r="XAM713" s="425"/>
      <c r="XAN713" s="425"/>
      <c r="XAO713" s="425"/>
      <c r="XAP713" s="425"/>
      <c r="XAQ713" s="425"/>
      <c r="XAR713" s="425"/>
      <c r="XAS713" s="425"/>
      <c r="XAT713" s="425"/>
      <c r="XAU713" s="425"/>
      <c r="XAV713" s="425"/>
      <c r="XAW713" s="425"/>
      <c r="XAX713" s="425"/>
      <c r="XAY713" s="425"/>
      <c r="XAZ713" s="425"/>
      <c r="XBA713" s="425"/>
      <c r="XBB713" s="425"/>
      <c r="XBC713" s="425"/>
      <c r="XBD713" s="425"/>
      <c r="XBE713" s="425"/>
      <c r="XBF713" s="425"/>
      <c r="XBG713" s="425"/>
      <c r="XBH713" s="425"/>
      <c r="XBI713" s="425"/>
      <c r="XBJ713" s="425"/>
      <c r="XBK713" s="425"/>
      <c r="XBL713" s="425"/>
      <c r="XBM713" s="425"/>
      <c r="XBN713" s="425"/>
      <c r="XBO713" s="425"/>
      <c r="XBP713" s="425"/>
      <c r="XBQ713" s="425"/>
      <c r="XBR713" s="425"/>
      <c r="XBS713" s="425"/>
      <c r="XBT713" s="425"/>
      <c r="XBU713" s="425"/>
      <c r="XBV713" s="425"/>
      <c r="XBW713" s="425"/>
      <c r="XBX713" s="425"/>
      <c r="XBY713" s="425"/>
      <c r="XBZ713" s="425"/>
      <c r="XCA713" s="425"/>
      <c r="XCB713" s="425"/>
      <c r="XCC713" s="425"/>
      <c r="XCD713" s="425"/>
      <c r="XCE713" s="425"/>
      <c r="XCF713" s="425"/>
      <c r="XCG713" s="425"/>
      <c r="XCH713" s="425"/>
      <c r="XCI713" s="425"/>
      <c r="XCJ713" s="425"/>
      <c r="XCK713" s="425"/>
      <c r="XCL713" s="425"/>
      <c r="XCM713" s="425"/>
      <c r="XCN713" s="425"/>
      <c r="XCO713" s="425"/>
      <c r="XCP713" s="425"/>
      <c r="XCQ713" s="425"/>
      <c r="XCR713" s="425"/>
      <c r="XCS713" s="425"/>
      <c r="XCT713" s="425"/>
      <c r="XCU713" s="425"/>
      <c r="XCV713" s="425"/>
      <c r="XCW713" s="425"/>
      <c r="XCX713" s="425"/>
      <c r="XCY713" s="425"/>
      <c r="XCZ713" s="425"/>
      <c r="XDA713" s="425"/>
      <c r="XDB713" s="425"/>
      <c r="XDC713" s="425"/>
      <c r="XDD713" s="425"/>
      <c r="XDE713" s="425"/>
      <c r="XDF713" s="425"/>
      <c r="XDG713" s="425"/>
      <c r="XDH713" s="425"/>
      <c r="XDI713" s="425"/>
      <c r="XDJ713" s="425"/>
      <c r="XDK713" s="425"/>
      <c r="XDL713" s="425"/>
      <c r="XDM713" s="425"/>
      <c r="XDN713" s="425"/>
      <c r="XDO713" s="425"/>
      <c r="XDP713" s="425"/>
      <c r="XDQ713" s="425"/>
      <c r="XDR713" s="425"/>
      <c r="XDS713" s="425"/>
      <c r="XDT713" s="425"/>
      <c r="XDU713" s="425"/>
      <c r="XDV713" s="425"/>
      <c r="XDW713" s="425"/>
      <c r="XDX713" s="425"/>
      <c r="XDY713" s="425"/>
      <c r="XDZ713" s="425"/>
      <c r="XEA713" s="425"/>
      <c r="XEB713" s="425"/>
      <c r="XEC713" s="425"/>
      <c r="XED713" s="425"/>
      <c r="XEE713" s="425"/>
      <c r="XEF713" s="425"/>
      <c r="XEG713" s="425"/>
      <c r="XEH713" s="425"/>
      <c r="XEI713" s="425"/>
      <c r="XEJ713" s="425"/>
      <c r="XEK713" s="425"/>
      <c r="XEL713" s="425"/>
      <c r="XEM713" s="425"/>
      <c r="XEN713" s="425"/>
      <c r="XEO713" s="425"/>
      <c r="XEP713" s="425"/>
      <c r="XEQ713" s="425"/>
      <c r="XER713" s="425"/>
      <c r="XES713" s="425"/>
      <c r="XET713" s="425"/>
      <c r="XEU713" s="425"/>
      <c r="XEV713" s="425"/>
      <c r="XEW713" s="425"/>
      <c r="XEX713" s="425"/>
      <c r="XEY713" s="425"/>
      <c r="XEZ713" s="425"/>
      <c r="XFA713" s="425"/>
    </row>
    <row r="714" spans="1:16381">
      <c r="B714" s="607" t="s">
        <v>843</v>
      </c>
      <c r="C714" s="608">
        <v>1187</v>
      </c>
      <c r="D714" s="605" t="s">
        <v>844</v>
      </c>
      <c r="E714" s="605"/>
      <c r="F714" s="605"/>
      <c r="G714" s="605"/>
      <c r="H714" s="605"/>
      <c r="I714" s="605"/>
    </row>
    <row r="715" spans="1:16381" ht="12.75" customHeight="1">
      <c r="B715" s="607" t="s">
        <v>845</v>
      </c>
      <c r="C715" s="608">
        <v>12003</v>
      </c>
      <c r="D715" s="609" t="s">
        <v>846</v>
      </c>
      <c r="E715" s="609" t="s">
        <v>847</v>
      </c>
      <c r="F715" s="605" t="s">
        <v>848</v>
      </c>
      <c r="G715" s="605" t="s">
        <v>849</v>
      </c>
      <c r="H715" s="605" t="s">
        <v>850</v>
      </c>
      <c r="I715" s="610" t="s">
        <v>851</v>
      </c>
    </row>
    <row r="716" spans="1:16381" ht="48.75" customHeight="1">
      <c r="B716" s="607" t="s">
        <v>852</v>
      </c>
      <c r="C716" s="608" t="s">
        <v>1561</v>
      </c>
      <c r="D716" s="611"/>
      <c r="E716" s="611"/>
      <c r="F716" s="605"/>
      <c r="G716" s="605"/>
      <c r="H716" s="605"/>
      <c r="I716" s="610"/>
    </row>
    <row r="717" spans="1:16381" ht="52.5" customHeight="1">
      <c r="B717" s="607" t="s">
        <v>854</v>
      </c>
      <c r="C717" s="608" t="s">
        <v>1562</v>
      </c>
      <c r="D717" s="611"/>
      <c r="E717" s="611"/>
      <c r="F717" s="605"/>
      <c r="G717" s="605"/>
      <c r="H717" s="605"/>
      <c r="I717" s="610"/>
    </row>
    <row r="718" spans="1:16381">
      <c r="B718" s="607" t="s">
        <v>856</v>
      </c>
      <c r="C718" s="608" t="s">
        <v>869</v>
      </c>
      <c r="D718" s="611"/>
      <c r="E718" s="611"/>
      <c r="F718" s="605"/>
      <c r="G718" s="605"/>
      <c r="H718" s="605"/>
      <c r="I718" s="610"/>
    </row>
    <row r="719" spans="1:16381">
      <c r="B719" s="612" t="s">
        <v>857</v>
      </c>
      <c r="C719" s="608" t="s">
        <v>870</v>
      </c>
      <c r="D719" s="614"/>
      <c r="E719" s="614"/>
      <c r="F719" s="615"/>
      <c r="G719" s="615"/>
      <c r="H719" s="615"/>
      <c r="I719" s="616"/>
    </row>
    <row r="720" spans="1:16381">
      <c r="B720" s="617" t="s">
        <v>859</v>
      </c>
      <c r="C720" s="618"/>
      <c r="D720" s="619"/>
      <c r="E720" s="619"/>
      <c r="F720" s="619"/>
      <c r="G720" s="619"/>
      <c r="H720" s="619"/>
      <c r="I720" s="620"/>
    </row>
    <row r="721" spans="2:13">
      <c r="B721" s="621" t="s">
        <v>860</v>
      </c>
      <c r="C721" s="622" t="s">
        <v>861</v>
      </c>
      <c r="D721" s="623"/>
      <c r="E721" s="623"/>
      <c r="F721" s="623"/>
      <c r="G721" s="623"/>
      <c r="H721" s="623"/>
      <c r="I721" s="624"/>
    </row>
    <row r="722" spans="2:13" ht="19.5" customHeight="1">
      <c r="B722" s="458" t="s">
        <v>871</v>
      </c>
      <c r="C722" s="458" t="s">
        <v>1563</v>
      </c>
      <c r="D722" s="641">
        <v>466</v>
      </c>
      <c r="E722" s="641">
        <v>250</v>
      </c>
      <c r="F722" s="641">
        <v>300</v>
      </c>
      <c r="G722" s="641">
        <v>300</v>
      </c>
      <c r="H722" s="641">
        <v>300</v>
      </c>
      <c r="I722" s="643"/>
    </row>
    <row r="723" spans="2:13" ht="41.25" customHeight="1">
      <c r="B723" s="458" t="s">
        <v>871</v>
      </c>
      <c r="C723" s="458" t="s">
        <v>1564</v>
      </c>
      <c r="D723" s="641">
        <v>1320</v>
      </c>
      <c r="E723" s="641">
        <v>1546</v>
      </c>
      <c r="F723" s="641">
        <v>1718</v>
      </c>
      <c r="G723" s="641">
        <v>1681</v>
      </c>
      <c r="H723" s="641">
        <v>1461</v>
      </c>
      <c r="I723" s="460"/>
    </row>
    <row r="724" spans="2:13" ht="12.75" customHeight="1">
      <c r="B724" s="632" t="s">
        <v>842</v>
      </c>
      <c r="C724" s="632"/>
      <c r="D724" s="641">
        <v>809578.4</v>
      </c>
      <c r="E724" s="641">
        <v>844109.8</v>
      </c>
      <c r="F724" s="641">
        <v>1075458.801</v>
      </c>
      <c r="G724" s="641">
        <v>996993.47499999998</v>
      </c>
      <c r="H724" s="641">
        <v>878528.14899999998</v>
      </c>
      <c r="I724" s="788"/>
      <c r="J724" s="638"/>
    </row>
    <row r="726" spans="2:13">
      <c r="B726" s="607" t="s">
        <v>14</v>
      </c>
      <c r="C726" s="608">
        <v>1187</v>
      </c>
      <c r="D726" s="903" t="s">
        <v>59</v>
      </c>
      <c r="E726" s="903"/>
      <c r="F726" s="903"/>
      <c r="G726" s="903"/>
      <c r="H726" s="903"/>
      <c r="I726" s="903"/>
    </row>
    <row r="727" spans="2:13">
      <c r="B727" s="607" t="s">
        <v>15</v>
      </c>
      <c r="C727" s="608">
        <v>12004</v>
      </c>
      <c r="D727" s="904" t="s">
        <v>145</v>
      </c>
      <c r="E727" s="904" t="s">
        <v>146</v>
      </c>
      <c r="F727" s="903" t="s">
        <v>16</v>
      </c>
      <c r="G727" s="903" t="s">
        <v>20</v>
      </c>
      <c r="H727" s="903" t="s">
        <v>148</v>
      </c>
      <c r="I727" s="919" t="s">
        <v>1555</v>
      </c>
    </row>
    <row r="728" spans="2:13" ht="25.5">
      <c r="B728" s="607" t="s">
        <v>6</v>
      </c>
      <c r="C728" s="608" t="s">
        <v>1565</v>
      </c>
      <c r="D728" s="905"/>
      <c r="E728" s="905"/>
      <c r="F728" s="903"/>
      <c r="G728" s="903"/>
      <c r="H728" s="903"/>
      <c r="I728" s="919"/>
    </row>
    <row r="729" spans="2:13" ht="36" customHeight="1">
      <c r="B729" s="607" t="s">
        <v>17</v>
      </c>
      <c r="C729" s="608" t="s">
        <v>1566</v>
      </c>
      <c r="D729" s="905"/>
      <c r="E729" s="905"/>
      <c r="F729" s="903"/>
      <c r="G729" s="903"/>
      <c r="H729" s="903"/>
      <c r="I729" s="919"/>
    </row>
    <row r="730" spans="2:13" ht="14.25">
      <c r="B730" s="607" t="s">
        <v>1556</v>
      </c>
      <c r="C730" s="608" t="s">
        <v>877</v>
      </c>
      <c r="D730" s="905"/>
      <c r="E730" s="905"/>
      <c r="F730" s="903"/>
      <c r="G730" s="903"/>
      <c r="H730" s="903"/>
      <c r="I730" s="919"/>
    </row>
    <row r="731" spans="2:13" ht="86.25" customHeight="1">
      <c r="B731" s="637" t="s">
        <v>1560</v>
      </c>
      <c r="C731" s="613" t="s">
        <v>1567</v>
      </c>
      <c r="D731" s="906"/>
      <c r="E731" s="906"/>
      <c r="F731" s="907"/>
      <c r="G731" s="907"/>
      <c r="H731" s="907"/>
      <c r="I731" s="910"/>
    </row>
    <row r="732" spans="2:13">
      <c r="B732" s="900" t="s">
        <v>18</v>
      </c>
      <c r="C732" s="901"/>
      <c r="D732" s="619"/>
      <c r="E732" s="619"/>
      <c r="F732" s="619"/>
      <c r="G732" s="619"/>
      <c r="H732" s="619"/>
      <c r="I732" s="620"/>
    </row>
    <row r="733" spans="2:13" ht="14.25">
      <c r="B733" s="621" t="s">
        <v>1558</v>
      </c>
      <c r="C733" s="622" t="s">
        <v>64</v>
      </c>
      <c r="D733" s="623"/>
      <c r="E733" s="623"/>
      <c r="F733" s="623"/>
      <c r="G733" s="623"/>
      <c r="H733" s="623"/>
      <c r="I733" s="624"/>
    </row>
    <row r="734" spans="2:13">
      <c r="B734" s="457" t="s">
        <v>610</v>
      </c>
      <c r="C734" s="458" t="s">
        <v>470</v>
      </c>
      <c r="D734" s="460">
        <v>119</v>
      </c>
      <c r="E734" s="460">
        <v>40</v>
      </c>
      <c r="F734" s="460">
        <v>40</v>
      </c>
      <c r="G734" s="460">
        <v>40</v>
      </c>
      <c r="H734" s="460">
        <v>40</v>
      </c>
      <c r="I734" s="460"/>
    </row>
    <row r="735" spans="2:13" ht="25.5">
      <c r="B735" s="457" t="s">
        <v>610</v>
      </c>
      <c r="C735" s="458" t="s">
        <v>611</v>
      </c>
      <c r="D735" s="460">
        <v>594</v>
      </c>
      <c r="E735" s="460">
        <v>655</v>
      </c>
      <c r="F735" s="460">
        <v>493</v>
      </c>
      <c r="G735" s="460">
        <v>437</v>
      </c>
      <c r="H735" s="460">
        <v>354</v>
      </c>
      <c r="I735" s="460"/>
      <c r="M735" s="638"/>
    </row>
    <row r="736" spans="2:13">
      <c r="B736" s="902" t="s">
        <v>19</v>
      </c>
      <c r="C736" s="902"/>
      <c r="D736" s="789">
        <v>3552485.24</v>
      </c>
      <c r="E736" s="789">
        <v>4140682.39</v>
      </c>
      <c r="F736" s="789">
        <v>3492845.47</v>
      </c>
      <c r="G736" s="789">
        <v>3296250.07</v>
      </c>
      <c r="H736" s="789">
        <v>3014169.2</v>
      </c>
      <c r="I736" s="789"/>
      <c r="M736" s="638"/>
    </row>
    <row r="738" spans="1:16381">
      <c r="B738" s="607" t="s">
        <v>14</v>
      </c>
      <c r="C738" s="608">
        <v>1187</v>
      </c>
      <c r="D738" s="903" t="s">
        <v>59</v>
      </c>
      <c r="E738" s="903"/>
      <c r="F738" s="903"/>
      <c r="G738" s="903"/>
      <c r="H738" s="903"/>
      <c r="I738" s="903"/>
    </row>
    <row r="739" spans="1:16381">
      <c r="B739" s="607" t="s">
        <v>15</v>
      </c>
      <c r="C739" s="608">
        <v>12006</v>
      </c>
      <c r="D739" s="904" t="s">
        <v>145</v>
      </c>
      <c r="E739" s="904" t="s">
        <v>146</v>
      </c>
      <c r="F739" s="903" t="s">
        <v>16</v>
      </c>
      <c r="G739" s="903" t="s">
        <v>20</v>
      </c>
      <c r="H739" s="903" t="s">
        <v>148</v>
      </c>
      <c r="I739" s="919" t="s">
        <v>1555</v>
      </c>
    </row>
    <row r="740" spans="1:16381" ht="35.25" customHeight="1">
      <c r="B740" s="607" t="s">
        <v>6</v>
      </c>
      <c r="C740" s="613" t="s">
        <v>712</v>
      </c>
      <c r="D740" s="905"/>
      <c r="E740" s="905"/>
      <c r="F740" s="903"/>
      <c r="G740" s="903"/>
      <c r="H740" s="903"/>
      <c r="I740" s="919"/>
    </row>
    <row r="741" spans="1:16381" ht="25.5">
      <c r="B741" s="607" t="s">
        <v>17</v>
      </c>
      <c r="C741" s="613" t="s">
        <v>698</v>
      </c>
      <c r="D741" s="905"/>
      <c r="E741" s="905"/>
      <c r="F741" s="903"/>
      <c r="G741" s="903"/>
      <c r="H741" s="903"/>
      <c r="I741" s="919"/>
    </row>
    <row r="742" spans="1:16381" ht="14.25">
      <c r="B742" s="607" t="s">
        <v>1556</v>
      </c>
      <c r="C742" s="613" t="s">
        <v>517</v>
      </c>
      <c r="D742" s="905"/>
      <c r="E742" s="905"/>
      <c r="F742" s="903"/>
      <c r="G742" s="903"/>
      <c r="H742" s="903"/>
      <c r="I742" s="919"/>
    </row>
    <row r="743" spans="1:16381" ht="51">
      <c r="B743" s="612" t="s">
        <v>695</v>
      </c>
      <c r="C743" s="613" t="s">
        <v>699</v>
      </c>
      <c r="D743" s="906"/>
      <c r="E743" s="906"/>
      <c r="F743" s="907"/>
      <c r="G743" s="907"/>
      <c r="H743" s="907"/>
      <c r="I743" s="910"/>
    </row>
    <row r="744" spans="1:16381">
      <c r="B744" s="900" t="s">
        <v>18</v>
      </c>
      <c r="C744" s="901"/>
      <c r="D744" s="619"/>
      <c r="E744" s="619"/>
      <c r="F744" s="619"/>
      <c r="G744" s="619"/>
      <c r="H744" s="619"/>
      <c r="I744" s="620"/>
    </row>
    <row r="745" spans="1:16381" ht="14.25">
      <c r="B745" s="621" t="s">
        <v>1558</v>
      </c>
      <c r="C745" s="622" t="s">
        <v>64</v>
      </c>
      <c r="D745" s="623"/>
      <c r="E745" s="623"/>
      <c r="F745" s="623"/>
      <c r="G745" s="623"/>
      <c r="H745" s="623"/>
      <c r="I745" s="624"/>
    </row>
    <row r="746" spans="1:16381" ht="25.5">
      <c r="B746" s="790"/>
      <c r="C746" s="625" t="s">
        <v>701</v>
      </c>
      <c r="D746" s="791">
        <v>117.8</v>
      </c>
      <c r="E746" s="791">
        <v>117.8</v>
      </c>
      <c r="F746" s="791">
        <v>117.8</v>
      </c>
      <c r="G746" s="791">
        <v>117.8</v>
      </c>
      <c r="H746" s="791">
        <v>117.8</v>
      </c>
      <c r="I746" s="626" t="s">
        <v>700</v>
      </c>
    </row>
    <row r="747" spans="1:16381">
      <c r="B747" s="902" t="s">
        <v>19</v>
      </c>
      <c r="C747" s="902"/>
      <c r="D747" s="792">
        <v>18826.053</v>
      </c>
      <c r="E747" s="793">
        <v>11914</v>
      </c>
      <c r="F747" s="793">
        <v>8029.5010000000002</v>
      </c>
      <c r="G747" s="793">
        <v>4463.58</v>
      </c>
      <c r="H747" s="793">
        <v>2469.3319999999999</v>
      </c>
      <c r="I747" s="651"/>
    </row>
    <row r="748" spans="1:16381" s="628" customFormat="1" ht="16.5" customHeight="1">
      <c r="A748" s="425"/>
      <c r="B748" s="425"/>
      <c r="C748" s="425"/>
      <c r="D748" s="425"/>
      <c r="E748" s="425"/>
      <c r="F748" s="425"/>
      <c r="G748" s="425"/>
      <c r="H748" s="425"/>
      <c r="I748" s="425"/>
      <c r="J748" s="425"/>
      <c r="K748" s="425"/>
      <c r="L748" s="425"/>
      <c r="M748" s="425"/>
      <c r="N748" s="425"/>
      <c r="O748" s="425"/>
      <c r="P748" s="425"/>
      <c r="Q748" s="425"/>
      <c r="R748" s="425"/>
      <c r="S748" s="425"/>
      <c r="T748" s="425"/>
      <c r="U748" s="425"/>
      <c r="V748" s="425"/>
      <c r="W748" s="425"/>
      <c r="X748" s="425"/>
      <c r="Y748" s="425"/>
      <c r="Z748" s="425"/>
      <c r="AA748" s="425"/>
      <c r="AB748" s="425"/>
      <c r="AC748" s="425"/>
      <c r="AD748" s="425"/>
      <c r="AE748" s="425"/>
      <c r="AF748" s="425"/>
      <c r="AG748" s="425"/>
      <c r="AH748" s="425"/>
      <c r="AI748" s="425"/>
      <c r="AJ748" s="425"/>
      <c r="AK748" s="425"/>
      <c r="AL748" s="425"/>
      <c r="AM748" s="425"/>
      <c r="AN748" s="425"/>
      <c r="AO748" s="425"/>
      <c r="AP748" s="425"/>
      <c r="AQ748" s="425"/>
      <c r="AR748" s="425"/>
      <c r="AS748" s="425"/>
      <c r="AT748" s="425"/>
      <c r="AU748" s="425"/>
      <c r="AV748" s="425"/>
      <c r="AW748" s="425"/>
      <c r="AX748" s="425"/>
      <c r="AY748" s="425"/>
      <c r="AZ748" s="425"/>
      <c r="BA748" s="425"/>
      <c r="BB748" s="425"/>
      <c r="BC748" s="425"/>
      <c r="BD748" s="425"/>
      <c r="BE748" s="425"/>
      <c r="BF748" s="425"/>
      <c r="BG748" s="425"/>
      <c r="BH748" s="425"/>
      <c r="BI748" s="425"/>
      <c r="BJ748" s="425"/>
      <c r="BK748" s="425"/>
      <c r="BL748" s="425"/>
      <c r="BM748" s="425"/>
      <c r="BN748" s="425"/>
      <c r="BO748" s="425"/>
      <c r="BP748" s="425"/>
      <c r="BQ748" s="425"/>
      <c r="BR748" s="425"/>
      <c r="BS748" s="425"/>
      <c r="BT748" s="425"/>
      <c r="BU748" s="425"/>
      <c r="BV748" s="425"/>
      <c r="BW748" s="425"/>
      <c r="BX748" s="425"/>
      <c r="BY748" s="425"/>
      <c r="BZ748" s="425"/>
      <c r="CA748" s="425"/>
      <c r="CB748" s="425"/>
      <c r="CC748" s="425"/>
      <c r="CD748" s="425"/>
      <c r="CE748" s="425"/>
      <c r="CF748" s="425"/>
      <c r="CG748" s="425"/>
      <c r="CH748" s="425"/>
      <c r="CI748" s="425"/>
      <c r="CJ748" s="425"/>
      <c r="CK748" s="425"/>
      <c r="CL748" s="425"/>
      <c r="CM748" s="425"/>
      <c r="CN748" s="425"/>
      <c r="CO748" s="425"/>
      <c r="CP748" s="425"/>
      <c r="CQ748" s="425"/>
      <c r="CR748" s="425"/>
      <c r="CS748" s="425"/>
      <c r="CT748" s="425"/>
      <c r="CU748" s="425"/>
      <c r="CV748" s="425"/>
      <c r="CW748" s="425"/>
      <c r="CX748" s="425"/>
      <c r="CY748" s="425"/>
      <c r="CZ748" s="425"/>
      <c r="DA748" s="425"/>
      <c r="DB748" s="425"/>
      <c r="DC748" s="425"/>
      <c r="DD748" s="425"/>
      <c r="DE748" s="425"/>
      <c r="DF748" s="425"/>
      <c r="DG748" s="425"/>
      <c r="DH748" s="425"/>
      <c r="DI748" s="425"/>
      <c r="DJ748" s="425"/>
      <c r="DK748" s="425"/>
      <c r="DL748" s="425"/>
      <c r="DM748" s="425"/>
      <c r="DN748" s="425"/>
      <c r="DO748" s="425"/>
      <c r="DP748" s="425"/>
      <c r="DQ748" s="425"/>
      <c r="DR748" s="425"/>
      <c r="DS748" s="425"/>
      <c r="DT748" s="425"/>
      <c r="DU748" s="425"/>
      <c r="DV748" s="425"/>
      <c r="DW748" s="425"/>
      <c r="DX748" s="425"/>
      <c r="DY748" s="425"/>
      <c r="DZ748" s="425"/>
      <c r="EA748" s="425"/>
      <c r="EB748" s="425"/>
      <c r="EC748" s="425"/>
      <c r="ED748" s="425"/>
      <c r="EE748" s="425"/>
      <c r="EF748" s="425"/>
      <c r="EG748" s="425"/>
      <c r="EH748" s="425"/>
      <c r="EI748" s="425"/>
      <c r="EJ748" s="425"/>
      <c r="EK748" s="425"/>
      <c r="EL748" s="425"/>
      <c r="EM748" s="425"/>
      <c r="EN748" s="425"/>
      <c r="EO748" s="425"/>
      <c r="EP748" s="425"/>
      <c r="EQ748" s="425"/>
      <c r="ER748" s="425"/>
      <c r="ES748" s="425"/>
      <c r="ET748" s="425"/>
      <c r="EU748" s="425"/>
      <c r="EV748" s="425"/>
      <c r="EW748" s="425"/>
      <c r="EX748" s="425"/>
      <c r="EY748" s="425"/>
      <c r="EZ748" s="425"/>
      <c r="FA748" s="425"/>
      <c r="FB748" s="425"/>
      <c r="FC748" s="425"/>
      <c r="FD748" s="425"/>
      <c r="FE748" s="425"/>
      <c r="FF748" s="425"/>
      <c r="FG748" s="425"/>
      <c r="FH748" s="425"/>
      <c r="FI748" s="425"/>
      <c r="FJ748" s="425"/>
      <c r="FK748" s="425"/>
      <c r="FL748" s="425"/>
      <c r="FM748" s="425"/>
      <c r="FN748" s="425"/>
      <c r="FO748" s="425"/>
      <c r="FP748" s="425"/>
      <c r="FQ748" s="425"/>
      <c r="FR748" s="425"/>
      <c r="FS748" s="425"/>
      <c r="FT748" s="425"/>
      <c r="FU748" s="425"/>
      <c r="FV748" s="425"/>
      <c r="FW748" s="425"/>
      <c r="FX748" s="425"/>
      <c r="FY748" s="425"/>
      <c r="FZ748" s="425"/>
      <c r="GA748" s="425"/>
      <c r="GB748" s="425"/>
      <c r="GC748" s="425"/>
      <c r="GD748" s="425"/>
      <c r="GE748" s="425"/>
      <c r="GF748" s="425"/>
      <c r="GG748" s="425"/>
      <c r="GH748" s="425"/>
      <c r="GI748" s="425"/>
      <c r="GJ748" s="425"/>
      <c r="GK748" s="425"/>
      <c r="GL748" s="425"/>
      <c r="GM748" s="425"/>
      <c r="GN748" s="425"/>
      <c r="GO748" s="425"/>
      <c r="GP748" s="425"/>
      <c r="GQ748" s="425"/>
      <c r="GR748" s="425"/>
      <c r="GS748" s="425"/>
      <c r="GT748" s="425"/>
      <c r="GU748" s="425"/>
      <c r="GV748" s="425"/>
      <c r="GW748" s="425"/>
      <c r="GX748" s="425"/>
      <c r="GY748" s="425"/>
      <c r="GZ748" s="425"/>
      <c r="HA748" s="425"/>
      <c r="HB748" s="425"/>
      <c r="HC748" s="425"/>
      <c r="HD748" s="425"/>
      <c r="HE748" s="425"/>
      <c r="HF748" s="425"/>
      <c r="HG748" s="425"/>
      <c r="HH748" s="425"/>
      <c r="HI748" s="425"/>
      <c r="HJ748" s="425"/>
      <c r="HK748" s="425"/>
      <c r="HL748" s="425"/>
      <c r="HM748" s="425"/>
      <c r="HN748" s="425"/>
      <c r="HO748" s="425"/>
      <c r="HP748" s="425"/>
      <c r="HQ748" s="425"/>
      <c r="HR748" s="425"/>
      <c r="HS748" s="425"/>
      <c r="HT748" s="425"/>
      <c r="HU748" s="425"/>
      <c r="HV748" s="425"/>
      <c r="HW748" s="425"/>
      <c r="HX748" s="425"/>
      <c r="HY748" s="425"/>
      <c r="HZ748" s="425"/>
      <c r="IA748" s="425"/>
      <c r="IB748" s="425"/>
      <c r="IC748" s="425"/>
      <c r="ID748" s="425"/>
      <c r="IE748" s="425"/>
      <c r="IF748" s="425"/>
      <c r="IG748" s="425"/>
      <c r="IH748" s="425"/>
      <c r="II748" s="425"/>
      <c r="IJ748" s="425"/>
      <c r="IK748" s="425"/>
      <c r="IL748" s="425"/>
      <c r="IM748" s="425"/>
      <c r="IN748" s="425"/>
      <c r="IO748" s="425"/>
      <c r="IP748" s="425"/>
      <c r="IQ748" s="425"/>
      <c r="IR748" s="425"/>
      <c r="IS748" s="425"/>
      <c r="IT748" s="425"/>
      <c r="IU748" s="425"/>
      <c r="IV748" s="425"/>
      <c r="IW748" s="425"/>
      <c r="IX748" s="425"/>
      <c r="IY748" s="425"/>
      <c r="IZ748" s="425"/>
      <c r="JA748" s="425"/>
      <c r="JB748" s="425"/>
      <c r="JC748" s="425"/>
      <c r="JD748" s="425"/>
      <c r="JE748" s="425"/>
      <c r="JF748" s="425"/>
      <c r="JG748" s="425"/>
      <c r="JH748" s="425"/>
      <c r="JI748" s="425"/>
      <c r="JJ748" s="425"/>
      <c r="JK748" s="425"/>
      <c r="JL748" s="425"/>
      <c r="JM748" s="425"/>
      <c r="JN748" s="425"/>
      <c r="JO748" s="425"/>
      <c r="JP748" s="425"/>
      <c r="JQ748" s="425"/>
      <c r="JR748" s="425"/>
      <c r="JS748" s="425"/>
      <c r="JT748" s="425"/>
      <c r="JU748" s="425"/>
      <c r="JV748" s="425"/>
      <c r="JW748" s="425"/>
      <c r="JX748" s="425"/>
      <c r="JY748" s="425"/>
      <c r="JZ748" s="425"/>
      <c r="KA748" s="425"/>
      <c r="KB748" s="425"/>
      <c r="KC748" s="425"/>
      <c r="KD748" s="425"/>
      <c r="KE748" s="425"/>
      <c r="KF748" s="425"/>
      <c r="KG748" s="425"/>
      <c r="KH748" s="425"/>
      <c r="KI748" s="425"/>
      <c r="KJ748" s="425"/>
      <c r="KK748" s="425"/>
      <c r="KL748" s="425"/>
      <c r="KM748" s="425"/>
      <c r="KN748" s="425"/>
      <c r="KO748" s="425"/>
      <c r="KP748" s="425"/>
      <c r="KQ748" s="425"/>
      <c r="KR748" s="425"/>
      <c r="KS748" s="425"/>
      <c r="KT748" s="425"/>
      <c r="KU748" s="425"/>
      <c r="KV748" s="425"/>
      <c r="KW748" s="425"/>
      <c r="KX748" s="425"/>
      <c r="KY748" s="425"/>
      <c r="KZ748" s="425"/>
      <c r="LA748" s="425"/>
      <c r="LB748" s="425"/>
      <c r="LC748" s="425"/>
      <c r="LD748" s="425"/>
      <c r="LE748" s="425"/>
      <c r="LF748" s="425"/>
      <c r="LG748" s="425"/>
      <c r="LH748" s="425"/>
      <c r="LI748" s="425"/>
      <c r="LJ748" s="425"/>
      <c r="LK748" s="425"/>
      <c r="LL748" s="425"/>
      <c r="LM748" s="425"/>
      <c r="LN748" s="425"/>
      <c r="LO748" s="425"/>
      <c r="LP748" s="425"/>
      <c r="LQ748" s="425"/>
      <c r="LR748" s="425"/>
      <c r="LS748" s="425"/>
      <c r="LT748" s="425"/>
      <c r="LU748" s="425"/>
      <c r="LV748" s="425"/>
      <c r="LW748" s="425"/>
      <c r="LX748" s="425"/>
      <c r="LY748" s="425"/>
      <c r="LZ748" s="425"/>
      <c r="MA748" s="425"/>
      <c r="MB748" s="425"/>
      <c r="MC748" s="425"/>
      <c r="MD748" s="425"/>
      <c r="ME748" s="425"/>
      <c r="MF748" s="425"/>
      <c r="MG748" s="425"/>
      <c r="MH748" s="425"/>
      <c r="MI748" s="425"/>
      <c r="MJ748" s="425"/>
      <c r="MK748" s="425"/>
      <c r="ML748" s="425"/>
      <c r="MM748" s="425"/>
      <c r="MN748" s="425"/>
      <c r="MO748" s="425"/>
      <c r="MP748" s="425"/>
      <c r="MQ748" s="425"/>
      <c r="MR748" s="425"/>
      <c r="MS748" s="425"/>
      <c r="MT748" s="425"/>
      <c r="MU748" s="425"/>
      <c r="MV748" s="425"/>
      <c r="MW748" s="425"/>
      <c r="MX748" s="425"/>
      <c r="MY748" s="425"/>
      <c r="MZ748" s="425"/>
      <c r="NA748" s="425"/>
      <c r="NB748" s="425"/>
      <c r="NC748" s="425"/>
      <c r="ND748" s="425"/>
      <c r="NE748" s="425"/>
      <c r="NF748" s="425"/>
      <c r="NG748" s="425"/>
      <c r="NH748" s="425"/>
      <c r="NI748" s="425"/>
      <c r="NJ748" s="425"/>
      <c r="NK748" s="425"/>
      <c r="NL748" s="425"/>
      <c r="NM748" s="425"/>
      <c r="NN748" s="425"/>
      <c r="NO748" s="425"/>
      <c r="NP748" s="425"/>
      <c r="NQ748" s="425"/>
      <c r="NR748" s="425"/>
      <c r="NS748" s="425"/>
      <c r="NT748" s="425"/>
      <c r="NU748" s="425"/>
      <c r="NV748" s="425"/>
      <c r="NW748" s="425"/>
      <c r="NX748" s="425"/>
      <c r="NY748" s="425"/>
      <c r="NZ748" s="425"/>
      <c r="OA748" s="425"/>
      <c r="OB748" s="425"/>
      <c r="OC748" s="425"/>
      <c r="OD748" s="425"/>
      <c r="OE748" s="425"/>
      <c r="OF748" s="425"/>
      <c r="OG748" s="425"/>
      <c r="OH748" s="425"/>
      <c r="OI748" s="425"/>
      <c r="OJ748" s="425"/>
      <c r="OK748" s="425"/>
      <c r="OL748" s="425"/>
      <c r="OM748" s="425"/>
      <c r="ON748" s="425"/>
      <c r="OO748" s="425"/>
      <c r="OP748" s="425"/>
      <c r="OQ748" s="425"/>
      <c r="OR748" s="425"/>
      <c r="OS748" s="425"/>
      <c r="OT748" s="425"/>
      <c r="OU748" s="425"/>
      <c r="OV748" s="425"/>
      <c r="OW748" s="425"/>
      <c r="OX748" s="425"/>
      <c r="OY748" s="425"/>
      <c r="OZ748" s="425"/>
      <c r="PA748" s="425"/>
      <c r="PB748" s="425"/>
      <c r="PC748" s="425"/>
      <c r="PD748" s="425"/>
      <c r="PE748" s="425"/>
      <c r="PF748" s="425"/>
      <c r="PG748" s="425"/>
      <c r="PH748" s="425"/>
      <c r="PI748" s="425"/>
      <c r="PJ748" s="425"/>
      <c r="PK748" s="425"/>
      <c r="PL748" s="425"/>
      <c r="PM748" s="425"/>
      <c r="PN748" s="425"/>
      <c r="PO748" s="425"/>
      <c r="PP748" s="425"/>
      <c r="PQ748" s="425"/>
      <c r="PR748" s="425"/>
      <c r="PS748" s="425"/>
      <c r="PT748" s="425"/>
      <c r="PU748" s="425"/>
      <c r="PV748" s="425"/>
      <c r="PW748" s="425"/>
      <c r="PX748" s="425"/>
      <c r="PY748" s="425"/>
      <c r="PZ748" s="425"/>
      <c r="QA748" s="425"/>
      <c r="QB748" s="425"/>
      <c r="QC748" s="425"/>
      <c r="QD748" s="425"/>
      <c r="QE748" s="425"/>
      <c r="QF748" s="425"/>
      <c r="QG748" s="425"/>
      <c r="QH748" s="425"/>
      <c r="QI748" s="425"/>
      <c r="QJ748" s="425"/>
      <c r="QK748" s="425"/>
      <c r="QL748" s="425"/>
      <c r="QM748" s="425"/>
      <c r="QN748" s="425"/>
      <c r="QO748" s="425"/>
      <c r="QP748" s="425"/>
      <c r="QQ748" s="425"/>
      <c r="QR748" s="425"/>
      <c r="QS748" s="425"/>
      <c r="QT748" s="425"/>
      <c r="QU748" s="425"/>
      <c r="QV748" s="425"/>
      <c r="QW748" s="425"/>
      <c r="QX748" s="425"/>
      <c r="QY748" s="425"/>
      <c r="QZ748" s="425"/>
      <c r="RA748" s="425"/>
      <c r="RB748" s="425"/>
      <c r="RC748" s="425"/>
      <c r="RD748" s="425"/>
      <c r="RE748" s="425"/>
      <c r="RF748" s="425"/>
      <c r="RG748" s="425"/>
      <c r="RH748" s="425"/>
      <c r="RI748" s="425"/>
      <c r="RJ748" s="425"/>
      <c r="RK748" s="425"/>
      <c r="RL748" s="425"/>
      <c r="RM748" s="425"/>
      <c r="RN748" s="425"/>
      <c r="RO748" s="425"/>
      <c r="RP748" s="425"/>
      <c r="RQ748" s="425"/>
      <c r="RR748" s="425"/>
      <c r="RS748" s="425"/>
      <c r="RT748" s="425"/>
      <c r="RU748" s="425"/>
      <c r="RV748" s="425"/>
      <c r="RW748" s="425"/>
      <c r="RX748" s="425"/>
      <c r="RY748" s="425"/>
      <c r="RZ748" s="425"/>
      <c r="SA748" s="425"/>
      <c r="SB748" s="425"/>
      <c r="SC748" s="425"/>
      <c r="SD748" s="425"/>
      <c r="SE748" s="425"/>
      <c r="SF748" s="425"/>
      <c r="SG748" s="425"/>
      <c r="SH748" s="425"/>
      <c r="SI748" s="425"/>
      <c r="SJ748" s="425"/>
      <c r="SK748" s="425"/>
      <c r="SL748" s="425"/>
      <c r="SM748" s="425"/>
      <c r="SN748" s="425"/>
      <c r="SO748" s="425"/>
      <c r="SP748" s="425"/>
      <c r="SQ748" s="425"/>
      <c r="SR748" s="425"/>
      <c r="SS748" s="425"/>
      <c r="ST748" s="425"/>
      <c r="SU748" s="425"/>
      <c r="SV748" s="425"/>
      <c r="SW748" s="425"/>
      <c r="SX748" s="425"/>
      <c r="SY748" s="425"/>
      <c r="SZ748" s="425"/>
      <c r="TA748" s="425"/>
      <c r="TB748" s="425"/>
      <c r="TC748" s="425"/>
      <c r="TD748" s="425"/>
      <c r="TE748" s="425"/>
      <c r="TF748" s="425"/>
      <c r="TG748" s="425"/>
      <c r="TH748" s="425"/>
      <c r="TI748" s="425"/>
      <c r="TJ748" s="425"/>
      <c r="TK748" s="425"/>
      <c r="TL748" s="425"/>
      <c r="TM748" s="425"/>
      <c r="TN748" s="425"/>
      <c r="TO748" s="425"/>
      <c r="TP748" s="425"/>
      <c r="TQ748" s="425"/>
      <c r="TR748" s="425"/>
      <c r="TS748" s="425"/>
      <c r="TT748" s="425"/>
      <c r="TU748" s="425"/>
      <c r="TV748" s="425"/>
      <c r="TW748" s="425"/>
      <c r="TX748" s="425"/>
      <c r="TY748" s="425"/>
      <c r="TZ748" s="425"/>
      <c r="UA748" s="425"/>
      <c r="UB748" s="425"/>
      <c r="UC748" s="425"/>
      <c r="UD748" s="425"/>
      <c r="UE748" s="425"/>
      <c r="UF748" s="425"/>
      <c r="UG748" s="425"/>
      <c r="UH748" s="425"/>
      <c r="UI748" s="425"/>
      <c r="UJ748" s="425"/>
      <c r="UK748" s="425"/>
      <c r="UL748" s="425"/>
      <c r="UM748" s="425"/>
      <c r="UN748" s="425"/>
      <c r="UO748" s="425"/>
      <c r="UP748" s="425"/>
      <c r="UQ748" s="425"/>
      <c r="UR748" s="425"/>
      <c r="US748" s="425"/>
      <c r="UT748" s="425"/>
      <c r="UU748" s="425"/>
      <c r="UV748" s="425"/>
      <c r="UW748" s="425"/>
      <c r="UX748" s="425"/>
      <c r="UY748" s="425"/>
      <c r="UZ748" s="425"/>
      <c r="VA748" s="425"/>
      <c r="VB748" s="425"/>
      <c r="VC748" s="425"/>
      <c r="VD748" s="425"/>
      <c r="VE748" s="425"/>
      <c r="VF748" s="425"/>
      <c r="VG748" s="425"/>
      <c r="VH748" s="425"/>
      <c r="VI748" s="425"/>
      <c r="VJ748" s="425"/>
      <c r="VK748" s="425"/>
      <c r="VL748" s="425"/>
      <c r="VM748" s="425"/>
      <c r="VN748" s="425"/>
      <c r="VO748" s="425"/>
      <c r="VP748" s="425"/>
      <c r="VQ748" s="425"/>
      <c r="VR748" s="425"/>
      <c r="VS748" s="425"/>
      <c r="VT748" s="425"/>
      <c r="VU748" s="425"/>
      <c r="VV748" s="425"/>
      <c r="VW748" s="425"/>
      <c r="VX748" s="425"/>
      <c r="VY748" s="425"/>
      <c r="VZ748" s="425"/>
      <c r="WA748" s="425"/>
      <c r="WB748" s="425"/>
      <c r="WC748" s="425"/>
      <c r="WD748" s="425"/>
      <c r="WE748" s="425"/>
      <c r="WF748" s="425"/>
      <c r="WG748" s="425"/>
      <c r="WH748" s="425"/>
      <c r="WI748" s="425"/>
      <c r="WJ748" s="425"/>
      <c r="WK748" s="425"/>
      <c r="WL748" s="425"/>
      <c r="WM748" s="425"/>
      <c r="WN748" s="425"/>
      <c r="WO748" s="425"/>
      <c r="WP748" s="425"/>
      <c r="WQ748" s="425"/>
      <c r="WR748" s="425"/>
      <c r="WS748" s="425"/>
      <c r="WT748" s="425"/>
      <c r="WU748" s="425"/>
      <c r="WV748" s="425"/>
      <c r="WW748" s="425"/>
      <c r="WX748" s="425"/>
      <c r="WY748" s="425"/>
      <c r="WZ748" s="425"/>
      <c r="XA748" s="425"/>
      <c r="XB748" s="425"/>
      <c r="XC748" s="425"/>
      <c r="XD748" s="425"/>
      <c r="XE748" s="425"/>
      <c r="XF748" s="425"/>
      <c r="XG748" s="425"/>
      <c r="XH748" s="425"/>
      <c r="XI748" s="425"/>
      <c r="XJ748" s="425"/>
      <c r="XK748" s="425"/>
      <c r="XL748" s="425"/>
      <c r="XM748" s="425"/>
      <c r="XN748" s="425"/>
      <c r="XO748" s="425"/>
      <c r="XP748" s="425"/>
      <c r="XQ748" s="425"/>
      <c r="XR748" s="425"/>
      <c r="XS748" s="425"/>
      <c r="XT748" s="425"/>
      <c r="XU748" s="425"/>
      <c r="XV748" s="425"/>
      <c r="XW748" s="425"/>
      <c r="XX748" s="425"/>
      <c r="XY748" s="425"/>
      <c r="XZ748" s="425"/>
      <c r="YA748" s="425"/>
      <c r="YB748" s="425"/>
      <c r="YC748" s="425"/>
      <c r="YD748" s="425"/>
      <c r="YE748" s="425"/>
      <c r="YF748" s="425"/>
      <c r="YG748" s="425"/>
      <c r="YH748" s="425"/>
      <c r="YI748" s="425"/>
      <c r="YJ748" s="425"/>
      <c r="YK748" s="425"/>
      <c r="YL748" s="425"/>
      <c r="YM748" s="425"/>
      <c r="YN748" s="425"/>
      <c r="YO748" s="425"/>
      <c r="YP748" s="425"/>
      <c r="YQ748" s="425"/>
      <c r="YR748" s="425"/>
      <c r="YS748" s="425"/>
      <c r="YT748" s="425"/>
      <c r="YU748" s="425"/>
      <c r="YV748" s="425"/>
      <c r="YW748" s="425"/>
      <c r="YX748" s="425"/>
      <c r="YY748" s="425"/>
      <c r="YZ748" s="425"/>
      <c r="ZA748" s="425"/>
      <c r="ZB748" s="425"/>
      <c r="ZC748" s="425"/>
      <c r="ZD748" s="425"/>
      <c r="ZE748" s="425"/>
      <c r="ZF748" s="425"/>
      <c r="ZG748" s="425"/>
      <c r="ZH748" s="425"/>
      <c r="ZI748" s="425"/>
      <c r="ZJ748" s="425"/>
      <c r="ZK748" s="425"/>
      <c r="ZL748" s="425"/>
      <c r="ZM748" s="425"/>
      <c r="ZN748" s="425"/>
      <c r="ZO748" s="425"/>
      <c r="ZP748" s="425"/>
      <c r="ZQ748" s="425"/>
      <c r="ZR748" s="425"/>
      <c r="ZS748" s="425"/>
      <c r="ZT748" s="425"/>
      <c r="ZU748" s="425"/>
      <c r="ZV748" s="425"/>
      <c r="ZW748" s="425"/>
      <c r="ZX748" s="425"/>
      <c r="ZY748" s="425"/>
      <c r="ZZ748" s="425"/>
      <c r="AAA748" s="425"/>
      <c r="AAB748" s="425"/>
      <c r="AAC748" s="425"/>
      <c r="AAD748" s="425"/>
      <c r="AAE748" s="425"/>
      <c r="AAF748" s="425"/>
      <c r="AAG748" s="425"/>
      <c r="AAH748" s="425"/>
      <c r="AAI748" s="425"/>
      <c r="AAJ748" s="425"/>
      <c r="AAK748" s="425"/>
      <c r="AAL748" s="425"/>
      <c r="AAM748" s="425"/>
      <c r="AAN748" s="425"/>
      <c r="AAO748" s="425"/>
      <c r="AAP748" s="425"/>
      <c r="AAQ748" s="425"/>
      <c r="AAR748" s="425"/>
      <c r="AAS748" s="425"/>
      <c r="AAT748" s="425"/>
      <c r="AAU748" s="425"/>
      <c r="AAV748" s="425"/>
      <c r="AAW748" s="425"/>
      <c r="AAX748" s="425"/>
      <c r="AAY748" s="425"/>
      <c r="AAZ748" s="425"/>
      <c r="ABA748" s="425"/>
      <c r="ABB748" s="425"/>
      <c r="ABC748" s="425"/>
      <c r="ABD748" s="425"/>
      <c r="ABE748" s="425"/>
      <c r="ABF748" s="425"/>
      <c r="ABG748" s="425"/>
      <c r="ABH748" s="425"/>
      <c r="ABI748" s="425"/>
      <c r="ABJ748" s="425"/>
      <c r="ABK748" s="425"/>
      <c r="ABL748" s="425"/>
      <c r="ABM748" s="425"/>
      <c r="ABN748" s="425"/>
      <c r="ABO748" s="425"/>
      <c r="ABP748" s="425"/>
      <c r="ABQ748" s="425"/>
      <c r="ABR748" s="425"/>
      <c r="ABS748" s="425"/>
      <c r="ABT748" s="425"/>
      <c r="ABU748" s="425"/>
      <c r="ABV748" s="425"/>
      <c r="ABW748" s="425"/>
      <c r="ABX748" s="425"/>
      <c r="ABY748" s="425"/>
      <c r="ABZ748" s="425"/>
      <c r="ACA748" s="425"/>
      <c r="ACB748" s="425"/>
      <c r="ACC748" s="425"/>
      <c r="ACD748" s="425"/>
      <c r="ACE748" s="425"/>
      <c r="ACF748" s="425"/>
      <c r="ACG748" s="425"/>
      <c r="ACH748" s="425"/>
      <c r="ACI748" s="425"/>
      <c r="ACJ748" s="425"/>
      <c r="ACK748" s="425"/>
      <c r="ACL748" s="425"/>
      <c r="ACM748" s="425"/>
      <c r="ACN748" s="425"/>
      <c r="ACO748" s="425"/>
      <c r="ACP748" s="425"/>
      <c r="ACQ748" s="425"/>
      <c r="ACR748" s="425"/>
      <c r="ACS748" s="425"/>
      <c r="ACT748" s="425"/>
      <c r="ACU748" s="425"/>
      <c r="ACV748" s="425"/>
      <c r="ACW748" s="425"/>
      <c r="ACX748" s="425"/>
      <c r="ACY748" s="425"/>
      <c r="ACZ748" s="425"/>
      <c r="ADA748" s="425"/>
      <c r="ADB748" s="425"/>
      <c r="ADC748" s="425"/>
      <c r="ADD748" s="425"/>
      <c r="ADE748" s="425"/>
      <c r="ADF748" s="425"/>
      <c r="ADG748" s="425"/>
      <c r="ADH748" s="425"/>
      <c r="ADI748" s="425"/>
      <c r="ADJ748" s="425"/>
      <c r="ADK748" s="425"/>
      <c r="ADL748" s="425"/>
      <c r="ADM748" s="425"/>
      <c r="ADN748" s="425"/>
      <c r="ADO748" s="425"/>
      <c r="ADP748" s="425"/>
      <c r="ADQ748" s="425"/>
      <c r="ADR748" s="425"/>
      <c r="ADS748" s="425"/>
      <c r="ADT748" s="425"/>
      <c r="ADU748" s="425"/>
      <c r="ADV748" s="425"/>
      <c r="ADW748" s="425"/>
      <c r="ADX748" s="425"/>
      <c r="ADY748" s="425"/>
      <c r="ADZ748" s="425"/>
      <c r="AEA748" s="425"/>
      <c r="AEB748" s="425"/>
      <c r="AEC748" s="425"/>
      <c r="AED748" s="425"/>
      <c r="AEE748" s="425"/>
      <c r="AEF748" s="425"/>
      <c r="AEG748" s="425"/>
      <c r="AEH748" s="425"/>
      <c r="AEI748" s="425"/>
      <c r="AEJ748" s="425"/>
      <c r="AEK748" s="425"/>
      <c r="AEL748" s="425"/>
      <c r="AEM748" s="425"/>
      <c r="AEN748" s="425"/>
      <c r="AEO748" s="425"/>
      <c r="AEP748" s="425"/>
      <c r="AEQ748" s="425"/>
      <c r="AER748" s="425"/>
      <c r="AES748" s="425"/>
      <c r="AET748" s="425"/>
      <c r="AEU748" s="425"/>
      <c r="AEV748" s="425"/>
      <c r="AEW748" s="425"/>
      <c r="AEX748" s="425"/>
      <c r="AEY748" s="425"/>
      <c r="AEZ748" s="425"/>
      <c r="AFA748" s="425"/>
      <c r="AFB748" s="425"/>
      <c r="AFC748" s="425"/>
      <c r="AFD748" s="425"/>
      <c r="AFE748" s="425"/>
      <c r="AFF748" s="425"/>
      <c r="AFG748" s="425"/>
      <c r="AFH748" s="425"/>
      <c r="AFI748" s="425"/>
      <c r="AFJ748" s="425"/>
      <c r="AFK748" s="425"/>
      <c r="AFL748" s="425"/>
      <c r="AFM748" s="425"/>
      <c r="AFN748" s="425"/>
      <c r="AFO748" s="425"/>
      <c r="AFP748" s="425"/>
      <c r="AFQ748" s="425"/>
      <c r="AFR748" s="425"/>
      <c r="AFS748" s="425"/>
      <c r="AFT748" s="425"/>
      <c r="AFU748" s="425"/>
      <c r="AFV748" s="425"/>
      <c r="AFW748" s="425"/>
      <c r="AFX748" s="425"/>
      <c r="AFY748" s="425"/>
      <c r="AFZ748" s="425"/>
      <c r="AGA748" s="425"/>
      <c r="AGB748" s="425"/>
      <c r="AGC748" s="425"/>
      <c r="AGD748" s="425"/>
      <c r="AGE748" s="425"/>
      <c r="AGF748" s="425"/>
      <c r="AGG748" s="425"/>
      <c r="AGH748" s="425"/>
      <c r="AGI748" s="425"/>
      <c r="AGJ748" s="425"/>
      <c r="AGK748" s="425"/>
      <c r="AGL748" s="425"/>
      <c r="AGM748" s="425"/>
      <c r="AGN748" s="425"/>
      <c r="AGO748" s="425"/>
      <c r="AGP748" s="425"/>
      <c r="AGQ748" s="425"/>
      <c r="AGR748" s="425"/>
      <c r="AGS748" s="425"/>
      <c r="AGT748" s="425"/>
      <c r="AGU748" s="425"/>
      <c r="AGV748" s="425"/>
      <c r="AGW748" s="425"/>
      <c r="AGX748" s="425"/>
      <c r="AGY748" s="425"/>
      <c r="AGZ748" s="425"/>
      <c r="AHA748" s="425"/>
      <c r="AHB748" s="425"/>
      <c r="AHC748" s="425"/>
      <c r="AHD748" s="425"/>
      <c r="AHE748" s="425"/>
      <c r="AHF748" s="425"/>
      <c r="AHG748" s="425"/>
      <c r="AHH748" s="425"/>
      <c r="AHI748" s="425"/>
      <c r="AHJ748" s="425"/>
      <c r="AHK748" s="425"/>
      <c r="AHL748" s="425"/>
      <c r="AHM748" s="425"/>
      <c r="AHN748" s="425"/>
      <c r="AHO748" s="425"/>
      <c r="AHP748" s="425"/>
      <c r="AHQ748" s="425"/>
      <c r="AHR748" s="425"/>
      <c r="AHS748" s="425"/>
      <c r="AHT748" s="425"/>
      <c r="AHU748" s="425"/>
      <c r="AHV748" s="425"/>
      <c r="AHW748" s="425"/>
      <c r="AHX748" s="425"/>
      <c r="AHY748" s="425"/>
      <c r="AHZ748" s="425"/>
      <c r="AIA748" s="425"/>
      <c r="AIB748" s="425"/>
      <c r="AIC748" s="425"/>
      <c r="AID748" s="425"/>
      <c r="AIE748" s="425"/>
      <c r="AIF748" s="425"/>
      <c r="AIG748" s="425"/>
      <c r="AIH748" s="425"/>
      <c r="AII748" s="425"/>
      <c r="AIJ748" s="425"/>
      <c r="AIK748" s="425"/>
      <c r="AIL748" s="425"/>
      <c r="AIM748" s="425"/>
      <c r="AIN748" s="425"/>
      <c r="AIO748" s="425"/>
      <c r="AIP748" s="425"/>
      <c r="AIQ748" s="425"/>
      <c r="AIR748" s="425"/>
      <c r="AIS748" s="425"/>
      <c r="AIT748" s="425"/>
      <c r="AIU748" s="425"/>
      <c r="AIV748" s="425"/>
      <c r="AIW748" s="425"/>
      <c r="AIX748" s="425"/>
      <c r="AIY748" s="425"/>
      <c r="AIZ748" s="425"/>
      <c r="AJA748" s="425"/>
      <c r="AJB748" s="425"/>
      <c r="AJC748" s="425"/>
      <c r="AJD748" s="425"/>
      <c r="AJE748" s="425"/>
      <c r="AJF748" s="425"/>
      <c r="AJG748" s="425"/>
      <c r="AJH748" s="425"/>
      <c r="AJI748" s="425"/>
      <c r="AJJ748" s="425"/>
      <c r="AJK748" s="425"/>
      <c r="AJL748" s="425"/>
      <c r="AJM748" s="425"/>
      <c r="AJN748" s="425"/>
      <c r="AJO748" s="425"/>
      <c r="AJP748" s="425"/>
      <c r="AJQ748" s="425"/>
      <c r="AJR748" s="425"/>
      <c r="AJS748" s="425"/>
      <c r="AJT748" s="425"/>
      <c r="AJU748" s="425"/>
      <c r="AJV748" s="425"/>
      <c r="AJW748" s="425"/>
      <c r="AJX748" s="425"/>
      <c r="AJY748" s="425"/>
      <c r="AJZ748" s="425"/>
      <c r="AKA748" s="425"/>
      <c r="AKB748" s="425"/>
      <c r="AKC748" s="425"/>
      <c r="AKD748" s="425"/>
      <c r="AKE748" s="425"/>
      <c r="AKF748" s="425"/>
      <c r="AKG748" s="425"/>
      <c r="AKH748" s="425"/>
      <c r="AKI748" s="425"/>
      <c r="AKJ748" s="425"/>
      <c r="AKK748" s="425"/>
      <c r="AKL748" s="425"/>
      <c r="AKM748" s="425"/>
      <c r="AKN748" s="425"/>
      <c r="AKO748" s="425"/>
      <c r="AKP748" s="425"/>
      <c r="AKQ748" s="425"/>
      <c r="AKR748" s="425"/>
      <c r="AKS748" s="425"/>
      <c r="AKT748" s="425"/>
      <c r="AKU748" s="425"/>
      <c r="AKV748" s="425"/>
      <c r="AKW748" s="425"/>
      <c r="AKX748" s="425"/>
      <c r="AKY748" s="425"/>
      <c r="AKZ748" s="425"/>
      <c r="ALA748" s="425"/>
      <c r="ALB748" s="425"/>
      <c r="ALC748" s="425"/>
      <c r="ALD748" s="425"/>
      <c r="ALE748" s="425"/>
      <c r="ALF748" s="425"/>
      <c r="ALG748" s="425"/>
      <c r="ALH748" s="425"/>
      <c r="ALI748" s="425"/>
      <c r="ALJ748" s="425"/>
      <c r="ALK748" s="425"/>
      <c r="ALL748" s="425"/>
      <c r="ALM748" s="425"/>
      <c r="ALN748" s="425"/>
      <c r="ALO748" s="425"/>
      <c r="ALP748" s="425"/>
      <c r="ALQ748" s="425"/>
      <c r="ALR748" s="425"/>
      <c r="ALS748" s="425"/>
      <c r="ALT748" s="425"/>
      <c r="ALU748" s="425"/>
      <c r="ALV748" s="425"/>
      <c r="ALW748" s="425"/>
      <c r="ALX748" s="425"/>
      <c r="ALY748" s="425"/>
      <c r="ALZ748" s="425"/>
      <c r="AMA748" s="425"/>
      <c r="AMB748" s="425"/>
      <c r="AMC748" s="425"/>
      <c r="AMD748" s="425"/>
      <c r="AME748" s="425"/>
      <c r="AMF748" s="425"/>
      <c r="AMG748" s="425"/>
      <c r="AMH748" s="425"/>
      <c r="AMI748" s="425"/>
      <c r="AMJ748" s="425"/>
      <c r="AMK748" s="425"/>
      <c r="AML748" s="425"/>
      <c r="AMM748" s="425"/>
      <c r="AMN748" s="425"/>
      <c r="AMO748" s="425"/>
      <c r="AMP748" s="425"/>
      <c r="AMQ748" s="425"/>
      <c r="AMR748" s="425"/>
      <c r="AMS748" s="425"/>
      <c r="AMT748" s="425"/>
      <c r="AMU748" s="425"/>
      <c r="AMV748" s="425"/>
      <c r="AMW748" s="425"/>
      <c r="AMX748" s="425"/>
      <c r="AMY748" s="425"/>
      <c r="AMZ748" s="425"/>
      <c r="ANA748" s="425"/>
      <c r="ANB748" s="425"/>
      <c r="ANC748" s="425"/>
      <c r="AND748" s="425"/>
      <c r="ANE748" s="425"/>
      <c r="ANF748" s="425"/>
      <c r="ANG748" s="425"/>
      <c r="ANH748" s="425"/>
      <c r="ANI748" s="425"/>
      <c r="ANJ748" s="425"/>
      <c r="ANK748" s="425"/>
      <c r="ANL748" s="425"/>
      <c r="ANM748" s="425"/>
      <c r="ANN748" s="425"/>
      <c r="ANO748" s="425"/>
      <c r="ANP748" s="425"/>
      <c r="ANQ748" s="425"/>
      <c r="ANR748" s="425"/>
      <c r="ANS748" s="425"/>
      <c r="ANT748" s="425"/>
      <c r="ANU748" s="425"/>
      <c r="ANV748" s="425"/>
      <c r="ANW748" s="425"/>
      <c r="ANX748" s="425"/>
      <c r="ANY748" s="425"/>
      <c r="ANZ748" s="425"/>
      <c r="AOA748" s="425"/>
      <c r="AOB748" s="425"/>
      <c r="AOC748" s="425"/>
      <c r="AOD748" s="425"/>
      <c r="AOE748" s="425"/>
      <c r="AOF748" s="425"/>
      <c r="AOG748" s="425"/>
      <c r="AOH748" s="425"/>
      <c r="AOI748" s="425"/>
      <c r="AOJ748" s="425"/>
      <c r="AOK748" s="425"/>
      <c r="AOL748" s="425"/>
      <c r="AOM748" s="425"/>
      <c r="AON748" s="425"/>
      <c r="AOO748" s="425"/>
      <c r="AOP748" s="425"/>
      <c r="AOQ748" s="425"/>
      <c r="AOR748" s="425"/>
      <c r="AOS748" s="425"/>
      <c r="AOT748" s="425"/>
      <c r="AOU748" s="425"/>
      <c r="AOV748" s="425"/>
      <c r="AOW748" s="425"/>
      <c r="AOX748" s="425"/>
      <c r="AOY748" s="425"/>
      <c r="AOZ748" s="425"/>
      <c r="APA748" s="425"/>
      <c r="APB748" s="425"/>
      <c r="APC748" s="425"/>
      <c r="APD748" s="425"/>
      <c r="APE748" s="425"/>
      <c r="APF748" s="425"/>
      <c r="APG748" s="425"/>
      <c r="APH748" s="425"/>
      <c r="API748" s="425"/>
      <c r="APJ748" s="425"/>
      <c r="APK748" s="425"/>
      <c r="APL748" s="425"/>
      <c r="APM748" s="425"/>
      <c r="APN748" s="425"/>
      <c r="APO748" s="425"/>
      <c r="APP748" s="425"/>
      <c r="APQ748" s="425"/>
      <c r="APR748" s="425"/>
      <c r="APS748" s="425"/>
      <c r="APT748" s="425"/>
      <c r="APU748" s="425"/>
      <c r="APV748" s="425"/>
      <c r="APW748" s="425"/>
      <c r="APX748" s="425"/>
      <c r="APY748" s="425"/>
      <c r="APZ748" s="425"/>
      <c r="AQA748" s="425"/>
      <c r="AQB748" s="425"/>
      <c r="AQC748" s="425"/>
      <c r="AQD748" s="425"/>
      <c r="AQE748" s="425"/>
      <c r="AQF748" s="425"/>
      <c r="AQG748" s="425"/>
      <c r="AQH748" s="425"/>
      <c r="AQI748" s="425"/>
      <c r="AQJ748" s="425"/>
      <c r="AQK748" s="425"/>
      <c r="AQL748" s="425"/>
      <c r="AQM748" s="425"/>
      <c r="AQN748" s="425"/>
      <c r="AQO748" s="425"/>
      <c r="AQP748" s="425"/>
      <c r="AQQ748" s="425"/>
      <c r="AQR748" s="425"/>
      <c r="AQS748" s="425"/>
      <c r="AQT748" s="425"/>
      <c r="AQU748" s="425"/>
      <c r="AQV748" s="425"/>
      <c r="AQW748" s="425"/>
      <c r="AQX748" s="425"/>
      <c r="AQY748" s="425"/>
      <c r="AQZ748" s="425"/>
      <c r="ARA748" s="425"/>
      <c r="ARB748" s="425"/>
      <c r="ARC748" s="425"/>
      <c r="ARD748" s="425"/>
      <c r="ARE748" s="425"/>
      <c r="ARF748" s="425"/>
      <c r="ARG748" s="425"/>
      <c r="ARH748" s="425"/>
      <c r="ARI748" s="425"/>
      <c r="ARJ748" s="425"/>
      <c r="ARK748" s="425"/>
      <c r="ARL748" s="425"/>
      <c r="ARM748" s="425"/>
      <c r="ARN748" s="425"/>
      <c r="ARO748" s="425"/>
      <c r="ARP748" s="425"/>
      <c r="ARQ748" s="425"/>
      <c r="ARR748" s="425"/>
      <c r="ARS748" s="425"/>
      <c r="ART748" s="425"/>
      <c r="ARU748" s="425"/>
      <c r="ARV748" s="425"/>
      <c r="ARW748" s="425"/>
      <c r="ARX748" s="425"/>
      <c r="ARY748" s="425"/>
      <c r="ARZ748" s="425"/>
      <c r="ASA748" s="425"/>
      <c r="ASB748" s="425"/>
      <c r="ASC748" s="425"/>
      <c r="ASD748" s="425"/>
      <c r="ASE748" s="425"/>
      <c r="ASF748" s="425"/>
      <c r="ASG748" s="425"/>
      <c r="ASH748" s="425"/>
      <c r="ASI748" s="425"/>
      <c r="ASJ748" s="425"/>
      <c r="ASK748" s="425"/>
      <c r="ASL748" s="425"/>
      <c r="ASM748" s="425"/>
      <c r="ASN748" s="425"/>
      <c r="ASO748" s="425"/>
      <c r="ASP748" s="425"/>
      <c r="ASQ748" s="425"/>
      <c r="ASR748" s="425"/>
      <c r="ASS748" s="425"/>
      <c r="AST748" s="425"/>
      <c r="ASU748" s="425"/>
      <c r="ASV748" s="425"/>
      <c r="ASW748" s="425"/>
      <c r="ASX748" s="425"/>
      <c r="ASY748" s="425"/>
      <c r="ASZ748" s="425"/>
      <c r="ATA748" s="425"/>
      <c r="ATB748" s="425"/>
      <c r="ATC748" s="425"/>
      <c r="ATD748" s="425"/>
      <c r="ATE748" s="425"/>
      <c r="ATF748" s="425"/>
      <c r="ATG748" s="425"/>
      <c r="ATH748" s="425"/>
      <c r="ATI748" s="425"/>
      <c r="ATJ748" s="425"/>
      <c r="ATK748" s="425"/>
      <c r="ATL748" s="425"/>
      <c r="ATM748" s="425"/>
      <c r="ATN748" s="425"/>
      <c r="ATO748" s="425"/>
      <c r="ATP748" s="425"/>
      <c r="ATQ748" s="425"/>
      <c r="ATR748" s="425"/>
      <c r="ATS748" s="425"/>
      <c r="ATT748" s="425"/>
      <c r="ATU748" s="425"/>
      <c r="ATV748" s="425"/>
      <c r="ATW748" s="425"/>
      <c r="ATX748" s="425"/>
      <c r="ATY748" s="425"/>
      <c r="ATZ748" s="425"/>
      <c r="AUA748" s="425"/>
      <c r="AUB748" s="425"/>
      <c r="AUC748" s="425"/>
      <c r="AUD748" s="425"/>
      <c r="AUE748" s="425"/>
      <c r="AUF748" s="425"/>
      <c r="AUG748" s="425"/>
      <c r="AUH748" s="425"/>
      <c r="AUI748" s="425"/>
      <c r="AUJ748" s="425"/>
      <c r="AUK748" s="425"/>
      <c r="AUL748" s="425"/>
      <c r="AUM748" s="425"/>
      <c r="AUN748" s="425"/>
      <c r="AUO748" s="425"/>
      <c r="AUP748" s="425"/>
      <c r="AUQ748" s="425"/>
      <c r="AUR748" s="425"/>
      <c r="AUS748" s="425"/>
      <c r="AUT748" s="425"/>
      <c r="AUU748" s="425"/>
      <c r="AUV748" s="425"/>
      <c r="AUW748" s="425"/>
      <c r="AUX748" s="425"/>
      <c r="AUY748" s="425"/>
      <c r="AUZ748" s="425"/>
      <c r="AVA748" s="425"/>
      <c r="AVB748" s="425"/>
      <c r="AVC748" s="425"/>
      <c r="AVD748" s="425"/>
      <c r="AVE748" s="425"/>
      <c r="AVF748" s="425"/>
      <c r="AVG748" s="425"/>
      <c r="AVH748" s="425"/>
      <c r="AVI748" s="425"/>
      <c r="AVJ748" s="425"/>
      <c r="AVK748" s="425"/>
      <c r="AVL748" s="425"/>
      <c r="AVM748" s="425"/>
      <c r="AVN748" s="425"/>
      <c r="AVO748" s="425"/>
      <c r="AVP748" s="425"/>
      <c r="AVQ748" s="425"/>
      <c r="AVR748" s="425"/>
      <c r="AVS748" s="425"/>
      <c r="AVT748" s="425"/>
      <c r="AVU748" s="425"/>
      <c r="AVV748" s="425"/>
      <c r="AVW748" s="425"/>
      <c r="AVX748" s="425"/>
      <c r="AVY748" s="425"/>
      <c r="AVZ748" s="425"/>
      <c r="AWA748" s="425"/>
      <c r="AWB748" s="425"/>
      <c r="AWC748" s="425"/>
      <c r="AWD748" s="425"/>
      <c r="AWE748" s="425"/>
      <c r="AWF748" s="425"/>
      <c r="AWG748" s="425"/>
      <c r="AWH748" s="425"/>
      <c r="AWI748" s="425"/>
      <c r="AWJ748" s="425"/>
      <c r="AWK748" s="425"/>
      <c r="AWL748" s="425"/>
      <c r="AWM748" s="425"/>
      <c r="AWN748" s="425"/>
      <c r="AWO748" s="425"/>
      <c r="AWP748" s="425"/>
      <c r="AWQ748" s="425"/>
      <c r="AWR748" s="425"/>
      <c r="AWS748" s="425"/>
      <c r="AWT748" s="425"/>
      <c r="AWU748" s="425"/>
      <c r="AWV748" s="425"/>
      <c r="AWW748" s="425"/>
      <c r="AWX748" s="425"/>
      <c r="AWY748" s="425"/>
      <c r="AWZ748" s="425"/>
      <c r="AXA748" s="425"/>
      <c r="AXB748" s="425"/>
      <c r="AXC748" s="425"/>
      <c r="AXD748" s="425"/>
      <c r="AXE748" s="425"/>
      <c r="AXF748" s="425"/>
      <c r="AXG748" s="425"/>
      <c r="AXH748" s="425"/>
      <c r="AXI748" s="425"/>
      <c r="AXJ748" s="425"/>
      <c r="AXK748" s="425"/>
      <c r="AXL748" s="425"/>
      <c r="AXM748" s="425"/>
      <c r="AXN748" s="425"/>
      <c r="AXO748" s="425"/>
      <c r="AXP748" s="425"/>
      <c r="AXQ748" s="425"/>
      <c r="AXR748" s="425"/>
      <c r="AXS748" s="425"/>
      <c r="AXT748" s="425"/>
      <c r="AXU748" s="425"/>
      <c r="AXV748" s="425"/>
      <c r="AXW748" s="425"/>
      <c r="AXX748" s="425"/>
      <c r="AXY748" s="425"/>
      <c r="AXZ748" s="425"/>
      <c r="AYA748" s="425"/>
      <c r="AYB748" s="425"/>
      <c r="AYC748" s="425"/>
      <c r="AYD748" s="425"/>
      <c r="AYE748" s="425"/>
      <c r="AYF748" s="425"/>
      <c r="AYG748" s="425"/>
      <c r="AYH748" s="425"/>
      <c r="AYI748" s="425"/>
      <c r="AYJ748" s="425"/>
      <c r="AYK748" s="425"/>
      <c r="AYL748" s="425"/>
      <c r="AYM748" s="425"/>
      <c r="AYN748" s="425"/>
      <c r="AYO748" s="425"/>
      <c r="AYP748" s="425"/>
      <c r="AYQ748" s="425"/>
      <c r="AYR748" s="425"/>
      <c r="AYS748" s="425"/>
      <c r="AYT748" s="425"/>
      <c r="AYU748" s="425"/>
      <c r="AYV748" s="425"/>
      <c r="AYW748" s="425"/>
      <c r="AYX748" s="425"/>
      <c r="AYY748" s="425"/>
      <c r="AYZ748" s="425"/>
      <c r="AZA748" s="425"/>
      <c r="AZB748" s="425"/>
      <c r="AZC748" s="425"/>
      <c r="AZD748" s="425"/>
      <c r="AZE748" s="425"/>
      <c r="AZF748" s="425"/>
      <c r="AZG748" s="425"/>
      <c r="AZH748" s="425"/>
      <c r="AZI748" s="425"/>
      <c r="AZJ748" s="425"/>
      <c r="AZK748" s="425"/>
      <c r="AZL748" s="425"/>
      <c r="AZM748" s="425"/>
      <c r="AZN748" s="425"/>
      <c r="AZO748" s="425"/>
      <c r="AZP748" s="425"/>
      <c r="AZQ748" s="425"/>
      <c r="AZR748" s="425"/>
      <c r="AZS748" s="425"/>
      <c r="AZT748" s="425"/>
      <c r="AZU748" s="425"/>
      <c r="AZV748" s="425"/>
      <c r="AZW748" s="425"/>
      <c r="AZX748" s="425"/>
      <c r="AZY748" s="425"/>
      <c r="AZZ748" s="425"/>
      <c r="BAA748" s="425"/>
      <c r="BAB748" s="425"/>
      <c r="BAC748" s="425"/>
      <c r="BAD748" s="425"/>
      <c r="BAE748" s="425"/>
      <c r="BAF748" s="425"/>
      <c r="BAG748" s="425"/>
      <c r="BAH748" s="425"/>
      <c r="BAI748" s="425"/>
      <c r="BAJ748" s="425"/>
      <c r="BAK748" s="425"/>
      <c r="BAL748" s="425"/>
      <c r="BAM748" s="425"/>
      <c r="BAN748" s="425"/>
      <c r="BAO748" s="425"/>
      <c r="BAP748" s="425"/>
      <c r="BAQ748" s="425"/>
      <c r="BAR748" s="425"/>
      <c r="BAS748" s="425"/>
      <c r="BAT748" s="425"/>
      <c r="BAU748" s="425"/>
      <c r="BAV748" s="425"/>
      <c r="BAW748" s="425"/>
      <c r="BAX748" s="425"/>
      <c r="BAY748" s="425"/>
      <c r="BAZ748" s="425"/>
      <c r="BBA748" s="425"/>
      <c r="BBB748" s="425"/>
      <c r="BBC748" s="425"/>
      <c r="BBD748" s="425"/>
      <c r="BBE748" s="425"/>
      <c r="BBF748" s="425"/>
      <c r="BBG748" s="425"/>
      <c r="BBH748" s="425"/>
      <c r="BBI748" s="425"/>
      <c r="BBJ748" s="425"/>
      <c r="BBK748" s="425"/>
      <c r="BBL748" s="425"/>
      <c r="BBM748" s="425"/>
      <c r="BBN748" s="425"/>
      <c r="BBO748" s="425"/>
      <c r="BBP748" s="425"/>
      <c r="BBQ748" s="425"/>
      <c r="BBR748" s="425"/>
      <c r="BBS748" s="425"/>
      <c r="BBT748" s="425"/>
      <c r="BBU748" s="425"/>
      <c r="BBV748" s="425"/>
      <c r="BBW748" s="425"/>
      <c r="BBX748" s="425"/>
      <c r="BBY748" s="425"/>
      <c r="BBZ748" s="425"/>
      <c r="BCA748" s="425"/>
      <c r="BCB748" s="425"/>
      <c r="BCC748" s="425"/>
      <c r="BCD748" s="425"/>
      <c r="BCE748" s="425"/>
      <c r="BCF748" s="425"/>
      <c r="BCG748" s="425"/>
      <c r="BCH748" s="425"/>
      <c r="BCI748" s="425"/>
      <c r="BCJ748" s="425"/>
      <c r="BCK748" s="425"/>
      <c r="BCL748" s="425"/>
      <c r="BCM748" s="425"/>
      <c r="BCN748" s="425"/>
      <c r="BCO748" s="425"/>
      <c r="BCP748" s="425"/>
      <c r="BCQ748" s="425"/>
      <c r="BCR748" s="425"/>
      <c r="BCS748" s="425"/>
      <c r="BCT748" s="425"/>
      <c r="BCU748" s="425"/>
      <c r="BCV748" s="425"/>
      <c r="BCW748" s="425"/>
      <c r="BCX748" s="425"/>
      <c r="BCY748" s="425"/>
      <c r="BCZ748" s="425"/>
      <c r="BDA748" s="425"/>
      <c r="BDB748" s="425"/>
      <c r="BDC748" s="425"/>
      <c r="BDD748" s="425"/>
      <c r="BDE748" s="425"/>
      <c r="BDF748" s="425"/>
      <c r="BDG748" s="425"/>
      <c r="BDH748" s="425"/>
      <c r="BDI748" s="425"/>
      <c r="BDJ748" s="425"/>
      <c r="BDK748" s="425"/>
      <c r="BDL748" s="425"/>
      <c r="BDM748" s="425"/>
      <c r="BDN748" s="425"/>
      <c r="BDO748" s="425"/>
      <c r="BDP748" s="425"/>
      <c r="BDQ748" s="425"/>
      <c r="BDR748" s="425"/>
      <c r="BDS748" s="425"/>
      <c r="BDT748" s="425"/>
      <c r="BDU748" s="425"/>
      <c r="BDV748" s="425"/>
      <c r="BDW748" s="425"/>
      <c r="BDX748" s="425"/>
      <c r="BDY748" s="425"/>
      <c r="BDZ748" s="425"/>
      <c r="BEA748" s="425"/>
      <c r="BEB748" s="425"/>
      <c r="BEC748" s="425"/>
      <c r="BED748" s="425"/>
      <c r="BEE748" s="425"/>
      <c r="BEF748" s="425"/>
      <c r="BEG748" s="425"/>
      <c r="BEH748" s="425"/>
      <c r="BEI748" s="425"/>
      <c r="BEJ748" s="425"/>
      <c r="BEK748" s="425"/>
      <c r="BEL748" s="425"/>
      <c r="BEM748" s="425"/>
      <c r="BEN748" s="425"/>
      <c r="BEO748" s="425"/>
      <c r="BEP748" s="425"/>
      <c r="BEQ748" s="425"/>
      <c r="BER748" s="425"/>
      <c r="BES748" s="425"/>
      <c r="BET748" s="425"/>
      <c r="BEU748" s="425"/>
      <c r="BEV748" s="425"/>
      <c r="BEW748" s="425"/>
      <c r="BEX748" s="425"/>
      <c r="BEY748" s="425"/>
      <c r="BEZ748" s="425"/>
      <c r="BFA748" s="425"/>
      <c r="BFB748" s="425"/>
      <c r="BFC748" s="425"/>
      <c r="BFD748" s="425"/>
      <c r="BFE748" s="425"/>
      <c r="BFF748" s="425"/>
      <c r="BFG748" s="425"/>
      <c r="BFH748" s="425"/>
      <c r="BFI748" s="425"/>
      <c r="BFJ748" s="425"/>
      <c r="BFK748" s="425"/>
      <c r="BFL748" s="425"/>
      <c r="BFM748" s="425"/>
      <c r="BFN748" s="425"/>
      <c r="BFO748" s="425"/>
      <c r="BFP748" s="425"/>
      <c r="BFQ748" s="425"/>
      <c r="BFR748" s="425"/>
      <c r="BFS748" s="425"/>
      <c r="BFT748" s="425"/>
      <c r="BFU748" s="425"/>
      <c r="BFV748" s="425"/>
      <c r="BFW748" s="425"/>
      <c r="BFX748" s="425"/>
      <c r="BFY748" s="425"/>
      <c r="BFZ748" s="425"/>
      <c r="BGA748" s="425"/>
      <c r="BGB748" s="425"/>
      <c r="BGC748" s="425"/>
      <c r="BGD748" s="425"/>
      <c r="BGE748" s="425"/>
      <c r="BGF748" s="425"/>
      <c r="BGG748" s="425"/>
      <c r="BGH748" s="425"/>
      <c r="BGI748" s="425"/>
      <c r="BGJ748" s="425"/>
      <c r="BGK748" s="425"/>
      <c r="BGL748" s="425"/>
      <c r="BGM748" s="425"/>
      <c r="BGN748" s="425"/>
      <c r="BGO748" s="425"/>
      <c r="BGP748" s="425"/>
      <c r="BGQ748" s="425"/>
      <c r="BGR748" s="425"/>
      <c r="BGS748" s="425"/>
      <c r="BGT748" s="425"/>
      <c r="BGU748" s="425"/>
      <c r="BGV748" s="425"/>
      <c r="BGW748" s="425"/>
      <c r="BGX748" s="425"/>
      <c r="BGY748" s="425"/>
      <c r="BGZ748" s="425"/>
      <c r="BHA748" s="425"/>
      <c r="BHB748" s="425"/>
      <c r="BHC748" s="425"/>
      <c r="BHD748" s="425"/>
      <c r="BHE748" s="425"/>
      <c r="BHF748" s="425"/>
      <c r="BHG748" s="425"/>
      <c r="BHH748" s="425"/>
      <c r="BHI748" s="425"/>
      <c r="BHJ748" s="425"/>
      <c r="BHK748" s="425"/>
      <c r="BHL748" s="425"/>
      <c r="BHM748" s="425"/>
      <c r="BHN748" s="425"/>
      <c r="BHO748" s="425"/>
      <c r="BHP748" s="425"/>
      <c r="BHQ748" s="425"/>
      <c r="BHR748" s="425"/>
      <c r="BHS748" s="425"/>
      <c r="BHT748" s="425"/>
      <c r="BHU748" s="425"/>
      <c r="BHV748" s="425"/>
      <c r="BHW748" s="425"/>
      <c r="BHX748" s="425"/>
      <c r="BHY748" s="425"/>
      <c r="BHZ748" s="425"/>
      <c r="BIA748" s="425"/>
      <c r="BIB748" s="425"/>
      <c r="BIC748" s="425"/>
      <c r="BID748" s="425"/>
      <c r="BIE748" s="425"/>
      <c r="BIF748" s="425"/>
      <c r="BIG748" s="425"/>
      <c r="BIH748" s="425"/>
      <c r="BII748" s="425"/>
      <c r="BIJ748" s="425"/>
      <c r="BIK748" s="425"/>
      <c r="BIL748" s="425"/>
      <c r="BIM748" s="425"/>
      <c r="BIN748" s="425"/>
      <c r="BIO748" s="425"/>
      <c r="BIP748" s="425"/>
      <c r="BIQ748" s="425"/>
      <c r="BIR748" s="425"/>
      <c r="BIS748" s="425"/>
      <c r="BIT748" s="425"/>
      <c r="BIU748" s="425"/>
      <c r="BIV748" s="425"/>
      <c r="BIW748" s="425"/>
      <c r="BIX748" s="425"/>
      <c r="BIY748" s="425"/>
      <c r="BIZ748" s="425"/>
      <c r="BJA748" s="425"/>
      <c r="BJB748" s="425"/>
      <c r="BJC748" s="425"/>
      <c r="BJD748" s="425"/>
      <c r="BJE748" s="425"/>
      <c r="BJF748" s="425"/>
      <c r="BJG748" s="425"/>
      <c r="BJH748" s="425"/>
      <c r="BJI748" s="425"/>
      <c r="BJJ748" s="425"/>
      <c r="BJK748" s="425"/>
      <c r="BJL748" s="425"/>
      <c r="BJM748" s="425"/>
      <c r="BJN748" s="425"/>
      <c r="BJO748" s="425"/>
      <c r="BJP748" s="425"/>
      <c r="BJQ748" s="425"/>
      <c r="BJR748" s="425"/>
      <c r="BJS748" s="425"/>
      <c r="BJT748" s="425"/>
      <c r="BJU748" s="425"/>
      <c r="BJV748" s="425"/>
      <c r="BJW748" s="425"/>
      <c r="BJX748" s="425"/>
      <c r="BJY748" s="425"/>
      <c r="BJZ748" s="425"/>
      <c r="BKA748" s="425"/>
      <c r="BKB748" s="425"/>
      <c r="BKC748" s="425"/>
      <c r="BKD748" s="425"/>
      <c r="BKE748" s="425"/>
      <c r="BKF748" s="425"/>
      <c r="BKG748" s="425"/>
      <c r="BKH748" s="425"/>
      <c r="BKI748" s="425"/>
      <c r="BKJ748" s="425"/>
      <c r="BKK748" s="425"/>
      <c r="BKL748" s="425"/>
      <c r="BKM748" s="425"/>
      <c r="BKN748" s="425"/>
      <c r="BKO748" s="425"/>
      <c r="BKP748" s="425"/>
      <c r="BKQ748" s="425"/>
      <c r="BKR748" s="425"/>
      <c r="BKS748" s="425"/>
      <c r="BKT748" s="425"/>
      <c r="BKU748" s="425"/>
      <c r="BKV748" s="425"/>
      <c r="BKW748" s="425"/>
      <c r="BKX748" s="425"/>
      <c r="BKY748" s="425"/>
      <c r="BKZ748" s="425"/>
      <c r="BLA748" s="425"/>
      <c r="BLB748" s="425"/>
      <c r="BLC748" s="425"/>
      <c r="BLD748" s="425"/>
      <c r="BLE748" s="425"/>
      <c r="BLF748" s="425"/>
      <c r="BLG748" s="425"/>
      <c r="BLH748" s="425"/>
      <c r="BLI748" s="425"/>
      <c r="BLJ748" s="425"/>
      <c r="BLK748" s="425"/>
      <c r="BLL748" s="425"/>
      <c r="BLM748" s="425"/>
      <c r="BLN748" s="425"/>
      <c r="BLO748" s="425"/>
      <c r="BLP748" s="425"/>
      <c r="BLQ748" s="425"/>
      <c r="BLR748" s="425"/>
      <c r="BLS748" s="425"/>
      <c r="BLT748" s="425"/>
      <c r="BLU748" s="425"/>
      <c r="BLV748" s="425"/>
      <c r="BLW748" s="425"/>
      <c r="BLX748" s="425"/>
      <c r="BLY748" s="425"/>
      <c r="BLZ748" s="425"/>
      <c r="BMA748" s="425"/>
      <c r="BMB748" s="425"/>
      <c r="BMC748" s="425"/>
      <c r="BMD748" s="425"/>
      <c r="BME748" s="425"/>
      <c r="BMF748" s="425"/>
      <c r="BMG748" s="425"/>
      <c r="BMH748" s="425"/>
      <c r="BMI748" s="425"/>
      <c r="BMJ748" s="425"/>
      <c r="BMK748" s="425"/>
      <c r="BML748" s="425"/>
      <c r="BMM748" s="425"/>
      <c r="BMN748" s="425"/>
      <c r="BMO748" s="425"/>
      <c r="BMP748" s="425"/>
      <c r="BMQ748" s="425"/>
      <c r="BMR748" s="425"/>
      <c r="BMS748" s="425"/>
      <c r="BMT748" s="425"/>
      <c r="BMU748" s="425"/>
      <c r="BMV748" s="425"/>
      <c r="BMW748" s="425"/>
      <c r="BMX748" s="425"/>
      <c r="BMY748" s="425"/>
      <c r="BMZ748" s="425"/>
      <c r="BNA748" s="425"/>
      <c r="BNB748" s="425"/>
      <c r="BNC748" s="425"/>
      <c r="BND748" s="425"/>
      <c r="BNE748" s="425"/>
      <c r="BNF748" s="425"/>
      <c r="BNG748" s="425"/>
      <c r="BNH748" s="425"/>
      <c r="BNI748" s="425"/>
      <c r="BNJ748" s="425"/>
      <c r="BNK748" s="425"/>
      <c r="BNL748" s="425"/>
      <c r="BNM748" s="425"/>
      <c r="BNN748" s="425"/>
      <c r="BNO748" s="425"/>
      <c r="BNP748" s="425"/>
      <c r="BNQ748" s="425"/>
      <c r="BNR748" s="425"/>
      <c r="BNS748" s="425"/>
      <c r="BNT748" s="425"/>
      <c r="BNU748" s="425"/>
      <c r="BNV748" s="425"/>
      <c r="BNW748" s="425"/>
      <c r="BNX748" s="425"/>
      <c r="BNY748" s="425"/>
      <c r="BNZ748" s="425"/>
      <c r="BOA748" s="425"/>
      <c r="BOB748" s="425"/>
      <c r="BOC748" s="425"/>
      <c r="BOD748" s="425"/>
      <c r="BOE748" s="425"/>
      <c r="BOF748" s="425"/>
      <c r="BOG748" s="425"/>
      <c r="BOH748" s="425"/>
      <c r="BOI748" s="425"/>
      <c r="BOJ748" s="425"/>
      <c r="BOK748" s="425"/>
      <c r="BOL748" s="425"/>
      <c r="BOM748" s="425"/>
      <c r="BON748" s="425"/>
      <c r="BOO748" s="425"/>
      <c r="BOP748" s="425"/>
      <c r="BOQ748" s="425"/>
      <c r="BOR748" s="425"/>
      <c r="BOS748" s="425"/>
      <c r="BOT748" s="425"/>
      <c r="BOU748" s="425"/>
      <c r="BOV748" s="425"/>
      <c r="BOW748" s="425"/>
      <c r="BOX748" s="425"/>
      <c r="BOY748" s="425"/>
      <c r="BOZ748" s="425"/>
      <c r="BPA748" s="425"/>
      <c r="BPB748" s="425"/>
      <c r="BPC748" s="425"/>
      <c r="BPD748" s="425"/>
      <c r="BPE748" s="425"/>
      <c r="BPF748" s="425"/>
      <c r="BPG748" s="425"/>
      <c r="BPH748" s="425"/>
      <c r="BPI748" s="425"/>
      <c r="BPJ748" s="425"/>
      <c r="BPK748" s="425"/>
      <c r="BPL748" s="425"/>
      <c r="BPM748" s="425"/>
      <c r="BPN748" s="425"/>
      <c r="BPO748" s="425"/>
      <c r="BPP748" s="425"/>
      <c r="BPQ748" s="425"/>
      <c r="BPR748" s="425"/>
      <c r="BPS748" s="425"/>
      <c r="BPT748" s="425"/>
      <c r="BPU748" s="425"/>
      <c r="BPV748" s="425"/>
      <c r="BPW748" s="425"/>
      <c r="BPX748" s="425"/>
      <c r="BPY748" s="425"/>
      <c r="BPZ748" s="425"/>
      <c r="BQA748" s="425"/>
      <c r="BQB748" s="425"/>
      <c r="BQC748" s="425"/>
      <c r="BQD748" s="425"/>
      <c r="BQE748" s="425"/>
      <c r="BQF748" s="425"/>
      <c r="BQG748" s="425"/>
      <c r="BQH748" s="425"/>
      <c r="BQI748" s="425"/>
      <c r="BQJ748" s="425"/>
      <c r="BQK748" s="425"/>
      <c r="BQL748" s="425"/>
      <c r="BQM748" s="425"/>
      <c r="BQN748" s="425"/>
      <c r="BQO748" s="425"/>
      <c r="BQP748" s="425"/>
      <c r="BQQ748" s="425"/>
      <c r="BQR748" s="425"/>
      <c r="BQS748" s="425"/>
      <c r="BQT748" s="425"/>
      <c r="BQU748" s="425"/>
      <c r="BQV748" s="425"/>
      <c r="BQW748" s="425"/>
      <c r="BQX748" s="425"/>
      <c r="BQY748" s="425"/>
      <c r="BQZ748" s="425"/>
      <c r="BRA748" s="425"/>
      <c r="BRB748" s="425"/>
      <c r="BRC748" s="425"/>
      <c r="BRD748" s="425"/>
      <c r="BRE748" s="425"/>
      <c r="BRF748" s="425"/>
      <c r="BRG748" s="425"/>
      <c r="BRH748" s="425"/>
      <c r="BRI748" s="425"/>
      <c r="BRJ748" s="425"/>
      <c r="BRK748" s="425"/>
      <c r="BRL748" s="425"/>
      <c r="BRM748" s="425"/>
      <c r="BRN748" s="425"/>
      <c r="BRO748" s="425"/>
      <c r="BRP748" s="425"/>
      <c r="BRQ748" s="425"/>
      <c r="BRR748" s="425"/>
      <c r="BRS748" s="425"/>
      <c r="BRT748" s="425"/>
      <c r="BRU748" s="425"/>
      <c r="BRV748" s="425"/>
      <c r="BRW748" s="425"/>
      <c r="BRX748" s="425"/>
      <c r="BRY748" s="425"/>
      <c r="BRZ748" s="425"/>
      <c r="BSA748" s="425"/>
      <c r="BSB748" s="425"/>
      <c r="BSC748" s="425"/>
      <c r="BSD748" s="425"/>
      <c r="BSE748" s="425"/>
      <c r="BSF748" s="425"/>
      <c r="BSG748" s="425"/>
      <c r="BSH748" s="425"/>
      <c r="BSI748" s="425"/>
      <c r="BSJ748" s="425"/>
      <c r="BSK748" s="425"/>
      <c r="BSL748" s="425"/>
      <c r="BSM748" s="425"/>
      <c r="BSN748" s="425"/>
      <c r="BSO748" s="425"/>
      <c r="BSP748" s="425"/>
      <c r="BSQ748" s="425"/>
      <c r="BSR748" s="425"/>
      <c r="BSS748" s="425"/>
      <c r="BST748" s="425"/>
      <c r="BSU748" s="425"/>
      <c r="BSV748" s="425"/>
      <c r="BSW748" s="425"/>
      <c r="BSX748" s="425"/>
      <c r="BSY748" s="425"/>
      <c r="BSZ748" s="425"/>
      <c r="BTA748" s="425"/>
      <c r="BTB748" s="425"/>
      <c r="BTC748" s="425"/>
      <c r="BTD748" s="425"/>
      <c r="BTE748" s="425"/>
      <c r="BTF748" s="425"/>
      <c r="BTG748" s="425"/>
      <c r="BTH748" s="425"/>
      <c r="BTI748" s="425"/>
      <c r="BTJ748" s="425"/>
      <c r="BTK748" s="425"/>
      <c r="BTL748" s="425"/>
      <c r="BTM748" s="425"/>
      <c r="BTN748" s="425"/>
      <c r="BTO748" s="425"/>
      <c r="BTP748" s="425"/>
      <c r="BTQ748" s="425"/>
      <c r="BTR748" s="425"/>
      <c r="BTS748" s="425"/>
      <c r="BTT748" s="425"/>
      <c r="BTU748" s="425"/>
      <c r="BTV748" s="425"/>
      <c r="BTW748" s="425"/>
      <c r="BTX748" s="425"/>
      <c r="BTY748" s="425"/>
      <c r="BTZ748" s="425"/>
      <c r="BUA748" s="425"/>
      <c r="BUB748" s="425"/>
      <c r="BUC748" s="425"/>
      <c r="BUD748" s="425"/>
      <c r="BUE748" s="425"/>
      <c r="BUF748" s="425"/>
      <c r="BUG748" s="425"/>
      <c r="BUH748" s="425"/>
      <c r="BUI748" s="425"/>
      <c r="BUJ748" s="425"/>
      <c r="BUK748" s="425"/>
      <c r="BUL748" s="425"/>
      <c r="BUM748" s="425"/>
      <c r="BUN748" s="425"/>
      <c r="BUO748" s="425"/>
      <c r="BUP748" s="425"/>
      <c r="BUQ748" s="425"/>
      <c r="BUR748" s="425"/>
      <c r="BUS748" s="425"/>
      <c r="BUT748" s="425"/>
      <c r="BUU748" s="425"/>
      <c r="BUV748" s="425"/>
      <c r="BUW748" s="425"/>
      <c r="BUX748" s="425"/>
      <c r="BUY748" s="425"/>
      <c r="BUZ748" s="425"/>
      <c r="BVA748" s="425"/>
      <c r="BVB748" s="425"/>
      <c r="BVC748" s="425"/>
      <c r="BVD748" s="425"/>
      <c r="BVE748" s="425"/>
      <c r="BVF748" s="425"/>
      <c r="BVG748" s="425"/>
      <c r="BVH748" s="425"/>
      <c r="BVI748" s="425"/>
      <c r="BVJ748" s="425"/>
      <c r="BVK748" s="425"/>
      <c r="BVL748" s="425"/>
      <c r="BVM748" s="425"/>
      <c r="BVN748" s="425"/>
      <c r="BVO748" s="425"/>
      <c r="BVP748" s="425"/>
      <c r="BVQ748" s="425"/>
      <c r="BVR748" s="425"/>
      <c r="BVS748" s="425"/>
      <c r="BVT748" s="425"/>
      <c r="BVU748" s="425"/>
      <c r="BVV748" s="425"/>
      <c r="BVW748" s="425"/>
      <c r="BVX748" s="425"/>
      <c r="BVY748" s="425"/>
      <c r="BVZ748" s="425"/>
      <c r="BWA748" s="425"/>
      <c r="BWB748" s="425"/>
      <c r="BWC748" s="425"/>
      <c r="BWD748" s="425"/>
      <c r="BWE748" s="425"/>
      <c r="BWF748" s="425"/>
      <c r="BWG748" s="425"/>
      <c r="BWH748" s="425"/>
      <c r="BWI748" s="425"/>
      <c r="BWJ748" s="425"/>
      <c r="BWK748" s="425"/>
      <c r="BWL748" s="425"/>
      <c r="BWM748" s="425"/>
      <c r="BWN748" s="425"/>
      <c r="BWO748" s="425"/>
      <c r="BWP748" s="425"/>
      <c r="BWQ748" s="425"/>
      <c r="BWR748" s="425"/>
      <c r="BWS748" s="425"/>
      <c r="BWT748" s="425"/>
      <c r="BWU748" s="425"/>
      <c r="BWV748" s="425"/>
      <c r="BWW748" s="425"/>
      <c r="BWX748" s="425"/>
      <c r="BWY748" s="425"/>
      <c r="BWZ748" s="425"/>
      <c r="BXA748" s="425"/>
      <c r="BXB748" s="425"/>
      <c r="BXC748" s="425"/>
      <c r="BXD748" s="425"/>
      <c r="BXE748" s="425"/>
      <c r="BXF748" s="425"/>
      <c r="BXG748" s="425"/>
      <c r="BXH748" s="425"/>
      <c r="BXI748" s="425"/>
      <c r="BXJ748" s="425"/>
      <c r="BXK748" s="425"/>
      <c r="BXL748" s="425"/>
      <c r="BXM748" s="425"/>
      <c r="BXN748" s="425"/>
      <c r="BXO748" s="425"/>
      <c r="BXP748" s="425"/>
      <c r="BXQ748" s="425"/>
      <c r="BXR748" s="425"/>
      <c r="BXS748" s="425"/>
      <c r="BXT748" s="425"/>
      <c r="BXU748" s="425"/>
      <c r="BXV748" s="425"/>
      <c r="BXW748" s="425"/>
      <c r="BXX748" s="425"/>
      <c r="BXY748" s="425"/>
      <c r="BXZ748" s="425"/>
      <c r="BYA748" s="425"/>
      <c r="BYB748" s="425"/>
      <c r="BYC748" s="425"/>
      <c r="BYD748" s="425"/>
      <c r="BYE748" s="425"/>
      <c r="BYF748" s="425"/>
      <c r="BYG748" s="425"/>
      <c r="BYH748" s="425"/>
      <c r="BYI748" s="425"/>
      <c r="BYJ748" s="425"/>
      <c r="BYK748" s="425"/>
      <c r="BYL748" s="425"/>
      <c r="BYM748" s="425"/>
      <c r="BYN748" s="425"/>
      <c r="BYO748" s="425"/>
      <c r="BYP748" s="425"/>
      <c r="BYQ748" s="425"/>
      <c r="BYR748" s="425"/>
      <c r="BYS748" s="425"/>
      <c r="BYT748" s="425"/>
      <c r="BYU748" s="425"/>
      <c r="BYV748" s="425"/>
      <c r="BYW748" s="425"/>
      <c r="BYX748" s="425"/>
      <c r="BYY748" s="425"/>
      <c r="BYZ748" s="425"/>
      <c r="BZA748" s="425"/>
      <c r="BZB748" s="425"/>
      <c r="BZC748" s="425"/>
      <c r="BZD748" s="425"/>
      <c r="BZE748" s="425"/>
      <c r="BZF748" s="425"/>
      <c r="BZG748" s="425"/>
      <c r="BZH748" s="425"/>
      <c r="BZI748" s="425"/>
      <c r="BZJ748" s="425"/>
      <c r="BZK748" s="425"/>
      <c r="BZL748" s="425"/>
      <c r="BZM748" s="425"/>
      <c r="BZN748" s="425"/>
      <c r="BZO748" s="425"/>
      <c r="BZP748" s="425"/>
      <c r="BZQ748" s="425"/>
      <c r="BZR748" s="425"/>
      <c r="BZS748" s="425"/>
      <c r="BZT748" s="425"/>
      <c r="BZU748" s="425"/>
      <c r="BZV748" s="425"/>
      <c r="BZW748" s="425"/>
      <c r="BZX748" s="425"/>
      <c r="BZY748" s="425"/>
      <c r="BZZ748" s="425"/>
      <c r="CAA748" s="425"/>
      <c r="CAB748" s="425"/>
      <c r="CAC748" s="425"/>
      <c r="CAD748" s="425"/>
      <c r="CAE748" s="425"/>
      <c r="CAF748" s="425"/>
      <c r="CAG748" s="425"/>
      <c r="CAH748" s="425"/>
      <c r="CAI748" s="425"/>
      <c r="CAJ748" s="425"/>
      <c r="CAK748" s="425"/>
      <c r="CAL748" s="425"/>
      <c r="CAM748" s="425"/>
      <c r="CAN748" s="425"/>
      <c r="CAO748" s="425"/>
      <c r="CAP748" s="425"/>
      <c r="CAQ748" s="425"/>
      <c r="CAR748" s="425"/>
      <c r="CAS748" s="425"/>
      <c r="CAT748" s="425"/>
      <c r="CAU748" s="425"/>
      <c r="CAV748" s="425"/>
      <c r="CAW748" s="425"/>
      <c r="CAX748" s="425"/>
      <c r="CAY748" s="425"/>
      <c r="CAZ748" s="425"/>
      <c r="CBA748" s="425"/>
      <c r="CBB748" s="425"/>
      <c r="CBC748" s="425"/>
      <c r="CBD748" s="425"/>
      <c r="CBE748" s="425"/>
      <c r="CBF748" s="425"/>
      <c r="CBG748" s="425"/>
      <c r="CBH748" s="425"/>
      <c r="CBI748" s="425"/>
      <c r="CBJ748" s="425"/>
      <c r="CBK748" s="425"/>
      <c r="CBL748" s="425"/>
      <c r="CBM748" s="425"/>
      <c r="CBN748" s="425"/>
      <c r="CBO748" s="425"/>
      <c r="CBP748" s="425"/>
      <c r="CBQ748" s="425"/>
      <c r="CBR748" s="425"/>
      <c r="CBS748" s="425"/>
      <c r="CBT748" s="425"/>
      <c r="CBU748" s="425"/>
      <c r="CBV748" s="425"/>
      <c r="CBW748" s="425"/>
      <c r="CBX748" s="425"/>
      <c r="CBY748" s="425"/>
      <c r="CBZ748" s="425"/>
      <c r="CCA748" s="425"/>
      <c r="CCB748" s="425"/>
      <c r="CCC748" s="425"/>
      <c r="CCD748" s="425"/>
      <c r="CCE748" s="425"/>
      <c r="CCF748" s="425"/>
      <c r="CCG748" s="425"/>
      <c r="CCH748" s="425"/>
      <c r="CCI748" s="425"/>
      <c r="CCJ748" s="425"/>
      <c r="CCK748" s="425"/>
      <c r="CCL748" s="425"/>
      <c r="CCM748" s="425"/>
      <c r="CCN748" s="425"/>
      <c r="CCO748" s="425"/>
      <c r="CCP748" s="425"/>
      <c r="CCQ748" s="425"/>
      <c r="CCR748" s="425"/>
      <c r="CCS748" s="425"/>
      <c r="CCT748" s="425"/>
      <c r="CCU748" s="425"/>
      <c r="CCV748" s="425"/>
      <c r="CCW748" s="425"/>
      <c r="CCX748" s="425"/>
      <c r="CCY748" s="425"/>
      <c r="CCZ748" s="425"/>
      <c r="CDA748" s="425"/>
      <c r="CDB748" s="425"/>
      <c r="CDC748" s="425"/>
      <c r="CDD748" s="425"/>
      <c r="CDE748" s="425"/>
      <c r="CDF748" s="425"/>
      <c r="CDG748" s="425"/>
      <c r="CDH748" s="425"/>
      <c r="CDI748" s="425"/>
      <c r="CDJ748" s="425"/>
      <c r="CDK748" s="425"/>
      <c r="CDL748" s="425"/>
      <c r="CDM748" s="425"/>
      <c r="CDN748" s="425"/>
      <c r="CDO748" s="425"/>
      <c r="CDP748" s="425"/>
      <c r="CDQ748" s="425"/>
      <c r="CDR748" s="425"/>
      <c r="CDS748" s="425"/>
      <c r="CDT748" s="425"/>
      <c r="CDU748" s="425"/>
      <c r="CDV748" s="425"/>
      <c r="CDW748" s="425"/>
      <c r="CDX748" s="425"/>
      <c r="CDY748" s="425"/>
      <c r="CDZ748" s="425"/>
      <c r="CEA748" s="425"/>
      <c r="CEB748" s="425"/>
      <c r="CEC748" s="425"/>
      <c r="CED748" s="425"/>
      <c r="CEE748" s="425"/>
      <c r="CEF748" s="425"/>
      <c r="CEG748" s="425"/>
      <c r="CEH748" s="425"/>
      <c r="CEI748" s="425"/>
      <c r="CEJ748" s="425"/>
      <c r="CEK748" s="425"/>
      <c r="CEL748" s="425"/>
      <c r="CEM748" s="425"/>
      <c r="CEN748" s="425"/>
      <c r="CEO748" s="425"/>
      <c r="CEP748" s="425"/>
      <c r="CEQ748" s="425"/>
      <c r="CER748" s="425"/>
      <c r="CES748" s="425"/>
      <c r="CET748" s="425"/>
      <c r="CEU748" s="425"/>
      <c r="CEV748" s="425"/>
      <c r="CEW748" s="425"/>
      <c r="CEX748" s="425"/>
      <c r="CEY748" s="425"/>
      <c r="CEZ748" s="425"/>
      <c r="CFA748" s="425"/>
      <c r="CFB748" s="425"/>
      <c r="CFC748" s="425"/>
      <c r="CFD748" s="425"/>
      <c r="CFE748" s="425"/>
      <c r="CFF748" s="425"/>
      <c r="CFG748" s="425"/>
      <c r="CFH748" s="425"/>
      <c r="CFI748" s="425"/>
      <c r="CFJ748" s="425"/>
      <c r="CFK748" s="425"/>
      <c r="CFL748" s="425"/>
      <c r="CFM748" s="425"/>
      <c r="CFN748" s="425"/>
      <c r="CFO748" s="425"/>
      <c r="CFP748" s="425"/>
      <c r="CFQ748" s="425"/>
      <c r="CFR748" s="425"/>
      <c r="CFS748" s="425"/>
      <c r="CFT748" s="425"/>
      <c r="CFU748" s="425"/>
      <c r="CFV748" s="425"/>
      <c r="CFW748" s="425"/>
      <c r="CFX748" s="425"/>
      <c r="CFY748" s="425"/>
      <c r="CFZ748" s="425"/>
      <c r="CGA748" s="425"/>
      <c r="CGB748" s="425"/>
      <c r="CGC748" s="425"/>
      <c r="CGD748" s="425"/>
      <c r="CGE748" s="425"/>
      <c r="CGF748" s="425"/>
      <c r="CGG748" s="425"/>
      <c r="CGH748" s="425"/>
      <c r="CGI748" s="425"/>
      <c r="CGJ748" s="425"/>
      <c r="CGK748" s="425"/>
      <c r="CGL748" s="425"/>
      <c r="CGM748" s="425"/>
      <c r="CGN748" s="425"/>
      <c r="CGO748" s="425"/>
      <c r="CGP748" s="425"/>
      <c r="CGQ748" s="425"/>
      <c r="CGR748" s="425"/>
      <c r="CGS748" s="425"/>
      <c r="CGT748" s="425"/>
      <c r="CGU748" s="425"/>
      <c r="CGV748" s="425"/>
      <c r="CGW748" s="425"/>
      <c r="CGX748" s="425"/>
      <c r="CGY748" s="425"/>
      <c r="CGZ748" s="425"/>
      <c r="CHA748" s="425"/>
      <c r="CHB748" s="425"/>
      <c r="CHC748" s="425"/>
      <c r="CHD748" s="425"/>
      <c r="CHE748" s="425"/>
      <c r="CHF748" s="425"/>
      <c r="CHG748" s="425"/>
      <c r="CHH748" s="425"/>
      <c r="CHI748" s="425"/>
      <c r="CHJ748" s="425"/>
      <c r="CHK748" s="425"/>
      <c r="CHL748" s="425"/>
      <c r="CHM748" s="425"/>
      <c r="CHN748" s="425"/>
      <c r="CHO748" s="425"/>
      <c r="CHP748" s="425"/>
      <c r="CHQ748" s="425"/>
      <c r="CHR748" s="425"/>
      <c r="CHS748" s="425"/>
      <c r="CHT748" s="425"/>
      <c r="CHU748" s="425"/>
      <c r="CHV748" s="425"/>
      <c r="CHW748" s="425"/>
      <c r="CHX748" s="425"/>
      <c r="CHY748" s="425"/>
      <c r="CHZ748" s="425"/>
      <c r="CIA748" s="425"/>
      <c r="CIB748" s="425"/>
      <c r="CIC748" s="425"/>
      <c r="CID748" s="425"/>
      <c r="CIE748" s="425"/>
      <c r="CIF748" s="425"/>
      <c r="CIG748" s="425"/>
      <c r="CIH748" s="425"/>
      <c r="CII748" s="425"/>
      <c r="CIJ748" s="425"/>
      <c r="CIK748" s="425"/>
      <c r="CIL748" s="425"/>
      <c r="CIM748" s="425"/>
      <c r="CIN748" s="425"/>
      <c r="CIO748" s="425"/>
      <c r="CIP748" s="425"/>
      <c r="CIQ748" s="425"/>
      <c r="CIR748" s="425"/>
      <c r="CIS748" s="425"/>
      <c r="CIT748" s="425"/>
      <c r="CIU748" s="425"/>
      <c r="CIV748" s="425"/>
      <c r="CIW748" s="425"/>
      <c r="CIX748" s="425"/>
      <c r="CIY748" s="425"/>
      <c r="CIZ748" s="425"/>
      <c r="CJA748" s="425"/>
      <c r="CJB748" s="425"/>
      <c r="CJC748" s="425"/>
      <c r="CJD748" s="425"/>
      <c r="CJE748" s="425"/>
      <c r="CJF748" s="425"/>
      <c r="CJG748" s="425"/>
      <c r="CJH748" s="425"/>
      <c r="CJI748" s="425"/>
      <c r="CJJ748" s="425"/>
      <c r="CJK748" s="425"/>
      <c r="CJL748" s="425"/>
      <c r="CJM748" s="425"/>
      <c r="CJN748" s="425"/>
      <c r="CJO748" s="425"/>
      <c r="CJP748" s="425"/>
      <c r="CJQ748" s="425"/>
      <c r="CJR748" s="425"/>
      <c r="CJS748" s="425"/>
      <c r="CJT748" s="425"/>
      <c r="CJU748" s="425"/>
      <c r="CJV748" s="425"/>
      <c r="CJW748" s="425"/>
      <c r="CJX748" s="425"/>
      <c r="CJY748" s="425"/>
      <c r="CJZ748" s="425"/>
      <c r="CKA748" s="425"/>
      <c r="CKB748" s="425"/>
      <c r="CKC748" s="425"/>
      <c r="CKD748" s="425"/>
      <c r="CKE748" s="425"/>
      <c r="CKF748" s="425"/>
      <c r="CKG748" s="425"/>
      <c r="CKH748" s="425"/>
      <c r="CKI748" s="425"/>
      <c r="CKJ748" s="425"/>
      <c r="CKK748" s="425"/>
      <c r="CKL748" s="425"/>
      <c r="CKM748" s="425"/>
      <c r="CKN748" s="425"/>
      <c r="CKO748" s="425"/>
      <c r="CKP748" s="425"/>
      <c r="CKQ748" s="425"/>
      <c r="CKR748" s="425"/>
      <c r="CKS748" s="425"/>
      <c r="CKT748" s="425"/>
      <c r="CKU748" s="425"/>
      <c r="CKV748" s="425"/>
      <c r="CKW748" s="425"/>
      <c r="CKX748" s="425"/>
      <c r="CKY748" s="425"/>
      <c r="CKZ748" s="425"/>
      <c r="CLA748" s="425"/>
      <c r="CLB748" s="425"/>
      <c r="CLC748" s="425"/>
      <c r="CLD748" s="425"/>
      <c r="CLE748" s="425"/>
      <c r="CLF748" s="425"/>
      <c r="CLG748" s="425"/>
      <c r="CLH748" s="425"/>
      <c r="CLI748" s="425"/>
      <c r="CLJ748" s="425"/>
      <c r="CLK748" s="425"/>
      <c r="CLL748" s="425"/>
      <c r="CLM748" s="425"/>
      <c r="CLN748" s="425"/>
      <c r="CLO748" s="425"/>
      <c r="CLP748" s="425"/>
      <c r="CLQ748" s="425"/>
      <c r="CLR748" s="425"/>
      <c r="CLS748" s="425"/>
      <c r="CLT748" s="425"/>
      <c r="CLU748" s="425"/>
      <c r="CLV748" s="425"/>
      <c r="CLW748" s="425"/>
      <c r="CLX748" s="425"/>
      <c r="CLY748" s="425"/>
      <c r="CLZ748" s="425"/>
      <c r="CMA748" s="425"/>
      <c r="CMB748" s="425"/>
      <c r="CMC748" s="425"/>
      <c r="CMD748" s="425"/>
      <c r="CME748" s="425"/>
      <c r="CMF748" s="425"/>
      <c r="CMG748" s="425"/>
      <c r="CMH748" s="425"/>
      <c r="CMI748" s="425"/>
      <c r="CMJ748" s="425"/>
      <c r="CMK748" s="425"/>
      <c r="CML748" s="425"/>
      <c r="CMM748" s="425"/>
      <c r="CMN748" s="425"/>
      <c r="CMO748" s="425"/>
      <c r="CMP748" s="425"/>
      <c r="CMQ748" s="425"/>
      <c r="CMR748" s="425"/>
      <c r="CMS748" s="425"/>
      <c r="CMT748" s="425"/>
      <c r="CMU748" s="425"/>
      <c r="CMV748" s="425"/>
      <c r="CMW748" s="425"/>
      <c r="CMX748" s="425"/>
      <c r="CMY748" s="425"/>
      <c r="CMZ748" s="425"/>
      <c r="CNA748" s="425"/>
      <c r="CNB748" s="425"/>
      <c r="CNC748" s="425"/>
      <c r="CND748" s="425"/>
      <c r="CNE748" s="425"/>
      <c r="CNF748" s="425"/>
      <c r="CNG748" s="425"/>
      <c r="CNH748" s="425"/>
      <c r="CNI748" s="425"/>
      <c r="CNJ748" s="425"/>
      <c r="CNK748" s="425"/>
      <c r="CNL748" s="425"/>
      <c r="CNM748" s="425"/>
      <c r="CNN748" s="425"/>
      <c r="CNO748" s="425"/>
      <c r="CNP748" s="425"/>
      <c r="CNQ748" s="425"/>
      <c r="CNR748" s="425"/>
      <c r="CNS748" s="425"/>
      <c r="CNT748" s="425"/>
      <c r="CNU748" s="425"/>
      <c r="CNV748" s="425"/>
      <c r="CNW748" s="425"/>
      <c r="CNX748" s="425"/>
      <c r="CNY748" s="425"/>
      <c r="CNZ748" s="425"/>
      <c r="COA748" s="425"/>
      <c r="COB748" s="425"/>
      <c r="COC748" s="425"/>
      <c r="COD748" s="425"/>
      <c r="COE748" s="425"/>
      <c r="COF748" s="425"/>
      <c r="COG748" s="425"/>
      <c r="COH748" s="425"/>
      <c r="COI748" s="425"/>
      <c r="COJ748" s="425"/>
      <c r="COK748" s="425"/>
      <c r="COL748" s="425"/>
      <c r="COM748" s="425"/>
      <c r="CON748" s="425"/>
      <c r="COO748" s="425"/>
      <c r="COP748" s="425"/>
      <c r="COQ748" s="425"/>
      <c r="COR748" s="425"/>
      <c r="COS748" s="425"/>
      <c r="COT748" s="425"/>
      <c r="COU748" s="425"/>
      <c r="COV748" s="425"/>
      <c r="COW748" s="425"/>
      <c r="COX748" s="425"/>
      <c r="COY748" s="425"/>
      <c r="COZ748" s="425"/>
      <c r="CPA748" s="425"/>
      <c r="CPB748" s="425"/>
      <c r="CPC748" s="425"/>
      <c r="CPD748" s="425"/>
      <c r="CPE748" s="425"/>
      <c r="CPF748" s="425"/>
      <c r="CPG748" s="425"/>
      <c r="CPH748" s="425"/>
      <c r="CPI748" s="425"/>
      <c r="CPJ748" s="425"/>
      <c r="CPK748" s="425"/>
      <c r="CPL748" s="425"/>
      <c r="CPM748" s="425"/>
      <c r="CPN748" s="425"/>
      <c r="CPO748" s="425"/>
      <c r="CPP748" s="425"/>
      <c r="CPQ748" s="425"/>
      <c r="CPR748" s="425"/>
      <c r="CPS748" s="425"/>
      <c r="CPT748" s="425"/>
      <c r="CPU748" s="425"/>
      <c r="CPV748" s="425"/>
      <c r="CPW748" s="425"/>
      <c r="CPX748" s="425"/>
      <c r="CPY748" s="425"/>
      <c r="CPZ748" s="425"/>
      <c r="CQA748" s="425"/>
      <c r="CQB748" s="425"/>
      <c r="CQC748" s="425"/>
      <c r="CQD748" s="425"/>
      <c r="CQE748" s="425"/>
      <c r="CQF748" s="425"/>
      <c r="CQG748" s="425"/>
      <c r="CQH748" s="425"/>
      <c r="CQI748" s="425"/>
      <c r="CQJ748" s="425"/>
      <c r="CQK748" s="425"/>
      <c r="CQL748" s="425"/>
      <c r="CQM748" s="425"/>
      <c r="CQN748" s="425"/>
      <c r="CQO748" s="425"/>
      <c r="CQP748" s="425"/>
      <c r="CQQ748" s="425"/>
      <c r="CQR748" s="425"/>
      <c r="CQS748" s="425"/>
      <c r="CQT748" s="425"/>
      <c r="CQU748" s="425"/>
      <c r="CQV748" s="425"/>
      <c r="CQW748" s="425"/>
      <c r="CQX748" s="425"/>
      <c r="CQY748" s="425"/>
      <c r="CQZ748" s="425"/>
      <c r="CRA748" s="425"/>
      <c r="CRB748" s="425"/>
      <c r="CRC748" s="425"/>
      <c r="CRD748" s="425"/>
      <c r="CRE748" s="425"/>
      <c r="CRF748" s="425"/>
      <c r="CRG748" s="425"/>
      <c r="CRH748" s="425"/>
      <c r="CRI748" s="425"/>
      <c r="CRJ748" s="425"/>
      <c r="CRK748" s="425"/>
      <c r="CRL748" s="425"/>
      <c r="CRM748" s="425"/>
      <c r="CRN748" s="425"/>
      <c r="CRO748" s="425"/>
      <c r="CRP748" s="425"/>
      <c r="CRQ748" s="425"/>
      <c r="CRR748" s="425"/>
      <c r="CRS748" s="425"/>
      <c r="CRT748" s="425"/>
      <c r="CRU748" s="425"/>
      <c r="CRV748" s="425"/>
      <c r="CRW748" s="425"/>
      <c r="CRX748" s="425"/>
      <c r="CRY748" s="425"/>
      <c r="CRZ748" s="425"/>
      <c r="CSA748" s="425"/>
      <c r="CSB748" s="425"/>
      <c r="CSC748" s="425"/>
      <c r="CSD748" s="425"/>
      <c r="CSE748" s="425"/>
      <c r="CSF748" s="425"/>
      <c r="CSG748" s="425"/>
      <c r="CSH748" s="425"/>
      <c r="CSI748" s="425"/>
      <c r="CSJ748" s="425"/>
      <c r="CSK748" s="425"/>
      <c r="CSL748" s="425"/>
      <c r="CSM748" s="425"/>
      <c r="CSN748" s="425"/>
      <c r="CSO748" s="425"/>
      <c r="CSP748" s="425"/>
      <c r="CSQ748" s="425"/>
      <c r="CSR748" s="425"/>
      <c r="CSS748" s="425"/>
      <c r="CST748" s="425"/>
      <c r="CSU748" s="425"/>
      <c r="CSV748" s="425"/>
      <c r="CSW748" s="425"/>
      <c r="CSX748" s="425"/>
      <c r="CSY748" s="425"/>
      <c r="CSZ748" s="425"/>
      <c r="CTA748" s="425"/>
      <c r="CTB748" s="425"/>
      <c r="CTC748" s="425"/>
      <c r="CTD748" s="425"/>
      <c r="CTE748" s="425"/>
      <c r="CTF748" s="425"/>
      <c r="CTG748" s="425"/>
      <c r="CTH748" s="425"/>
      <c r="CTI748" s="425"/>
      <c r="CTJ748" s="425"/>
      <c r="CTK748" s="425"/>
      <c r="CTL748" s="425"/>
      <c r="CTM748" s="425"/>
      <c r="CTN748" s="425"/>
      <c r="CTO748" s="425"/>
      <c r="CTP748" s="425"/>
      <c r="CTQ748" s="425"/>
      <c r="CTR748" s="425"/>
      <c r="CTS748" s="425"/>
      <c r="CTT748" s="425"/>
      <c r="CTU748" s="425"/>
      <c r="CTV748" s="425"/>
      <c r="CTW748" s="425"/>
      <c r="CTX748" s="425"/>
      <c r="CTY748" s="425"/>
      <c r="CTZ748" s="425"/>
      <c r="CUA748" s="425"/>
      <c r="CUB748" s="425"/>
      <c r="CUC748" s="425"/>
      <c r="CUD748" s="425"/>
      <c r="CUE748" s="425"/>
      <c r="CUF748" s="425"/>
      <c r="CUG748" s="425"/>
      <c r="CUH748" s="425"/>
      <c r="CUI748" s="425"/>
      <c r="CUJ748" s="425"/>
      <c r="CUK748" s="425"/>
      <c r="CUL748" s="425"/>
      <c r="CUM748" s="425"/>
      <c r="CUN748" s="425"/>
      <c r="CUO748" s="425"/>
      <c r="CUP748" s="425"/>
      <c r="CUQ748" s="425"/>
      <c r="CUR748" s="425"/>
      <c r="CUS748" s="425"/>
      <c r="CUT748" s="425"/>
      <c r="CUU748" s="425"/>
      <c r="CUV748" s="425"/>
      <c r="CUW748" s="425"/>
      <c r="CUX748" s="425"/>
      <c r="CUY748" s="425"/>
      <c r="CUZ748" s="425"/>
      <c r="CVA748" s="425"/>
      <c r="CVB748" s="425"/>
      <c r="CVC748" s="425"/>
      <c r="CVD748" s="425"/>
      <c r="CVE748" s="425"/>
      <c r="CVF748" s="425"/>
      <c r="CVG748" s="425"/>
      <c r="CVH748" s="425"/>
      <c r="CVI748" s="425"/>
      <c r="CVJ748" s="425"/>
      <c r="CVK748" s="425"/>
      <c r="CVL748" s="425"/>
      <c r="CVM748" s="425"/>
      <c r="CVN748" s="425"/>
      <c r="CVO748" s="425"/>
      <c r="CVP748" s="425"/>
      <c r="CVQ748" s="425"/>
      <c r="CVR748" s="425"/>
      <c r="CVS748" s="425"/>
      <c r="CVT748" s="425"/>
      <c r="CVU748" s="425"/>
      <c r="CVV748" s="425"/>
      <c r="CVW748" s="425"/>
      <c r="CVX748" s="425"/>
      <c r="CVY748" s="425"/>
      <c r="CVZ748" s="425"/>
      <c r="CWA748" s="425"/>
      <c r="CWB748" s="425"/>
      <c r="CWC748" s="425"/>
      <c r="CWD748" s="425"/>
      <c r="CWE748" s="425"/>
      <c r="CWF748" s="425"/>
      <c r="CWG748" s="425"/>
      <c r="CWH748" s="425"/>
      <c r="CWI748" s="425"/>
      <c r="CWJ748" s="425"/>
      <c r="CWK748" s="425"/>
      <c r="CWL748" s="425"/>
      <c r="CWM748" s="425"/>
      <c r="CWN748" s="425"/>
      <c r="CWO748" s="425"/>
      <c r="CWP748" s="425"/>
      <c r="CWQ748" s="425"/>
      <c r="CWR748" s="425"/>
      <c r="CWS748" s="425"/>
      <c r="CWT748" s="425"/>
      <c r="CWU748" s="425"/>
      <c r="CWV748" s="425"/>
      <c r="CWW748" s="425"/>
      <c r="CWX748" s="425"/>
      <c r="CWY748" s="425"/>
      <c r="CWZ748" s="425"/>
      <c r="CXA748" s="425"/>
      <c r="CXB748" s="425"/>
      <c r="CXC748" s="425"/>
      <c r="CXD748" s="425"/>
      <c r="CXE748" s="425"/>
      <c r="CXF748" s="425"/>
      <c r="CXG748" s="425"/>
      <c r="CXH748" s="425"/>
      <c r="CXI748" s="425"/>
      <c r="CXJ748" s="425"/>
      <c r="CXK748" s="425"/>
      <c r="CXL748" s="425"/>
      <c r="CXM748" s="425"/>
      <c r="CXN748" s="425"/>
      <c r="CXO748" s="425"/>
      <c r="CXP748" s="425"/>
      <c r="CXQ748" s="425"/>
      <c r="CXR748" s="425"/>
      <c r="CXS748" s="425"/>
      <c r="CXT748" s="425"/>
      <c r="CXU748" s="425"/>
      <c r="CXV748" s="425"/>
      <c r="CXW748" s="425"/>
      <c r="CXX748" s="425"/>
      <c r="CXY748" s="425"/>
      <c r="CXZ748" s="425"/>
      <c r="CYA748" s="425"/>
      <c r="CYB748" s="425"/>
      <c r="CYC748" s="425"/>
      <c r="CYD748" s="425"/>
      <c r="CYE748" s="425"/>
      <c r="CYF748" s="425"/>
      <c r="CYG748" s="425"/>
      <c r="CYH748" s="425"/>
      <c r="CYI748" s="425"/>
      <c r="CYJ748" s="425"/>
      <c r="CYK748" s="425"/>
      <c r="CYL748" s="425"/>
      <c r="CYM748" s="425"/>
      <c r="CYN748" s="425"/>
      <c r="CYO748" s="425"/>
      <c r="CYP748" s="425"/>
      <c r="CYQ748" s="425"/>
      <c r="CYR748" s="425"/>
      <c r="CYS748" s="425"/>
      <c r="CYT748" s="425"/>
      <c r="CYU748" s="425"/>
      <c r="CYV748" s="425"/>
      <c r="CYW748" s="425"/>
      <c r="CYX748" s="425"/>
      <c r="CYY748" s="425"/>
      <c r="CYZ748" s="425"/>
      <c r="CZA748" s="425"/>
      <c r="CZB748" s="425"/>
      <c r="CZC748" s="425"/>
      <c r="CZD748" s="425"/>
      <c r="CZE748" s="425"/>
      <c r="CZF748" s="425"/>
      <c r="CZG748" s="425"/>
      <c r="CZH748" s="425"/>
      <c r="CZI748" s="425"/>
      <c r="CZJ748" s="425"/>
      <c r="CZK748" s="425"/>
      <c r="CZL748" s="425"/>
      <c r="CZM748" s="425"/>
      <c r="CZN748" s="425"/>
      <c r="CZO748" s="425"/>
      <c r="CZP748" s="425"/>
      <c r="CZQ748" s="425"/>
      <c r="CZR748" s="425"/>
      <c r="CZS748" s="425"/>
      <c r="CZT748" s="425"/>
      <c r="CZU748" s="425"/>
      <c r="CZV748" s="425"/>
      <c r="CZW748" s="425"/>
      <c r="CZX748" s="425"/>
      <c r="CZY748" s="425"/>
      <c r="CZZ748" s="425"/>
      <c r="DAA748" s="425"/>
      <c r="DAB748" s="425"/>
      <c r="DAC748" s="425"/>
      <c r="DAD748" s="425"/>
      <c r="DAE748" s="425"/>
      <c r="DAF748" s="425"/>
      <c r="DAG748" s="425"/>
      <c r="DAH748" s="425"/>
      <c r="DAI748" s="425"/>
      <c r="DAJ748" s="425"/>
      <c r="DAK748" s="425"/>
      <c r="DAL748" s="425"/>
      <c r="DAM748" s="425"/>
      <c r="DAN748" s="425"/>
      <c r="DAO748" s="425"/>
      <c r="DAP748" s="425"/>
      <c r="DAQ748" s="425"/>
      <c r="DAR748" s="425"/>
      <c r="DAS748" s="425"/>
      <c r="DAT748" s="425"/>
      <c r="DAU748" s="425"/>
      <c r="DAV748" s="425"/>
      <c r="DAW748" s="425"/>
      <c r="DAX748" s="425"/>
      <c r="DAY748" s="425"/>
      <c r="DAZ748" s="425"/>
      <c r="DBA748" s="425"/>
      <c r="DBB748" s="425"/>
      <c r="DBC748" s="425"/>
      <c r="DBD748" s="425"/>
      <c r="DBE748" s="425"/>
      <c r="DBF748" s="425"/>
      <c r="DBG748" s="425"/>
      <c r="DBH748" s="425"/>
      <c r="DBI748" s="425"/>
      <c r="DBJ748" s="425"/>
      <c r="DBK748" s="425"/>
      <c r="DBL748" s="425"/>
      <c r="DBM748" s="425"/>
      <c r="DBN748" s="425"/>
      <c r="DBO748" s="425"/>
      <c r="DBP748" s="425"/>
      <c r="DBQ748" s="425"/>
      <c r="DBR748" s="425"/>
      <c r="DBS748" s="425"/>
      <c r="DBT748" s="425"/>
      <c r="DBU748" s="425"/>
      <c r="DBV748" s="425"/>
      <c r="DBW748" s="425"/>
      <c r="DBX748" s="425"/>
      <c r="DBY748" s="425"/>
      <c r="DBZ748" s="425"/>
      <c r="DCA748" s="425"/>
      <c r="DCB748" s="425"/>
      <c r="DCC748" s="425"/>
      <c r="DCD748" s="425"/>
      <c r="DCE748" s="425"/>
      <c r="DCF748" s="425"/>
      <c r="DCG748" s="425"/>
      <c r="DCH748" s="425"/>
      <c r="DCI748" s="425"/>
      <c r="DCJ748" s="425"/>
      <c r="DCK748" s="425"/>
      <c r="DCL748" s="425"/>
      <c r="DCM748" s="425"/>
      <c r="DCN748" s="425"/>
      <c r="DCO748" s="425"/>
      <c r="DCP748" s="425"/>
      <c r="DCQ748" s="425"/>
      <c r="DCR748" s="425"/>
      <c r="DCS748" s="425"/>
      <c r="DCT748" s="425"/>
      <c r="DCU748" s="425"/>
      <c r="DCV748" s="425"/>
      <c r="DCW748" s="425"/>
      <c r="DCX748" s="425"/>
      <c r="DCY748" s="425"/>
      <c r="DCZ748" s="425"/>
      <c r="DDA748" s="425"/>
      <c r="DDB748" s="425"/>
      <c r="DDC748" s="425"/>
      <c r="DDD748" s="425"/>
      <c r="DDE748" s="425"/>
      <c r="DDF748" s="425"/>
      <c r="DDG748" s="425"/>
      <c r="DDH748" s="425"/>
      <c r="DDI748" s="425"/>
      <c r="DDJ748" s="425"/>
      <c r="DDK748" s="425"/>
      <c r="DDL748" s="425"/>
      <c r="DDM748" s="425"/>
      <c r="DDN748" s="425"/>
      <c r="DDO748" s="425"/>
      <c r="DDP748" s="425"/>
      <c r="DDQ748" s="425"/>
      <c r="DDR748" s="425"/>
      <c r="DDS748" s="425"/>
      <c r="DDT748" s="425"/>
      <c r="DDU748" s="425"/>
      <c r="DDV748" s="425"/>
      <c r="DDW748" s="425"/>
      <c r="DDX748" s="425"/>
      <c r="DDY748" s="425"/>
      <c r="DDZ748" s="425"/>
      <c r="DEA748" s="425"/>
      <c r="DEB748" s="425"/>
      <c r="DEC748" s="425"/>
      <c r="DED748" s="425"/>
      <c r="DEE748" s="425"/>
      <c r="DEF748" s="425"/>
      <c r="DEG748" s="425"/>
      <c r="DEH748" s="425"/>
      <c r="DEI748" s="425"/>
      <c r="DEJ748" s="425"/>
      <c r="DEK748" s="425"/>
      <c r="DEL748" s="425"/>
      <c r="DEM748" s="425"/>
      <c r="DEN748" s="425"/>
      <c r="DEO748" s="425"/>
      <c r="DEP748" s="425"/>
      <c r="DEQ748" s="425"/>
      <c r="DER748" s="425"/>
      <c r="DES748" s="425"/>
      <c r="DET748" s="425"/>
      <c r="DEU748" s="425"/>
      <c r="DEV748" s="425"/>
      <c r="DEW748" s="425"/>
      <c r="DEX748" s="425"/>
      <c r="DEY748" s="425"/>
      <c r="DEZ748" s="425"/>
      <c r="DFA748" s="425"/>
      <c r="DFB748" s="425"/>
      <c r="DFC748" s="425"/>
      <c r="DFD748" s="425"/>
      <c r="DFE748" s="425"/>
      <c r="DFF748" s="425"/>
      <c r="DFG748" s="425"/>
      <c r="DFH748" s="425"/>
      <c r="DFI748" s="425"/>
      <c r="DFJ748" s="425"/>
      <c r="DFK748" s="425"/>
      <c r="DFL748" s="425"/>
      <c r="DFM748" s="425"/>
      <c r="DFN748" s="425"/>
      <c r="DFO748" s="425"/>
      <c r="DFP748" s="425"/>
      <c r="DFQ748" s="425"/>
      <c r="DFR748" s="425"/>
      <c r="DFS748" s="425"/>
      <c r="DFT748" s="425"/>
      <c r="DFU748" s="425"/>
      <c r="DFV748" s="425"/>
      <c r="DFW748" s="425"/>
      <c r="DFX748" s="425"/>
      <c r="DFY748" s="425"/>
      <c r="DFZ748" s="425"/>
      <c r="DGA748" s="425"/>
      <c r="DGB748" s="425"/>
      <c r="DGC748" s="425"/>
      <c r="DGD748" s="425"/>
      <c r="DGE748" s="425"/>
      <c r="DGF748" s="425"/>
      <c r="DGG748" s="425"/>
      <c r="DGH748" s="425"/>
      <c r="DGI748" s="425"/>
      <c r="DGJ748" s="425"/>
      <c r="DGK748" s="425"/>
      <c r="DGL748" s="425"/>
      <c r="DGM748" s="425"/>
      <c r="DGN748" s="425"/>
      <c r="DGO748" s="425"/>
      <c r="DGP748" s="425"/>
      <c r="DGQ748" s="425"/>
      <c r="DGR748" s="425"/>
      <c r="DGS748" s="425"/>
      <c r="DGT748" s="425"/>
      <c r="DGU748" s="425"/>
      <c r="DGV748" s="425"/>
      <c r="DGW748" s="425"/>
      <c r="DGX748" s="425"/>
      <c r="DGY748" s="425"/>
      <c r="DGZ748" s="425"/>
      <c r="DHA748" s="425"/>
      <c r="DHB748" s="425"/>
      <c r="DHC748" s="425"/>
      <c r="DHD748" s="425"/>
      <c r="DHE748" s="425"/>
      <c r="DHF748" s="425"/>
      <c r="DHG748" s="425"/>
      <c r="DHH748" s="425"/>
      <c r="DHI748" s="425"/>
      <c r="DHJ748" s="425"/>
      <c r="DHK748" s="425"/>
      <c r="DHL748" s="425"/>
      <c r="DHM748" s="425"/>
      <c r="DHN748" s="425"/>
      <c r="DHO748" s="425"/>
      <c r="DHP748" s="425"/>
      <c r="DHQ748" s="425"/>
      <c r="DHR748" s="425"/>
      <c r="DHS748" s="425"/>
      <c r="DHT748" s="425"/>
      <c r="DHU748" s="425"/>
      <c r="DHV748" s="425"/>
      <c r="DHW748" s="425"/>
      <c r="DHX748" s="425"/>
      <c r="DHY748" s="425"/>
      <c r="DHZ748" s="425"/>
      <c r="DIA748" s="425"/>
      <c r="DIB748" s="425"/>
      <c r="DIC748" s="425"/>
      <c r="DID748" s="425"/>
      <c r="DIE748" s="425"/>
      <c r="DIF748" s="425"/>
      <c r="DIG748" s="425"/>
      <c r="DIH748" s="425"/>
      <c r="DII748" s="425"/>
      <c r="DIJ748" s="425"/>
      <c r="DIK748" s="425"/>
      <c r="DIL748" s="425"/>
      <c r="DIM748" s="425"/>
      <c r="DIN748" s="425"/>
      <c r="DIO748" s="425"/>
      <c r="DIP748" s="425"/>
      <c r="DIQ748" s="425"/>
      <c r="DIR748" s="425"/>
      <c r="DIS748" s="425"/>
      <c r="DIT748" s="425"/>
      <c r="DIU748" s="425"/>
      <c r="DIV748" s="425"/>
      <c r="DIW748" s="425"/>
      <c r="DIX748" s="425"/>
      <c r="DIY748" s="425"/>
      <c r="DIZ748" s="425"/>
      <c r="DJA748" s="425"/>
      <c r="DJB748" s="425"/>
      <c r="DJC748" s="425"/>
      <c r="DJD748" s="425"/>
      <c r="DJE748" s="425"/>
      <c r="DJF748" s="425"/>
      <c r="DJG748" s="425"/>
      <c r="DJH748" s="425"/>
      <c r="DJI748" s="425"/>
      <c r="DJJ748" s="425"/>
      <c r="DJK748" s="425"/>
      <c r="DJL748" s="425"/>
      <c r="DJM748" s="425"/>
      <c r="DJN748" s="425"/>
      <c r="DJO748" s="425"/>
      <c r="DJP748" s="425"/>
      <c r="DJQ748" s="425"/>
      <c r="DJR748" s="425"/>
      <c r="DJS748" s="425"/>
      <c r="DJT748" s="425"/>
      <c r="DJU748" s="425"/>
      <c r="DJV748" s="425"/>
      <c r="DJW748" s="425"/>
      <c r="DJX748" s="425"/>
      <c r="DJY748" s="425"/>
      <c r="DJZ748" s="425"/>
      <c r="DKA748" s="425"/>
      <c r="DKB748" s="425"/>
      <c r="DKC748" s="425"/>
      <c r="DKD748" s="425"/>
      <c r="DKE748" s="425"/>
      <c r="DKF748" s="425"/>
      <c r="DKG748" s="425"/>
      <c r="DKH748" s="425"/>
      <c r="DKI748" s="425"/>
      <c r="DKJ748" s="425"/>
      <c r="DKK748" s="425"/>
      <c r="DKL748" s="425"/>
      <c r="DKM748" s="425"/>
      <c r="DKN748" s="425"/>
      <c r="DKO748" s="425"/>
      <c r="DKP748" s="425"/>
      <c r="DKQ748" s="425"/>
      <c r="DKR748" s="425"/>
      <c r="DKS748" s="425"/>
      <c r="DKT748" s="425"/>
      <c r="DKU748" s="425"/>
      <c r="DKV748" s="425"/>
      <c r="DKW748" s="425"/>
      <c r="DKX748" s="425"/>
      <c r="DKY748" s="425"/>
      <c r="DKZ748" s="425"/>
      <c r="DLA748" s="425"/>
      <c r="DLB748" s="425"/>
      <c r="DLC748" s="425"/>
      <c r="DLD748" s="425"/>
      <c r="DLE748" s="425"/>
      <c r="DLF748" s="425"/>
      <c r="DLG748" s="425"/>
      <c r="DLH748" s="425"/>
      <c r="DLI748" s="425"/>
      <c r="DLJ748" s="425"/>
      <c r="DLK748" s="425"/>
      <c r="DLL748" s="425"/>
      <c r="DLM748" s="425"/>
      <c r="DLN748" s="425"/>
      <c r="DLO748" s="425"/>
      <c r="DLP748" s="425"/>
      <c r="DLQ748" s="425"/>
      <c r="DLR748" s="425"/>
      <c r="DLS748" s="425"/>
      <c r="DLT748" s="425"/>
      <c r="DLU748" s="425"/>
      <c r="DLV748" s="425"/>
      <c r="DLW748" s="425"/>
      <c r="DLX748" s="425"/>
      <c r="DLY748" s="425"/>
      <c r="DLZ748" s="425"/>
      <c r="DMA748" s="425"/>
      <c r="DMB748" s="425"/>
      <c r="DMC748" s="425"/>
      <c r="DMD748" s="425"/>
      <c r="DME748" s="425"/>
      <c r="DMF748" s="425"/>
      <c r="DMG748" s="425"/>
      <c r="DMH748" s="425"/>
      <c r="DMI748" s="425"/>
      <c r="DMJ748" s="425"/>
      <c r="DMK748" s="425"/>
      <c r="DML748" s="425"/>
      <c r="DMM748" s="425"/>
      <c r="DMN748" s="425"/>
      <c r="DMO748" s="425"/>
      <c r="DMP748" s="425"/>
      <c r="DMQ748" s="425"/>
      <c r="DMR748" s="425"/>
      <c r="DMS748" s="425"/>
      <c r="DMT748" s="425"/>
      <c r="DMU748" s="425"/>
      <c r="DMV748" s="425"/>
      <c r="DMW748" s="425"/>
      <c r="DMX748" s="425"/>
      <c r="DMY748" s="425"/>
      <c r="DMZ748" s="425"/>
      <c r="DNA748" s="425"/>
      <c r="DNB748" s="425"/>
      <c r="DNC748" s="425"/>
      <c r="DND748" s="425"/>
      <c r="DNE748" s="425"/>
      <c r="DNF748" s="425"/>
      <c r="DNG748" s="425"/>
      <c r="DNH748" s="425"/>
      <c r="DNI748" s="425"/>
      <c r="DNJ748" s="425"/>
      <c r="DNK748" s="425"/>
      <c r="DNL748" s="425"/>
      <c r="DNM748" s="425"/>
      <c r="DNN748" s="425"/>
      <c r="DNO748" s="425"/>
      <c r="DNP748" s="425"/>
      <c r="DNQ748" s="425"/>
      <c r="DNR748" s="425"/>
      <c r="DNS748" s="425"/>
      <c r="DNT748" s="425"/>
      <c r="DNU748" s="425"/>
      <c r="DNV748" s="425"/>
      <c r="DNW748" s="425"/>
      <c r="DNX748" s="425"/>
      <c r="DNY748" s="425"/>
      <c r="DNZ748" s="425"/>
      <c r="DOA748" s="425"/>
      <c r="DOB748" s="425"/>
      <c r="DOC748" s="425"/>
      <c r="DOD748" s="425"/>
      <c r="DOE748" s="425"/>
      <c r="DOF748" s="425"/>
      <c r="DOG748" s="425"/>
      <c r="DOH748" s="425"/>
      <c r="DOI748" s="425"/>
      <c r="DOJ748" s="425"/>
      <c r="DOK748" s="425"/>
      <c r="DOL748" s="425"/>
      <c r="DOM748" s="425"/>
      <c r="DON748" s="425"/>
      <c r="DOO748" s="425"/>
      <c r="DOP748" s="425"/>
      <c r="DOQ748" s="425"/>
      <c r="DOR748" s="425"/>
      <c r="DOS748" s="425"/>
      <c r="DOT748" s="425"/>
      <c r="DOU748" s="425"/>
      <c r="DOV748" s="425"/>
      <c r="DOW748" s="425"/>
      <c r="DOX748" s="425"/>
      <c r="DOY748" s="425"/>
      <c r="DOZ748" s="425"/>
      <c r="DPA748" s="425"/>
      <c r="DPB748" s="425"/>
      <c r="DPC748" s="425"/>
      <c r="DPD748" s="425"/>
      <c r="DPE748" s="425"/>
      <c r="DPF748" s="425"/>
      <c r="DPG748" s="425"/>
      <c r="DPH748" s="425"/>
      <c r="DPI748" s="425"/>
      <c r="DPJ748" s="425"/>
      <c r="DPK748" s="425"/>
      <c r="DPL748" s="425"/>
      <c r="DPM748" s="425"/>
      <c r="DPN748" s="425"/>
      <c r="DPO748" s="425"/>
      <c r="DPP748" s="425"/>
      <c r="DPQ748" s="425"/>
      <c r="DPR748" s="425"/>
      <c r="DPS748" s="425"/>
      <c r="DPT748" s="425"/>
      <c r="DPU748" s="425"/>
      <c r="DPV748" s="425"/>
      <c r="DPW748" s="425"/>
      <c r="DPX748" s="425"/>
      <c r="DPY748" s="425"/>
      <c r="DPZ748" s="425"/>
      <c r="DQA748" s="425"/>
      <c r="DQB748" s="425"/>
      <c r="DQC748" s="425"/>
      <c r="DQD748" s="425"/>
      <c r="DQE748" s="425"/>
      <c r="DQF748" s="425"/>
      <c r="DQG748" s="425"/>
      <c r="DQH748" s="425"/>
      <c r="DQI748" s="425"/>
      <c r="DQJ748" s="425"/>
      <c r="DQK748" s="425"/>
      <c r="DQL748" s="425"/>
      <c r="DQM748" s="425"/>
      <c r="DQN748" s="425"/>
      <c r="DQO748" s="425"/>
      <c r="DQP748" s="425"/>
      <c r="DQQ748" s="425"/>
      <c r="DQR748" s="425"/>
      <c r="DQS748" s="425"/>
      <c r="DQT748" s="425"/>
      <c r="DQU748" s="425"/>
      <c r="DQV748" s="425"/>
      <c r="DQW748" s="425"/>
      <c r="DQX748" s="425"/>
      <c r="DQY748" s="425"/>
      <c r="DQZ748" s="425"/>
      <c r="DRA748" s="425"/>
      <c r="DRB748" s="425"/>
      <c r="DRC748" s="425"/>
      <c r="DRD748" s="425"/>
      <c r="DRE748" s="425"/>
      <c r="DRF748" s="425"/>
      <c r="DRG748" s="425"/>
      <c r="DRH748" s="425"/>
      <c r="DRI748" s="425"/>
      <c r="DRJ748" s="425"/>
      <c r="DRK748" s="425"/>
      <c r="DRL748" s="425"/>
      <c r="DRM748" s="425"/>
      <c r="DRN748" s="425"/>
      <c r="DRO748" s="425"/>
      <c r="DRP748" s="425"/>
      <c r="DRQ748" s="425"/>
      <c r="DRR748" s="425"/>
      <c r="DRS748" s="425"/>
      <c r="DRT748" s="425"/>
      <c r="DRU748" s="425"/>
      <c r="DRV748" s="425"/>
      <c r="DRW748" s="425"/>
      <c r="DRX748" s="425"/>
      <c r="DRY748" s="425"/>
      <c r="DRZ748" s="425"/>
      <c r="DSA748" s="425"/>
      <c r="DSB748" s="425"/>
      <c r="DSC748" s="425"/>
      <c r="DSD748" s="425"/>
      <c r="DSE748" s="425"/>
      <c r="DSF748" s="425"/>
      <c r="DSG748" s="425"/>
      <c r="DSH748" s="425"/>
      <c r="DSI748" s="425"/>
      <c r="DSJ748" s="425"/>
      <c r="DSK748" s="425"/>
      <c r="DSL748" s="425"/>
      <c r="DSM748" s="425"/>
      <c r="DSN748" s="425"/>
      <c r="DSO748" s="425"/>
      <c r="DSP748" s="425"/>
      <c r="DSQ748" s="425"/>
      <c r="DSR748" s="425"/>
      <c r="DSS748" s="425"/>
      <c r="DST748" s="425"/>
      <c r="DSU748" s="425"/>
      <c r="DSV748" s="425"/>
      <c r="DSW748" s="425"/>
      <c r="DSX748" s="425"/>
      <c r="DSY748" s="425"/>
      <c r="DSZ748" s="425"/>
      <c r="DTA748" s="425"/>
      <c r="DTB748" s="425"/>
      <c r="DTC748" s="425"/>
      <c r="DTD748" s="425"/>
      <c r="DTE748" s="425"/>
      <c r="DTF748" s="425"/>
      <c r="DTG748" s="425"/>
      <c r="DTH748" s="425"/>
      <c r="DTI748" s="425"/>
      <c r="DTJ748" s="425"/>
      <c r="DTK748" s="425"/>
      <c r="DTL748" s="425"/>
      <c r="DTM748" s="425"/>
      <c r="DTN748" s="425"/>
      <c r="DTO748" s="425"/>
      <c r="DTP748" s="425"/>
      <c r="DTQ748" s="425"/>
      <c r="DTR748" s="425"/>
      <c r="DTS748" s="425"/>
      <c r="DTT748" s="425"/>
      <c r="DTU748" s="425"/>
      <c r="DTV748" s="425"/>
      <c r="DTW748" s="425"/>
      <c r="DTX748" s="425"/>
      <c r="DTY748" s="425"/>
      <c r="DTZ748" s="425"/>
      <c r="DUA748" s="425"/>
      <c r="DUB748" s="425"/>
      <c r="DUC748" s="425"/>
      <c r="DUD748" s="425"/>
      <c r="DUE748" s="425"/>
      <c r="DUF748" s="425"/>
      <c r="DUG748" s="425"/>
      <c r="DUH748" s="425"/>
      <c r="DUI748" s="425"/>
      <c r="DUJ748" s="425"/>
      <c r="DUK748" s="425"/>
      <c r="DUL748" s="425"/>
      <c r="DUM748" s="425"/>
      <c r="DUN748" s="425"/>
      <c r="DUO748" s="425"/>
      <c r="DUP748" s="425"/>
      <c r="DUQ748" s="425"/>
      <c r="DUR748" s="425"/>
      <c r="DUS748" s="425"/>
      <c r="DUT748" s="425"/>
      <c r="DUU748" s="425"/>
      <c r="DUV748" s="425"/>
      <c r="DUW748" s="425"/>
      <c r="DUX748" s="425"/>
      <c r="DUY748" s="425"/>
      <c r="DUZ748" s="425"/>
      <c r="DVA748" s="425"/>
      <c r="DVB748" s="425"/>
      <c r="DVC748" s="425"/>
      <c r="DVD748" s="425"/>
      <c r="DVE748" s="425"/>
      <c r="DVF748" s="425"/>
      <c r="DVG748" s="425"/>
      <c r="DVH748" s="425"/>
      <c r="DVI748" s="425"/>
      <c r="DVJ748" s="425"/>
      <c r="DVK748" s="425"/>
      <c r="DVL748" s="425"/>
      <c r="DVM748" s="425"/>
      <c r="DVN748" s="425"/>
      <c r="DVO748" s="425"/>
      <c r="DVP748" s="425"/>
      <c r="DVQ748" s="425"/>
      <c r="DVR748" s="425"/>
      <c r="DVS748" s="425"/>
      <c r="DVT748" s="425"/>
      <c r="DVU748" s="425"/>
      <c r="DVV748" s="425"/>
      <c r="DVW748" s="425"/>
      <c r="DVX748" s="425"/>
      <c r="DVY748" s="425"/>
      <c r="DVZ748" s="425"/>
      <c r="DWA748" s="425"/>
      <c r="DWB748" s="425"/>
      <c r="DWC748" s="425"/>
      <c r="DWD748" s="425"/>
      <c r="DWE748" s="425"/>
      <c r="DWF748" s="425"/>
      <c r="DWG748" s="425"/>
      <c r="DWH748" s="425"/>
      <c r="DWI748" s="425"/>
      <c r="DWJ748" s="425"/>
      <c r="DWK748" s="425"/>
      <c r="DWL748" s="425"/>
      <c r="DWM748" s="425"/>
      <c r="DWN748" s="425"/>
      <c r="DWO748" s="425"/>
      <c r="DWP748" s="425"/>
      <c r="DWQ748" s="425"/>
      <c r="DWR748" s="425"/>
      <c r="DWS748" s="425"/>
      <c r="DWT748" s="425"/>
      <c r="DWU748" s="425"/>
      <c r="DWV748" s="425"/>
      <c r="DWW748" s="425"/>
      <c r="DWX748" s="425"/>
      <c r="DWY748" s="425"/>
      <c r="DWZ748" s="425"/>
      <c r="DXA748" s="425"/>
      <c r="DXB748" s="425"/>
      <c r="DXC748" s="425"/>
      <c r="DXD748" s="425"/>
      <c r="DXE748" s="425"/>
      <c r="DXF748" s="425"/>
      <c r="DXG748" s="425"/>
      <c r="DXH748" s="425"/>
      <c r="DXI748" s="425"/>
      <c r="DXJ748" s="425"/>
      <c r="DXK748" s="425"/>
      <c r="DXL748" s="425"/>
      <c r="DXM748" s="425"/>
      <c r="DXN748" s="425"/>
      <c r="DXO748" s="425"/>
      <c r="DXP748" s="425"/>
      <c r="DXQ748" s="425"/>
      <c r="DXR748" s="425"/>
      <c r="DXS748" s="425"/>
      <c r="DXT748" s="425"/>
      <c r="DXU748" s="425"/>
      <c r="DXV748" s="425"/>
      <c r="DXW748" s="425"/>
      <c r="DXX748" s="425"/>
      <c r="DXY748" s="425"/>
      <c r="DXZ748" s="425"/>
      <c r="DYA748" s="425"/>
      <c r="DYB748" s="425"/>
      <c r="DYC748" s="425"/>
      <c r="DYD748" s="425"/>
      <c r="DYE748" s="425"/>
      <c r="DYF748" s="425"/>
      <c r="DYG748" s="425"/>
      <c r="DYH748" s="425"/>
      <c r="DYI748" s="425"/>
      <c r="DYJ748" s="425"/>
      <c r="DYK748" s="425"/>
      <c r="DYL748" s="425"/>
      <c r="DYM748" s="425"/>
      <c r="DYN748" s="425"/>
      <c r="DYO748" s="425"/>
      <c r="DYP748" s="425"/>
      <c r="DYQ748" s="425"/>
      <c r="DYR748" s="425"/>
      <c r="DYS748" s="425"/>
      <c r="DYT748" s="425"/>
      <c r="DYU748" s="425"/>
      <c r="DYV748" s="425"/>
      <c r="DYW748" s="425"/>
      <c r="DYX748" s="425"/>
      <c r="DYY748" s="425"/>
      <c r="DYZ748" s="425"/>
      <c r="DZA748" s="425"/>
      <c r="DZB748" s="425"/>
      <c r="DZC748" s="425"/>
      <c r="DZD748" s="425"/>
      <c r="DZE748" s="425"/>
      <c r="DZF748" s="425"/>
      <c r="DZG748" s="425"/>
      <c r="DZH748" s="425"/>
      <c r="DZI748" s="425"/>
      <c r="DZJ748" s="425"/>
      <c r="DZK748" s="425"/>
      <c r="DZL748" s="425"/>
      <c r="DZM748" s="425"/>
      <c r="DZN748" s="425"/>
      <c r="DZO748" s="425"/>
      <c r="DZP748" s="425"/>
      <c r="DZQ748" s="425"/>
      <c r="DZR748" s="425"/>
      <c r="DZS748" s="425"/>
      <c r="DZT748" s="425"/>
      <c r="DZU748" s="425"/>
      <c r="DZV748" s="425"/>
      <c r="DZW748" s="425"/>
      <c r="DZX748" s="425"/>
      <c r="DZY748" s="425"/>
      <c r="DZZ748" s="425"/>
      <c r="EAA748" s="425"/>
      <c r="EAB748" s="425"/>
      <c r="EAC748" s="425"/>
      <c r="EAD748" s="425"/>
      <c r="EAE748" s="425"/>
      <c r="EAF748" s="425"/>
      <c r="EAG748" s="425"/>
      <c r="EAH748" s="425"/>
      <c r="EAI748" s="425"/>
      <c r="EAJ748" s="425"/>
      <c r="EAK748" s="425"/>
      <c r="EAL748" s="425"/>
      <c r="EAM748" s="425"/>
      <c r="EAN748" s="425"/>
      <c r="EAO748" s="425"/>
      <c r="EAP748" s="425"/>
      <c r="EAQ748" s="425"/>
      <c r="EAR748" s="425"/>
      <c r="EAS748" s="425"/>
      <c r="EAT748" s="425"/>
      <c r="EAU748" s="425"/>
      <c r="EAV748" s="425"/>
      <c r="EAW748" s="425"/>
      <c r="EAX748" s="425"/>
      <c r="EAY748" s="425"/>
      <c r="EAZ748" s="425"/>
      <c r="EBA748" s="425"/>
      <c r="EBB748" s="425"/>
      <c r="EBC748" s="425"/>
      <c r="EBD748" s="425"/>
      <c r="EBE748" s="425"/>
      <c r="EBF748" s="425"/>
      <c r="EBG748" s="425"/>
      <c r="EBH748" s="425"/>
      <c r="EBI748" s="425"/>
      <c r="EBJ748" s="425"/>
      <c r="EBK748" s="425"/>
      <c r="EBL748" s="425"/>
      <c r="EBM748" s="425"/>
      <c r="EBN748" s="425"/>
      <c r="EBO748" s="425"/>
      <c r="EBP748" s="425"/>
      <c r="EBQ748" s="425"/>
      <c r="EBR748" s="425"/>
      <c r="EBS748" s="425"/>
      <c r="EBT748" s="425"/>
      <c r="EBU748" s="425"/>
      <c r="EBV748" s="425"/>
      <c r="EBW748" s="425"/>
      <c r="EBX748" s="425"/>
      <c r="EBY748" s="425"/>
      <c r="EBZ748" s="425"/>
      <c r="ECA748" s="425"/>
      <c r="ECB748" s="425"/>
      <c r="ECC748" s="425"/>
      <c r="ECD748" s="425"/>
      <c r="ECE748" s="425"/>
      <c r="ECF748" s="425"/>
      <c r="ECG748" s="425"/>
      <c r="ECH748" s="425"/>
      <c r="ECI748" s="425"/>
      <c r="ECJ748" s="425"/>
      <c r="ECK748" s="425"/>
      <c r="ECL748" s="425"/>
      <c r="ECM748" s="425"/>
      <c r="ECN748" s="425"/>
      <c r="ECO748" s="425"/>
      <c r="ECP748" s="425"/>
      <c r="ECQ748" s="425"/>
      <c r="ECR748" s="425"/>
      <c r="ECS748" s="425"/>
      <c r="ECT748" s="425"/>
      <c r="ECU748" s="425"/>
      <c r="ECV748" s="425"/>
      <c r="ECW748" s="425"/>
      <c r="ECX748" s="425"/>
      <c r="ECY748" s="425"/>
      <c r="ECZ748" s="425"/>
      <c r="EDA748" s="425"/>
      <c r="EDB748" s="425"/>
      <c r="EDC748" s="425"/>
      <c r="EDD748" s="425"/>
      <c r="EDE748" s="425"/>
      <c r="EDF748" s="425"/>
      <c r="EDG748" s="425"/>
      <c r="EDH748" s="425"/>
      <c r="EDI748" s="425"/>
      <c r="EDJ748" s="425"/>
      <c r="EDK748" s="425"/>
      <c r="EDL748" s="425"/>
      <c r="EDM748" s="425"/>
      <c r="EDN748" s="425"/>
      <c r="EDO748" s="425"/>
      <c r="EDP748" s="425"/>
      <c r="EDQ748" s="425"/>
      <c r="EDR748" s="425"/>
      <c r="EDS748" s="425"/>
      <c r="EDT748" s="425"/>
      <c r="EDU748" s="425"/>
      <c r="EDV748" s="425"/>
      <c r="EDW748" s="425"/>
      <c r="EDX748" s="425"/>
      <c r="EDY748" s="425"/>
      <c r="EDZ748" s="425"/>
      <c r="EEA748" s="425"/>
      <c r="EEB748" s="425"/>
      <c r="EEC748" s="425"/>
      <c r="EED748" s="425"/>
      <c r="EEE748" s="425"/>
      <c r="EEF748" s="425"/>
      <c r="EEG748" s="425"/>
      <c r="EEH748" s="425"/>
      <c r="EEI748" s="425"/>
      <c r="EEJ748" s="425"/>
      <c r="EEK748" s="425"/>
      <c r="EEL748" s="425"/>
      <c r="EEM748" s="425"/>
      <c r="EEN748" s="425"/>
      <c r="EEO748" s="425"/>
      <c r="EEP748" s="425"/>
      <c r="EEQ748" s="425"/>
      <c r="EER748" s="425"/>
      <c r="EES748" s="425"/>
      <c r="EET748" s="425"/>
      <c r="EEU748" s="425"/>
      <c r="EEV748" s="425"/>
      <c r="EEW748" s="425"/>
      <c r="EEX748" s="425"/>
      <c r="EEY748" s="425"/>
      <c r="EEZ748" s="425"/>
      <c r="EFA748" s="425"/>
      <c r="EFB748" s="425"/>
      <c r="EFC748" s="425"/>
      <c r="EFD748" s="425"/>
      <c r="EFE748" s="425"/>
      <c r="EFF748" s="425"/>
      <c r="EFG748" s="425"/>
      <c r="EFH748" s="425"/>
      <c r="EFI748" s="425"/>
      <c r="EFJ748" s="425"/>
      <c r="EFK748" s="425"/>
      <c r="EFL748" s="425"/>
      <c r="EFM748" s="425"/>
      <c r="EFN748" s="425"/>
      <c r="EFO748" s="425"/>
      <c r="EFP748" s="425"/>
      <c r="EFQ748" s="425"/>
      <c r="EFR748" s="425"/>
      <c r="EFS748" s="425"/>
      <c r="EFT748" s="425"/>
      <c r="EFU748" s="425"/>
      <c r="EFV748" s="425"/>
      <c r="EFW748" s="425"/>
      <c r="EFX748" s="425"/>
      <c r="EFY748" s="425"/>
      <c r="EFZ748" s="425"/>
      <c r="EGA748" s="425"/>
      <c r="EGB748" s="425"/>
      <c r="EGC748" s="425"/>
      <c r="EGD748" s="425"/>
      <c r="EGE748" s="425"/>
      <c r="EGF748" s="425"/>
      <c r="EGG748" s="425"/>
      <c r="EGH748" s="425"/>
      <c r="EGI748" s="425"/>
      <c r="EGJ748" s="425"/>
      <c r="EGK748" s="425"/>
      <c r="EGL748" s="425"/>
      <c r="EGM748" s="425"/>
      <c r="EGN748" s="425"/>
      <c r="EGO748" s="425"/>
      <c r="EGP748" s="425"/>
      <c r="EGQ748" s="425"/>
      <c r="EGR748" s="425"/>
      <c r="EGS748" s="425"/>
      <c r="EGT748" s="425"/>
      <c r="EGU748" s="425"/>
      <c r="EGV748" s="425"/>
      <c r="EGW748" s="425"/>
      <c r="EGX748" s="425"/>
      <c r="EGY748" s="425"/>
      <c r="EGZ748" s="425"/>
      <c r="EHA748" s="425"/>
      <c r="EHB748" s="425"/>
      <c r="EHC748" s="425"/>
      <c r="EHD748" s="425"/>
      <c r="EHE748" s="425"/>
      <c r="EHF748" s="425"/>
      <c r="EHG748" s="425"/>
      <c r="EHH748" s="425"/>
      <c r="EHI748" s="425"/>
      <c r="EHJ748" s="425"/>
      <c r="EHK748" s="425"/>
      <c r="EHL748" s="425"/>
      <c r="EHM748" s="425"/>
      <c r="EHN748" s="425"/>
      <c r="EHO748" s="425"/>
      <c r="EHP748" s="425"/>
      <c r="EHQ748" s="425"/>
      <c r="EHR748" s="425"/>
      <c r="EHS748" s="425"/>
      <c r="EHT748" s="425"/>
      <c r="EHU748" s="425"/>
      <c r="EHV748" s="425"/>
      <c r="EHW748" s="425"/>
      <c r="EHX748" s="425"/>
      <c r="EHY748" s="425"/>
      <c r="EHZ748" s="425"/>
      <c r="EIA748" s="425"/>
      <c r="EIB748" s="425"/>
      <c r="EIC748" s="425"/>
      <c r="EID748" s="425"/>
      <c r="EIE748" s="425"/>
      <c r="EIF748" s="425"/>
      <c r="EIG748" s="425"/>
      <c r="EIH748" s="425"/>
      <c r="EII748" s="425"/>
      <c r="EIJ748" s="425"/>
      <c r="EIK748" s="425"/>
      <c r="EIL748" s="425"/>
      <c r="EIM748" s="425"/>
      <c r="EIN748" s="425"/>
      <c r="EIO748" s="425"/>
      <c r="EIP748" s="425"/>
      <c r="EIQ748" s="425"/>
      <c r="EIR748" s="425"/>
      <c r="EIS748" s="425"/>
      <c r="EIT748" s="425"/>
      <c r="EIU748" s="425"/>
      <c r="EIV748" s="425"/>
      <c r="EIW748" s="425"/>
      <c r="EIX748" s="425"/>
      <c r="EIY748" s="425"/>
      <c r="EIZ748" s="425"/>
      <c r="EJA748" s="425"/>
      <c r="EJB748" s="425"/>
      <c r="EJC748" s="425"/>
      <c r="EJD748" s="425"/>
      <c r="EJE748" s="425"/>
      <c r="EJF748" s="425"/>
      <c r="EJG748" s="425"/>
      <c r="EJH748" s="425"/>
      <c r="EJI748" s="425"/>
      <c r="EJJ748" s="425"/>
      <c r="EJK748" s="425"/>
      <c r="EJL748" s="425"/>
      <c r="EJM748" s="425"/>
      <c r="EJN748" s="425"/>
      <c r="EJO748" s="425"/>
      <c r="EJP748" s="425"/>
      <c r="EJQ748" s="425"/>
      <c r="EJR748" s="425"/>
      <c r="EJS748" s="425"/>
      <c r="EJT748" s="425"/>
      <c r="EJU748" s="425"/>
      <c r="EJV748" s="425"/>
      <c r="EJW748" s="425"/>
      <c r="EJX748" s="425"/>
      <c r="EJY748" s="425"/>
      <c r="EJZ748" s="425"/>
      <c r="EKA748" s="425"/>
      <c r="EKB748" s="425"/>
      <c r="EKC748" s="425"/>
      <c r="EKD748" s="425"/>
      <c r="EKE748" s="425"/>
      <c r="EKF748" s="425"/>
      <c r="EKG748" s="425"/>
      <c r="EKH748" s="425"/>
      <c r="EKI748" s="425"/>
      <c r="EKJ748" s="425"/>
      <c r="EKK748" s="425"/>
      <c r="EKL748" s="425"/>
      <c r="EKM748" s="425"/>
      <c r="EKN748" s="425"/>
      <c r="EKO748" s="425"/>
      <c r="EKP748" s="425"/>
      <c r="EKQ748" s="425"/>
      <c r="EKR748" s="425"/>
      <c r="EKS748" s="425"/>
      <c r="EKT748" s="425"/>
      <c r="EKU748" s="425"/>
      <c r="EKV748" s="425"/>
      <c r="EKW748" s="425"/>
      <c r="EKX748" s="425"/>
      <c r="EKY748" s="425"/>
      <c r="EKZ748" s="425"/>
      <c r="ELA748" s="425"/>
      <c r="ELB748" s="425"/>
      <c r="ELC748" s="425"/>
      <c r="ELD748" s="425"/>
      <c r="ELE748" s="425"/>
      <c r="ELF748" s="425"/>
      <c r="ELG748" s="425"/>
      <c r="ELH748" s="425"/>
      <c r="ELI748" s="425"/>
      <c r="ELJ748" s="425"/>
      <c r="ELK748" s="425"/>
      <c r="ELL748" s="425"/>
      <c r="ELM748" s="425"/>
      <c r="ELN748" s="425"/>
      <c r="ELO748" s="425"/>
      <c r="ELP748" s="425"/>
      <c r="ELQ748" s="425"/>
      <c r="ELR748" s="425"/>
      <c r="ELS748" s="425"/>
      <c r="ELT748" s="425"/>
      <c r="ELU748" s="425"/>
      <c r="ELV748" s="425"/>
      <c r="ELW748" s="425"/>
      <c r="ELX748" s="425"/>
      <c r="ELY748" s="425"/>
      <c r="ELZ748" s="425"/>
      <c r="EMA748" s="425"/>
      <c r="EMB748" s="425"/>
      <c r="EMC748" s="425"/>
      <c r="EMD748" s="425"/>
      <c r="EME748" s="425"/>
      <c r="EMF748" s="425"/>
      <c r="EMG748" s="425"/>
      <c r="EMH748" s="425"/>
      <c r="EMI748" s="425"/>
      <c r="EMJ748" s="425"/>
      <c r="EMK748" s="425"/>
      <c r="EML748" s="425"/>
      <c r="EMM748" s="425"/>
      <c r="EMN748" s="425"/>
      <c r="EMO748" s="425"/>
      <c r="EMP748" s="425"/>
      <c r="EMQ748" s="425"/>
      <c r="EMR748" s="425"/>
      <c r="EMS748" s="425"/>
      <c r="EMT748" s="425"/>
      <c r="EMU748" s="425"/>
      <c r="EMV748" s="425"/>
      <c r="EMW748" s="425"/>
      <c r="EMX748" s="425"/>
      <c r="EMY748" s="425"/>
      <c r="EMZ748" s="425"/>
      <c r="ENA748" s="425"/>
      <c r="ENB748" s="425"/>
      <c r="ENC748" s="425"/>
      <c r="END748" s="425"/>
      <c r="ENE748" s="425"/>
      <c r="ENF748" s="425"/>
      <c r="ENG748" s="425"/>
      <c r="ENH748" s="425"/>
      <c r="ENI748" s="425"/>
      <c r="ENJ748" s="425"/>
      <c r="ENK748" s="425"/>
      <c r="ENL748" s="425"/>
      <c r="ENM748" s="425"/>
      <c r="ENN748" s="425"/>
      <c r="ENO748" s="425"/>
      <c r="ENP748" s="425"/>
      <c r="ENQ748" s="425"/>
      <c r="ENR748" s="425"/>
      <c r="ENS748" s="425"/>
      <c r="ENT748" s="425"/>
      <c r="ENU748" s="425"/>
      <c r="ENV748" s="425"/>
      <c r="ENW748" s="425"/>
      <c r="ENX748" s="425"/>
      <c r="ENY748" s="425"/>
      <c r="ENZ748" s="425"/>
      <c r="EOA748" s="425"/>
      <c r="EOB748" s="425"/>
      <c r="EOC748" s="425"/>
      <c r="EOD748" s="425"/>
      <c r="EOE748" s="425"/>
      <c r="EOF748" s="425"/>
      <c r="EOG748" s="425"/>
      <c r="EOH748" s="425"/>
      <c r="EOI748" s="425"/>
      <c r="EOJ748" s="425"/>
      <c r="EOK748" s="425"/>
      <c r="EOL748" s="425"/>
      <c r="EOM748" s="425"/>
      <c r="EON748" s="425"/>
      <c r="EOO748" s="425"/>
      <c r="EOP748" s="425"/>
      <c r="EOQ748" s="425"/>
      <c r="EOR748" s="425"/>
      <c r="EOS748" s="425"/>
      <c r="EOT748" s="425"/>
      <c r="EOU748" s="425"/>
      <c r="EOV748" s="425"/>
      <c r="EOW748" s="425"/>
      <c r="EOX748" s="425"/>
      <c r="EOY748" s="425"/>
      <c r="EOZ748" s="425"/>
      <c r="EPA748" s="425"/>
      <c r="EPB748" s="425"/>
      <c r="EPC748" s="425"/>
      <c r="EPD748" s="425"/>
      <c r="EPE748" s="425"/>
      <c r="EPF748" s="425"/>
      <c r="EPG748" s="425"/>
      <c r="EPH748" s="425"/>
      <c r="EPI748" s="425"/>
      <c r="EPJ748" s="425"/>
      <c r="EPK748" s="425"/>
      <c r="EPL748" s="425"/>
      <c r="EPM748" s="425"/>
      <c r="EPN748" s="425"/>
      <c r="EPO748" s="425"/>
      <c r="EPP748" s="425"/>
      <c r="EPQ748" s="425"/>
      <c r="EPR748" s="425"/>
      <c r="EPS748" s="425"/>
      <c r="EPT748" s="425"/>
      <c r="EPU748" s="425"/>
      <c r="EPV748" s="425"/>
      <c r="EPW748" s="425"/>
      <c r="EPX748" s="425"/>
      <c r="EPY748" s="425"/>
      <c r="EPZ748" s="425"/>
      <c r="EQA748" s="425"/>
      <c r="EQB748" s="425"/>
      <c r="EQC748" s="425"/>
      <c r="EQD748" s="425"/>
      <c r="EQE748" s="425"/>
      <c r="EQF748" s="425"/>
      <c r="EQG748" s="425"/>
      <c r="EQH748" s="425"/>
      <c r="EQI748" s="425"/>
      <c r="EQJ748" s="425"/>
      <c r="EQK748" s="425"/>
      <c r="EQL748" s="425"/>
      <c r="EQM748" s="425"/>
      <c r="EQN748" s="425"/>
      <c r="EQO748" s="425"/>
      <c r="EQP748" s="425"/>
      <c r="EQQ748" s="425"/>
      <c r="EQR748" s="425"/>
      <c r="EQS748" s="425"/>
      <c r="EQT748" s="425"/>
      <c r="EQU748" s="425"/>
      <c r="EQV748" s="425"/>
      <c r="EQW748" s="425"/>
      <c r="EQX748" s="425"/>
      <c r="EQY748" s="425"/>
      <c r="EQZ748" s="425"/>
      <c r="ERA748" s="425"/>
      <c r="ERB748" s="425"/>
      <c r="ERC748" s="425"/>
      <c r="ERD748" s="425"/>
      <c r="ERE748" s="425"/>
      <c r="ERF748" s="425"/>
      <c r="ERG748" s="425"/>
      <c r="ERH748" s="425"/>
      <c r="ERI748" s="425"/>
      <c r="ERJ748" s="425"/>
      <c r="ERK748" s="425"/>
      <c r="ERL748" s="425"/>
      <c r="ERM748" s="425"/>
      <c r="ERN748" s="425"/>
      <c r="ERO748" s="425"/>
      <c r="ERP748" s="425"/>
      <c r="ERQ748" s="425"/>
      <c r="ERR748" s="425"/>
      <c r="ERS748" s="425"/>
      <c r="ERT748" s="425"/>
      <c r="ERU748" s="425"/>
      <c r="ERV748" s="425"/>
      <c r="ERW748" s="425"/>
      <c r="ERX748" s="425"/>
      <c r="ERY748" s="425"/>
      <c r="ERZ748" s="425"/>
      <c r="ESA748" s="425"/>
      <c r="ESB748" s="425"/>
      <c r="ESC748" s="425"/>
      <c r="ESD748" s="425"/>
      <c r="ESE748" s="425"/>
      <c r="ESF748" s="425"/>
      <c r="ESG748" s="425"/>
      <c r="ESH748" s="425"/>
      <c r="ESI748" s="425"/>
      <c r="ESJ748" s="425"/>
      <c r="ESK748" s="425"/>
      <c r="ESL748" s="425"/>
      <c r="ESM748" s="425"/>
      <c r="ESN748" s="425"/>
      <c r="ESO748" s="425"/>
      <c r="ESP748" s="425"/>
      <c r="ESQ748" s="425"/>
      <c r="ESR748" s="425"/>
      <c r="ESS748" s="425"/>
      <c r="EST748" s="425"/>
      <c r="ESU748" s="425"/>
      <c r="ESV748" s="425"/>
      <c r="ESW748" s="425"/>
      <c r="ESX748" s="425"/>
      <c r="ESY748" s="425"/>
      <c r="ESZ748" s="425"/>
      <c r="ETA748" s="425"/>
      <c r="ETB748" s="425"/>
      <c r="ETC748" s="425"/>
      <c r="ETD748" s="425"/>
      <c r="ETE748" s="425"/>
      <c r="ETF748" s="425"/>
      <c r="ETG748" s="425"/>
      <c r="ETH748" s="425"/>
      <c r="ETI748" s="425"/>
      <c r="ETJ748" s="425"/>
      <c r="ETK748" s="425"/>
      <c r="ETL748" s="425"/>
      <c r="ETM748" s="425"/>
      <c r="ETN748" s="425"/>
      <c r="ETO748" s="425"/>
      <c r="ETP748" s="425"/>
      <c r="ETQ748" s="425"/>
      <c r="ETR748" s="425"/>
      <c r="ETS748" s="425"/>
      <c r="ETT748" s="425"/>
      <c r="ETU748" s="425"/>
      <c r="ETV748" s="425"/>
      <c r="ETW748" s="425"/>
      <c r="ETX748" s="425"/>
      <c r="ETY748" s="425"/>
      <c r="ETZ748" s="425"/>
      <c r="EUA748" s="425"/>
      <c r="EUB748" s="425"/>
      <c r="EUC748" s="425"/>
      <c r="EUD748" s="425"/>
      <c r="EUE748" s="425"/>
      <c r="EUF748" s="425"/>
      <c r="EUG748" s="425"/>
      <c r="EUH748" s="425"/>
      <c r="EUI748" s="425"/>
      <c r="EUJ748" s="425"/>
      <c r="EUK748" s="425"/>
      <c r="EUL748" s="425"/>
      <c r="EUM748" s="425"/>
      <c r="EUN748" s="425"/>
      <c r="EUO748" s="425"/>
      <c r="EUP748" s="425"/>
      <c r="EUQ748" s="425"/>
      <c r="EUR748" s="425"/>
      <c r="EUS748" s="425"/>
      <c r="EUT748" s="425"/>
      <c r="EUU748" s="425"/>
      <c r="EUV748" s="425"/>
      <c r="EUW748" s="425"/>
      <c r="EUX748" s="425"/>
      <c r="EUY748" s="425"/>
      <c r="EUZ748" s="425"/>
      <c r="EVA748" s="425"/>
      <c r="EVB748" s="425"/>
      <c r="EVC748" s="425"/>
      <c r="EVD748" s="425"/>
      <c r="EVE748" s="425"/>
      <c r="EVF748" s="425"/>
      <c r="EVG748" s="425"/>
      <c r="EVH748" s="425"/>
      <c r="EVI748" s="425"/>
      <c r="EVJ748" s="425"/>
      <c r="EVK748" s="425"/>
      <c r="EVL748" s="425"/>
      <c r="EVM748" s="425"/>
      <c r="EVN748" s="425"/>
      <c r="EVO748" s="425"/>
      <c r="EVP748" s="425"/>
      <c r="EVQ748" s="425"/>
      <c r="EVR748" s="425"/>
      <c r="EVS748" s="425"/>
      <c r="EVT748" s="425"/>
      <c r="EVU748" s="425"/>
      <c r="EVV748" s="425"/>
      <c r="EVW748" s="425"/>
      <c r="EVX748" s="425"/>
      <c r="EVY748" s="425"/>
      <c r="EVZ748" s="425"/>
      <c r="EWA748" s="425"/>
      <c r="EWB748" s="425"/>
      <c r="EWC748" s="425"/>
      <c r="EWD748" s="425"/>
      <c r="EWE748" s="425"/>
      <c r="EWF748" s="425"/>
      <c r="EWG748" s="425"/>
      <c r="EWH748" s="425"/>
      <c r="EWI748" s="425"/>
      <c r="EWJ748" s="425"/>
      <c r="EWK748" s="425"/>
      <c r="EWL748" s="425"/>
      <c r="EWM748" s="425"/>
      <c r="EWN748" s="425"/>
      <c r="EWO748" s="425"/>
      <c r="EWP748" s="425"/>
      <c r="EWQ748" s="425"/>
      <c r="EWR748" s="425"/>
      <c r="EWS748" s="425"/>
      <c r="EWT748" s="425"/>
      <c r="EWU748" s="425"/>
      <c r="EWV748" s="425"/>
      <c r="EWW748" s="425"/>
      <c r="EWX748" s="425"/>
      <c r="EWY748" s="425"/>
      <c r="EWZ748" s="425"/>
      <c r="EXA748" s="425"/>
      <c r="EXB748" s="425"/>
      <c r="EXC748" s="425"/>
      <c r="EXD748" s="425"/>
      <c r="EXE748" s="425"/>
      <c r="EXF748" s="425"/>
      <c r="EXG748" s="425"/>
      <c r="EXH748" s="425"/>
      <c r="EXI748" s="425"/>
      <c r="EXJ748" s="425"/>
      <c r="EXK748" s="425"/>
      <c r="EXL748" s="425"/>
      <c r="EXM748" s="425"/>
      <c r="EXN748" s="425"/>
      <c r="EXO748" s="425"/>
      <c r="EXP748" s="425"/>
      <c r="EXQ748" s="425"/>
      <c r="EXR748" s="425"/>
      <c r="EXS748" s="425"/>
      <c r="EXT748" s="425"/>
      <c r="EXU748" s="425"/>
      <c r="EXV748" s="425"/>
      <c r="EXW748" s="425"/>
      <c r="EXX748" s="425"/>
      <c r="EXY748" s="425"/>
      <c r="EXZ748" s="425"/>
      <c r="EYA748" s="425"/>
      <c r="EYB748" s="425"/>
      <c r="EYC748" s="425"/>
      <c r="EYD748" s="425"/>
      <c r="EYE748" s="425"/>
      <c r="EYF748" s="425"/>
      <c r="EYG748" s="425"/>
      <c r="EYH748" s="425"/>
      <c r="EYI748" s="425"/>
      <c r="EYJ748" s="425"/>
      <c r="EYK748" s="425"/>
      <c r="EYL748" s="425"/>
      <c r="EYM748" s="425"/>
      <c r="EYN748" s="425"/>
      <c r="EYO748" s="425"/>
      <c r="EYP748" s="425"/>
      <c r="EYQ748" s="425"/>
      <c r="EYR748" s="425"/>
      <c r="EYS748" s="425"/>
      <c r="EYT748" s="425"/>
      <c r="EYU748" s="425"/>
      <c r="EYV748" s="425"/>
      <c r="EYW748" s="425"/>
      <c r="EYX748" s="425"/>
      <c r="EYY748" s="425"/>
      <c r="EYZ748" s="425"/>
      <c r="EZA748" s="425"/>
      <c r="EZB748" s="425"/>
      <c r="EZC748" s="425"/>
      <c r="EZD748" s="425"/>
      <c r="EZE748" s="425"/>
      <c r="EZF748" s="425"/>
      <c r="EZG748" s="425"/>
      <c r="EZH748" s="425"/>
      <c r="EZI748" s="425"/>
      <c r="EZJ748" s="425"/>
      <c r="EZK748" s="425"/>
      <c r="EZL748" s="425"/>
      <c r="EZM748" s="425"/>
      <c r="EZN748" s="425"/>
      <c r="EZO748" s="425"/>
      <c r="EZP748" s="425"/>
      <c r="EZQ748" s="425"/>
      <c r="EZR748" s="425"/>
      <c r="EZS748" s="425"/>
      <c r="EZT748" s="425"/>
      <c r="EZU748" s="425"/>
      <c r="EZV748" s="425"/>
      <c r="EZW748" s="425"/>
      <c r="EZX748" s="425"/>
      <c r="EZY748" s="425"/>
      <c r="EZZ748" s="425"/>
      <c r="FAA748" s="425"/>
      <c r="FAB748" s="425"/>
      <c r="FAC748" s="425"/>
      <c r="FAD748" s="425"/>
      <c r="FAE748" s="425"/>
      <c r="FAF748" s="425"/>
      <c r="FAG748" s="425"/>
      <c r="FAH748" s="425"/>
      <c r="FAI748" s="425"/>
      <c r="FAJ748" s="425"/>
      <c r="FAK748" s="425"/>
      <c r="FAL748" s="425"/>
      <c r="FAM748" s="425"/>
      <c r="FAN748" s="425"/>
      <c r="FAO748" s="425"/>
      <c r="FAP748" s="425"/>
      <c r="FAQ748" s="425"/>
      <c r="FAR748" s="425"/>
      <c r="FAS748" s="425"/>
      <c r="FAT748" s="425"/>
      <c r="FAU748" s="425"/>
      <c r="FAV748" s="425"/>
      <c r="FAW748" s="425"/>
      <c r="FAX748" s="425"/>
      <c r="FAY748" s="425"/>
      <c r="FAZ748" s="425"/>
      <c r="FBA748" s="425"/>
      <c r="FBB748" s="425"/>
      <c r="FBC748" s="425"/>
      <c r="FBD748" s="425"/>
      <c r="FBE748" s="425"/>
      <c r="FBF748" s="425"/>
      <c r="FBG748" s="425"/>
      <c r="FBH748" s="425"/>
      <c r="FBI748" s="425"/>
      <c r="FBJ748" s="425"/>
      <c r="FBK748" s="425"/>
      <c r="FBL748" s="425"/>
      <c r="FBM748" s="425"/>
      <c r="FBN748" s="425"/>
      <c r="FBO748" s="425"/>
      <c r="FBP748" s="425"/>
      <c r="FBQ748" s="425"/>
      <c r="FBR748" s="425"/>
      <c r="FBS748" s="425"/>
      <c r="FBT748" s="425"/>
      <c r="FBU748" s="425"/>
      <c r="FBV748" s="425"/>
      <c r="FBW748" s="425"/>
      <c r="FBX748" s="425"/>
      <c r="FBY748" s="425"/>
      <c r="FBZ748" s="425"/>
      <c r="FCA748" s="425"/>
      <c r="FCB748" s="425"/>
      <c r="FCC748" s="425"/>
      <c r="FCD748" s="425"/>
      <c r="FCE748" s="425"/>
      <c r="FCF748" s="425"/>
      <c r="FCG748" s="425"/>
      <c r="FCH748" s="425"/>
      <c r="FCI748" s="425"/>
      <c r="FCJ748" s="425"/>
      <c r="FCK748" s="425"/>
      <c r="FCL748" s="425"/>
      <c r="FCM748" s="425"/>
      <c r="FCN748" s="425"/>
      <c r="FCO748" s="425"/>
      <c r="FCP748" s="425"/>
      <c r="FCQ748" s="425"/>
      <c r="FCR748" s="425"/>
      <c r="FCS748" s="425"/>
      <c r="FCT748" s="425"/>
      <c r="FCU748" s="425"/>
      <c r="FCV748" s="425"/>
      <c r="FCW748" s="425"/>
      <c r="FCX748" s="425"/>
      <c r="FCY748" s="425"/>
      <c r="FCZ748" s="425"/>
      <c r="FDA748" s="425"/>
      <c r="FDB748" s="425"/>
      <c r="FDC748" s="425"/>
      <c r="FDD748" s="425"/>
      <c r="FDE748" s="425"/>
      <c r="FDF748" s="425"/>
      <c r="FDG748" s="425"/>
      <c r="FDH748" s="425"/>
      <c r="FDI748" s="425"/>
      <c r="FDJ748" s="425"/>
      <c r="FDK748" s="425"/>
      <c r="FDL748" s="425"/>
      <c r="FDM748" s="425"/>
      <c r="FDN748" s="425"/>
      <c r="FDO748" s="425"/>
      <c r="FDP748" s="425"/>
      <c r="FDQ748" s="425"/>
      <c r="FDR748" s="425"/>
      <c r="FDS748" s="425"/>
      <c r="FDT748" s="425"/>
      <c r="FDU748" s="425"/>
      <c r="FDV748" s="425"/>
      <c r="FDW748" s="425"/>
      <c r="FDX748" s="425"/>
      <c r="FDY748" s="425"/>
      <c r="FDZ748" s="425"/>
      <c r="FEA748" s="425"/>
      <c r="FEB748" s="425"/>
      <c r="FEC748" s="425"/>
      <c r="FED748" s="425"/>
      <c r="FEE748" s="425"/>
      <c r="FEF748" s="425"/>
      <c r="FEG748" s="425"/>
      <c r="FEH748" s="425"/>
      <c r="FEI748" s="425"/>
      <c r="FEJ748" s="425"/>
      <c r="FEK748" s="425"/>
      <c r="FEL748" s="425"/>
      <c r="FEM748" s="425"/>
      <c r="FEN748" s="425"/>
      <c r="FEO748" s="425"/>
      <c r="FEP748" s="425"/>
      <c r="FEQ748" s="425"/>
      <c r="FER748" s="425"/>
      <c r="FES748" s="425"/>
      <c r="FET748" s="425"/>
      <c r="FEU748" s="425"/>
      <c r="FEV748" s="425"/>
      <c r="FEW748" s="425"/>
      <c r="FEX748" s="425"/>
      <c r="FEY748" s="425"/>
      <c r="FEZ748" s="425"/>
      <c r="FFA748" s="425"/>
      <c r="FFB748" s="425"/>
      <c r="FFC748" s="425"/>
      <c r="FFD748" s="425"/>
      <c r="FFE748" s="425"/>
      <c r="FFF748" s="425"/>
      <c r="FFG748" s="425"/>
      <c r="FFH748" s="425"/>
      <c r="FFI748" s="425"/>
      <c r="FFJ748" s="425"/>
      <c r="FFK748" s="425"/>
      <c r="FFL748" s="425"/>
      <c r="FFM748" s="425"/>
      <c r="FFN748" s="425"/>
      <c r="FFO748" s="425"/>
      <c r="FFP748" s="425"/>
      <c r="FFQ748" s="425"/>
      <c r="FFR748" s="425"/>
      <c r="FFS748" s="425"/>
      <c r="FFT748" s="425"/>
      <c r="FFU748" s="425"/>
      <c r="FFV748" s="425"/>
      <c r="FFW748" s="425"/>
      <c r="FFX748" s="425"/>
      <c r="FFY748" s="425"/>
      <c r="FFZ748" s="425"/>
      <c r="FGA748" s="425"/>
      <c r="FGB748" s="425"/>
      <c r="FGC748" s="425"/>
      <c r="FGD748" s="425"/>
      <c r="FGE748" s="425"/>
      <c r="FGF748" s="425"/>
      <c r="FGG748" s="425"/>
      <c r="FGH748" s="425"/>
      <c r="FGI748" s="425"/>
      <c r="FGJ748" s="425"/>
      <c r="FGK748" s="425"/>
      <c r="FGL748" s="425"/>
      <c r="FGM748" s="425"/>
      <c r="FGN748" s="425"/>
      <c r="FGO748" s="425"/>
      <c r="FGP748" s="425"/>
      <c r="FGQ748" s="425"/>
      <c r="FGR748" s="425"/>
      <c r="FGS748" s="425"/>
      <c r="FGT748" s="425"/>
      <c r="FGU748" s="425"/>
      <c r="FGV748" s="425"/>
      <c r="FGW748" s="425"/>
      <c r="FGX748" s="425"/>
      <c r="FGY748" s="425"/>
      <c r="FGZ748" s="425"/>
      <c r="FHA748" s="425"/>
      <c r="FHB748" s="425"/>
      <c r="FHC748" s="425"/>
      <c r="FHD748" s="425"/>
      <c r="FHE748" s="425"/>
      <c r="FHF748" s="425"/>
      <c r="FHG748" s="425"/>
      <c r="FHH748" s="425"/>
      <c r="FHI748" s="425"/>
      <c r="FHJ748" s="425"/>
      <c r="FHK748" s="425"/>
      <c r="FHL748" s="425"/>
      <c r="FHM748" s="425"/>
      <c r="FHN748" s="425"/>
      <c r="FHO748" s="425"/>
      <c r="FHP748" s="425"/>
      <c r="FHQ748" s="425"/>
      <c r="FHR748" s="425"/>
      <c r="FHS748" s="425"/>
      <c r="FHT748" s="425"/>
      <c r="FHU748" s="425"/>
      <c r="FHV748" s="425"/>
      <c r="FHW748" s="425"/>
      <c r="FHX748" s="425"/>
      <c r="FHY748" s="425"/>
      <c r="FHZ748" s="425"/>
      <c r="FIA748" s="425"/>
      <c r="FIB748" s="425"/>
      <c r="FIC748" s="425"/>
      <c r="FID748" s="425"/>
      <c r="FIE748" s="425"/>
      <c r="FIF748" s="425"/>
      <c r="FIG748" s="425"/>
      <c r="FIH748" s="425"/>
      <c r="FII748" s="425"/>
      <c r="FIJ748" s="425"/>
      <c r="FIK748" s="425"/>
      <c r="FIL748" s="425"/>
      <c r="FIM748" s="425"/>
      <c r="FIN748" s="425"/>
      <c r="FIO748" s="425"/>
      <c r="FIP748" s="425"/>
      <c r="FIQ748" s="425"/>
      <c r="FIR748" s="425"/>
      <c r="FIS748" s="425"/>
      <c r="FIT748" s="425"/>
      <c r="FIU748" s="425"/>
      <c r="FIV748" s="425"/>
      <c r="FIW748" s="425"/>
      <c r="FIX748" s="425"/>
      <c r="FIY748" s="425"/>
      <c r="FIZ748" s="425"/>
      <c r="FJA748" s="425"/>
      <c r="FJB748" s="425"/>
      <c r="FJC748" s="425"/>
      <c r="FJD748" s="425"/>
      <c r="FJE748" s="425"/>
      <c r="FJF748" s="425"/>
      <c r="FJG748" s="425"/>
      <c r="FJH748" s="425"/>
      <c r="FJI748" s="425"/>
      <c r="FJJ748" s="425"/>
      <c r="FJK748" s="425"/>
      <c r="FJL748" s="425"/>
      <c r="FJM748" s="425"/>
      <c r="FJN748" s="425"/>
      <c r="FJO748" s="425"/>
      <c r="FJP748" s="425"/>
      <c r="FJQ748" s="425"/>
      <c r="FJR748" s="425"/>
      <c r="FJS748" s="425"/>
      <c r="FJT748" s="425"/>
      <c r="FJU748" s="425"/>
      <c r="FJV748" s="425"/>
      <c r="FJW748" s="425"/>
      <c r="FJX748" s="425"/>
      <c r="FJY748" s="425"/>
      <c r="FJZ748" s="425"/>
      <c r="FKA748" s="425"/>
      <c r="FKB748" s="425"/>
      <c r="FKC748" s="425"/>
      <c r="FKD748" s="425"/>
      <c r="FKE748" s="425"/>
      <c r="FKF748" s="425"/>
      <c r="FKG748" s="425"/>
      <c r="FKH748" s="425"/>
      <c r="FKI748" s="425"/>
      <c r="FKJ748" s="425"/>
      <c r="FKK748" s="425"/>
      <c r="FKL748" s="425"/>
      <c r="FKM748" s="425"/>
      <c r="FKN748" s="425"/>
      <c r="FKO748" s="425"/>
      <c r="FKP748" s="425"/>
      <c r="FKQ748" s="425"/>
      <c r="FKR748" s="425"/>
      <c r="FKS748" s="425"/>
      <c r="FKT748" s="425"/>
      <c r="FKU748" s="425"/>
      <c r="FKV748" s="425"/>
      <c r="FKW748" s="425"/>
      <c r="FKX748" s="425"/>
      <c r="FKY748" s="425"/>
      <c r="FKZ748" s="425"/>
      <c r="FLA748" s="425"/>
      <c r="FLB748" s="425"/>
      <c r="FLC748" s="425"/>
      <c r="FLD748" s="425"/>
      <c r="FLE748" s="425"/>
      <c r="FLF748" s="425"/>
      <c r="FLG748" s="425"/>
      <c r="FLH748" s="425"/>
      <c r="FLI748" s="425"/>
      <c r="FLJ748" s="425"/>
      <c r="FLK748" s="425"/>
      <c r="FLL748" s="425"/>
      <c r="FLM748" s="425"/>
      <c r="FLN748" s="425"/>
      <c r="FLO748" s="425"/>
      <c r="FLP748" s="425"/>
      <c r="FLQ748" s="425"/>
      <c r="FLR748" s="425"/>
      <c r="FLS748" s="425"/>
      <c r="FLT748" s="425"/>
      <c r="FLU748" s="425"/>
      <c r="FLV748" s="425"/>
      <c r="FLW748" s="425"/>
      <c r="FLX748" s="425"/>
      <c r="FLY748" s="425"/>
      <c r="FLZ748" s="425"/>
      <c r="FMA748" s="425"/>
      <c r="FMB748" s="425"/>
      <c r="FMC748" s="425"/>
      <c r="FMD748" s="425"/>
      <c r="FME748" s="425"/>
      <c r="FMF748" s="425"/>
      <c r="FMG748" s="425"/>
      <c r="FMH748" s="425"/>
      <c r="FMI748" s="425"/>
      <c r="FMJ748" s="425"/>
      <c r="FMK748" s="425"/>
      <c r="FML748" s="425"/>
      <c r="FMM748" s="425"/>
      <c r="FMN748" s="425"/>
      <c r="FMO748" s="425"/>
      <c r="FMP748" s="425"/>
      <c r="FMQ748" s="425"/>
      <c r="FMR748" s="425"/>
      <c r="FMS748" s="425"/>
      <c r="FMT748" s="425"/>
      <c r="FMU748" s="425"/>
      <c r="FMV748" s="425"/>
      <c r="FMW748" s="425"/>
      <c r="FMX748" s="425"/>
      <c r="FMY748" s="425"/>
      <c r="FMZ748" s="425"/>
      <c r="FNA748" s="425"/>
      <c r="FNB748" s="425"/>
      <c r="FNC748" s="425"/>
      <c r="FND748" s="425"/>
      <c r="FNE748" s="425"/>
      <c r="FNF748" s="425"/>
      <c r="FNG748" s="425"/>
      <c r="FNH748" s="425"/>
      <c r="FNI748" s="425"/>
      <c r="FNJ748" s="425"/>
      <c r="FNK748" s="425"/>
      <c r="FNL748" s="425"/>
      <c r="FNM748" s="425"/>
      <c r="FNN748" s="425"/>
      <c r="FNO748" s="425"/>
      <c r="FNP748" s="425"/>
      <c r="FNQ748" s="425"/>
      <c r="FNR748" s="425"/>
      <c r="FNS748" s="425"/>
      <c r="FNT748" s="425"/>
      <c r="FNU748" s="425"/>
      <c r="FNV748" s="425"/>
      <c r="FNW748" s="425"/>
      <c r="FNX748" s="425"/>
      <c r="FNY748" s="425"/>
      <c r="FNZ748" s="425"/>
      <c r="FOA748" s="425"/>
      <c r="FOB748" s="425"/>
      <c r="FOC748" s="425"/>
      <c r="FOD748" s="425"/>
      <c r="FOE748" s="425"/>
      <c r="FOF748" s="425"/>
      <c r="FOG748" s="425"/>
      <c r="FOH748" s="425"/>
      <c r="FOI748" s="425"/>
      <c r="FOJ748" s="425"/>
      <c r="FOK748" s="425"/>
      <c r="FOL748" s="425"/>
      <c r="FOM748" s="425"/>
      <c r="FON748" s="425"/>
      <c r="FOO748" s="425"/>
      <c r="FOP748" s="425"/>
      <c r="FOQ748" s="425"/>
      <c r="FOR748" s="425"/>
      <c r="FOS748" s="425"/>
      <c r="FOT748" s="425"/>
      <c r="FOU748" s="425"/>
      <c r="FOV748" s="425"/>
      <c r="FOW748" s="425"/>
      <c r="FOX748" s="425"/>
      <c r="FOY748" s="425"/>
      <c r="FOZ748" s="425"/>
      <c r="FPA748" s="425"/>
      <c r="FPB748" s="425"/>
      <c r="FPC748" s="425"/>
      <c r="FPD748" s="425"/>
      <c r="FPE748" s="425"/>
      <c r="FPF748" s="425"/>
      <c r="FPG748" s="425"/>
      <c r="FPH748" s="425"/>
      <c r="FPI748" s="425"/>
      <c r="FPJ748" s="425"/>
      <c r="FPK748" s="425"/>
      <c r="FPL748" s="425"/>
      <c r="FPM748" s="425"/>
      <c r="FPN748" s="425"/>
      <c r="FPO748" s="425"/>
      <c r="FPP748" s="425"/>
      <c r="FPQ748" s="425"/>
      <c r="FPR748" s="425"/>
      <c r="FPS748" s="425"/>
      <c r="FPT748" s="425"/>
      <c r="FPU748" s="425"/>
      <c r="FPV748" s="425"/>
      <c r="FPW748" s="425"/>
      <c r="FPX748" s="425"/>
      <c r="FPY748" s="425"/>
      <c r="FPZ748" s="425"/>
      <c r="FQA748" s="425"/>
      <c r="FQB748" s="425"/>
      <c r="FQC748" s="425"/>
      <c r="FQD748" s="425"/>
      <c r="FQE748" s="425"/>
      <c r="FQF748" s="425"/>
      <c r="FQG748" s="425"/>
      <c r="FQH748" s="425"/>
      <c r="FQI748" s="425"/>
      <c r="FQJ748" s="425"/>
      <c r="FQK748" s="425"/>
      <c r="FQL748" s="425"/>
      <c r="FQM748" s="425"/>
      <c r="FQN748" s="425"/>
      <c r="FQO748" s="425"/>
      <c r="FQP748" s="425"/>
      <c r="FQQ748" s="425"/>
      <c r="FQR748" s="425"/>
      <c r="FQS748" s="425"/>
      <c r="FQT748" s="425"/>
      <c r="FQU748" s="425"/>
      <c r="FQV748" s="425"/>
      <c r="FQW748" s="425"/>
      <c r="FQX748" s="425"/>
      <c r="FQY748" s="425"/>
      <c r="FQZ748" s="425"/>
      <c r="FRA748" s="425"/>
      <c r="FRB748" s="425"/>
      <c r="FRC748" s="425"/>
      <c r="FRD748" s="425"/>
      <c r="FRE748" s="425"/>
      <c r="FRF748" s="425"/>
      <c r="FRG748" s="425"/>
      <c r="FRH748" s="425"/>
      <c r="FRI748" s="425"/>
      <c r="FRJ748" s="425"/>
      <c r="FRK748" s="425"/>
      <c r="FRL748" s="425"/>
      <c r="FRM748" s="425"/>
      <c r="FRN748" s="425"/>
      <c r="FRO748" s="425"/>
      <c r="FRP748" s="425"/>
      <c r="FRQ748" s="425"/>
      <c r="FRR748" s="425"/>
      <c r="FRS748" s="425"/>
      <c r="FRT748" s="425"/>
      <c r="FRU748" s="425"/>
      <c r="FRV748" s="425"/>
      <c r="FRW748" s="425"/>
      <c r="FRX748" s="425"/>
      <c r="FRY748" s="425"/>
      <c r="FRZ748" s="425"/>
      <c r="FSA748" s="425"/>
      <c r="FSB748" s="425"/>
      <c r="FSC748" s="425"/>
      <c r="FSD748" s="425"/>
      <c r="FSE748" s="425"/>
      <c r="FSF748" s="425"/>
      <c r="FSG748" s="425"/>
      <c r="FSH748" s="425"/>
      <c r="FSI748" s="425"/>
      <c r="FSJ748" s="425"/>
      <c r="FSK748" s="425"/>
      <c r="FSL748" s="425"/>
      <c r="FSM748" s="425"/>
      <c r="FSN748" s="425"/>
      <c r="FSO748" s="425"/>
      <c r="FSP748" s="425"/>
      <c r="FSQ748" s="425"/>
      <c r="FSR748" s="425"/>
      <c r="FSS748" s="425"/>
      <c r="FST748" s="425"/>
      <c r="FSU748" s="425"/>
      <c r="FSV748" s="425"/>
      <c r="FSW748" s="425"/>
      <c r="FSX748" s="425"/>
      <c r="FSY748" s="425"/>
      <c r="FSZ748" s="425"/>
      <c r="FTA748" s="425"/>
      <c r="FTB748" s="425"/>
      <c r="FTC748" s="425"/>
      <c r="FTD748" s="425"/>
      <c r="FTE748" s="425"/>
      <c r="FTF748" s="425"/>
      <c r="FTG748" s="425"/>
      <c r="FTH748" s="425"/>
      <c r="FTI748" s="425"/>
      <c r="FTJ748" s="425"/>
      <c r="FTK748" s="425"/>
      <c r="FTL748" s="425"/>
      <c r="FTM748" s="425"/>
      <c r="FTN748" s="425"/>
      <c r="FTO748" s="425"/>
      <c r="FTP748" s="425"/>
      <c r="FTQ748" s="425"/>
      <c r="FTR748" s="425"/>
      <c r="FTS748" s="425"/>
      <c r="FTT748" s="425"/>
      <c r="FTU748" s="425"/>
      <c r="FTV748" s="425"/>
      <c r="FTW748" s="425"/>
      <c r="FTX748" s="425"/>
      <c r="FTY748" s="425"/>
      <c r="FTZ748" s="425"/>
      <c r="FUA748" s="425"/>
      <c r="FUB748" s="425"/>
      <c r="FUC748" s="425"/>
      <c r="FUD748" s="425"/>
      <c r="FUE748" s="425"/>
      <c r="FUF748" s="425"/>
      <c r="FUG748" s="425"/>
      <c r="FUH748" s="425"/>
      <c r="FUI748" s="425"/>
      <c r="FUJ748" s="425"/>
      <c r="FUK748" s="425"/>
      <c r="FUL748" s="425"/>
      <c r="FUM748" s="425"/>
      <c r="FUN748" s="425"/>
      <c r="FUO748" s="425"/>
      <c r="FUP748" s="425"/>
      <c r="FUQ748" s="425"/>
      <c r="FUR748" s="425"/>
      <c r="FUS748" s="425"/>
      <c r="FUT748" s="425"/>
      <c r="FUU748" s="425"/>
      <c r="FUV748" s="425"/>
      <c r="FUW748" s="425"/>
      <c r="FUX748" s="425"/>
      <c r="FUY748" s="425"/>
      <c r="FUZ748" s="425"/>
      <c r="FVA748" s="425"/>
      <c r="FVB748" s="425"/>
      <c r="FVC748" s="425"/>
      <c r="FVD748" s="425"/>
      <c r="FVE748" s="425"/>
      <c r="FVF748" s="425"/>
      <c r="FVG748" s="425"/>
      <c r="FVH748" s="425"/>
      <c r="FVI748" s="425"/>
      <c r="FVJ748" s="425"/>
      <c r="FVK748" s="425"/>
      <c r="FVL748" s="425"/>
      <c r="FVM748" s="425"/>
      <c r="FVN748" s="425"/>
      <c r="FVO748" s="425"/>
      <c r="FVP748" s="425"/>
      <c r="FVQ748" s="425"/>
      <c r="FVR748" s="425"/>
      <c r="FVS748" s="425"/>
      <c r="FVT748" s="425"/>
      <c r="FVU748" s="425"/>
      <c r="FVV748" s="425"/>
      <c r="FVW748" s="425"/>
      <c r="FVX748" s="425"/>
      <c r="FVY748" s="425"/>
      <c r="FVZ748" s="425"/>
      <c r="FWA748" s="425"/>
      <c r="FWB748" s="425"/>
      <c r="FWC748" s="425"/>
      <c r="FWD748" s="425"/>
      <c r="FWE748" s="425"/>
      <c r="FWF748" s="425"/>
      <c r="FWG748" s="425"/>
      <c r="FWH748" s="425"/>
      <c r="FWI748" s="425"/>
      <c r="FWJ748" s="425"/>
      <c r="FWK748" s="425"/>
      <c r="FWL748" s="425"/>
      <c r="FWM748" s="425"/>
      <c r="FWN748" s="425"/>
      <c r="FWO748" s="425"/>
      <c r="FWP748" s="425"/>
      <c r="FWQ748" s="425"/>
      <c r="FWR748" s="425"/>
      <c r="FWS748" s="425"/>
      <c r="FWT748" s="425"/>
      <c r="FWU748" s="425"/>
      <c r="FWV748" s="425"/>
      <c r="FWW748" s="425"/>
      <c r="FWX748" s="425"/>
      <c r="FWY748" s="425"/>
      <c r="FWZ748" s="425"/>
      <c r="FXA748" s="425"/>
      <c r="FXB748" s="425"/>
      <c r="FXC748" s="425"/>
      <c r="FXD748" s="425"/>
      <c r="FXE748" s="425"/>
      <c r="FXF748" s="425"/>
      <c r="FXG748" s="425"/>
      <c r="FXH748" s="425"/>
      <c r="FXI748" s="425"/>
      <c r="FXJ748" s="425"/>
      <c r="FXK748" s="425"/>
      <c r="FXL748" s="425"/>
      <c r="FXM748" s="425"/>
      <c r="FXN748" s="425"/>
      <c r="FXO748" s="425"/>
      <c r="FXP748" s="425"/>
      <c r="FXQ748" s="425"/>
      <c r="FXR748" s="425"/>
      <c r="FXS748" s="425"/>
      <c r="FXT748" s="425"/>
      <c r="FXU748" s="425"/>
      <c r="FXV748" s="425"/>
      <c r="FXW748" s="425"/>
      <c r="FXX748" s="425"/>
      <c r="FXY748" s="425"/>
      <c r="FXZ748" s="425"/>
      <c r="FYA748" s="425"/>
      <c r="FYB748" s="425"/>
      <c r="FYC748" s="425"/>
      <c r="FYD748" s="425"/>
      <c r="FYE748" s="425"/>
      <c r="FYF748" s="425"/>
      <c r="FYG748" s="425"/>
      <c r="FYH748" s="425"/>
      <c r="FYI748" s="425"/>
      <c r="FYJ748" s="425"/>
      <c r="FYK748" s="425"/>
      <c r="FYL748" s="425"/>
      <c r="FYM748" s="425"/>
      <c r="FYN748" s="425"/>
      <c r="FYO748" s="425"/>
      <c r="FYP748" s="425"/>
      <c r="FYQ748" s="425"/>
      <c r="FYR748" s="425"/>
      <c r="FYS748" s="425"/>
      <c r="FYT748" s="425"/>
      <c r="FYU748" s="425"/>
      <c r="FYV748" s="425"/>
      <c r="FYW748" s="425"/>
      <c r="FYX748" s="425"/>
      <c r="FYY748" s="425"/>
      <c r="FYZ748" s="425"/>
      <c r="FZA748" s="425"/>
      <c r="FZB748" s="425"/>
      <c r="FZC748" s="425"/>
      <c r="FZD748" s="425"/>
      <c r="FZE748" s="425"/>
      <c r="FZF748" s="425"/>
      <c r="FZG748" s="425"/>
      <c r="FZH748" s="425"/>
      <c r="FZI748" s="425"/>
      <c r="FZJ748" s="425"/>
      <c r="FZK748" s="425"/>
      <c r="FZL748" s="425"/>
      <c r="FZM748" s="425"/>
      <c r="FZN748" s="425"/>
      <c r="FZO748" s="425"/>
      <c r="FZP748" s="425"/>
      <c r="FZQ748" s="425"/>
      <c r="FZR748" s="425"/>
      <c r="FZS748" s="425"/>
      <c r="FZT748" s="425"/>
      <c r="FZU748" s="425"/>
      <c r="FZV748" s="425"/>
      <c r="FZW748" s="425"/>
      <c r="FZX748" s="425"/>
      <c r="FZY748" s="425"/>
      <c r="FZZ748" s="425"/>
      <c r="GAA748" s="425"/>
      <c r="GAB748" s="425"/>
      <c r="GAC748" s="425"/>
      <c r="GAD748" s="425"/>
      <c r="GAE748" s="425"/>
      <c r="GAF748" s="425"/>
      <c r="GAG748" s="425"/>
      <c r="GAH748" s="425"/>
      <c r="GAI748" s="425"/>
      <c r="GAJ748" s="425"/>
      <c r="GAK748" s="425"/>
      <c r="GAL748" s="425"/>
      <c r="GAM748" s="425"/>
      <c r="GAN748" s="425"/>
      <c r="GAO748" s="425"/>
      <c r="GAP748" s="425"/>
      <c r="GAQ748" s="425"/>
      <c r="GAR748" s="425"/>
      <c r="GAS748" s="425"/>
      <c r="GAT748" s="425"/>
      <c r="GAU748" s="425"/>
      <c r="GAV748" s="425"/>
      <c r="GAW748" s="425"/>
      <c r="GAX748" s="425"/>
      <c r="GAY748" s="425"/>
      <c r="GAZ748" s="425"/>
      <c r="GBA748" s="425"/>
      <c r="GBB748" s="425"/>
      <c r="GBC748" s="425"/>
      <c r="GBD748" s="425"/>
      <c r="GBE748" s="425"/>
      <c r="GBF748" s="425"/>
      <c r="GBG748" s="425"/>
      <c r="GBH748" s="425"/>
      <c r="GBI748" s="425"/>
      <c r="GBJ748" s="425"/>
      <c r="GBK748" s="425"/>
      <c r="GBL748" s="425"/>
      <c r="GBM748" s="425"/>
      <c r="GBN748" s="425"/>
      <c r="GBO748" s="425"/>
      <c r="GBP748" s="425"/>
      <c r="GBQ748" s="425"/>
      <c r="GBR748" s="425"/>
      <c r="GBS748" s="425"/>
      <c r="GBT748" s="425"/>
      <c r="GBU748" s="425"/>
      <c r="GBV748" s="425"/>
      <c r="GBW748" s="425"/>
      <c r="GBX748" s="425"/>
      <c r="GBY748" s="425"/>
      <c r="GBZ748" s="425"/>
      <c r="GCA748" s="425"/>
      <c r="GCB748" s="425"/>
      <c r="GCC748" s="425"/>
      <c r="GCD748" s="425"/>
      <c r="GCE748" s="425"/>
      <c r="GCF748" s="425"/>
      <c r="GCG748" s="425"/>
      <c r="GCH748" s="425"/>
      <c r="GCI748" s="425"/>
      <c r="GCJ748" s="425"/>
      <c r="GCK748" s="425"/>
      <c r="GCL748" s="425"/>
      <c r="GCM748" s="425"/>
      <c r="GCN748" s="425"/>
      <c r="GCO748" s="425"/>
      <c r="GCP748" s="425"/>
      <c r="GCQ748" s="425"/>
      <c r="GCR748" s="425"/>
      <c r="GCS748" s="425"/>
      <c r="GCT748" s="425"/>
      <c r="GCU748" s="425"/>
      <c r="GCV748" s="425"/>
      <c r="GCW748" s="425"/>
      <c r="GCX748" s="425"/>
      <c r="GCY748" s="425"/>
      <c r="GCZ748" s="425"/>
      <c r="GDA748" s="425"/>
      <c r="GDB748" s="425"/>
      <c r="GDC748" s="425"/>
      <c r="GDD748" s="425"/>
      <c r="GDE748" s="425"/>
      <c r="GDF748" s="425"/>
      <c r="GDG748" s="425"/>
      <c r="GDH748" s="425"/>
      <c r="GDI748" s="425"/>
      <c r="GDJ748" s="425"/>
      <c r="GDK748" s="425"/>
      <c r="GDL748" s="425"/>
      <c r="GDM748" s="425"/>
      <c r="GDN748" s="425"/>
      <c r="GDO748" s="425"/>
      <c r="GDP748" s="425"/>
      <c r="GDQ748" s="425"/>
      <c r="GDR748" s="425"/>
      <c r="GDS748" s="425"/>
      <c r="GDT748" s="425"/>
      <c r="GDU748" s="425"/>
      <c r="GDV748" s="425"/>
      <c r="GDW748" s="425"/>
      <c r="GDX748" s="425"/>
      <c r="GDY748" s="425"/>
      <c r="GDZ748" s="425"/>
      <c r="GEA748" s="425"/>
      <c r="GEB748" s="425"/>
      <c r="GEC748" s="425"/>
      <c r="GED748" s="425"/>
      <c r="GEE748" s="425"/>
      <c r="GEF748" s="425"/>
      <c r="GEG748" s="425"/>
      <c r="GEH748" s="425"/>
      <c r="GEI748" s="425"/>
      <c r="GEJ748" s="425"/>
      <c r="GEK748" s="425"/>
      <c r="GEL748" s="425"/>
      <c r="GEM748" s="425"/>
      <c r="GEN748" s="425"/>
      <c r="GEO748" s="425"/>
      <c r="GEP748" s="425"/>
      <c r="GEQ748" s="425"/>
      <c r="GER748" s="425"/>
      <c r="GES748" s="425"/>
      <c r="GET748" s="425"/>
      <c r="GEU748" s="425"/>
      <c r="GEV748" s="425"/>
      <c r="GEW748" s="425"/>
      <c r="GEX748" s="425"/>
      <c r="GEY748" s="425"/>
      <c r="GEZ748" s="425"/>
      <c r="GFA748" s="425"/>
      <c r="GFB748" s="425"/>
      <c r="GFC748" s="425"/>
      <c r="GFD748" s="425"/>
      <c r="GFE748" s="425"/>
      <c r="GFF748" s="425"/>
      <c r="GFG748" s="425"/>
      <c r="GFH748" s="425"/>
      <c r="GFI748" s="425"/>
      <c r="GFJ748" s="425"/>
      <c r="GFK748" s="425"/>
      <c r="GFL748" s="425"/>
      <c r="GFM748" s="425"/>
      <c r="GFN748" s="425"/>
      <c r="GFO748" s="425"/>
      <c r="GFP748" s="425"/>
      <c r="GFQ748" s="425"/>
      <c r="GFR748" s="425"/>
      <c r="GFS748" s="425"/>
      <c r="GFT748" s="425"/>
      <c r="GFU748" s="425"/>
      <c r="GFV748" s="425"/>
      <c r="GFW748" s="425"/>
      <c r="GFX748" s="425"/>
      <c r="GFY748" s="425"/>
      <c r="GFZ748" s="425"/>
      <c r="GGA748" s="425"/>
      <c r="GGB748" s="425"/>
      <c r="GGC748" s="425"/>
      <c r="GGD748" s="425"/>
      <c r="GGE748" s="425"/>
      <c r="GGF748" s="425"/>
      <c r="GGG748" s="425"/>
      <c r="GGH748" s="425"/>
      <c r="GGI748" s="425"/>
      <c r="GGJ748" s="425"/>
      <c r="GGK748" s="425"/>
      <c r="GGL748" s="425"/>
      <c r="GGM748" s="425"/>
      <c r="GGN748" s="425"/>
      <c r="GGO748" s="425"/>
      <c r="GGP748" s="425"/>
      <c r="GGQ748" s="425"/>
      <c r="GGR748" s="425"/>
      <c r="GGS748" s="425"/>
      <c r="GGT748" s="425"/>
      <c r="GGU748" s="425"/>
      <c r="GGV748" s="425"/>
      <c r="GGW748" s="425"/>
      <c r="GGX748" s="425"/>
      <c r="GGY748" s="425"/>
      <c r="GGZ748" s="425"/>
      <c r="GHA748" s="425"/>
      <c r="GHB748" s="425"/>
      <c r="GHC748" s="425"/>
      <c r="GHD748" s="425"/>
      <c r="GHE748" s="425"/>
      <c r="GHF748" s="425"/>
      <c r="GHG748" s="425"/>
      <c r="GHH748" s="425"/>
      <c r="GHI748" s="425"/>
      <c r="GHJ748" s="425"/>
      <c r="GHK748" s="425"/>
      <c r="GHL748" s="425"/>
      <c r="GHM748" s="425"/>
      <c r="GHN748" s="425"/>
      <c r="GHO748" s="425"/>
      <c r="GHP748" s="425"/>
      <c r="GHQ748" s="425"/>
      <c r="GHR748" s="425"/>
      <c r="GHS748" s="425"/>
      <c r="GHT748" s="425"/>
      <c r="GHU748" s="425"/>
      <c r="GHV748" s="425"/>
      <c r="GHW748" s="425"/>
      <c r="GHX748" s="425"/>
      <c r="GHY748" s="425"/>
      <c r="GHZ748" s="425"/>
      <c r="GIA748" s="425"/>
      <c r="GIB748" s="425"/>
      <c r="GIC748" s="425"/>
      <c r="GID748" s="425"/>
      <c r="GIE748" s="425"/>
      <c r="GIF748" s="425"/>
      <c r="GIG748" s="425"/>
      <c r="GIH748" s="425"/>
      <c r="GII748" s="425"/>
      <c r="GIJ748" s="425"/>
      <c r="GIK748" s="425"/>
      <c r="GIL748" s="425"/>
      <c r="GIM748" s="425"/>
      <c r="GIN748" s="425"/>
      <c r="GIO748" s="425"/>
      <c r="GIP748" s="425"/>
      <c r="GIQ748" s="425"/>
      <c r="GIR748" s="425"/>
      <c r="GIS748" s="425"/>
      <c r="GIT748" s="425"/>
      <c r="GIU748" s="425"/>
      <c r="GIV748" s="425"/>
      <c r="GIW748" s="425"/>
      <c r="GIX748" s="425"/>
      <c r="GIY748" s="425"/>
      <c r="GIZ748" s="425"/>
      <c r="GJA748" s="425"/>
      <c r="GJB748" s="425"/>
      <c r="GJC748" s="425"/>
      <c r="GJD748" s="425"/>
      <c r="GJE748" s="425"/>
      <c r="GJF748" s="425"/>
      <c r="GJG748" s="425"/>
      <c r="GJH748" s="425"/>
      <c r="GJI748" s="425"/>
      <c r="GJJ748" s="425"/>
      <c r="GJK748" s="425"/>
      <c r="GJL748" s="425"/>
      <c r="GJM748" s="425"/>
      <c r="GJN748" s="425"/>
      <c r="GJO748" s="425"/>
      <c r="GJP748" s="425"/>
      <c r="GJQ748" s="425"/>
      <c r="GJR748" s="425"/>
      <c r="GJS748" s="425"/>
      <c r="GJT748" s="425"/>
      <c r="GJU748" s="425"/>
      <c r="GJV748" s="425"/>
      <c r="GJW748" s="425"/>
      <c r="GJX748" s="425"/>
      <c r="GJY748" s="425"/>
      <c r="GJZ748" s="425"/>
      <c r="GKA748" s="425"/>
      <c r="GKB748" s="425"/>
      <c r="GKC748" s="425"/>
      <c r="GKD748" s="425"/>
      <c r="GKE748" s="425"/>
      <c r="GKF748" s="425"/>
      <c r="GKG748" s="425"/>
      <c r="GKH748" s="425"/>
      <c r="GKI748" s="425"/>
      <c r="GKJ748" s="425"/>
      <c r="GKK748" s="425"/>
      <c r="GKL748" s="425"/>
      <c r="GKM748" s="425"/>
      <c r="GKN748" s="425"/>
      <c r="GKO748" s="425"/>
      <c r="GKP748" s="425"/>
      <c r="GKQ748" s="425"/>
      <c r="GKR748" s="425"/>
      <c r="GKS748" s="425"/>
      <c r="GKT748" s="425"/>
      <c r="GKU748" s="425"/>
      <c r="GKV748" s="425"/>
      <c r="GKW748" s="425"/>
      <c r="GKX748" s="425"/>
      <c r="GKY748" s="425"/>
      <c r="GKZ748" s="425"/>
      <c r="GLA748" s="425"/>
      <c r="GLB748" s="425"/>
      <c r="GLC748" s="425"/>
      <c r="GLD748" s="425"/>
      <c r="GLE748" s="425"/>
      <c r="GLF748" s="425"/>
      <c r="GLG748" s="425"/>
      <c r="GLH748" s="425"/>
      <c r="GLI748" s="425"/>
      <c r="GLJ748" s="425"/>
      <c r="GLK748" s="425"/>
      <c r="GLL748" s="425"/>
      <c r="GLM748" s="425"/>
      <c r="GLN748" s="425"/>
      <c r="GLO748" s="425"/>
      <c r="GLP748" s="425"/>
      <c r="GLQ748" s="425"/>
      <c r="GLR748" s="425"/>
      <c r="GLS748" s="425"/>
      <c r="GLT748" s="425"/>
      <c r="GLU748" s="425"/>
      <c r="GLV748" s="425"/>
      <c r="GLW748" s="425"/>
      <c r="GLX748" s="425"/>
      <c r="GLY748" s="425"/>
      <c r="GLZ748" s="425"/>
      <c r="GMA748" s="425"/>
      <c r="GMB748" s="425"/>
      <c r="GMC748" s="425"/>
      <c r="GMD748" s="425"/>
      <c r="GME748" s="425"/>
      <c r="GMF748" s="425"/>
      <c r="GMG748" s="425"/>
      <c r="GMH748" s="425"/>
      <c r="GMI748" s="425"/>
      <c r="GMJ748" s="425"/>
      <c r="GMK748" s="425"/>
      <c r="GML748" s="425"/>
      <c r="GMM748" s="425"/>
      <c r="GMN748" s="425"/>
      <c r="GMO748" s="425"/>
      <c r="GMP748" s="425"/>
      <c r="GMQ748" s="425"/>
      <c r="GMR748" s="425"/>
      <c r="GMS748" s="425"/>
      <c r="GMT748" s="425"/>
      <c r="GMU748" s="425"/>
      <c r="GMV748" s="425"/>
      <c r="GMW748" s="425"/>
      <c r="GMX748" s="425"/>
      <c r="GMY748" s="425"/>
      <c r="GMZ748" s="425"/>
      <c r="GNA748" s="425"/>
      <c r="GNB748" s="425"/>
      <c r="GNC748" s="425"/>
      <c r="GND748" s="425"/>
      <c r="GNE748" s="425"/>
      <c r="GNF748" s="425"/>
      <c r="GNG748" s="425"/>
      <c r="GNH748" s="425"/>
      <c r="GNI748" s="425"/>
      <c r="GNJ748" s="425"/>
      <c r="GNK748" s="425"/>
      <c r="GNL748" s="425"/>
      <c r="GNM748" s="425"/>
      <c r="GNN748" s="425"/>
      <c r="GNO748" s="425"/>
      <c r="GNP748" s="425"/>
      <c r="GNQ748" s="425"/>
      <c r="GNR748" s="425"/>
      <c r="GNS748" s="425"/>
      <c r="GNT748" s="425"/>
      <c r="GNU748" s="425"/>
      <c r="GNV748" s="425"/>
      <c r="GNW748" s="425"/>
      <c r="GNX748" s="425"/>
      <c r="GNY748" s="425"/>
      <c r="GNZ748" s="425"/>
      <c r="GOA748" s="425"/>
      <c r="GOB748" s="425"/>
      <c r="GOC748" s="425"/>
      <c r="GOD748" s="425"/>
      <c r="GOE748" s="425"/>
      <c r="GOF748" s="425"/>
      <c r="GOG748" s="425"/>
      <c r="GOH748" s="425"/>
      <c r="GOI748" s="425"/>
      <c r="GOJ748" s="425"/>
      <c r="GOK748" s="425"/>
      <c r="GOL748" s="425"/>
      <c r="GOM748" s="425"/>
      <c r="GON748" s="425"/>
      <c r="GOO748" s="425"/>
      <c r="GOP748" s="425"/>
      <c r="GOQ748" s="425"/>
      <c r="GOR748" s="425"/>
      <c r="GOS748" s="425"/>
      <c r="GOT748" s="425"/>
      <c r="GOU748" s="425"/>
      <c r="GOV748" s="425"/>
      <c r="GOW748" s="425"/>
      <c r="GOX748" s="425"/>
      <c r="GOY748" s="425"/>
      <c r="GOZ748" s="425"/>
      <c r="GPA748" s="425"/>
      <c r="GPB748" s="425"/>
      <c r="GPC748" s="425"/>
      <c r="GPD748" s="425"/>
      <c r="GPE748" s="425"/>
      <c r="GPF748" s="425"/>
      <c r="GPG748" s="425"/>
      <c r="GPH748" s="425"/>
      <c r="GPI748" s="425"/>
      <c r="GPJ748" s="425"/>
      <c r="GPK748" s="425"/>
      <c r="GPL748" s="425"/>
      <c r="GPM748" s="425"/>
      <c r="GPN748" s="425"/>
      <c r="GPO748" s="425"/>
      <c r="GPP748" s="425"/>
      <c r="GPQ748" s="425"/>
      <c r="GPR748" s="425"/>
      <c r="GPS748" s="425"/>
      <c r="GPT748" s="425"/>
      <c r="GPU748" s="425"/>
      <c r="GPV748" s="425"/>
      <c r="GPW748" s="425"/>
      <c r="GPX748" s="425"/>
      <c r="GPY748" s="425"/>
      <c r="GPZ748" s="425"/>
      <c r="GQA748" s="425"/>
      <c r="GQB748" s="425"/>
      <c r="GQC748" s="425"/>
      <c r="GQD748" s="425"/>
      <c r="GQE748" s="425"/>
      <c r="GQF748" s="425"/>
      <c r="GQG748" s="425"/>
      <c r="GQH748" s="425"/>
      <c r="GQI748" s="425"/>
      <c r="GQJ748" s="425"/>
      <c r="GQK748" s="425"/>
      <c r="GQL748" s="425"/>
      <c r="GQM748" s="425"/>
      <c r="GQN748" s="425"/>
      <c r="GQO748" s="425"/>
      <c r="GQP748" s="425"/>
      <c r="GQQ748" s="425"/>
      <c r="GQR748" s="425"/>
      <c r="GQS748" s="425"/>
      <c r="GQT748" s="425"/>
      <c r="GQU748" s="425"/>
      <c r="GQV748" s="425"/>
      <c r="GQW748" s="425"/>
      <c r="GQX748" s="425"/>
      <c r="GQY748" s="425"/>
      <c r="GQZ748" s="425"/>
      <c r="GRA748" s="425"/>
      <c r="GRB748" s="425"/>
      <c r="GRC748" s="425"/>
      <c r="GRD748" s="425"/>
      <c r="GRE748" s="425"/>
      <c r="GRF748" s="425"/>
      <c r="GRG748" s="425"/>
      <c r="GRH748" s="425"/>
      <c r="GRI748" s="425"/>
      <c r="GRJ748" s="425"/>
      <c r="GRK748" s="425"/>
      <c r="GRL748" s="425"/>
      <c r="GRM748" s="425"/>
      <c r="GRN748" s="425"/>
      <c r="GRO748" s="425"/>
      <c r="GRP748" s="425"/>
      <c r="GRQ748" s="425"/>
      <c r="GRR748" s="425"/>
      <c r="GRS748" s="425"/>
      <c r="GRT748" s="425"/>
      <c r="GRU748" s="425"/>
      <c r="GRV748" s="425"/>
      <c r="GRW748" s="425"/>
      <c r="GRX748" s="425"/>
      <c r="GRY748" s="425"/>
      <c r="GRZ748" s="425"/>
      <c r="GSA748" s="425"/>
      <c r="GSB748" s="425"/>
      <c r="GSC748" s="425"/>
      <c r="GSD748" s="425"/>
      <c r="GSE748" s="425"/>
      <c r="GSF748" s="425"/>
      <c r="GSG748" s="425"/>
      <c r="GSH748" s="425"/>
      <c r="GSI748" s="425"/>
      <c r="GSJ748" s="425"/>
      <c r="GSK748" s="425"/>
      <c r="GSL748" s="425"/>
      <c r="GSM748" s="425"/>
      <c r="GSN748" s="425"/>
      <c r="GSO748" s="425"/>
      <c r="GSP748" s="425"/>
      <c r="GSQ748" s="425"/>
      <c r="GSR748" s="425"/>
      <c r="GSS748" s="425"/>
      <c r="GST748" s="425"/>
      <c r="GSU748" s="425"/>
      <c r="GSV748" s="425"/>
      <c r="GSW748" s="425"/>
      <c r="GSX748" s="425"/>
      <c r="GSY748" s="425"/>
      <c r="GSZ748" s="425"/>
      <c r="GTA748" s="425"/>
      <c r="GTB748" s="425"/>
      <c r="GTC748" s="425"/>
      <c r="GTD748" s="425"/>
      <c r="GTE748" s="425"/>
      <c r="GTF748" s="425"/>
      <c r="GTG748" s="425"/>
      <c r="GTH748" s="425"/>
      <c r="GTI748" s="425"/>
      <c r="GTJ748" s="425"/>
      <c r="GTK748" s="425"/>
      <c r="GTL748" s="425"/>
      <c r="GTM748" s="425"/>
      <c r="GTN748" s="425"/>
      <c r="GTO748" s="425"/>
      <c r="GTP748" s="425"/>
      <c r="GTQ748" s="425"/>
      <c r="GTR748" s="425"/>
      <c r="GTS748" s="425"/>
      <c r="GTT748" s="425"/>
      <c r="GTU748" s="425"/>
      <c r="GTV748" s="425"/>
      <c r="GTW748" s="425"/>
      <c r="GTX748" s="425"/>
      <c r="GTY748" s="425"/>
      <c r="GTZ748" s="425"/>
      <c r="GUA748" s="425"/>
      <c r="GUB748" s="425"/>
      <c r="GUC748" s="425"/>
      <c r="GUD748" s="425"/>
      <c r="GUE748" s="425"/>
      <c r="GUF748" s="425"/>
      <c r="GUG748" s="425"/>
      <c r="GUH748" s="425"/>
      <c r="GUI748" s="425"/>
      <c r="GUJ748" s="425"/>
      <c r="GUK748" s="425"/>
      <c r="GUL748" s="425"/>
      <c r="GUM748" s="425"/>
      <c r="GUN748" s="425"/>
      <c r="GUO748" s="425"/>
      <c r="GUP748" s="425"/>
      <c r="GUQ748" s="425"/>
      <c r="GUR748" s="425"/>
      <c r="GUS748" s="425"/>
      <c r="GUT748" s="425"/>
      <c r="GUU748" s="425"/>
      <c r="GUV748" s="425"/>
      <c r="GUW748" s="425"/>
      <c r="GUX748" s="425"/>
      <c r="GUY748" s="425"/>
      <c r="GUZ748" s="425"/>
      <c r="GVA748" s="425"/>
      <c r="GVB748" s="425"/>
      <c r="GVC748" s="425"/>
      <c r="GVD748" s="425"/>
      <c r="GVE748" s="425"/>
      <c r="GVF748" s="425"/>
      <c r="GVG748" s="425"/>
      <c r="GVH748" s="425"/>
      <c r="GVI748" s="425"/>
      <c r="GVJ748" s="425"/>
      <c r="GVK748" s="425"/>
      <c r="GVL748" s="425"/>
      <c r="GVM748" s="425"/>
      <c r="GVN748" s="425"/>
      <c r="GVO748" s="425"/>
      <c r="GVP748" s="425"/>
      <c r="GVQ748" s="425"/>
      <c r="GVR748" s="425"/>
      <c r="GVS748" s="425"/>
      <c r="GVT748" s="425"/>
      <c r="GVU748" s="425"/>
      <c r="GVV748" s="425"/>
      <c r="GVW748" s="425"/>
      <c r="GVX748" s="425"/>
      <c r="GVY748" s="425"/>
      <c r="GVZ748" s="425"/>
      <c r="GWA748" s="425"/>
      <c r="GWB748" s="425"/>
      <c r="GWC748" s="425"/>
      <c r="GWD748" s="425"/>
      <c r="GWE748" s="425"/>
      <c r="GWF748" s="425"/>
      <c r="GWG748" s="425"/>
      <c r="GWH748" s="425"/>
      <c r="GWI748" s="425"/>
      <c r="GWJ748" s="425"/>
      <c r="GWK748" s="425"/>
      <c r="GWL748" s="425"/>
      <c r="GWM748" s="425"/>
      <c r="GWN748" s="425"/>
      <c r="GWO748" s="425"/>
      <c r="GWP748" s="425"/>
      <c r="GWQ748" s="425"/>
      <c r="GWR748" s="425"/>
      <c r="GWS748" s="425"/>
      <c r="GWT748" s="425"/>
      <c r="GWU748" s="425"/>
      <c r="GWV748" s="425"/>
      <c r="GWW748" s="425"/>
      <c r="GWX748" s="425"/>
      <c r="GWY748" s="425"/>
      <c r="GWZ748" s="425"/>
      <c r="GXA748" s="425"/>
      <c r="GXB748" s="425"/>
      <c r="GXC748" s="425"/>
      <c r="GXD748" s="425"/>
      <c r="GXE748" s="425"/>
      <c r="GXF748" s="425"/>
      <c r="GXG748" s="425"/>
      <c r="GXH748" s="425"/>
      <c r="GXI748" s="425"/>
      <c r="GXJ748" s="425"/>
      <c r="GXK748" s="425"/>
      <c r="GXL748" s="425"/>
      <c r="GXM748" s="425"/>
      <c r="GXN748" s="425"/>
      <c r="GXO748" s="425"/>
      <c r="GXP748" s="425"/>
      <c r="GXQ748" s="425"/>
      <c r="GXR748" s="425"/>
      <c r="GXS748" s="425"/>
      <c r="GXT748" s="425"/>
      <c r="GXU748" s="425"/>
      <c r="GXV748" s="425"/>
      <c r="GXW748" s="425"/>
      <c r="GXX748" s="425"/>
      <c r="GXY748" s="425"/>
      <c r="GXZ748" s="425"/>
      <c r="GYA748" s="425"/>
      <c r="GYB748" s="425"/>
      <c r="GYC748" s="425"/>
      <c r="GYD748" s="425"/>
      <c r="GYE748" s="425"/>
      <c r="GYF748" s="425"/>
      <c r="GYG748" s="425"/>
      <c r="GYH748" s="425"/>
      <c r="GYI748" s="425"/>
      <c r="GYJ748" s="425"/>
      <c r="GYK748" s="425"/>
      <c r="GYL748" s="425"/>
      <c r="GYM748" s="425"/>
      <c r="GYN748" s="425"/>
      <c r="GYO748" s="425"/>
      <c r="GYP748" s="425"/>
      <c r="GYQ748" s="425"/>
      <c r="GYR748" s="425"/>
      <c r="GYS748" s="425"/>
      <c r="GYT748" s="425"/>
      <c r="GYU748" s="425"/>
      <c r="GYV748" s="425"/>
      <c r="GYW748" s="425"/>
      <c r="GYX748" s="425"/>
      <c r="GYY748" s="425"/>
      <c r="GYZ748" s="425"/>
      <c r="GZA748" s="425"/>
      <c r="GZB748" s="425"/>
      <c r="GZC748" s="425"/>
      <c r="GZD748" s="425"/>
      <c r="GZE748" s="425"/>
      <c r="GZF748" s="425"/>
      <c r="GZG748" s="425"/>
      <c r="GZH748" s="425"/>
      <c r="GZI748" s="425"/>
      <c r="GZJ748" s="425"/>
      <c r="GZK748" s="425"/>
      <c r="GZL748" s="425"/>
      <c r="GZM748" s="425"/>
      <c r="GZN748" s="425"/>
      <c r="GZO748" s="425"/>
      <c r="GZP748" s="425"/>
      <c r="GZQ748" s="425"/>
      <c r="GZR748" s="425"/>
      <c r="GZS748" s="425"/>
      <c r="GZT748" s="425"/>
      <c r="GZU748" s="425"/>
      <c r="GZV748" s="425"/>
      <c r="GZW748" s="425"/>
      <c r="GZX748" s="425"/>
      <c r="GZY748" s="425"/>
      <c r="GZZ748" s="425"/>
      <c r="HAA748" s="425"/>
      <c r="HAB748" s="425"/>
      <c r="HAC748" s="425"/>
      <c r="HAD748" s="425"/>
      <c r="HAE748" s="425"/>
      <c r="HAF748" s="425"/>
      <c r="HAG748" s="425"/>
      <c r="HAH748" s="425"/>
      <c r="HAI748" s="425"/>
      <c r="HAJ748" s="425"/>
      <c r="HAK748" s="425"/>
      <c r="HAL748" s="425"/>
      <c r="HAM748" s="425"/>
      <c r="HAN748" s="425"/>
      <c r="HAO748" s="425"/>
      <c r="HAP748" s="425"/>
      <c r="HAQ748" s="425"/>
      <c r="HAR748" s="425"/>
      <c r="HAS748" s="425"/>
      <c r="HAT748" s="425"/>
      <c r="HAU748" s="425"/>
      <c r="HAV748" s="425"/>
      <c r="HAW748" s="425"/>
      <c r="HAX748" s="425"/>
      <c r="HAY748" s="425"/>
      <c r="HAZ748" s="425"/>
      <c r="HBA748" s="425"/>
      <c r="HBB748" s="425"/>
      <c r="HBC748" s="425"/>
      <c r="HBD748" s="425"/>
      <c r="HBE748" s="425"/>
      <c r="HBF748" s="425"/>
      <c r="HBG748" s="425"/>
      <c r="HBH748" s="425"/>
      <c r="HBI748" s="425"/>
      <c r="HBJ748" s="425"/>
      <c r="HBK748" s="425"/>
      <c r="HBL748" s="425"/>
      <c r="HBM748" s="425"/>
      <c r="HBN748" s="425"/>
      <c r="HBO748" s="425"/>
      <c r="HBP748" s="425"/>
      <c r="HBQ748" s="425"/>
      <c r="HBR748" s="425"/>
      <c r="HBS748" s="425"/>
      <c r="HBT748" s="425"/>
      <c r="HBU748" s="425"/>
      <c r="HBV748" s="425"/>
      <c r="HBW748" s="425"/>
      <c r="HBX748" s="425"/>
      <c r="HBY748" s="425"/>
      <c r="HBZ748" s="425"/>
      <c r="HCA748" s="425"/>
      <c r="HCB748" s="425"/>
      <c r="HCC748" s="425"/>
      <c r="HCD748" s="425"/>
      <c r="HCE748" s="425"/>
      <c r="HCF748" s="425"/>
      <c r="HCG748" s="425"/>
      <c r="HCH748" s="425"/>
      <c r="HCI748" s="425"/>
      <c r="HCJ748" s="425"/>
      <c r="HCK748" s="425"/>
      <c r="HCL748" s="425"/>
      <c r="HCM748" s="425"/>
      <c r="HCN748" s="425"/>
      <c r="HCO748" s="425"/>
      <c r="HCP748" s="425"/>
      <c r="HCQ748" s="425"/>
      <c r="HCR748" s="425"/>
      <c r="HCS748" s="425"/>
      <c r="HCT748" s="425"/>
      <c r="HCU748" s="425"/>
      <c r="HCV748" s="425"/>
      <c r="HCW748" s="425"/>
      <c r="HCX748" s="425"/>
      <c r="HCY748" s="425"/>
      <c r="HCZ748" s="425"/>
      <c r="HDA748" s="425"/>
      <c r="HDB748" s="425"/>
      <c r="HDC748" s="425"/>
      <c r="HDD748" s="425"/>
      <c r="HDE748" s="425"/>
      <c r="HDF748" s="425"/>
      <c r="HDG748" s="425"/>
      <c r="HDH748" s="425"/>
      <c r="HDI748" s="425"/>
      <c r="HDJ748" s="425"/>
      <c r="HDK748" s="425"/>
      <c r="HDL748" s="425"/>
      <c r="HDM748" s="425"/>
      <c r="HDN748" s="425"/>
      <c r="HDO748" s="425"/>
      <c r="HDP748" s="425"/>
      <c r="HDQ748" s="425"/>
      <c r="HDR748" s="425"/>
      <c r="HDS748" s="425"/>
      <c r="HDT748" s="425"/>
      <c r="HDU748" s="425"/>
      <c r="HDV748" s="425"/>
      <c r="HDW748" s="425"/>
      <c r="HDX748" s="425"/>
      <c r="HDY748" s="425"/>
      <c r="HDZ748" s="425"/>
      <c r="HEA748" s="425"/>
      <c r="HEB748" s="425"/>
      <c r="HEC748" s="425"/>
      <c r="HED748" s="425"/>
      <c r="HEE748" s="425"/>
      <c r="HEF748" s="425"/>
      <c r="HEG748" s="425"/>
      <c r="HEH748" s="425"/>
      <c r="HEI748" s="425"/>
      <c r="HEJ748" s="425"/>
      <c r="HEK748" s="425"/>
      <c r="HEL748" s="425"/>
      <c r="HEM748" s="425"/>
      <c r="HEN748" s="425"/>
      <c r="HEO748" s="425"/>
      <c r="HEP748" s="425"/>
      <c r="HEQ748" s="425"/>
      <c r="HER748" s="425"/>
      <c r="HES748" s="425"/>
      <c r="HET748" s="425"/>
      <c r="HEU748" s="425"/>
      <c r="HEV748" s="425"/>
      <c r="HEW748" s="425"/>
      <c r="HEX748" s="425"/>
      <c r="HEY748" s="425"/>
      <c r="HEZ748" s="425"/>
      <c r="HFA748" s="425"/>
      <c r="HFB748" s="425"/>
      <c r="HFC748" s="425"/>
      <c r="HFD748" s="425"/>
      <c r="HFE748" s="425"/>
      <c r="HFF748" s="425"/>
      <c r="HFG748" s="425"/>
      <c r="HFH748" s="425"/>
      <c r="HFI748" s="425"/>
      <c r="HFJ748" s="425"/>
      <c r="HFK748" s="425"/>
      <c r="HFL748" s="425"/>
      <c r="HFM748" s="425"/>
      <c r="HFN748" s="425"/>
      <c r="HFO748" s="425"/>
      <c r="HFP748" s="425"/>
      <c r="HFQ748" s="425"/>
      <c r="HFR748" s="425"/>
      <c r="HFS748" s="425"/>
      <c r="HFT748" s="425"/>
      <c r="HFU748" s="425"/>
      <c r="HFV748" s="425"/>
      <c r="HFW748" s="425"/>
      <c r="HFX748" s="425"/>
      <c r="HFY748" s="425"/>
      <c r="HFZ748" s="425"/>
      <c r="HGA748" s="425"/>
      <c r="HGB748" s="425"/>
      <c r="HGC748" s="425"/>
      <c r="HGD748" s="425"/>
      <c r="HGE748" s="425"/>
      <c r="HGF748" s="425"/>
      <c r="HGG748" s="425"/>
      <c r="HGH748" s="425"/>
      <c r="HGI748" s="425"/>
      <c r="HGJ748" s="425"/>
      <c r="HGK748" s="425"/>
      <c r="HGL748" s="425"/>
      <c r="HGM748" s="425"/>
      <c r="HGN748" s="425"/>
      <c r="HGO748" s="425"/>
      <c r="HGP748" s="425"/>
      <c r="HGQ748" s="425"/>
      <c r="HGR748" s="425"/>
      <c r="HGS748" s="425"/>
      <c r="HGT748" s="425"/>
      <c r="HGU748" s="425"/>
      <c r="HGV748" s="425"/>
      <c r="HGW748" s="425"/>
      <c r="HGX748" s="425"/>
      <c r="HGY748" s="425"/>
      <c r="HGZ748" s="425"/>
      <c r="HHA748" s="425"/>
      <c r="HHB748" s="425"/>
      <c r="HHC748" s="425"/>
      <c r="HHD748" s="425"/>
      <c r="HHE748" s="425"/>
      <c r="HHF748" s="425"/>
      <c r="HHG748" s="425"/>
      <c r="HHH748" s="425"/>
      <c r="HHI748" s="425"/>
      <c r="HHJ748" s="425"/>
      <c r="HHK748" s="425"/>
      <c r="HHL748" s="425"/>
      <c r="HHM748" s="425"/>
      <c r="HHN748" s="425"/>
      <c r="HHO748" s="425"/>
      <c r="HHP748" s="425"/>
      <c r="HHQ748" s="425"/>
      <c r="HHR748" s="425"/>
      <c r="HHS748" s="425"/>
      <c r="HHT748" s="425"/>
      <c r="HHU748" s="425"/>
      <c r="HHV748" s="425"/>
      <c r="HHW748" s="425"/>
      <c r="HHX748" s="425"/>
      <c r="HHY748" s="425"/>
      <c r="HHZ748" s="425"/>
      <c r="HIA748" s="425"/>
      <c r="HIB748" s="425"/>
      <c r="HIC748" s="425"/>
      <c r="HID748" s="425"/>
      <c r="HIE748" s="425"/>
      <c r="HIF748" s="425"/>
      <c r="HIG748" s="425"/>
      <c r="HIH748" s="425"/>
      <c r="HII748" s="425"/>
      <c r="HIJ748" s="425"/>
      <c r="HIK748" s="425"/>
      <c r="HIL748" s="425"/>
      <c r="HIM748" s="425"/>
      <c r="HIN748" s="425"/>
      <c r="HIO748" s="425"/>
      <c r="HIP748" s="425"/>
      <c r="HIQ748" s="425"/>
      <c r="HIR748" s="425"/>
      <c r="HIS748" s="425"/>
      <c r="HIT748" s="425"/>
      <c r="HIU748" s="425"/>
      <c r="HIV748" s="425"/>
      <c r="HIW748" s="425"/>
      <c r="HIX748" s="425"/>
      <c r="HIY748" s="425"/>
      <c r="HIZ748" s="425"/>
      <c r="HJA748" s="425"/>
      <c r="HJB748" s="425"/>
      <c r="HJC748" s="425"/>
      <c r="HJD748" s="425"/>
      <c r="HJE748" s="425"/>
      <c r="HJF748" s="425"/>
      <c r="HJG748" s="425"/>
      <c r="HJH748" s="425"/>
      <c r="HJI748" s="425"/>
      <c r="HJJ748" s="425"/>
      <c r="HJK748" s="425"/>
      <c r="HJL748" s="425"/>
      <c r="HJM748" s="425"/>
      <c r="HJN748" s="425"/>
      <c r="HJO748" s="425"/>
      <c r="HJP748" s="425"/>
      <c r="HJQ748" s="425"/>
      <c r="HJR748" s="425"/>
      <c r="HJS748" s="425"/>
      <c r="HJT748" s="425"/>
      <c r="HJU748" s="425"/>
      <c r="HJV748" s="425"/>
      <c r="HJW748" s="425"/>
      <c r="HJX748" s="425"/>
      <c r="HJY748" s="425"/>
      <c r="HJZ748" s="425"/>
      <c r="HKA748" s="425"/>
      <c r="HKB748" s="425"/>
      <c r="HKC748" s="425"/>
      <c r="HKD748" s="425"/>
      <c r="HKE748" s="425"/>
      <c r="HKF748" s="425"/>
      <c r="HKG748" s="425"/>
      <c r="HKH748" s="425"/>
      <c r="HKI748" s="425"/>
      <c r="HKJ748" s="425"/>
      <c r="HKK748" s="425"/>
      <c r="HKL748" s="425"/>
      <c r="HKM748" s="425"/>
      <c r="HKN748" s="425"/>
      <c r="HKO748" s="425"/>
      <c r="HKP748" s="425"/>
      <c r="HKQ748" s="425"/>
      <c r="HKR748" s="425"/>
      <c r="HKS748" s="425"/>
      <c r="HKT748" s="425"/>
      <c r="HKU748" s="425"/>
      <c r="HKV748" s="425"/>
      <c r="HKW748" s="425"/>
      <c r="HKX748" s="425"/>
      <c r="HKY748" s="425"/>
      <c r="HKZ748" s="425"/>
      <c r="HLA748" s="425"/>
      <c r="HLB748" s="425"/>
      <c r="HLC748" s="425"/>
      <c r="HLD748" s="425"/>
      <c r="HLE748" s="425"/>
      <c r="HLF748" s="425"/>
      <c r="HLG748" s="425"/>
      <c r="HLH748" s="425"/>
      <c r="HLI748" s="425"/>
      <c r="HLJ748" s="425"/>
      <c r="HLK748" s="425"/>
      <c r="HLL748" s="425"/>
      <c r="HLM748" s="425"/>
      <c r="HLN748" s="425"/>
      <c r="HLO748" s="425"/>
      <c r="HLP748" s="425"/>
      <c r="HLQ748" s="425"/>
      <c r="HLR748" s="425"/>
      <c r="HLS748" s="425"/>
      <c r="HLT748" s="425"/>
      <c r="HLU748" s="425"/>
      <c r="HLV748" s="425"/>
      <c r="HLW748" s="425"/>
      <c r="HLX748" s="425"/>
      <c r="HLY748" s="425"/>
      <c r="HLZ748" s="425"/>
      <c r="HMA748" s="425"/>
      <c r="HMB748" s="425"/>
      <c r="HMC748" s="425"/>
      <c r="HMD748" s="425"/>
      <c r="HME748" s="425"/>
      <c r="HMF748" s="425"/>
      <c r="HMG748" s="425"/>
      <c r="HMH748" s="425"/>
      <c r="HMI748" s="425"/>
      <c r="HMJ748" s="425"/>
      <c r="HMK748" s="425"/>
      <c r="HML748" s="425"/>
      <c r="HMM748" s="425"/>
      <c r="HMN748" s="425"/>
      <c r="HMO748" s="425"/>
      <c r="HMP748" s="425"/>
      <c r="HMQ748" s="425"/>
      <c r="HMR748" s="425"/>
      <c r="HMS748" s="425"/>
      <c r="HMT748" s="425"/>
      <c r="HMU748" s="425"/>
      <c r="HMV748" s="425"/>
      <c r="HMW748" s="425"/>
      <c r="HMX748" s="425"/>
      <c r="HMY748" s="425"/>
      <c r="HMZ748" s="425"/>
      <c r="HNA748" s="425"/>
      <c r="HNB748" s="425"/>
      <c r="HNC748" s="425"/>
      <c r="HND748" s="425"/>
      <c r="HNE748" s="425"/>
      <c r="HNF748" s="425"/>
      <c r="HNG748" s="425"/>
      <c r="HNH748" s="425"/>
      <c r="HNI748" s="425"/>
      <c r="HNJ748" s="425"/>
      <c r="HNK748" s="425"/>
      <c r="HNL748" s="425"/>
      <c r="HNM748" s="425"/>
      <c r="HNN748" s="425"/>
      <c r="HNO748" s="425"/>
      <c r="HNP748" s="425"/>
      <c r="HNQ748" s="425"/>
      <c r="HNR748" s="425"/>
      <c r="HNS748" s="425"/>
      <c r="HNT748" s="425"/>
      <c r="HNU748" s="425"/>
      <c r="HNV748" s="425"/>
      <c r="HNW748" s="425"/>
      <c r="HNX748" s="425"/>
      <c r="HNY748" s="425"/>
      <c r="HNZ748" s="425"/>
      <c r="HOA748" s="425"/>
      <c r="HOB748" s="425"/>
      <c r="HOC748" s="425"/>
      <c r="HOD748" s="425"/>
      <c r="HOE748" s="425"/>
      <c r="HOF748" s="425"/>
      <c r="HOG748" s="425"/>
      <c r="HOH748" s="425"/>
      <c r="HOI748" s="425"/>
      <c r="HOJ748" s="425"/>
      <c r="HOK748" s="425"/>
      <c r="HOL748" s="425"/>
      <c r="HOM748" s="425"/>
      <c r="HON748" s="425"/>
      <c r="HOO748" s="425"/>
      <c r="HOP748" s="425"/>
      <c r="HOQ748" s="425"/>
      <c r="HOR748" s="425"/>
      <c r="HOS748" s="425"/>
      <c r="HOT748" s="425"/>
      <c r="HOU748" s="425"/>
      <c r="HOV748" s="425"/>
      <c r="HOW748" s="425"/>
      <c r="HOX748" s="425"/>
      <c r="HOY748" s="425"/>
      <c r="HOZ748" s="425"/>
      <c r="HPA748" s="425"/>
      <c r="HPB748" s="425"/>
      <c r="HPC748" s="425"/>
      <c r="HPD748" s="425"/>
      <c r="HPE748" s="425"/>
      <c r="HPF748" s="425"/>
      <c r="HPG748" s="425"/>
      <c r="HPH748" s="425"/>
      <c r="HPI748" s="425"/>
      <c r="HPJ748" s="425"/>
      <c r="HPK748" s="425"/>
      <c r="HPL748" s="425"/>
      <c r="HPM748" s="425"/>
      <c r="HPN748" s="425"/>
      <c r="HPO748" s="425"/>
      <c r="HPP748" s="425"/>
      <c r="HPQ748" s="425"/>
      <c r="HPR748" s="425"/>
      <c r="HPS748" s="425"/>
      <c r="HPT748" s="425"/>
      <c r="HPU748" s="425"/>
      <c r="HPV748" s="425"/>
      <c r="HPW748" s="425"/>
      <c r="HPX748" s="425"/>
      <c r="HPY748" s="425"/>
      <c r="HPZ748" s="425"/>
      <c r="HQA748" s="425"/>
      <c r="HQB748" s="425"/>
      <c r="HQC748" s="425"/>
      <c r="HQD748" s="425"/>
      <c r="HQE748" s="425"/>
      <c r="HQF748" s="425"/>
      <c r="HQG748" s="425"/>
      <c r="HQH748" s="425"/>
      <c r="HQI748" s="425"/>
      <c r="HQJ748" s="425"/>
      <c r="HQK748" s="425"/>
      <c r="HQL748" s="425"/>
      <c r="HQM748" s="425"/>
      <c r="HQN748" s="425"/>
      <c r="HQO748" s="425"/>
      <c r="HQP748" s="425"/>
      <c r="HQQ748" s="425"/>
      <c r="HQR748" s="425"/>
      <c r="HQS748" s="425"/>
      <c r="HQT748" s="425"/>
      <c r="HQU748" s="425"/>
      <c r="HQV748" s="425"/>
      <c r="HQW748" s="425"/>
      <c r="HQX748" s="425"/>
      <c r="HQY748" s="425"/>
      <c r="HQZ748" s="425"/>
      <c r="HRA748" s="425"/>
      <c r="HRB748" s="425"/>
      <c r="HRC748" s="425"/>
      <c r="HRD748" s="425"/>
      <c r="HRE748" s="425"/>
      <c r="HRF748" s="425"/>
      <c r="HRG748" s="425"/>
      <c r="HRH748" s="425"/>
      <c r="HRI748" s="425"/>
      <c r="HRJ748" s="425"/>
      <c r="HRK748" s="425"/>
      <c r="HRL748" s="425"/>
      <c r="HRM748" s="425"/>
      <c r="HRN748" s="425"/>
      <c r="HRO748" s="425"/>
      <c r="HRP748" s="425"/>
      <c r="HRQ748" s="425"/>
      <c r="HRR748" s="425"/>
      <c r="HRS748" s="425"/>
      <c r="HRT748" s="425"/>
      <c r="HRU748" s="425"/>
      <c r="HRV748" s="425"/>
      <c r="HRW748" s="425"/>
      <c r="HRX748" s="425"/>
      <c r="HRY748" s="425"/>
      <c r="HRZ748" s="425"/>
      <c r="HSA748" s="425"/>
      <c r="HSB748" s="425"/>
      <c r="HSC748" s="425"/>
      <c r="HSD748" s="425"/>
      <c r="HSE748" s="425"/>
      <c r="HSF748" s="425"/>
      <c r="HSG748" s="425"/>
      <c r="HSH748" s="425"/>
      <c r="HSI748" s="425"/>
      <c r="HSJ748" s="425"/>
      <c r="HSK748" s="425"/>
      <c r="HSL748" s="425"/>
      <c r="HSM748" s="425"/>
      <c r="HSN748" s="425"/>
      <c r="HSO748" s="425"/>
      <c r="HSP748" s="425"/>
      <c r="HSQ748" s="425"/>
      <c r="HSR748" s="425"/>
      <c r="HSS748" s="425"/>
      <c r="HST748" s="425"/>
      <c r="HSU748" s="425"/>
      <c r="HSV748" s="425"/>
      <c r="HSW748" s="425"/>
      <c r="HSX748" s="425"/>
      <c r="HSY748" s="425"/>
      <c r="HSZ748" s="425"/>
      <c r="HTA748" s="425"/>
      <c r="HTB748" s="425"/>
      <c r="HTC748" s="425"/>
      <c r="HTD748" s="425"/>
      <c r="HTE748" s="425"/>
      <c r="HTF748" s="425"/>
      <c r="HTG748" s="425"/>
      <c r="HTH748" s="425"/>
      <c r="HTI748" s="425"/>
      <c r="HTJ748" s="425"/>
      <c r="HTK748" s="425"/>
      <c r="HTL748" s="425"/>
      <c r="HTM748" s="425"/>
      <c r="HTN748" s="425"/>
      <c r="HTO748" s="425"/>
      <c r="HTP748" s="425"/>
      <c r="HTQ748" s="425"/>
      <c r="HTR748" s="425"/>
      <c r="HTS748" s="425"/>
      <c r="HTT748" s="425"/>
      <c r="HTU748" s="425"/>
      <c r="HTV748" s="425"/>
      <c r="HTW748" s="425"/>
      <c r="HTX748" s="425"/>
      <c r="HTY748" s="425"/>
      <c r="HTZ748" s="425"/>
      <c r="HUA748" s="425"/>
      <c r="HUB748" s="425"/>
      <c r="HUC748" s="425"/>
      <c r="HUD748" s="425"/>
      <c r="HUE748" s="425"/>
      <c r="HUF748" s="425"/>
      <c r="HUG748" s="425"/>
      <c r="HUH748" s="425"/>
      <c r="HUI748" s="425"/>
      <c r="HUJ748" s="425"/>
      <c r="HUK748" s="425"/>
      <c r="HUL748" s="425"/>
      <c r="HUM748" s="425"/>
      <c r="HUN748" s="425"/>
      <c r="HUO748" s="425"/>
      <c r="HUP748" s="425"/>
      <c r="HUQ748" s="425"/>
      <c r="HUR748" s="425"/>
      <c r="HUS748" s="425"/>
      <c r="HUT748" s="425"/>
      <c r="HUU748" s="425"/>
      <c r="HUV748" s="425"/>
      <c r="HUW748" s="425"/>
      <c r="HUX748" s="425"/>
      <c r="HUY748" s="425"/>
      <c r="HUZ748" s="425"/>
      <c r="HVA748" s="425"/>
      <c r="HVB748" s="425"/>
      <c r="HVC748" s="425"/>
      <c r="HVD748" s="425"/>
      <c r="HVE748" s="425"/>
      <c r="HVF748" s="425"/>
      <c r="HVG748" s="425"/>
      <c r="HVH748" s="425"/>
      <c r="HVI748" s="425"/>
      <c r="HVJ748" s="425"/>
      <c r="HVK748" s="425"/>
      <c r="HVL748" s="425"/>
      <c r="HVM748" s="425"/>
      <c r="HVN748" s="425"/>
      <c r="HVO748" s="425"/>
      <c r="HVP748" s="425"/>
      <c r="HVQ748" s="425"/>
      <c r="HVR748" s="425"/>
      <c r="HVS748" s="425"/>
      <c r="HVT748" s="425"/>
      <c r="HVU748" s="425"/>
      <c r="HVV748" s="425"/>
      <c r="HVW748" s="425"/>
      <c r="HVX748" s="425"/>
      <c r="HVY748" s="425"/>
      <c r="HVZ748" s="425"/>
      <c r="HWA748" s="425"/>
      <c r="HWB748" s="425"/>
      <c r="HWC748" s="425"/>
      <c r="HWD748" s="425"/>
      <c r="HWE748" s="425"/>
      <c r="HWF748" s="425"/>
      <c r="HWG748" s="425"/>
      <c r="HWH748" s="425"/>
      <c r="HWI748" s="425"/>
      <c r="HWJ748" s="425"/>
      <c r="HWK748" s="425"/>
      <c r="HWL748" s="425"/>
      <c r="HWM748" s="425"/>
      <c r="HWN748" s="425"/>
      <c r="HWO748" s="425"/>
      <c r="HWP748" s="425"/>
      <c r="HWQ748" s="425"/>
      <c r="HWR748" s="425"/>
      <c r="HWS748" s="425"/>
      <c r="HWT748" s="425"/>
      <c r="HWU748" s="425"/>
      <c r="HWV748" s="425"/>
      <c r="HWW748" s="425"/>
      <c r="HWX748" s="425"/>
      <c r="HWY748" s="425"/>
      <c r="HWZ748" s="425"/>
      <c r="HXA748" s="425"/>
      <c r="HXB748" s="425"/>
      <c r="HXC748" s="425"/>
      <c r="HXD748" s="425"/>
      <c r="HXE748" s="425"/>
      <c r="HXF748" s="425"/>
      <c r="HXG748" s="425"/>
      <c r="HXH748" s="425"/>
      <c r="HXI748" s="425"/>
      <c r="HXJ748" s="425"/>
      <c r="HXK748" s="425"/>
      <c r="HXL748" s="425"/>
      <c r="HXM748" s="425"/>
      <c r="HXN748" s="425"/>
      <c r="HXO748" s="425"/>
      <c r="HXP748" s="425"/>
      <c r="HXQ748" s="425"/>
      <c r="HXR748" s="425"/>
      <c r="HXS748" s="425"/>
      <c r="HXT748" s="425"/>
      <c r="HXU748" s="425"/>
      <c r="HXV748" s="425"/>
      <c r="HXW748" s="425"/>
      <c r="HXX748" s="425"/>
      <c r="HXY748" s="425"/>
      <c r="HXZ748" s="425"/>
      <c r="HYA748" s="425"/>
      <c r="HYB748" s="425"/>
      <c r="HYC748" s="425"/>
      <c r="HYD748" s="425"/>
      <c r="HYE748" s="425"/>
      <c r="HYF748" s="425"/>
      <c r="HYG748" s="425"/>
      <c r="HYH748" s="425"/>
      <c r="HYI748" s="425"/>
      <c r="HYJ748" s="425"/>
      <c r="HYK748" s="425"/>
      <c r="HYL748" s="425"/>
      <c r="HYM748" s="425"/>
      <c r="HYN748" s="425"/>
      <c r="HYO748" s="425"/>
      <c r="HYP748" s="425"/>
      <c r="HYQ748" s="425"/>
      <c r="HYR748" s="425"/>
      <c r="HYS748" s="425"/>
      <c r="HYT748" s="425"/>
      <c r="HYU748" s="425"/>
      <c r="HYV748" s="425"/>
      <c r="HYW748" s="425"/>
      <c r="HYX748" s="425"/>
      <c r="HYY748" s="425"/>
      <c r="HYZ748" s="425"/>
      <c r="HZA748" s="425"/>
      <c r="HZB748" s="425"/>
      <c r="HZC748" s="425"/>
      <c r="HZD748" s="425"/>
      <c r="HZE748" s="425"/>
      <c r="HZF748" s="425"/>
      <c r="HZG748" s="425"/>
      <c r="HZH748" s="425"/>
      <c r="HZI748" s="425"/>
      <c r="HZJ748" s="425"/>
      <c r="HZK748" s="425"/>
      <c r="HZL748" s="425"/>
      <c r="HZM748" s="425"/>
      <c r="HZN748" s="425"/>
      <c r="HZO748" s="425"/>
      <c r="HZP748" s="425"/>
      <c r="HZQ748" s="425"/>
      <c r="HZR748" s="425"/>
      <c r="HZS748" s="425"/>
      <c r="HZT748" s="425"/>
      <c r="HZU748" s="425"/>
      <c r="HZV748" s="425"/>
      <c r="HZW748" s="425"/>
      <c r="HZX748" s="425"/>
      <c r="HZY748" s="425"/>
      <c r="HZZ748" s="425"/>
      <c r="IAA748" s="425"/>
      <c r="IAB748" s="425"/>
      <c r="IAC748" s="425"/>
      <c r="IAD748" s="425"/>
      <c r="IAE748" s="425"/>
      <c r="IAF748" s="425"/>
      <c r="IAG748" s="425"/>
      <c r="IAH748" s="425"/>
      <c r="IAI748" s="425"/>
      <c r="IAJ748" s="425"/>
      <c r="IAK748" s="425"/>
      <c r="IAL748" s="425"/>
      <c r="IAM748" s="425"/>
      <c r="IAN748" s="425"/>
      <c r="IAO748" s="425"/>
      <c r="IAP748" s="425"/>
      <c r="IAQ748" s="425"/>
      <c r="IAR748" s="425"/>
      <c r="IAS748" s="425"/>
      <c r="IAT748" s="425"/>
      <c r="IAU748" s="425"/>
      <c r="IAV748" s="425"/>
      <c r="IAW748" s="425"/>
      <c r="IAX748" s="425"/>
      <c r="IAY748" s="425"/>
      <c r="IAZ748" s="425"/>
      <c r="IBA748" s="425"/>
      <c r="IBB748" s="425"/>
      <c r="IBC748" s="425"/>
      <c r="IBD748" s="425"/>
      <c r="IBE748" s="425"/>
      <c r="IBF748" s="425"/>
      <c r="IBG748" s="425"/>
      <c r="IBH748" s="425"/>
      <c r="IBI748" s="425"/>
      <c r="IBJ748" s="425"/>
      <c r="IBK748" s="425"/>
      <c r="IBL748" s="425"/>
      <c r="IBM748" s="425"/>
      <c r="IBN748" s="425"/>
      <c r="IBO748" s="425"/>
      <c r="IBP748" s="425"/>
      <c r="IBQ748" s="425"/>
      <c r="IBR748" s="425"/>
      <c r="IBS748" s="425"/>
      <c r="IBT748" s="425"/>
      <c r="IBU748" s="425"/>
      <c r="IBV748" s="425"/>
      <c r="IBW748" s="425"/>
      <c r="IBX748" s="425"/>
      <c r="IBY748" s="425"/>
      <c r="IBZ748" s="425"/>
      <c r="ICA748" s="425"/>
      <c r="ICB748" s="425"/>
      <c r="ICC748" s="425"/>
      <c r="ICD748" s="425"/>
      <c r="ICE748" s="425"/>
      <c r="ICF748" s="425"/>
      <c r="ICG748" s="425"/>
      <c r="ICH748" s="425"/>
      <c r="ICI748" s="425"/>
      <c r="ICJ748" s="425"/>
      <c r="ICK748" s="425"/>
      <c r="ICL748" s="425"/>
      <c r="ICM748" s="425"/>
      <c r="ICN748" s="425"/>
      <c r="ICO748" s="425"/>
      <c r="ICP748" s="425"/>
      <c r="ICQ748" s="425"/>
      <c r="ICR748" s="425"/>
      <c r="ICS748" s="425"/>
      <c r="ICT748" s="425"/>
      <c r="ICU748" s="425"/>
      <c r="ICV748" s="425"/>
      <c r="ICW748" s="425"/>
      <c r="ICX748" s="425"/>
      <c r="ICY748" s="425"/>
      <c r="ICZ748" s="425"/>
      <c r="IDA748" s="425"/>
      <c r="IDB748" s="425"/>
      <c r="IDC748" s="425"/>
      <c r="IDD748" s="425"/>
      <c r="IDE748" s="425"/>
      <c r="IDF748" s="425"/>
      <c r="IDG748" s="425"/>
      <c r="IDH748" s="425"/>
      <c r="IDI748" s="425"/>
      <c r="IDJ748" s="425"/>
      <c r="IDK748" s="425"/>
      <c r="IDL748" s="425"/>
      <c r="IDM748" s="425"/>
      <c r="IDN748" s="425"/>
      <c r="IDO748" s="425"/>
      <c r="IDP748" s="425"/>
      <c r="IDQ748" s="425"/>
      <c r="IDR748" s="425"/>
      <c r="IDS748" s="425"/>
      <c r="IDT748" s="425"/>
      <c r="IDU748" s="425"/>
      <c r="IDV748" s="425"/>
      <c r="IDW748" s="425"/>
      <c r="IDX748" s="425"/>
      <c r="IDY748" s="425"/>
      <c r="IDZ748" s="425"/>
      <c r="IEA748" s="425"/>
      <c r="IEB748" s="425"/>
      <c r="IEC748" s="425"/>
      <c r="IED748" s="425"/>
      <c r="IEE748" s="425"/>
      <c r="IEF748" s="425"/>
      <c r="IEG748" s="425"/>
      <c r="IEH748" s="425"/>
      <c r="IEI748" s="425"/>
      <c r="IEJ748" s="425"/>
      <c r="IEK748" s="425"/>
      <c r="IEL748" s="425"/>
      <c r="IEM748" s="425"/>
      <c r="IEN748" s="425"/>
      <c r="IEO748" s="425"/>
      <c r="IEP748" s="425"/>
      <c r="IEQ748" s="425"/>
      <c r="IER748" s="425"/>
      <c r="IES748" s="425"/>
      <c r="IET748" s="425"/>
      <c r="IEU748" s="425"/>
      <c r="IEV748" s="425"/>
      <c r="IEW748" s="425"/>
      <c r="IEX748" s="425"/>
      <c r="IEY748" s="425"/>
      <c r="IEZ748" s="425"/>
      <c r="IFA748" s="425"/>
      <c r="IFB748" s="425"/>
      <c r="IFC748" s="425"/>
      <c r="IFD748" s="425"/>
      <c r="IFE748" s="425"/>
      <c r="IFF748" s="425"/>
      <c r="IFG748" s="425"/>
      <c r="IFH748" s="425"/>
      <c r="IFI748" s="425"/>
      <c r="IFJ748" s="425"/>
      <c r="IFK748" s="425"/>
      <c r="IFL748" s="425"/>
      <c r="IFM748" s="425"/>
      <c r="IFN748" s="425"/>
      <c r="IFO748" s="425"/>
      <c r="IFP748" s="425"/>
      <c r="IFQ748" s="425"/>
      <c r="IFR748" s="425"/>
      <c r="IFS748" s="425"/>
      <c r="IFT748" s="425"/>
      <c r="IFU748" s="425"/>
      <c r="IFV748" s="425"/>
      <c r="IFW748" s="425"/>
      <c r="IFX748" s="425"/>
      <c r="IFY748" s="425"/>
      <c r="IFZ748" s="425"/>
      <c r="IGA748" s="425"/>
      <c r="IGB748" s="425"/>
      <c r="IGC748" s="425"/>
      <c r="IGD748" s="425"/>
      <c r="IGE748" s="425"/>
      <c r="IGF748" s="425"/>
      <c r="IGG748" s="425"/>
      <c r="IGH748" s="425"/>
      <c r="IGI748" s="425"/>
      <c r="IGJ748" s="425"/>
      <c r="IGK748" s="425"/>
      <c r="IGL748" s="425"/>
      <c r="IGM748" s="425"/>
      <c r="IGN748" s="425"/>
      <c r="IGO748" s="425"/>
      <c r="IGP748" s="425"/>
      <c r="IGQ748" s="425"/>
      <c r="IGR748" s="425"/>
      <c r="IGS748" s="425"/>
      <c r="IGT748" s="425"/>
      <c r="IGU748" s="425"/>
      <c r="IGV748" s="425"/>
      <c r="IGW748" s="425"/>
      <c r="IGX748" s="425"/>
      <c r="IGY748" s="425"/>
      <c r="IGZ748" s="425"/>
      <c r="IHA748" s="425"/>
      <c r="IHB748" s="425"/>
      <c r="IHC748" s="425"/>
      <c r="IHD748" s="425"/>
      <c r="IHE748" s="425"/>
      <c r="IHF748" s="425"/>
      <c r="IHG748" s="425"/>
      <c r="IHH748" s="425"/>
      <c r="IHI748" s="425"/>
      <c r="IHJ748" s="425"/>
      <c r="IHK748" s="425"/>
      <c r="IHL748" s="425"/>
      <c r="IHM748" s="425"/>
      <c r="IHN748" s="425"/>
      <c r="IHO748" s="425"/>
      <c r="IHP748" s="425"/>
      <c r="IHQ748" s="425"/>
      <c r="IHR748" s="425"/>
      <c r="IHS748" s="425"/>
      <c r="IHT748" s="425"/>
      <c r="IHU748" s="425"/>
      <c r="IHV748" s="425"/>
      <c r="IHW748" s="425"/>
      <c r="IHX748" s="425"/>
      <c r="IHY748" s="425"/>
      <c r="IHZ748" s="425"/>
      <c r="IIA748" s="425"/>
      <c r="IIB748" s="425"/>
      <c r="IIC748" s="425"/>
      <c r="IID748" s="425"/>
      <c r="IIE748" s="425"/>
      <c r="IIF748" s="425"/>
      <c r="IIG748" s="425"/>
      <c r="IIH748" s="425"/>
      <c r="III748" s="425"/>
      <c r="IIJ748" s="425"/>
      <c r="IIK748" s="425"/>
      <c r="IIL748" s="425"/>
      <c r="IIM748" s="425"/>
      <c r="IIN748" s="425"/>
      <c r="IIO748" s="425"/>
      <c r="IIP748" s="425"/>
      <c r="IIQ748" s="425"/>
      <c r="IIR748" s="425"/>
      <c r="IIS748" s="425"/>
      <c r="IIT748" s="425"/>
      <c r="IIU748" s="425"/>
      <c r="IIV748" s="425"/>
      <c r="IIW748" s="425"/>
      <c r="IIX748" s="425"/>
      <c r="IIY748" s="425"/>
      <c r="IIZ748" s="425"/>
      <c r="IJA748" s="425"/>
      <c r="IJB748" s="425"/>
      <c r="IJC748" s="425"/>
      <c r="IJD748" s="425"/>
      <c r="IJE748" s="425"/>
      <c r="IJF748" s="425"/>
      <c r="IJG748" s="425"/>
      <c r="IJH748" s="425"/>
      <c r="IJI748" s="425"/>
      <c r="IJJ748" s="425"/>
      <c r="IJK748" s="425"/>
      <c r="IJL748" s="425"/>
      <c r="IJM748" s="425"/>
      <c r="IJN748" s="425"/>
      <c r="IJO748" s="425"/>
      <c r="IJP748" s="425"/>
      <c r="IJQ748" s="425"/>
      <c r="IJR748" s="425"/>
      <c r="IJS748" s="425"/>
      <c r="IJT748" s="425"/>
      <c r="IJU748" s="425"/>
      <c r="IJV748" s="425"/>
      <c r="IJW748" s="425"/>
      <c r="IJX748" s="425"/>
      <c r="IJY748" s="425"/>
      <c r="IJZ748" s="425"/>
      <c r="IKA748" s="425"/>
      <c r="IKB748" s="425"/>
      <c r="IKC748" s="425"/>
      <c r="IKD748" s="425"/>
      <c r="IKE748" s="425"/>
      <c r="IKF748" s="425"/>
      <c r="IKG748" s="425"/>
      <c r="IKH748" s="425"/>
      <c r="IKI748" s="425"/>
      <c r="IKJ748" s="425"/>
      <c r="IKK748" s="425"/>
      <c r="IKL748" s="425"/>
      <c r="IKM748" s="425"/>
      <c r="IKN748" s="425"/>
      <c r="IKO748" s="425"/>
      <c r="IKP748" s="425"/>
      <c r="IKQ748" s="425"/>
      <c r="IKR748" s="425"/>
      <c r="IKS748" s="425"/>
      <c r="IKT748" s="425"/>
      <c r="IKU748" s="425"/>
      <c r="IKV748" s="425"/>
      <c r="IKW748" s="425"/>
      <c r="IKX748" s="425"/>
      <c r="IKY748" s="425"/>
      <c r="IKZ748" s="425"/>
      <c r="ILA748" s="425"/>
      <c r="ILB748" s="425"/>
      <c r="ILC748" s="425"/>
      <c r="ILD748" s="425"/>
      <c r="ILE748" s="425"/>
      <c r="ILF748" s="425"/>
      <c r="ILG748" s="425"/>
      <c r="ILH748" s="425"/>
      <c r="ILI748" s="425"/>
      <c r="ILJ748" s="425"/>
      <c r="ILK748" s="425"/>
      <c r="ILL748" s="425"/>
      <c r="ILM748" s="425"/>
      <c r="ILN748" s="425"/>
      <c r="ILO748" s="425"/>
      <c r="ILP748" s="425"/>
      <c r="ILQ748" s="425"/>
      <c r="ILR748" s="425"/>
      <c r="ILS748" s="425"/>
      <c r="ILT748" s="425"/>
      <c r="ILU748" s="425"/>
      <c r="ILV748" s="425"/>
      <c r="ILW748" s="425"/>
      <c r="ILX748" s="425"/>
      <c r="ILY748" s="425"/>
      <c r="ILZ748" s="425"/>
      <c r="IMA748" s="425"/>
      <c r="IMB748" s="425"/>
      <c r="IMC748" s="425"/>
      <c r="IMD748" s="425"/>
      <c r="IME748" s="425"/>
      <c r="IMF748" s="425"/>
      <c r="IMG748" s="425"/>
      <c r="IMH748" s="425"/>
      <c r="IMI748" s="425"/>
      <c r="IMJ748" s="425"/>
      <c r="IMK748" s="425"/>
      <c r="IML748" s="425"/>
      <c r="IMM748" s="425"/>
      <c r="IMN748" s="425"/>
      <c r="IMO748" s="425"/>
      <c r="IMP748" s="425"/>
      <c r="IMQ748" s="425"/>
      <c r="IMR748" s="425"/>
      <c r="IMS748" s="425"/>
      <c r="IMT748" s="425"/>
      <c r="IMU748" s="425"/>
      <c r="IMV748" s="425"/>
      <c r="IMW748" s="425"/>
      <c r="IMX748" s="425"/>
      <c r="IMY748" s="425"/>
      <c r="IMZ748" s="425"/>
      <c r="INA748" s="425"/>
      <c r="INB748" s="425"/>
      <c r="INC748" s="425"/>
      <c r="IND748" s="425"/>
      <c r="INE748" s="425"/>
      <c r="INF748" s="425"/>
      <c r="ING748" s="425"/>
      <c r="INH748" s="425"/>
      <c r="INI748" s="425"/>
      <c r="INJ748" s="425"/>
      <c r="INK748" s="425"/>
      <c r="INL748" s="425"/>
      <c r="INM748" s="425"/>
      <c r="INN748" s="425"/>
      <c r="INO748" s="425"/>
      <c r="INP748" s="425"/>
      <c r="INQ748" s="425"/>
      <c r="INR748" s="425"/>
      <c r="INS748" s="425"/>
      <c r="INT748" s="425"/>
      <c r="INU748" s="425"/>
      <c r="INV748" s="425"/>
      <c r="INW748" s="425"/>
      <c r="INX748" s="425"/>
      <c r="INY748" s="425"/>
      <c r="INZ748" s="425"/>
      <c r="IOA748" s="425"/>
      <c r="IOB748" s="425"/>
      <c r="IOC748" s="425"/>
      <c r="IOD748" s="425"/>
      <c r="IOE748" s="425"/>
      <c r="IOF748" s="425"/>
      <c r="IOG748" s="425"/>
      <c r="IOH748" s="425"/>
      <c r="IOI748" s="425"/>
      <c r="IOJ748" s="425"/>
      <c r="IOK748" s="425"/>
      <c r="IOL748" s="425"/>
      <c r="IOM748" s="425"/>
      <c r="ION748" s="425"/>
      <c r="IOO748" s="425"/>
      <c r="IOP748" s="425"/>
      <c r="IOQ748" s="425"/>
      <c r="IOR748" s="425"/>
      <c r="IOS748" s="425"/>
      <c r="IOT748" s="425"/>
      <c r="IOU748" s="425"/>
      <c r="IOV748" s="425"/>
      <c r="IOW748" s="425"/>
      <c r="IOX748" s="425"/>
      <c r="IOY748" s="425"/>
      <c r="IOZ748" s="425"/>
      <c r="IPA748" s="425"/>
      <c r="IPB748" s="425"/>
      <c r="IPC748" s="425"/>
      <c r="IPD748" s="425"/>
      <c r="IPE748" s="425"/>
      <c r="IPF748" s="425"/>
      <c r="IPG748" s="425"/>
      <c r="IPH748" s="425"/>
      <c r="IPI748" s="425"/>
      <c r="IPJ748" s="425"/>
      <c r="IPK748" s="425"/>
      <c r="IPL748" s="425"/>
      <c r="IPM748" s="425"/>
      <c r="IPN748" s="425"/>
      <c r="IPO748" s="425"/>
      <c r="IPP748" s="425"/>
      <c r="IPQ748" s="425"/>
      <c r="IPR748" s="425"/>
      <c r="IPS748" s="425"/>
      <c r="IPT748" s="425"/>
      <c r="IPU748" s="425"/>
      <c r="IPV748" s="425"/>
      <c r="IPW748" s="425"/>
      <c r="IPX748" s="425"/>
      <c r="IPY748" s="425"/>
      <c r="IPZ748" s="425"/>
      <c r="IQA748" s="425"/>
      <c r="IQB748" s="425"/>
      <c r="IQC748" s="425"/>
      <c r="IQD748" s="425"/>
      <c r="IQE748" s="425"/>
      <c r="IQF748" s="425"/>
      <c r="IQG748" s="425"/>
      <c r="IQH748" s="425"/>
      <c r="IQI748" s="425"/>
      <c r="IQJ748" s="425"/>
      <c r="IQK748" s="425"/>
      <c r="IQL748" s="425"/>
      <c r="IQM748" s="425"/>
      <c r="IQN748" s="425"/>
      <c r="IQO748" s="425"/>
      <c r="IQP748" s="425"/>
      <c r="IQQ748" s="425"/>
      <c r="IQR748" s="425"/>
      <c r="IQS748" s="425"/>
      <c r="IQT748" s="425"/>
      <c r="IQU748" s="425"/>
      <c r="IQV748" s="425"/>
      <c r="IQW748" s="425"/>
      <c r="IQX748" s="425"/>
      <c r="IQY748" s="425"/>
      <c r="IQZ748" s="425"/>
      <c r="IRA748" s="425"/>
      <c r="IRB748" s="425"/>
      <c r="IRC748" s="425"/>
      <c r="IRD748" s="425"/>
      <c r="IRE748" s="425"/>
      <c r="IRF748" s="425"/>
      <c r="IRG748" s="425"/>
      <c r="IRH748" s="425"/>
      <c r="IRI748" s="425"/>
      <c r="IRJ748" s="425"/>
      <c r="IRK748" s="425"/>
      <c r="IRL748" s="425"/>
      <c r="IRM748" s="425"/>
      <c r="IRN748" s="425"/>
      <c r="IRO748" s="425"/>
      <c r="IRP748" s="425"/>
      <c r="IRQ748" s="425"/>
      <c r="IRR748" s="425"/>
      <c r="IRS748" s="425"/>
      <c r="IRT748" s="425"/>
      <c r="IRU748" s="425"/>
      <c r="IRV748" s="425"/>
      <c r="IRW748" s="425"/>
      <c r="IRX748" s="425"/>
      <c r="IRY748" s="425"/>
      <c r="IRZ748" s="425"/>
      <c r="ISA748" s="425"/>
      <c r="ISB748" s="425"/>
      <c r="ISC748" s="425"/>
      <c r="ISD748" s="425"/>
      <c r="ISE748" s="425"/>
      <c r="ISF748" s="425"/>
      <c r="ISG748" s="425"/>
      <c r="ISH748" s="425"/>
      <c r="ISI748" s="425"/>
      <c r="ISJ748" s="425"/>
      <c r="ISK748" s="425"/>
      <c r="ISL748" s="425"/>
      <c r="ISM748" s="425"/>
      <c r="ISN748" s="425"/>
      <c r="ISO748" s="425"/>
      <c r="ISP748" s="425"/>
      <c r="ISQ748" s="425"/>
      <c r="ISR748" s="425"/>
      <c r="ISS748" s="425"/>
      <c r="IST748" s="425"/>
      <c r="ISU748" s="425"/>
      <c r="ISV748" s="425"/>
      <c r="ISW748" s="425"/>
      <c r="ISX748" s="425"/>
      <c r="ISY748" s="425"/>
      <c r="ISZ748" s="425"/>
      <c r="ITA748" s="425"/>
      <c r="ITB748" s="425"/>
      <c r="ITC748" s="425"/>
      <c r="ITD748" s="425"/>
      <c r="ITE748" s="425"/>
      <c r="ITF748" s="425"/>
      <c r="ITG748" s="425"/>
      <c r="ITH748" s="425"/>
      <c r="ITI748" s="425"/>
      <c r="ITJ748" s="425"/>
      <c r="ITK748" s="425"/>
      <c r="ITL748" s="425"/>
      <c r="ITM748" s="425"/>
      <c r="ITN748" s="425"/>
      <c r="ITO748" s="425"/>
      <c r="ITP748" s="425"/>
      <c r="ITQ748" s="425"/>
      <c r="ITR748" s="425"/>
      <c r="ITS748" s="425"/>
      <c r="ITT748" s="425"/>
      <c r="ITU748" s="425"/>
      <c r="ITV748" s="425"/>
      <c r="ITW748" s="425"/>
      <c r="ITX748" s="425"/>
      <c r="ITY748" s="425"/>
      <c r="ITZ748" s="425"/>
      <c r="IUA748" s="425"/>
      <c r="IUB748" s="425"/>
      <c r="IUC748" s="425"/>
      <c r="IUD748" s="425"/>
      <c r="IUE748" s="425"/>
      <c r="IUF748" s="425"/>
      <c r="IUG748" s="425"/>
      <c r="IUH748" s="425"/>
      <c r="IUI748" s="425"/>
      <c r="IUJ748" s="425"/>
      <c r="IUK748" s="425"/>
      <c r="IUL748" s="425"/>
      <c r="IUM748" s="425"/>
      <c r="IUN748" s="425"/>
      <c r="IUO748" s="425"/>
      <c r="IUP748" s="425"/>
      <c r="IUQ748" s="425"/>
      <c r="IUR748" s="425"/>
      <c r="IUS748" s="425"/>
      <c r="IUT748" s="425"/>
      <c r="IUU748" s="425"/>
      <c r="IUV748" s="425"/>
      <c r="IUW748" s="425"/>
      <c r="IUX748" s="425"/>
      <c r="IUY748" s="425"/>
      <c r="IUZ748" s="425"/>
      <c r="IVA748" s="425"/>
      <c r="IVB748" s="425"/>
      <c r="IVC748" s="425"/>
      <c r="IVD748" s="425"/>
      <c r="IVE748" s="425"/>
      <c r="IVF748" s="425"/>
      <c r="IVG748" s="425"/>
      <c r="IVH748" s="425"/>
      <c r="IVI748" s="425"/>
      <c r="IVJ748" s="425"/>
      <c r="IVK748" s="425"/>
      <c r="IVL748" s="425"/>
      <c r="IVM748" s="425"/>
      <c r="IVN748" s="425"/>
      <c r="IVO748" s="425"/>
      <c r="IVP748" s="425"/>
      <c r="IVQ748" s="425"/>
      <c r="IVR748" s="425"/>
      <c r="IVS748" s="425"/>
      <c r="IVT748" s="425"/>
      <c r="IVU748" s="425"/>
      <c r="IVV748" s="425"/>
      <c r="IVW748" s="425"/>
      <c r="IVX748" s="425"/>
      <c r="IVY748" s="425"/>
      <c r="IVZ748" s="425"/>
      <c r="IWA748" s="425"/>
      <c r="IWB748" s="425"/>
      <c r="IWC748" s="425"/>
      <c r="IWD748" s="425"/>
      <c r="IWE748" s="425"/>
      <c r="IWF748" s="425"/>
      <c r="IWG748" s="425"/>
      <c r="IWH748" s="425"/>
      <c r="IWI748" s="425"/>
      <c r="IWJ748" s="425"/>
      <c r="IWK748" s="425"/>
      <c r="IWL748" s="425"/>
      <c r="IWM748" s="425"/>
      <c r="IWN748" s="425"/>
      <c r="IWO748" s="425"/>
      <c r="IWP748" s="425"/>
      <c r="IWQ748" s="425"/>
      <c r="IWR748" s="425"/>
      <c r="IWS748" s="425"/>
      <c r="IWT748" s="425"/>
      <c r="IWU748" s="425"/>
      <c r="IWV748" s="425"/>
      <c r="IWW748" s="425"/>
      <c r="IWX748" s="425"/>
      <c r="IWY748" s="425"/>
      <c r="IWZ748" s="425"/>
      <c r="IXA748" s="425"/>
      <c r="IXB748" s="425"/>
      <c r="IXC748" s="425"/>
      <c r="IXD748" s="425"/>
      <c r="IXE748" s="425"/>
      <c r="IXF748" s="425"/>
      <c r="IXG748" s="425"/>
      <c r="IXH748" s="425"/>
      <c r="IXI748" s="425"/>
      <c r="IXJ748" s="425"/>
      <c r="IXK748" s="425"/>
      <c r="IXL748" s="425"/>
      <c r="IXM748" s="425"/>
      <c r="IXN748" s="425"/>
      <c r="IXO748" s="425"/>
      <c r="IXP748" s="425"/>
      <c r="IXQ748" s="425"/>
      <c r="IXR748" s="425"/>
      <c r="IXS748" s="425"/>
      <c r="IXT748" s="425"/>
      <c r="IXU748" s="425"/>
      <c r="IXV748" s="425"/>
      <c r="IXW748" s="425"/>
      <c r="IXX748" s="425"/>
      <c r="IXY748" s="425"/>
      <c r="IXZ748" s="425"/>
      <c r="IYA748" s="425"/>
      <c r="IYB748" s="425"/>
      <c r="IYC748" s="425"/>
      <c r="IYD748" s="425"/>
      <c r="IYE748" s="425"/>
      <c r="IYF748" s="425"/>
      <c r="IYG748" s="425"/>
      <c r="IYH748" s="425"/>
      <c r="IYI748" s="425"/>
      <c r="IYJ748" s="425"/>
      <c r="IYK748" s="425"/>
      <c r="IYL748" s="425"/>
      <c r="IYM748" s="425"/>
      <c r="IYN748" s="425"/>
      <c r="IYO748" s="425"/>
      <c r="IYP748" s="425"/>
      <c r="IYQ748" s="425"/>
      <c r="IYR748" s="425"/>
      <c r="IYS748" s="425"/>
      <c r="IYT748" s="425"/>
      <c r="IYU748" s="425"/>
      <c r="IYV748" s="425"/>
      <c r="IYW748" s="425"/>
      <c r="IYX748" s="425"/>
      <c r="IYY748" s="425"/>
      <c r="IYZ748" s="425"/>
      <c r="IZA748" s="425"/>
      <c r="IZB748" s="425"/>
      <c r="IZC748" s="425"/>
      <c r="IZD748" s="425"/>
      <c r="IZE748" s="425"/>
      <c r="IZF748" s="425"/>
      <c r="IZG748" s="425"/>
      <c r="IZH748" s="425"/>
      <c r="IZI748" s="425"/>
      <c r="IZJ748" s="425"/>
      <c r="IZK748" s="425"/>
      <c r="IZL748" s="425"/>
      <c r="IZM748" s="425"/>
      <c r="IZN748" s="425"/>
      <c r="IZO748" s="425"/>
      <c r="IZP748" s="425"/>
      <c r="IZQ748" s="425"/>
      <c r="IZR748" s="425"/>
      <c r="IZS748" s="425"/>
      <c r="IZT748" s="425"/>
      <c r="IZU748" s="425"/>
      <c r="IZV748" s="425"/>
      <c r="IZW748" s="425"/>
      <c r="IZX748" s="425"/>
      <c r="IZY748" s="425"/>
      <c r="IZZ748" s="425"/>
      <c r="JAA748" s="425"/>
      <c r="JAB748" s="425"/>
      <c r="JAC748" s="425"/>
      <c r="JAD748" s="425"/>
      <c r="JAE748" s="425"/>
      <c r="JAF748" s="425"/>
      <c r="JAG748" s="425"/>
      <c r="JAH748" s="425"/>
      <c r="JAI748" s="425"/>
      <c r="JAJ748" s="425"/>
      <c r="JAK748" s="425"/>
      <c r="JAL748" s="425"/>
      <c r="JAM748" s="425"/>
      <c r="JAN748" s="425"/>
      <c r="JAO748" s="425"/>
      <c r="JAP748" s="425"/>
      <c r="JAQ748" s="425"/>
      <c r="JAR748" s="425"/>
      <c r="JAS748" s="425"/>
      <c r="JAT748" s="425"/>
      <c r="JAU748" s="425"/>
      <c r="JAV748" s="425"/>
      <c r="JAW748" s="425"/>
      <c r="JAX748" s="425"/>
      <c r="JAY748" s="425"/>
      <c r="JAZ748" s="425"/>
      <c r="JBA748" s="425"/>
      <c r="JBB748" s="425"/>
      <c r="JBC748" s="425"/>
      <c r="JBD748" s="425"/>
      <c r="JBE748" s="425"/>
      <c r="JBF748" s="425"/>
      <c r="JBG748" s="425"/>
      <c r="JBH748" s="425"/>
      <c r="JBI748" s="425"/>
      <c r="JBJ748" s="425"/>
      <c r="JBK748" s="425"/>
      <c r="JBL748" s="425"/>
      <c r="JBM748" s="425"/>
      <c r="JBN748" s="425"/>
      <c r="JBO748" s="425"/>
      <c r="JBP748" s="425"/>
      <c r="JBQ748" s="425"/>
      <c r="JBR748" s="425"/>
      <c r="JBS748" s="425"/>
      <c r="JBT748" s="425"/>
      <c r="JBU748" s="425"/>
      <c r="JBV748" s="425"/>
      <c r="JBW748" s="425"/>
      <c r="JBX748" s="425"/>
      <c r="JBY748" s="425"/>
      <c r="JBZ748" s="425"/>
      <c r="JCA748" s="425"/>
      <c r="JCB748" s="425"/>
      <c r="JCC748" s="425"/>
      <c r="JCD748" s="425"/>
      <c r="JCE748" s="425"/>
      <c r="JCF748" s="425"/>
      <c r="JCG748" s="425"/>
      <c r="JCH748" s="425"/>
      <c r="JCI748" s="425"/>
      <c r="JCJ748" s="425"/>
      <c r="JCK748" s="425"/>
      <c r="JCL748" s="425"/>
      <c r="JCM748" s="425"/>
      <c r="JCN748" s="425"/>
      <c r="JCO748" s="425"/>
      <c r="JCP748" s="425"/>
      <c r="JCQ748" s="425"/>
      <c r="JCR748" s="425"/>
      <c r="JCS748" s="425"/>
      <c r="JCT748" s="425"/>
      <c r="JCU748" s="425"/>
      <c r="JCV748" s="425"/>
      <c r="JCW748" s="425"/>
      <c r="JCX748" s="425"/>
      <c r="JCY748" s="425"/>
      <c r="JCZ748" s="425"/>
      <c r="JDA748" s="425"/>
      <c r="JDB748" s="425"/>
      <c r="JDC748" s="425"/>
      <c r="JDD748" s="425"/>
      <c r="JDE748" s="425"/>
      <c r="JDF748" s="425"/>
      <c r="JDG748" s="425"/>
      <c r="JDH748" s="425"/>
      <c r="JDI748" s="425"/>
      <c r="JDJ748" s="425"/>
      <c r="JDK748" s="425"/>
      <c r="JDL748" s="425"/>
      <c r="JDM748" s="425"/>
      <c r="JDN748" s="425"/>
      <c r="JDO748" s="425"/>
      <c r="JDP748" s="425"/>
      <c r="JDQ748" s="425"/>
      <c r="JDR748" s="425"/>
      <c r="JDS748" s="425"/>
      <c r="JDT748" s="425"/>
      <c r="JDU748" s="425"/>
      <c r="JDV748" s="425"/>
      <c r="JDW748" s="425"/>
      <c r="JDX748" s="425"/>
      <c r="JDY748" s="425"/>
      <c r="JDZ748" s="425"/>
      <c r="JEA748" s="425"/>
      <c r="JEB748" s="425"/>
      <c r="JEC748" s="425"/>
      <c r="JED748" s="425"/>
      <c r="JEE748" s="425"/>
      <c r="JEF748" s="425"/>
      <c r="JEG748" s="425"/>
      <c r="JEH748" s="425"/>
      <c r="JEI748" s="425"/>
      <c r="JEJ748" s="425"/>
      <c r="JEK748" s="425"/>
      <c r="JEL748" s="425"/>
      <c r="JEM748" s="425"/>
      <c r="JEN748" s="425"/>
      <c r="JEO748" s="425"/>
      <c r="JEP748" s="425"/>
      <c r="JEQ748" s="425"/>
      <c r="JER748" s="425"/>
      <c r="JES748" s="425"/>
      <c r="JET748" s="425"/>
      <c r="JEU748" s="425"/>
      <c r="JEV748" s="425"/>
      <c r="JEW748" s="425"/>
      <c r="JEX748" s="425"/>
      <c r="JEY748" s="425"/>
      <c r="JEZ748" s="425"/>
      <c r="JFA748" s="425"/>
      <c r="JFB748" s="425"/>
      <c r="JFC748" s="425"/>
      <c r="JFD748" s="425"/>
      <c r="JFE748" s="425"/>
      <c r="JFF748" s="425"/>
      <c r="JFG748" s="425"/>
      <c r="JFH748" s="425"/>
      <c r="JFI748" s="425"/>
      <c r="JFJ748" s="425"/>
      <c r="JFK748" s="425"/>
      <c r="JFL748" s="425"/>
      <c r="JFM748" s="425"/>
      <c r="JFN748" s="425"/>
      <c r="JFO748" s="425"/>
      <c r="JFP748" s="425"/>
      <c r="JFQ748" s="425"/>
      <c r="JFR748" s="425"/>
      <c r="JFS748" s="425"/>
      <c r="JFT748" s="425"/>
      <c r="JFU748" s="425"/>
      <c r="JFV748" s="425"/>
      <c r="JFW748" s="425"/>
      <c r="JFX748" s="425"/>
      <c r="JFY748" s="425"/>
      <c r="JFZ748" s="425"/>
      <c r="JGA748" s="425"/>
      <c r="JGB748" s="425"/>
      <c r="JGC748" s="425"/>
      <c r="JGD748" s="425"/>
      <c r="JGE748" s="425"/>
      <c r="JGF748" s="425"/>
      <c r="JGG748" s="425"/>
      <c r="JGH748" s="425"/>
      <c r="JGI748" s="425"/>
      <c r="JGJ748" s="425"/>
      <c r="JGK748" s="425"/>
      <c r="JGL748" s="425"/>
      <c r="JGM748" s="425"/>
      <c r="JGN748" s="425"/>
      <c r="JGO748" s="425"/>
      <c r="JGP748" s="425"/>
      <c r="JGQ748" s="425"/>
      <c r="JGR748" s="425"/>
      <c r="JGS748" s="425"/>
      <c r="JGT748" s="425"/>
      <c r="JGU748" s="425"/>
      <c r="JGV748" s="425"/>
      <c r="JGW748" s="425"/>
      <c r="JGX748" s="425"/>
      <c r="JGY748" s="425"/>
      <c r="JGZ748" s="425"/>
      <c r="JHA748" s="425"/>
      <c r="JHB748" s="425"/>
      <c r="JHC748" s="425"/>
      <c r="JHD748" s="425"/>
      <c r="JHE748" s="425"/>
      <c r="JHF748" s="425"/>
      <c r="JHG748" s="425"/>
      <c r="JHH748" s="425"/>
      <c r="JHI748" s="425"/>
      <c r="JHJ748" s="425"/>
      <c r="JHK748" s="425"/>
      <c r="JHL748" s="425"/>
      <c r="JHM748" s="425"/>
      <c r="JHN748" s="425"/>
      <c r="JHO748" s="425"/>
      <c r="JHP748" s="425"/>
      <c r="JHQ748" s="425"/>
      <c r="JHR748" s="425"/>
      <c r="JHS748" s="425"/>
      <c r="JHT748" s="425"/>
      <c r="JHU748" s="425"/>
      <c r="JHV748" s="425"/>
      <c r="JHW748" s="425"/>
      <c r="JHX748" s="425"/>
      <c r="JHY748" s="425"/>
      <c r="JHZ748" s="425"/>
      <c r="JIA748" s="425"/>
      <c r="JIB748" s="425"/>
      <c r="JIC748" s="425"/>
      <c r="JID748" s="425"/>
      <c r="JIE748" s="425"/>
      <c r="JIF748" s="425"/>
      <c r="JIG748" s="425"/>
      <c r="JIH748" s="425"/>
      <c r="JII748" s="425"/>
      <c r="JIJ748" s="425"/>
      <c r="JIK748" s="425"/>
      <c r="JIL748" s="425"/>
      <c r="JIM748" s="425"/>
      <c r="JIN748" s="425"/>
      <c r="JIO748" s="425"/>
      <c r="JIP748" s="425"/>
      <c r="JIQ748" s="425"/>
      <c r="JIR748" s="425"/>
      <c r="JIS748" s="425"/>
      <c r="JIT748" s="425"/>
      <c r="JIU748" s="425"/>
      <c r="JIV748" s="425"/>
      <c r="JIW748" s="425"/>
      <c r="JIX748" s="425"/>
      <c r="JIY748" s="425"/>
      <c r="JIZ748" s="425"/>
      <c r="JJA748" s="425"/>
      <c r="JJB748" s="425"/>
      <c r="JJC748" s="425"/>
      <c r="JJD748" s="425"/>
      <c r="JJE748" s="425"/>
      <c r="JJF748" s="425"/>
      <c r="JJG748" s="425"/>
      <c r="JJH748" s="425"/>
      <c r="JJI748" s="425"/>
      <c r="JJJ748" s="425"/>
      <c r="JJK748" s="425"/>
      <c r="JJL748" s="425"/>
      <c r="JJM748" s="425"/>
      <c r="JJN748" s="425"/>
      <c r="JJO748" s="425"/>
      <c r="JJP748" s="425"/>
      <c r="JJQ748" s="425"/>
      <c r="JJR748" s="425"/>
      <c r="JJS748" s="425"/>
      <c r="JJT748" s="425"/>
      <c r="JJU748" s="425"/>
      <c r="JJV748" s="425"/>
      <c r="JJW748" s="425"/>
      <c r="JJX748" s="425"/>
      <c r="JJY748" s="425"/>
      <c r="JJZ748" s="425"/>
      <c r="JKA748" s="425"/>
      <c r="JKB748" s="425"/>
      <c r="JKC748" s="425"/>
      <c r="JKD748" s="425"/>
      <c r="JKE748" s="425"/>
      <c r="JKF748" s="425"/>
      <c r="JKG748" s="425"/>
      <c r="JKH748" s="425"/>
      <c r="JKI748" s="425"/>
      <c r="JKJ748" s="425"/>
      <c r="JKK748" s="425"/>
      <c r="JKL748" s="425"/>
      <c r="JKM748" s="425"/>
      <c r="JKN748" s="425"/>
      <c r="JKO748" s="425"/>
      <c r="JKP748" s="425"/>
      <c r="JKQ748" s="425"/>
      <c r="JKR748" s="425"/>
      <c r="JKS748" s="425"/>
      <c r="JKT748" s="425"/>
      <c r="JKU748" s="425"/>
      <c r="JKV748" s="425"/>
      <c r="JKW748" s="425"/>
      <c r="JKX748" s="425"/>
      <c r="JKY748" s="425"/>
      <c r="JKZ748" s="425"/>
      <c r="JLA748" s="425"/>
      <c r="JLB748" s="425"/>
      <c r="JLC748" s="425"/>
      <c r="JLD748" s="425"/>
      <c r="JLE748" s="425"/>
      <c r="JLF748" s="425"/>
      <c r="JLG748" s="425"/>
      <c r="JLH748" s="425"/>
      <c r="JLI748" s="425"/>
      <c r="JLJ748" s="425"/>
      <c r="JLK748" s="425"/>
      <c r="JLL748" s="425"/>
      <c r="JLM748" s="425"/>
      <c r="JLN748" s="425"/>
      <c r="JLO748" s="425"/>
      <c r="JLP748" s="425"/>
      <c r="JLQ748" s="425"/>
      <c r="JLR748" s="425"/>
      <c r="JLS748" s="425"/>
      <c r="JLT748" s="425"/>
      <c r="JLU748" s="425"/>
      <c r="JLV748" s="425"/>
      <c r="JLW748" s="425"/>
      <c r="JLX748" s="425"/>
      <c r="JLY748" s="425"/>
      <c r="JLZ748" s="425"/>
      <c r="JMA748" s="425"/>
      <c r="JMB748" s="425"/>
      <c r="JMC748" s="425"/>
      <c r="JMD748" s="425"/>
      <c r="JME748" s="425"/>
      <c r="JMF748" s="425"/>
      <c r="JMG748" s="425"/>
      <c r="JMH748" s="425"/>
      <c r="JMI748" s="425"/>
      <c r="JMJ748" s="425"/>
      <c r="JMK748" s="425"/>
      <c r="JML748" s="425"/>
      <c r="JMM748" s="425"/>
      <c r="JMN748" s="425"/>
      <c r="JMO748" s="425"/>
      <c r="JMP748" s="425"/>
      <c r="JMQ748" s="425"/>
      <c r="JMR748" s="425"/>
      <c r="JMS748" s="425"/>
      <c r="JMT748" s="425"/>
      <c r="JMU748" s="425"/>
      <c r="JMV748" s="425"/>
      <c r="JMW748" s="425"/>
      <c r="JMX748" s="425"/>
      <c r="JMY748" s="425"/>
      <c r="JMZ748" s="425"/>
      <c r="JNA748" s="425"/>
      <c r="JNB748" s="425"/>
      <c r="JNC748" s="425"/>
      <c r="JND748" s="425"/>
      <c r="JNE748" s="425"/>
      <c r="JNF748" s="425"/>
      <c r="JNG748" s="425"/>
      <c r="JNH748" s="425"/>
      <c r="JNI748" s="425"/>
      <c r="JNJ748" s="425"/>
      <c r="JNK748" s="425"/>
      <c r="JNL748" s="425"/>
      <c r="JNM748" s="425"/>
      <c r="JNN748" s="425"/>
      <c r="JNO748" s="425"/>
      <c r="JNP748" s="425"/>
      <c r="JNQ748" s="425"/>
      <c r="JNR748" s="425"/>
      <c r="JNS748" s="425"/>
      <c r="JNT748" s="425"/>
      <c r="JNU748" s="425"/>
      <c r="JNV748" s="425"/>
      <c r="JNW748" s="425"/>
      <c r="JNX748" s="425"/>
      <c r="JNY748" s="425"/>
      <c r="JNZ748" s="425"/>
      <c r="JOA748" s="425"/>
      <c r="JOB748" s="425"/>
      <c r="JOC748" s="425"/>
      <c r="JOD748" s="425"/>
      <c r="JOE748" s="425"/>
      <c r="JOF748" s="425"/>
      <c r="JOG748" s="425"/>
      <c r="JOH748" s="425"/>
      <c r="JOI748" s="425"/>
      <c r="JOJ748" s="425"/>
      <c r="JOK748" s="425"/>
      <c r="JOL748" s="425"/>
      <c r="JOM748" s="425"/>
      <c r="JON748" s="425"/>
      <c r="JOO748" s="425"/>
      <c r="JOP748" s="425"/>
      <c r="JOQ748" s="425"/>
      <c r="JOR748" s="425"/>
      <c r="JOS748" s="425"/>
      <c r="JOT748" s="425"/>
      <c r="JOU748" s="425"/>
      <c r="JOV748" s="425"/>
      <c r="JOW748" s="425"/>
      <c r="JOX748" s="425"/>
      <c r="JOY748" s="425"/>
      <c r="JOZ748" s="425"/>
      <c r="JPA748" s="425"/>
      <c r="JPB748" s="425"/>
      <c r="JPC748" s="425"/>
      <c r="JPD748" s="425"/>
      <c r="JPE748" s="425"/>
      <c r="JPF748" s="425"/>
      <c r="JPG748" s="425"/>
      <c r="JPH748" s="425"/>
      <c r="JPI748" s="425"/>
      <c r="JPJ748" s="425"/>
      <c r="JPK748" s="425"/>
      <c r="JPL748" s="425"/>
      <c r="JPM748" s="425"/>
      <c r="JPN748" s="425"/>
      <c r="JPO748" s="425"/>
      <c r="JPP748" s="425"/>
      <c r="JPQ748" s="425"/>
      <c r="JPR748" s="425"/>
      <c r="JPS748" s="425"/>
      <c r="JPT748" s="425"/>
      <c r="JPU748" s="425"/>
      <c r="JPV748" s="425"/>
      <c r="JPW748" s="425"/>
      <c r="JPX748" s="425"/>
      <c r="JPY748" s="425"/>
      <c r="JPZ748" s="425"/>
      <c r="JQA748" s="425"/>
      <c r="JQB748" s="425"/>
      <c r="JQC748" s="425"/>
      <c r="JQD748" s="425"/>
      <c r="JQE748" s="425"/>
      <c r="JQF748" s="425"/>
      <c r="JQG748" s="425"/>
      <c r="JQH748" s="425"/>
      <c r="JQI748" s="425"/>
      <c r="JQJ748" s="425"/>
      <c r="JQK748" s="425"/>
      <c r="JQL748" s="425"/>
      <c r="JQM748" s="425"/>
      <c r="JQN748" s="425"/>
      <c r="JQO748" s="425"/>
      <c r="JQP748" s="425"/>
      <c r="JQQ748" s="425"/>
      <c r="JQR748" s="425"/>
      <c r="JQS748" s="425"/>
      <c r="JQT748" s="425"/>
      <c r="JQU748" s="425"/>
      <c r="JQV748" s="425"/>
      <c r="JQW748" s="425"/>
      <c r="JQX748" s="425"/>
      <c r="JQY748" s="425"/>
      <c r="JQZ748" s="425"/>
      <c r="JRA748" s="425"/>
      <c r="JRB748" s="425"/>
      <c r="JRC748" s="425"/>
      <c r="JRD748" s="425"/>
      <c r="JRE748" s="425"/>
      <c r="JRF748" s="425"/>
      <c r="JRG748" s="425"/>
      <c r="JRH748" s="425"/>
      <c r="JRI748" s="425"/>
      <c r="JRJ748" s="425"/>
      <c r="JRK748" s="425"/>
      <c r="JRL748" s="425"/>
      <c r="JRM748" s="425"/>
      <c r="JRN748" s="425"/>
      <c r="JRO748" s="425"/>
      <c r="JRP748" s="425"/>
      <c r="JRQ748" s="425"/>
      <c r="JRR748" s="425"/>
      <c r="JRS748" s="425"/>
      <c r="JRT748" s="425"/>
      <c r="JRU748" s="425"/>
      <c r="JRV748" s="425"/>
      <c r="JRW748" s="425"/>
      <c r="JRX748" s="425"/>
      <c r="JRY748" s="425"/>
      <c r="JRZ748" s="425"/>
      <c r="JSA748" s="425"/>
      <c r="JSB748" s="425"/>
      <c r="JSC748" s="425"/>
      <c r="JSD748" s="425"/>
      <c r="JSE748" s="425"/>
      <c r="JSF748" s="425"/>
      <c r="JSG748" s="425"/>
      <c r="JSH748" s="425"/>
      <c r="JSI748" s="425"/>
      <c r="JSJ748" s="425"/>
      <c r="JSK748" s="425"/>
      <c r="JSL748" s="425"/>
      <c r="JSM748" s="425"/>
      <c r="JSN748" s="425"/>
      <c r="JSO748" s="425"/>
      <c r="JSP748" s="425"/>
      <c r="JSQ748" s="425"/>
      <c r="JSR748" s="425"/>
      <c r="JSS748" s="425"/>
      <c r="JST748" s="425"/>
      <c r="JSU748" s="425"/>
      <c r="JSV748" s="425"/>
      <c r="JSW748" s="425"/>
      <c r="JSX748" s="425"/>
      <c r="JSY748" s="425"/>
      <c r="JSZ748" s="425"/>
      <c r="JTA748" s="425"/>
      <c r="JTB748" s="425"/>
      <c r="JTC748" s="425"/>
      <c r="JTD748" s="425"/>
      <c r="JTE748" s="425"/>
      <c r="JTF748" s="425"/>
      <c r="JTG748" s="425"/>
      <c r="JTH748" s="425"/>
      <c r="JTI748" s="425"/>
      <c r="JTJ748" s="425"/>
      <c r="JTK748" s="425"/>
      <c r="JTL748" s="425"/>
      <c r="JTM748" s="425"/>
      <c r="JTN748" s="425"/>
      <c r="JTO748" s="425"/>
      <c r="JTP748" s="425"/>
      <c r="JTQ748" s="425"/>
      <c r="JTR748" s="425"/>
      <c r="JTS748" s="425"/>
      <c r="JTT748" s="425"/>
      <c r="JTU748" s="425"/>
      <c r="JTV748" s="425"/>
      <c r="JTW748" s="425"/>
      <c r="JTX748" s="425"/>
      <c r="JTY748" s="425"/>
      <c r="JTZ748" s="425"/>
      <c r="JUA748" s="425"/>
      <c r="JUB748" s="425"/>
      <c r="JUC748" s="425"/>
      <c r="JUD748" s="425"/>
      <c r="JUE748" s="425"/>
      <c r="JUF748" s="425"/>
      <c r="JUG748" s="425"/>
      <c r="JUH748" s="425"/>
      <c r="JUI748" s="425"/>
      <c r="JUJ748" s="425"/>
      <c r="JUK748" s="425"/>
      <c r="JUL748" s="425"/>
      <c r="JUM748" s="425"/>
      <c r="JUN748" s="425"/>
      <c r="JUO748" s="425"/>
      <c r="JUP748" s="425"/>
      <c r="JUQ748" s="425"/>
      <c r="JUR748" s="425"/>
      <c r="JUS748" s="425"/>
      <c r="JUT748" s="425"/>
      <c r="JUU748" s="425"/>
      <c r="JUV748" s="425"/>
      <c r="JUW748" s="425"/>
      <c r="JUX748" s="425"/>
      <c r="JUY748" s="425"/>
      <c r="JUZ748" s="425"/>
      <c r="JVA748" s="425"/>
      <c r="JVB748" s="425"/>
      <c r="JVC748" s="425"/>
      <c r="JVD748" s="425"/>
      <c r="JVE748" s="425"/>
      <c r="JVF748" s="425"/>
      <c r="JVG748" s="425"/>
      <c r="JVH748" s="425"/>
      <c r="JVI748" s="425"/>
      <c r="JVJ748" s="425"/>
      <c r="JVK748" s="425"/>
      <c r="JVL748" s="425"/>
      <c r="JVM748" s="425"/>
      <c r="JVN748" s="425"/>
      <c r="JVO748" s="425"/>
      <c r="JVP748" s="425"/>
      <c r="JVQ748" s="425"/>
      <c r="JVR748" s="425"/>
      <c r="JVS748" s="425"/>
      <c r="JVT748" s="425"/>
      <c r="JVU748" s="425"/>
      <c r="JVV748" s="425"/>
      <c r="JVW748" s="425"/>
      <c r="JVX748" s="425"/>
      <c r="JVY748" s="425"/>
      <c r="JVZ748" s="425"/>
      <c r="JWA748" s="425"/>
      <c r="JWB748" s="425"/>
      <c r="JWC748" s="425"/>
      <c r="JWD748" s="425"/>
      <c r="JWE748" s="425"/>
      <c r="JWF748" s="425"/>
      <c r="JWG748" s="425"/>
      <c r="JWH748" s="425"/>
      <c r="JWI748" s="425"/>
      <c r="JWJ748" s="425"/>
      <c r="JWK748" s="425"/>
      <c r="JWL748" s="425"/>
      <c r="JWM748" s="425"/>
      <c r="JWN748" s="425"/>
      <c r="JWO748" s="425"/>
      <c r="JWP748" s="425"/>
      <c r="JWQ748" s="425"/>
      <c r="JWR748" s="425"/>
      <c r="JWS748" s="425"/>
      <c r="JWT748" s="425"/>
      <c r="JWU748" s="425"/>
      <c r="JWV748" s="425"/>
      <c r="JWW748" s="425"/>
      <c r="JWX748" s="425"/>
      <c r="JWY748" s="425"/>
      <c r="JWZ748" s="425"/>
      <c r="JXA748" s="425"/>
      <c r="JXB748" s="425"/>
      <c r="JXC748" s="425"/>
      <c r="JXD748" s="425"/>
      <c r="JXE748" s="425"/>
      <c r="JXF748" s="425"/>
      <c r="JXG748" s="425"/>
      <c r="JXH748" s="425"/>
      <c r="JXI748" s="425"/>
      <c r="JXJ748" s="425"/>
      <c r="JXK748" s="425"/>
      <c r="JXL748" s="425"/>
      <c r="JXM748" s="425"/>
      <c r="JXN748" s="425"/>
      <c r="JXO748" s="425"/>
      <c r="JXP748" s="425"/>
      <c r="JXQ748" s="425"/>
      <c r="JXR748" s="425"/>
      <c r="JXS748" s="425"/>
      <c r="JXT748" s="425"/>
      <c r="JXU748" s="425"/>
      <c r="JXV748" s="425"/>
      <c r="JXW748" s="425"/>
      <c r="JXX748" s="425"/>
      <c r="JXY748" s="425"/>
      <c r="JXZ748" s="425"/>
      <c r="JYA748" s="425"/>
      <c r="JYB748" s="425"/>
      <c r="JYC748" s="425"/>
      <c r="JYD748" s="425"/>
      <c r="JYE748" s="425"/>
      <c r="JYF748" s="425"/>
      <c r="JYG748" s="425"/>
      <c r="JYH748" s="425"/>
      <c r="JYI748" s="425"/>
      <c r="JYJ748" s="425"/>
      <c r="JYK748" s="425"/>
      <c r="JYL748" s="425"/>
      <c r="JYM748" s="425"/>
      <c r="JYN748" s="425"/>
      <c r="JYO748" s="425"/>
      <c r="JYP748" s="425"/>
      <c r="JYQ748" s="425"/>
      <c r="JYR748" s="425"/>
      <c r="JYS748" s="425"/>
      <c r="JYT748" s="425"/>
      <c r="JYU748" s="425"/>
      <c r="JYV748" s="425"/>
      <c r="JYW748" s="425"/>
      <c r="JYX748" s="425"/>
      <c r="JYY748" s="425"/>
      <c r="JYZ748" s="425"/>
      <c r="JZA748" s="425"/>
      <c r="JZB748" s="425"/>
      <c r="JZC748" s="425"/>
      <c r="JZD748" s="425"/>
      <c r="JZE748" s="425"/>
      <c r="JZF748" s="425"/>
      <c r="JZG748" s="425"/>
      <c r="JZH748" s="425"/>
      <c r="JZI748" s="425"/>
      <c r="JZJ748" s="425"/>
      <c r="JZK748" s="425"/>
      <c r="JZL748" s="425"/>
      <c r="JZM748" s="425"/>
      <c r="JZN748" s="425"/>
      <c r="JZO748" s="425"/>
      <c r="JZP748" s="425"/>
      <c r="JZQ748" s="425"/>
      <c r="JZR748" s="425"/>
      <c r="JZS748" s="425"/>
      <c r="JZT748" s="425"/>
      <c r="JZU748" s="425"/>
      <c r="JZV748" s="425"/>
      <c r="JZW748" s="425"/>
      <c r="JZX748" s="425"/>
      <c r="JZY748" s="425"/>
      <c r="JZZ748" s="425"/>
      <c r="KAA748" s="425"/>
      <c r="KAB748" s="425"/>
      <c r="KAC748" s="425"/>
      <c r="KAD748" s="425"/>
      <c r="KAE748" s="425"/>
      <c r="KAF748" s="425"/>
      <c r="KAG748" s="425"/>
      <c r="KAH748" s="425"/>
      <c r="KAI748" s="425"/>
      <c r="KAJ748" s="425"/>
      <c r="KAK748" s="425"/>
      <c r="KAL748" s="425"/>
      <c r="KAM748" s="425"/>
      <c r="KAN748" s="425"/>
      <c r="KAO748" s="425"/>
      <c r="KAP748" s="425"/>
      <c r="KAQ748" s="425"/>
      <c r="KAR748" s="425"/>
      <c r="KAS748" s="425"/>
      <c r="KAT748" s="425"/>
      <c r="KAU748" s="425"/>
      <c r="KAV748" s="425"/>
      <c r="KAW748" s="425"/>
      <c r="KAX748" s="425"/>
      <c r="KAY748" s="425"/>
      <c r="KAZ748" s="425"/>
      <c r="KBA748" s="425"/>
      <c r="KBB748" s="425"/>
      <c r="KBC748" s="425"/>
      <c r="KBD748" s="425"/>
      <c r="KBE748" s="425"/>
      <c r="KBF748" s="425"/>
      <c r="KBG748" s="425"/>
      <c r="KBH748" s="425"/>
      <c r="KBI748" s="425"/>
      <c r="KBJ748" s="425"/>
      <c r="KBK748" s="425"/>
      <c r="KBL748" s="425"/>
      <c r="KBM748" s="425"/>
      <c r="KBN748" s="425"/>
      <c r="KBO748" s="425"/>
      <c r="KBP748" s="425"/>
      <c r="KBQ748" s="425"/>
      <c r="KBR748" s="425"/>
      <c r="KBS748" s="425"/>
      <c r="KBT748" s="425"/>
      <c r="KBU748" s="425"/>
      <c r="KBV748" s="425"/>
      <c r="KBW748" s="425"/>
      <c r="KBX748" s="425"/>
      <c r="KBY748" s="425"/>
      <c r="KBZ748" s="425"/>
      <c r="KCA748" s="425"/>
      <c r="KCB748" s="425"/>
      <c r="KCC748" s="425"/>
      <c r="KCD748" s="425"/>
      <c r="KCE748" s="425"/>
      <c r="KCF748" s="425"/>
      <c r="KCG748" s="425"/>
      <c r="KCH748" s="425"/>
      <c r="KCI748" s="425"/>
      <c r="KCJ748" s="425"/>
      <c r="KCK748" s="425"/>
      <c r="KCL748" s="425"/>
      <c r="KCM748" s="425"/>
      <c r="KCN748" s="425"/>
      <c r="KCO748" s="425"/>
      <c r="KCP748" s="425"/>
      <c r="KCQ748" s="425"/>
      <c r="KCR748" s="425"/>
      <c r="KCS748" s="425"/>
      <c r="KCT748" s="425"/>
      <c r="KCU748" s="425"/>
      <c r="KCV748" s="425"/>
      <c r="KCW748" s="425"/>
      <c r="KCX748" s="425"/>
      <c r="KCY748" s="425"/>
      <c r="KCZ748" s="425"/>
      <c r="KDA748" s="425"/>
      <c r="KDB748" s="425"/>
      <c r="KDC748" s="425"/>
      <c r="KDD748" s="425"/>
      <c r="KDE748" s="425"/>
      <c r="KDF748" s="425"/>
      <c r="KDG748" s="425"/>
      <c r="KDH748" s="425"/>
      <c r="KDI748" s="425"/>
      <c r="KDJ748" s="425"/>
      <c r="KDK748" s="425"/>
      <c r="KDL748" s="425"/>
      <c r="KDM748" s="425"/>
      <c r="KDN748" s="425"/>
      <c r="KDO748" s="425"/>
      <c r="KDP748" s="425"/>
      <c r="KDQ748" s="425"/>
      <c r="KDR748" s="425"/>
      <c r="KDS748" s="425"/>
      <c r="KDT748" s="425"/>
      <c r="KDU748" s="425"/>
      <c r="KDV748" s="425"/>
      <c r="KDW748" s="425"/>
      <c r="KDX748" s="425"/>
      <c r="KDY748" s="425"/>
      <c r="KDZ748" s="425"/>
      <c r="KEA748" s="425"/>
      <c r="KEB748" s="425"/>
      <c r="KEC748" s="425"/>
      <c r="KED748" s="425"/>
      <c r="KEE748" s="425"/>
      <c r="KEF748" s="425"/>
      <c r="KEG748" s="425"/>
      <c r="KEH748" s="425"/>
      <c r="KEI748" s="425"/>
      <c r="KEJ748" s="425"/>
      <c r="KEK748" s="425"/>
      <c r="KEL748" s="425"/>
      <c r="KEM748" s="425"/>
      <c r="KEN748" s="425"/>
      <c r="KEO748" s="425"/>
      <c r="KEP748" s="425"/>
      <c r="KEQ748" s="425"/>
      <c r="KER748" s="425"/>
      <c r="KES748" s="425"/>
      <c r="KET748" s="425"/>
      <c r="KEU748" s="425"/>
      <c r="KEV748" s="425"/>
      <c r="KEW748" s="425"/>
      <c r="KEX748" s="425"/>
      <c r="KEY748" s="425"/>
      <c r="KEZ748" s="425"/>
      <c r="KFA748" s="425"/>
      <c r="KFB748" s="425"/>
      <c r="KFC748" s="425"/>
      <c r="KFD748" s="425"/>
      <c r="KFE748" s="425"/>
      <c r="KFF748" s="425"/>
      <c r="KFG748" s="425"/>
      <c r="KFH748" s="425"/>
      <c r="KFI748" s="425"/>
      <c r="KFJ748" s="425"/>
      <c r="KFK748" s="425"/>
      <c r="KFL748" s="425"/>
      <c r="KFM748" s="425"/>
      <c r="KFN748" s="425"/>
      <c r="KFO748" s="425"/>
      <c r="KFP748" s="425"/>
      <c r="KFQ748" s="425"/>
      <c r="KFR748" s="425"/>
      <c r="KFS748" s="425"/>
      <c r="KFT748" s="425"/>
      <c r="KFU748" s="425"/>
      <c r="KFV748" s="425"/>
      <c r="KFW748" s="425"/>
      <c r="KFX748" s="425"/>
      <c r="KFY748" s="425"/>
      <c r="KFZ748" s="425"/>
      <c r="KGA748" s="425"/>
      <c r="KGB748" s="425"/>
      <c r="KGC748" s="425"/>
      <c r="KGD748" s="425"/>
      <c r="KGE748" s="425"/>
      <c r="KGF748" s="425"/>
      <c r="KGG748" s="425"/>
      <c r="KGH748" s="425"/>
      <c r="KGI748" s="425"/>
      <c r="KGJ748" s="425"/>
      <c r="KGK748" s="425"/>
      <c r="KGL748" s="425"/>
      <c r="KGM748" s="425"/>
      <c r="KGN748" s="425"/>
      <c r="KGO748" s="425"/>
      <c r="KGP748" s="425"/>
      <c r="KGQ748" s="425"/>
      <c r="KGR748" s="425"/>
      <c r="KGS748" s="425"/>
      <c r="KGT748" s="425"/>
      <c r="KGU748" s="425"/>
      <c r="KGV748" s="425"/>
      <c r="KGW748" s="425"/>
      <c r="KGX748" s="425"/>
      <c r="KGY748" s="425"/>
      <c r="KGZ748" s="425"/>
      <c r="KHA748" s="425"/>
      <c r="KHB748" s="425"/>
      <c r="KHC748" s="425"/>
      <c r="KHD748" s="425"/>
      <c r="KHE748" s="425"/>
      <c r="KHF748" s="425"/>
      <c r="KHG748" s="425"/>
      <c r="KHH748" s="425"/>
      <c r="KHI748" s="425"/>
      <c r="KHJ748" s="425"/>
      <c r="KHK748" s="425"/>
      <c r="KHL748" s="425"/>
      <c r="KHM748" s="425"/>
      <c r="KHN748" s="425"/>
      <c r="KHO748" s="425"/>
      <c r="KHP748" s="425"/>
      <c r="KHQ748" s="425"/>
      <c r="KHR748" s="425"/>
      <c r="KHS748" s="425"/>
      <c r="KHT748" s="425"/>
      <c r="KHU748" s="425"/>
      <c r="KHV748" s="425"/>
      <c r="KHW748" s="425"/>
      <c r="KHX748" s="425"/>
      <c r="KHY748" s="425"/>
      <c r="KHZ748" s="425"/>
      <c r="KIA748" s="425"/>
      <c r="KIB748" s="425"/>
      <c r="KIC748" s="425"/>
      <c r="KID748" s="425"/>
      <c r="KIE748" s="425"/>
      <c r="KIF748" s="425"/>
      <c r="KIG748" s="425"/>
      <c r="KIH748" s="425"/>
      <c r="KII748" s="425"/>
      <c r="KIJ748" s="425"/>
      <c r="KIK748" s="425"/>
      <c r="KIL748" s="425"/>
      <c r="KIM748" s="425"/>
      <c r="KIN748" s="425"/>
      <c r="KIO748" s="425"/>
      <c r="KIP748" s="425"/>
      <c r="KIQ748" s="425"/>
      <c r="KIR748" s="425"/>
      <c r="KIS748" s="425"/>
      <c r="KIT748" s="425"/>
      <c r="KIU748" s="425"/>
      <c r="KIV748" s="425"/>
      <c r="KIW748" s="425"/>
      <c r="KIX748" s="425"/>
      <c r="KIY748" s="425"/>
      <c r="KIZ748" s="425"/>
      <c r="KJA748" s="425"/>
      <c r="KJB748" s="425"/>
      <c r="KJC748" s="425"/>
      <c r="KJD748" s="425"/>
      <c r="KJE748" s="425"/>
      <c r="KJF748" s="425"/>
      <c r="KJG748" s="425"/>
      <c r="KJH748" s="425"/>
      <c r="KJI748" s="425"/>
      <c r="KJJ748" s="425"/>
      <c r="KJK748" s="425"/>
      <c r="KJL748" s="425"/>
      <c r="KJM748" s="425"/>
      <c r="KJN748" s="425"/>
      <c r="KJO748" s="425"/>
      <c r="KJP748" s="425"/>
      <c r="KJQ748" s="425"/>
      <c r="KJR748" s="425"/>
      <c r="KJS748" s="425"/>
      <c r="KJT748" s="425"/>
      <c r="KJU748" s="425"/>
      <c r="KJV748" s="425"/>
      <c r="KJW748" s="425"/>
      <c r="KJX748" s="425"/>
      <c r="KJY748" s="425"/>
      <c r="KJZ748" s="425"/>
      <c r="KKA748" s="425"/>
      <c r="KKB748" s="425"/>
      <c r="KKC748" s="425"/>
      <c r="KKD748" s="425"/>
      <c r="KKE748" s="425"/>
      <c r="KKF748" s="425"/>
      <c r="KKG748" s="425"/>
      <c r="KKH748" s="425"/>
      <c r="KKI748" s="425"/>
      <c r="KKJ748" s="425"/>
      <c r="KKK748" s="425"/>
      <c r="KKL748" s="425"/>
      <c r="KKM748" s="425"/>
      <c r="KKN748" s="425"/>
      <c r="KKO748" s="425"/>
      <c r="KKP748" s="425"/>
      <c r="KKQ748" s="425"/>
      <c r="KKR748" s="425"/>
      <c r="KKS748" s="425"/>
      <c r="KKT748" s="425"/>
      <c r="KKU748" s="425"/>
      <c r="KKV748" s="425"/>
      <c r="KKW748" s="425"/>
      <c r="KKX748" s="425"/>
      <c r="KKY748" s="425"/>
      <c r="KKZ748" s="425"/>
      <c r="KLA748" s="425"/>
      <c r="KLB748" s="425"/>
      <c r="KLC748" s="425"/>
      <c r="KLD748" s="425"/>
      <c r="KLE748" s="425"/>
      <c r="KLF748" s="425"/>
      <c r="KLG748" s="425"/>
      <c r="KLH748" s="425"/>
      <c r="KLI748" s="425"/>
      <c r="KLJ748" s="425"/>
      <c r="KLK748" s="425"/>
      <c r="KLL748" s="425"/>
      <c r="KLM748" s="425"/>
      <c r="KLN748" s="425"/>
      <c r="KLO748" s="425"/>
      <c r="KLP748" s="425"/>
      <c r="KLQ748" s="425"/>
      <c r="KLR748" s="425"/>
      <c r="KLS748" s="425"/>
      <c r="KLT748" s="425"/>
      <c r="KLU748" s="425"/>
      <c r="KLV748" s="425"/>
      <c r="KLW748" s="425"/>
      <c r="KLX748" s="425"/>
      <c r="KLY748" s="425"/>
      <c r="KLZ748" s="425"/>
      <c r="KMA748" s="425"/>
      <c r="KMB748" s="425"/>
      <c r="KMC748" s="425"/>
      <c r="KMD748" s="425"/>
      <c r="KME748" s="425"/>
      <c r="KMF748" s="425"/>
      <c r="KMG748" s="425"/>
      <c r="KMH748" s="425"/>
      <c r="KMI748" s="425"/>
      <c r="KMJ748" s="425"/>
      <c r="KMK748" s="425"/>
      <c r="KML748" s="425"/>
      <c r="KMM748" s="425"/>
      <c r="KMN748" s="425"/>
      <c r="KMO748" s="425"/>
      <c r="KMP748" s="425"/>
      <c r="KMQ748" s="425"/>
      <c r="KMR748" s="425"/>
      <c r="KMS748" s="425"/>
      <c r="KMT748" s="425"/>
      <c r="KMU748" s="425"/>
      <c r="KMV748" s="425"/>
      <c r="KMW748" s="425"/>
      <c r="KMX748" s="425"/>
      <c r="KMY748" s="425"/>
      <c r="KMZ748" s="425"/>
      <c r="KNA748" s="425"/>
      <c r="KNB748" s="425"/>
      <c r="KNC748" s="425"/>
      <c r="KND748" s="425"/>
      <c r="KNE748" s="425"/>
      <c r="KNF748" s="425"/>
      <c r="KNG748" s="425"/>
      <c r="KNH748" s="425"/>
      <c r="KNI748" s="425"/>
      <c r="KNJ748" s="425"/>
      <c r="KNK748" s="425"/>
      <c r="KNL748" s="425"/>
      <c r="KNM748" s="425"/>
      <c r="KNN748" s="425"/>
      <c r="KNO748" s="425"/>
      <c r="KNP748" s="425"/>
      <c r="KNQ748" s="425"/>
      <c r="KNR748" s="425"/>
      <c r="KNS748" s="425"/>
      <c r="KNT748" s="425"/>
      <c r="KNU748" s="425"/>
      <c r="KNV748" s="425"/>
      <c r="KNW748" s="425"/>
      <c r="KNX748" s="425"/>
      <c r="KNY748" s="425"/>
      <c r="KNZ748" s="425"/>
      <c r="KOA748" s="425"/>
      <c r="KOB748" s="425"/>
      <c r="KOC748" s="425"/>
      <c r="KOD748" s="425"/>
      <c r="KOE748" s="425"/>
      <c r="KOF748" s="425"/>
      <c r="KOG748" s="425"/>
      <c r="KOH748" s="425"/>
      <c r="KOI748" s="425"/>
      <c r="KOJ748" s="425"/>
      <c r="KOK748" s="425"/>
      <c r="KOL748" s="425"/>
      <c r="KOM748" s="425"/>
      <c r="KON748" s="425"/>
      <c r="KOO748" s="425"/>
      <c r="KOP748" s="425"/>
      <c r="KOQ748" s="425"/>
      <c r="KOR748" s="425"/>
      <c r="KOS748" s="425"/>
      <c r="KOT748" s="425"/>
      <c r="KOU748" s="425"/>
      <c r="KOV748" s="425"/>
      <c r="KOW748" s="425"/>
      <c r="KOX748" s="425"/>
      <c r="KOY748" s="425"/>
      <c r="KOZ748" s="425"/>
      <c r="KPA748" s="425"/>
      <c r="KPB748" s="425"/>
      <c r="KPC748" s="425"/>
      <c r="KPD748" s="425"/>
      <c r="KPE748" s="425"/>
      <c r="KPF748" s="425"/>
      <c r="KPG748" s="425"/>
      <c r="KPH748" s="425"/>
      <c r="KPI748" s="425"/>
      <c r="KPJ748" s="425"/>
      <c r="KPK748" s="425"/>
      <c r="KPL748" s="425"/>
      <c r="KPM748" s="425"/>
      <c r="KPN748" s="425"/>
      <c r="KPO748" s="425"/>
      <c r="KPP748" s="425"/>
      <c r="KPQ748" s="425"/>
      <c r="KPR748" s="425"/>
      <c r="KPS748" s="425"/>
      <c r="KPT748" s="425"/>
      <c r="KPU748" s="425"/>
      <c r="KPV748" s="425"/>
      <c r="KPW748" s="425"/>
      <c r="KPX748" s="425"/>
      <c r="KPY748" s="425"/>
      <c r="KPZ748" s="425"/>
      <c r="KQA748" s="425"/>
      <c r="KQB748" s="425"/>
      <c r="KQC748" s="425"/>
      <c r="KQD748" s="425"/>
      <c r="KQE748" s="425"/>
      <c r="KQF748" s="425"/>
      <c r="KQG748" s="425"/>
      <c r="KQH748" s="425"/>
      <c r="KQI748" s="425"/>
      <c r="KQJ748" s="425"/>
      <c r="KQK748" s="425"/>
      <c r="KQL748" s="425"/>
      <c r="KQM748" s="425"/>
      <c r="KQN748" s="425"/>
      <c r="KQO748" s="425"/>
      <c r="KQP748" s="425"/>
      <c r="KQQ748" s="425"/>
      <c r="KQR748" s="425"/>
      <c r="KQS748" s="425"/>
      <c r="KQT748" s="425"/>
      <c r="KQU748" s="425"/>
      <c r="KQV748" s="425"/>
      <c r="KQW748" s="425"/>
      <c r="KQX748" s="425"/>
      <c r="KQY748" s="425"/>
      <c r="KQZ748" s="425"/>
      <c r="KRA748" s="425"/>
      <c r="KRB748" s="425"/>
      <c r="KRC748" s="425"/>
      <c r="KRD748" s="425"/>
      <c r="KRE748" s="425"/>
      <c r="KRF748" s="425"/>
      <c r="KRG748" s="425"/>
      <c r="KRH748" s="425"/>
      <c r="KRI748" s="425"/>
      <c r="KRJ748" s="425"/>
      <c r="KRK748" s="425"/>
      <c r="KRL748" s="425"/>
      <c r="KRM748" s="425"/>
      <c r="KRN748" s="425"/>
      <c r="KRO748" s="425"/>
      <c r="KRP748" s="425"/>
      <c r="KRQ748" s="425"/>
      <c r="KRR748" s="425"/>
      <c r="KRS748" s="425"/>
      <c r="KRT748" s="425"/>
      <c r="KRU748" s="425"/>
      <c r="KRV748" s="425"/>
      <c r="KRW748" s="425"/>
      <c r="KRX748" s="425"/>
      <c r="KRY748" s="425"/>
      <c r="KRZ748" s="425"/>
      <c r="KSA748" s="425"/>
      <c r="KSB748" s="425"/>
      <c r="KSC748" s="425"/>
      <c r="KSD748" s="425"/>
      <c r="KSE748" s="425"/>
      <c r="KSF748" s="425"/>
      <c r="KSG748" s="425"/>
      <c r="KSH748" s="425"/>
      <c r="KSI748" s="425"/>
      <c r="KSJ748" s="425"/>
      <c r="KSK748" s="425"/>
      <c r="KSL748" s="425"/>
      <c r="KSM748" s="425"/>
      <c r="KSN748" s="425"/>
      <c r="KSO748" s="425"/>
      <c r="KSP748" s="425"/>
      <c r="KSQ748" s="425"/>
      <c r="KSR748" s="425"/>
      <c r="KSS748" s="425"/>
      <c r="KST748" s="425"/>
      <c r="KSU748" s="425"/>
      <c r="KSV748" s="425"/>
      <c r="KSW748" s="425"/>
      <c r="KSX748" s="425"/>
      <c r="KSY748" s="425"/>
      <c r="KSZ748" s="425"/>
      <c r="KTA748" s="425"/>
      <c r="KTB748" s="425"/>
      <c r="KTC748" s="425"/>
      <c r="KTD748" s="425"/>
      <c r="KTE748" s="425"/>
      <c r="KTF748" s="425"/>
      <c r="KTG748" s="425"/>
      <c r="KTH748" s="425"/>
      <c r="KTI748" s="425"/>
      <c r="KTJ748" s="425"/>
      <c r="KTK748" s="425"/>
      <c r="KTL748" s="425"/>
      <c r="KTM748" s="425"/>
      <c r="KTN748" s="425"/>
      <c r="KTO748" s="425"/>
      <c r="KTP748" s="425"/>
      <c r="KTQ748" s="425"/>
      <c r="KTR748" s="425"/>
      <c r="KTS748" s="425"/>
      <c r="KTT748" s="425"/>
      <c r="KTU748" s="425"/>
      <c r="KTV748" s="425"/>
      <c r="KTW748" s="425"/>
      <c r="KTX748" s="425"/>
      <c r="KTY748" s="425"/>
      <c r="KTZ748" s="425"/>
      <c r="KUA748" s="425"/>
      <c r="KUB748" s="425"/>
      <c r="KUC748" s="425"/>
      <c r="KUD748" s="425"/>
      <c r="KUE748" s="425"/>
      <c r="KUF748" s="425"/>
      <c r="KUG748" s="425"/>
      <c r="KUH748" s="425"/>
      <c r="KUI748" s="425"/>
      <c r="KUJ748" s="425"/>
      <c r="KUK748" s="425"/>
      <c r="KUL748" s="425"/>
      <c r="KUM748" s="425"/>
      <c r="KUN748" s="425"/>
      <c r="KUO748" s="425"/>
      <c r="KUP748" s="425"/>
      <c r="KUQ748" s="425"/>
      <c r="KUR748" s="425"/>
      <c r="KUS748" s="425"/>
      <c r="KUT748" s="425"/>
      <c r="KUU748" s="425"/>
      <c r="KUV748" s="425"/>
      <c r="KUW748" s="425"/>
      <c r="KUX748" s="425"/>
      <c r="KUY748" s="425"/>
      <c r="KUZ748" s="425"/>
      <c r="KVA748" s="425"/>
      <c r="KVB748" s="425"/>
      <c r="KVC748" s="425"/>
      <c r="KVD748" s="425"/>
      <c r="KVE748" s="425"/>
      <c r="KVF748" s="425"/>
      <c r="KVG748" s="425"/>
      <c r="KVH748" s="425"/>
      <c r="KVI748" s="425"/>
      <c r="KVJ748" s="425"/>
      <c r="KVK748" s="425"/>
      <c r="KVL748" s="425"/>
      <c r="KVM748" s="425"/>
      <c r="KVN748" s="425"/>
      <c r="KVO748" s="425"/>
      <c r="KVP748" s="425"/>
      <c r="KVQ748" s="425"/>
      <c r="KVR748" s="425"/>
      <c r="KVS748" s="425"/>
      <c r="KVT748" s="425"/>
      <c r="KVU748" s="425"/>
      <c r="KVV748" s="425"/>
      <c r="KVW748" s="425"/>
      <c r="KVX748" s="425"/>
      <c r="KVY748" s="425"/>
      <c r="KVZ748" s="425"/>
      <c r="KWA748" s="425"/>
      <c r="KWB748" s="425"/>
      <c r="KWC748" s="425"/>
      <c r="KWD748" s="425"/>
      <c r="KWE748" s="425"/>
      <c r="KWF748" s="425"/>
      <c r="KWG748" s="425"/>
      <c r="KWH748" s="425"/>
      <c r="KWI748" s="425"/>
      <c r="KWJ748" s="425"/>
      <c r="KWK748" s="425"/>
      <c r="KWL748" s="425"/>
      <c r="KWM748" s="425"/>
      <c r="KWN748" s="425"/>
      <c r="KWO748" s="425"/>
      <c r="KWP748" s="425"/>
      <c r="KWQ748" s="425"/>
      <c r="KWR748" s="425"/>
      <c r="KWS748" s="425"/>
      <c r="KWT748" s="425"/>
      <c r="KWU748" s="425"/>
      <c r="KWV748" s="425"/>
      <c r="KWW748" s="425"/>
      <c r="KWX748" s="425"/>
      <c r="KWY748" s="425"/>
      <c r="KWZ748" s="425"/>
      <c r="KXA748" s="425"/>
      <c r="KXB748" s="425"/>
      <c r="KXC748" s="425"/>
      <c r="KXD748" s="425"/>
      <c r="KXE748" s="425"/>
      <c r="KXF748" s="425"/>
      <c r="KXG748" s="425"/>
      <c r="KXH748" s="425"/>
      <c r="KXI748" s="425"/>
      <c r="KXJ748" s="425"/>
      <c r="KXK748" s="425"/>
      <c r="KXL748" s="425"/>
      <c r="KXM748" s="425"/>
      <c r="KXN748" s="425"/>
      <c r="KXO748" s="425"/>
      <c r="KXP748" s="425"/>
      <c r="KXQ748" s="425"/>
      <c r="KXR748" s="425"/>
      <c r="KXS748" s="425"/>
      <c r="KXT748" s="425"/>
      <c r="KXU748" s="425"/>
      <c r="KXV748" s="425"/>
      <c r="KXW748" s="425"/>
      <c r="KXX748" s="425"/>
      <c r="KXY748" s="425"/>
      <c r="KXZ748" s="425"/>
      <c r="KYA748" s="425"/>
      <c r="KYB748" s="425"/>
      <c r="KYC748" s="425"/>
      <c r="KYD748" s="425"/>
      <c r="KYE748" s="425"/>
      <c r="KYF748" s="425"/>
      <c r="KYG748" s="425"/>
      <c r="KYH748" s="425"/>
      <c r="KYI748" s="425"/>
      <c r="KYJ748" s="425"/>
      <c r="KYK748" s="425"/>
      <c r="KYL748" s="425"/>
      <c r="KYM748" s="425"/>
      <c r="KYN748" s="425"/>
      <c r="KYO748" s="425"/>
      <c r="KYP748" s="425"/>
      <c r="KYQ748" s="425"/>
      <c r="KYR748" s="425"/>
      <c r="KYS748" s="425"/>
      <c r="KYT748" s="425"/>
      <c r="KYU748" s="425"/>
      <c r="KYV748" s="425"/>
      <c r="KYW748" s="425"/>
      <c r="KYX748" s="425"/>
      <c r="KYY748" s="425"/>
      <c r="KYZ748" s="425"/>
      <c r="KZA748" s="425"/>
      <c r="KZB748" s="425"/>
      <c r="KZC748" s="425"/>
      <c r="KZD748" s="425"/>
      <c r="KZE748" s="425"/>
      <c r="KZF748" s="425"/>
      <c r="KZG748" s="425"/>
      <c r="KZH748" s="425"/>
      <c r="KZI748" s="425"/>
      <c r="KZJ748" s="425"/>
      <c r="KZK748" s="425"/>
      <c r="KZL748" s="425"/>
      <c r="KZM748" s="425"/>
      <c r="KZN748" s="425"/>
      <c r="KZO748" s="425"/>
      <c r="KZP748" s="425"/>
      <c r="KZQ748" s="425"/>
      <c r="KZR748" s="425"/>
      <c r="KZS748" s="425"/>
      <c r="KZT748" s="425"/>
      <c r="KZU748" s="425"/>
      <c r="KZV748" s="425"/>
      <c r="KZW748" s="425"/>
      <c r="KZX748" s="425"/>
      <c r="KZY748" s="425"/>
      <c r="KZZ748" s="425"/>
      <c r="LAA748" s="425"/>
      <c r="LAB748" s="425"/>
      <c r="LAC748" s="425"/>
      <c r="LAD748" s="425"/>
      <c r="LAE748" s="425"/>
      <c r="LAF748" s="425"/>
      <c r="LAG748" s="425"/>
      <c r="LAH748" s="425"/>
      <c r="LAI748" s="425"/>
      <c r="LAJ748" s="425"/>
      <c r="LAK748" s="425"/>
      <c r="LAL748" s="425"/>
      <c r="LAM748" s="425"/>
      <c r="LAN748" s="425"/>
      <c r="LAO748" s="425"/>
      <c r="LAP748" s="425"/>
      <c r="LAQ748" s="425"/>
      <c r="LAR748" s="425"/>
      <c r="LAS748" s="425"/>
      <c r="LAT748" s="425"/>
      <c r="LAU748" s="425"/>
      <c r="LAV748" s="425"/>
      <c r="LAW748" s="425"/>
      <c r="LAX748" s="425"/>
      <c r="LAY748" s="425"/>
      <c r="LAZ748" s="425"/>
      <c r="LBA748" s="425"/>
      <c r="LBB748" s="425"/>
      <c r="LBC748" s="425"/>
      <c r="LBD748" s="425"/>
      <c r="LBE748" s="425"/>
      <c r="LBF748" s="425"/>
      <c r="LBG748" s="425"/>
      <c r="LBH748" s="425"/>
      <c r="LBI748" s="425"/>
      <c r="LBJ748" s="425"/>
      <c r="LBK748" s="425"/>
      <c r="LBL748" s="425"/>
      <c r="LBM748" s="425"/>
      <c r="LBN748" s="425"/>
      <c r="LBO748" s="425"/>
      <c r="LBP748" s="425"/>
      <c r="LBQ748" s="425"/>
      <c r="LBR748" s="425"/>
      <c r="LBS748" s="425"/>
      <c r="LBT748" s="425"/>
      <c r="LBU748" s="425"/>
      <c r="LBV748" s="425"/>
      <c r="LBW748" s="425"/>
      <c r="LBX748" s="425"/>
      <c r="LBY748" s="425"/>
      <c r="LBZ748" s="425"/>
      <c r="LCA748" s="425"/>
      <c r="LCB748" s="425"/>
      <c r="LCC748" s="425"/>
      <c r="LCD748" s="425"/>
      <c r="LCE748" s="425"/>
      <c r="LCF748" s="425"/>
      <c r="LCG748" s="425"/>
      <c r="LCH748" s="425"/>
      <c r="LCI748" s="425"/>
      <c r="LCJ748" s="425"/>
      <c r="LCK748" s="425"/>
      <c r="LCL748" s="425"/>
      <c r="LCM748" s="425"/>
      <c r="LCN748" s="425"/>
      <c r="LCO748" s="425"/>
      <c r="LCP748" s="425"/>
      <c r="LCQ748" s="425"/>
      <c r="LCR748" s="425"/>
      <c r="LCS748" s="425"/>
      <c r="LCT748" s="425"/>
      <c r="LCU748" s="425"/>
      <c r="LCV748" s="425"/>
      <c r="LCW748" s="425"/>
      <c r="LCX748" s="425"/>
      <c r="LCY748" s="425"/>
      <c r="LCZ748" s="425"/>
      <c r="LDA748" s="425"/>
      <c r="LDB748" s="425"/>
      <c r="LDC748" s="425"/>
      <c r="LDD748" s="425"/>
      <c r="LDE748" s="425"/>
      <c r="LDF748" s="425"/>
      <c r="LDG748" s="425"/>
      <c r="LDH748" s="425"/>
      <c r="LDI748" s="425"/>
      <c r="LDJ748" s="425"/>
      <c r="LDK748" s="425"/>
      <c r="LDL748" s="425"/>
      <c r="LDM748" s="425"/>
      <c r="LDN748" s="425"/>
      <c r="LDO748" s="425"/>
      <c r="LDP748" s="425"/>
      <c r="LDQ748" s="425"/>
      <c r="LDR748" s="425"/>
      <c r="LDS748" s="425"/>
      <c r="LDT748" s="425"/>
      <c r="LDU748" s="425"/>
      <c r="LDV748" s="425"/>
      <c r="LDW748" s="425"/>
      <c r="LDX748" s="425"/>
      <c r="LDY748" s="425"/>
      <c r="LDZ748" s="425"/>
      <c r="LEA748" s="425"/>
      <c r="LEB748" s="425"/>
      <c r="LEC748" s="425"/>
      <c r="LED748" s="425"/>
      <c r="LEE748" s="425"/>
      <c r="LEF748" s="425"/>
      <c r="LEG748" s="425"/>
      <c r="LEH748" s="425"/>
      <c r="LEI748" s="425"/>
      <c r="LEJ748" s="425"/>
      <c r="LEK748" s="425"/>
      <c r="LEL748" s="425"/>
      <c r="LEM748" s="425"/>
      <c r="LEN748" s="425"/>
      <c r="LEO748" s="425"/>
      <c r="LEP748" s="425"/>
      <c r="LEQ748" s="425"/>
      <c r="LER748" s="425"/>
      <c r="LES748" s="425"/>
      <c r="LET748" s="425"/>
      <c r="LEU748" s="425"/>
      <c r="LEV748" s="425"/>
      <c r="LEW748" s="425"/>
      <c r="LEX748" s="425"/>
      <c r="LEY748" s="425"/>
      <c r="LEZ748" s="425"/>
      <c r="LFA748" s="425"/>
      <c r="LFB748" s="425"/>
      <c r="LFC748" s="425"/>
      <c r="LFD748" s="425"/>
      <c r="LFE748" s="425"/>
      <c r="LFF748" s="425"/>
      <c r="LFG748" s="425"/>
      <c r="LFH748" s="425"/>
      <c r="LFI748" s="425"/>
      <c r="LFJ748" s="425"/>
      <c r="LFK748" s="425"/>
      <c r="LFL748" s="425"/>
      <c r="LFM748" s="425"/>
      <c r="LFN748" s="425"/>
      <c r="LFO748" s="425"/>
      <c r="LFP748" s="425"/>
      <c r="LFQ748" s="425"/>
      <c r="LFR748" s="425"/>
      <c r="LFS748" s="425"/>
      <c r="LFT748" s="425"/>
      <c r="LFU748" s="425"/>
      <c r="LFV748" s="425"/>
      <c r="LFW748" s="425"/>
      <c r="LFX748" s="425"/>
      <c r="LFY748" s="425"/>
      <c r="LFZ748" s="425"/>
      <c r="LGA748" s="425"/>
      <c r="LGB748" s="425"/>
      <c r="LGC748" s="425"/>
      <c r="LGD748" s="425"/>
      <c r="LGE748" s="425"/>
      <c r="LGF748" s="425"/>
      <c r="LGG748" s="425"/>
      <c r="LGH748" s="425"/>
      <c r="LGI748" s="425"/>
      <c r="LGJ748" s="425"/>
      <c r="LGK748" s="425"/>
      <c r="LGL748" s="425"/>
      <c r="LGM748" s="425"/>
      <c r="LGN748" s="425"/>
      <c r="LGO748" s="425"/>
      <c r="LGP748" s="425"/>
      <c r="LGQ748" s="425"/>
      <c r="LGR748" s="425"/>
      <c r="LGS748" s="425"/>
      <c r="LGT748" s="425"/>
      <c r="LGU748" s="425"/>
      <c r="LGV748" s="425"/>
      <c r="LGW748" s="425"/>
      <c r="LGX748" s="425"/>
      <c r="LGY748" s="425"/>
      <c r="LGZ748" s="425"/>
      <c r="LHA748" s="425"/>
      <c r="LHB748" s="425"/>
      <c r="LHC748" s="425"/>
      <c r="LHD748" s="425"/>
      <c r="LHE748" s="425"/>
      <c r="LHF748" s="425"/>
      <c r="LHG748" s="425"/>
      <c r="LHH748" s="425"/>
      <c r="LHI748" s="425"/>
      <c r="LHJ748" s="425"/>
      <c r="LHK748" s="425"/>
      <c r="LHL748" s="425"/>
      <c r="LHM748" s="425"/>
      <c r="LHN748" s="425"/>
      <c r="LHO748" s="425"/>
      <c r="LHP748" s="425"/>
      <c r="LHQ748" s="425"/>
      <c r="LHR748" s="425"/>
      <c r="LHS748" s="425"/>
      <c r="LHT748" s="425"/>
      <c r="LHU748" s="425"/>
      <c r="LHV748" s="425"/>
      <c r="LHW748" s="425"/>
      <c r="LHX748" s="425"/>
      <c r="LHY748" s="425"/>
      <c r="LHZ748" s="425"/>
      <c r="LIA748" s="425"/>
      <c r="LIB748" s="425"/>
      <c r="LIC748" s="425"/>
      <c r="LID748" s="425"/>
      <c r="LIE748" s="425"/>
      <c r="LIF748" s="425"/>
      <c r="LIG748" s="425"/>
      <c r="LIH748" s="425"/>
      <c r="LII748" s="425"/>
      <c r="LIJ748" s="425"/>
      <c r="LIK748" s="425"/>
      <c r="LIL748" s="425"/>
      <c r="LIM748" s="425"/>
      <c r="LIN748" s="425"/>
      <c r="LIO748" s="425"/>
      <c r="LIP748" s="425"/>
      <c r="LIQ748" s="425"/>
      <c r="LIR748" s="425"/>
      <c r="LIS748" s="425"/>
      <c r="LIT748" s="425"/>
      <c r="LIU748" s="425"/>
      <c r="LIV748" s="425"/>
      <c r="LIW748" s="425"/>
      <c r="LIX748" s="425"/>
      <c r="LIY748" s="425"/>
      <c r="LIZ748" s="425"/>
      <c r="LJA748" s="425"/>
      <c r="LJB748" s="425"/>
      <c r="LJC748" s="425"/>
      <c r="LJD748" s="425"/>
      <c r="LJE748" s="425"/>
      <c r="LJF748" s="425"/>
      <c r="LJG748" s="425"/>
      <c r="LJH748" s="425"/>
      <c r="LJI748" s="425"/>
      <c r="LJJ748" s="425"/>
      <c r="LJK748" s="425"/>
      <c r="LJL748" s="425"/>
      <c r="LJM748" s="425"/>
      <c r="LJN748" s="425"/>
      <c r="LJO748" s="425"/>
      <c r="LJP748" s="425"/>
      <c r="LJQ748" s="425"/>
      <c r="LJR748" s="425"/>
      <c r="LJS748" s="425"/>
      <c r="LJT748" s="425"/>
      <c r="LJU748" s="425"/>
      <c r="LJV748" s="425"/>
      <c r="LJW748" s="425"/>
      <c r="LJX748" s="425"/>
      <c r="LJY748" s="425"/>
      <c r="LJZ748" s="425"/>
      <c r="LKA748" s="425"/>
      <c r="LKB748" s="425"/>
      <c r="LKC748" s="425"/>
      <c r="LKD748" s="425"/>
      <c r="LKE748" s="425"/>
      <c r="LKF748" s="425"/>
      <c r="LKG748" s="425"/>
      <c r="LKH748" s="425"/>
      <c r="LKI748" s="425"/>
      <c r="LKJ748" s="425"/>
      <c r="LKK748" s="425"/>
      <c r="LKL748" s="425"/>
      <c r="LKM748" s="425"/>
      <c r="LKN748" s="425"/>
      <c r="LKO748" s="425"/>
      <c r="LKP748" s="425"/>
      <c r="LKQ748" s="425"/>
      <c r="LKR748" s="425"/>
      <c r="LKS748" s="425"/>
      <c r="LKT748" s="425"/>
      <c r="LKU748" s="425"/>
      <c r="LKV748" s="425"/>
      <c r="LKW748" s="425"/>
      <c r="LKX748" s="425"/>
      <c r="LKY748" s="425"/>
      <c r="LKZ748" s="425"/>
      <c r="LLA748" s="425"/>
      <c r="LLB748" s="425"/>
      <c r="LLC748" s="425"/>
      <c r="LLD748" s="425"/>
      <c r="LLE748" s="425"/>
      <c r="LLF748" s="425"/>
      <c r="LLG748" s="425"/>
      <c r="LLH748" s="425"/>
      <c r="LLI748" s="425"/>
      <c r="LLJ748" s="425"/>
      <c r="LLK748" s="425"/>
      <c r="LLL748" s="425"/>
      <c r="LLM748" s="425"/>
      <c r="LLN748" s="425"/>
      <c r="LLO748" s="425"/>
      <c r="LLP748" s="425"/>
      <c r="LLQ748" s="425"/>
      <c r="LLR748" s="425"/>
      <c r="LLS748" s="425"/>
      <c r="LLT748" s="425"/>
      <c r="LLU748" s="425"/>
      <c r="LLV748" s="425"/>
      <c r="LLW748" s="425"/>
      <c r="LLX748" s="425"/>
      <c r="LLY748" s="425"/>
      <c r="LLZ748" s="425"/>
      <c r="LMA748" s="425"/>
      <c r="LMB748" s="425"/>
      <c r="LMC748" s="425"/>
      <c r="LMD748" s="425"/>
      <c r="LME748" s="425"/>
      <c r="LMF748" s="425"/>
      <c r="LMG748" s="425"/>
      <c r="LMH748" s="425"/>
      <c r="LMI748" s="425"/>
      <c r="LMJ748" s="425"/>
      <c r="LMK748" s="425"/>
      <c r="LML748" s="425"/>
      <c r="LMM748" s="425"/>
      <c r="LMN748" s="425"/>
      <c r="LMO748" s="425"/>
      <c r="LMP748" s="425"/>
      <c r="LMQ748" s="425"/>
      <c r="LMR748" s="425"/>
      <c r="LMS748" s="425"/>
      <c r="LMT748" s="425"/>
      <c r="LMU748" s="425"/>
      <c r="LMV748" s="425"/>
      <c r="LMW748" s="425"/>
      <c r="LMX748" s="425"/>
      <c r="LMY748" s="425"/>
      <c r="LMZ748" s="425"/>
      <c r="LNA748" s="425"/>
      <c r="LNB748" s="425"/>
      <c r="LNC748" s="425"/>
      <c r="LND748" s="425"/>
      <c r="LNE748" s="425"/>
      <c r="LNF748" s="425"/>
      <c r="LNG748" s="425"/>
      <c r="LNH748" s="425"/>
      <c r="LNI748" s="425"/>
      <c r="LNJ748" s="425"/>
      <c r="LNK748" s="425"/>
      <c r="LNL748" s="425"/>
      <c r="LNM748" s="425"/>
      <c r="LNN748" s="425"/>
      <c r="LNO748" s="425"/>
      <c r="LNP748" s="425"/>
      <c r="LNQ748" s="425"/>
      <c r="LNR748" s="425"/>
      <c r="LNS748" s="425"/>
      <c r="LNT748" s="425"/>
      <c r="LNU748" s="425"/>
      <c r="LNV748" s="425"/>
      <c r="LNW748" s="425"/>
      <c r="LNX748" s="425"/>
      <c r="LNY748" s="425"/>
      <c r="LNZ748" s="425"/>
      <c r="LOA748" s="425"/>
      <c r="LOB748" s="425"/>
      <c r="LOC748" s="425"/>
      <c r="LOD748" s="425"/>
      <c r="LOE748" s="425"/>
      <c r="LOF748" s="425"/>
      <c r="LOG748" s="425"/>
      <c r="LOH748" s="425"/>
      <c r="LOI748" s="425"/>
      <c r="LOJ748" s="425"/>
      <c r="LOK748" s="425"/>
      <c r="LOL748" s="425"/>
      <c r="LOM748" s="425"/>
      <c r="LON748" s="425"/>
      <c r="LOO748" s="425"/>
      <c r="LOP748" s="425"/>
      <c r="LOQ748" s="425"/>
      <c r="LOR748" s="425"/>
      <c r="LOS748" s="425"/>
      <c r="LOT748" s="425"/>
      <c r="LOU748" s="425"/>
      <c r="LOV748" s="425"/>
      <c r="LOW748" s="425"/>
      <c r="LOX748" s="425"/>
      <c r="LOY748" s="425"/>
      <c r="LOZ748" s="425"/>
      <c r="LPA748" s="425"/>
      <c r="LPB748" s="425"/>
      <c r="LPC748" s="425"/>
      <c r="LPD748" s="425"/>
      <c r="LPE748" s="425"/>
      <c r="LPF748" s="425"/>
      <c r="LPG748" s="425"/>
      <c r="LPH748" s="425"/>
      <c r="LPI748" s="425"/>
      <c r="LPJ748" s="425"/>
      <c r="LPK748" s="425"/>
      <c r="LPL748" s="425"/>
      <c r="LPM748" s="425"/>
      <c r="LPN748" s="425"/>
      <c r="LPO748" s="425"/>
      <c r="LPP748" s="425"/>
      <c r="LPQ748" s="425"/>
      <c r="LPR748" s="425"/>
      <c r="LPS748" s="425"/>
      <c r="LPT748" s="425"/>
      <c r="LPU748" s="425"/>
      <c r="LPV748" s="425"/>
      <c r="LPW748" s="425"/>
      <c r="LPX748" s="425"/>
      <c r="LPY748" s="425"/>
      <c r="LPZ748" s="425"/>
      <c r="LQA748" s="425"/>
      <c r="LQB748" s="425"/>
      <c r="LQC748" s="425"/>
      <c r="LQD748" s="425"/>
      <c r="LQE748" s="425"/>
      <c r="LQF748" s="425"/>
      <c r="LQG748" s="425"/>
      <c r="LQH748" s="425"/>
      <c r="LQI748" s="425"/>
      <c r="LQJ748" s="425"/>
      <c r="LQK748" s="425"/>
      <c r="LQL748" s="425"/>
      <c r="LQM748" s="425"/>
      <c r="LQN748" s="425"/>
      <c r="LQO748" s="425"/>
      <c r="LQP748" s="425"/>
      <c r="LQQ748" s="425"/>
      <c r="LQR748" s="425"/>
      <c r="LQS748" s="425"/>
      <c r="LQT748" s="425"/>
      <c r="LQU748" s="425"/>
      <c r="LQV748" s="425"/>
      <c r="LQW748" s="425"/>
      <c r="LQX748" s="425"/>
      <c r="LQY748" s="425"/>
      <c r="LQZ748" s="425"/>
      <c r="LRA748" s="425"/>
      <c r="LRB748" s="425"/>
      <c r="LRC748" s="425"/>
      <c r="LRD748" s="425"/>
      <c r="LRE748" s="425"/>
      <c r="LRF748" s="425"/>
      <c r="LRG748" s="425"/>
      <c r="LRH748" s="425"/>
      <c r="LRI748" s="425"/>
      <c r="LRJ748" s="425"/>
      <c r="LRK748" s="425"/>
      <c r="LRL748" s="425"/>
      <c r="LRM748" s="425"/>
      <c r="LRN748" s="425"/>
      <c r="LRO748" s="425"/>
      <c r="LRP748" s="425"/>
      <c r="LRQ748" s="425"/>
      <c r="LRR748" s="425"/>
      <c r="LRS748" s="425"/>
      <c r="LRT748" s="425"/>
      <c r="LRU748" s="425"/>
      <c r="LRV748" s="425"/>
      <c r="LRW748" s="425"/>
      <c r="LRX748" s="425"/>
      <c r="LRY748" s="425"/>
      <c r="LRZ748" s="425"/>
      <c r="LSA748" s="425"/>
      <c r="LSB748" s="425"/>
      <c r="LSC748" s="425"/>
      <c r="LSD748" s="425"/>
      <c r="LSE748" s="425"/>
      <c r="LSF748" s="425"/>
      <c r="LSG748" s="425"/>
      <c r="LSH748" s="425"/>
      <c r="LSI748" s="425"/>
      <c r="LSJ748" s="425"/>
      <c r="LSK748" s="425"/>
      <c r="LSL748" s="425"/>
      <c r="LSM748" s="425"/>
      <c r="LSN748" s="425"/>
      <c r="LSO748" s="425"/>
      <c r="LSP748" s="425"/>
      <c r="LSQ748" s="425"/>
      <c r="LSR748" s="425"/>
      <c r="LSS748" s="425"/>
      <c r="LST748" s="425"/>
      <c r="LSU748" s="425"/>
      <c r="LSV748" s="425"/>
      <c r="LSW748" s="425"/>
      <c r="LSX748" s="425"/>
      <c r="LSY748" s="425"/>
      <c r="LSZ748" s="425"/>
      <c r="LTA748" s="425"/>
      <c r="LTB748" s="425"/>
      <c r="LTC748" s="425"/>
      <c r="LTD748" s="425"/>
      <c r="LTE748" s="425"/>
      <c r="LTF748" s="425"/>
      <c r="LTG748" s="425"/>
      <c r="LTH748" s="425"/>
      <c r="LTI748" s="425"/>
      <c r="LTJ748" s="425"/>
      <c r="LTK748" s="425"/>
      <c r="LTL748" s="425"/>
      <c r="LTM748" s="425"/>
      <c r="LTN748" s="425"/>
      <c r="LTO748" s="425"/>
      <c r="LTP748" s="425"/>
      <c r="LTQ748" s="425"/>
      <c r="LTR748" s="425"/>
      <c r="LTS748" s="425"/>
      <c r="LTT748" s="425"/>
      <c r="LTU748" s="425"/>
      <c r="LTV748" s="425"/>
      <c r="LTW748" s="425"/>
      <c r="LTX748" s="425"/>
      <c r="LTY748" s="425"/>
      <c r="LTZ748" s="425"/>
      <c r="LUA748" s="425"/>
      <c r="LUB748" s="425"/>
      <c r="LUC748" s="425"/>
      <c r="LUD748" s="425"/>
      <c r="LUE748" s="425"/>
      <c r="LUF748" s="425"/>
      <c r="LUG748" s="425"/>
      <c r="LUH748" s="425"/>
      <c r="LUI748" s="425"/>
      <c r="LUJ748" s="425"/>
      <c r="LUK748" s="425"/>
      <c r="LUL748" s="425"/>
      <c r="LUM748" s="425"/>
      <c r="LUN748" s="425"/>
      <c r="LUO748" s="425"/>
      <c r="LUP748" s="425"/>
      <c r="LUQ748" s="425"/>
      <c r="LUR748" s="425"/>
      <c r="LUS748" s="425"/>
      <c r="LUT748" s="425"/>
      <c r="LUU748" s="425"/>
      <c r="LUV748" s="425"/>
      <c r="LUW748" s="425"/>
      <c r="LUX748" s="425"/>
      <c r="LUY748" s="425"/>
      <c r="LUZ748" s="425"/>
      <c r="LVA748" s="425"/>
      <c r="LVB748" s="425"/>
      <c r="LVC748" s="425"/>
      <c r="LVD748" s="425"/>
      <c r="LVE748" s="425"/>
      <c r="LVF748" s="425"/>
      <c r="LVG748" s="425"/>
      <c r="LVH748" s="425"/>
      <c r="LVI748" s="425"/>
      <c r="LVJ748" s="425"/>
      <c r="LVK748" s="425"/>
      <c r="LVL748" s="425"/>
      <c r="LVM748" s="425"/>
      <c r="LVN748" s="425"/>
      <c r="LVO748" s="425"/>
      <c r="LVP748" s="425"/>
      <c r="LVQ748" s="425"/>
      <c r="LVR748" s="425"/>
      <c r="LVS748" s="425"/>
      <c r="LVT748" s="425"/>
      <c r="LVU748" s="425"/>
      <c r="LVV748" s="425"/>
      <c r="LVW748" s="425"/>
      <c r="LVX748" s="425"/>
      <c r="LVY748" s="425"/>
      <c r="LVZ748" s="425"/>
      <c r="LWA748" s="425"/>
      <c r="LWB748" s="425"/>
      <c r="LWC748" s="425"/>
      <c r="LWD748" s="425"/>
      <c r="LWE748" s="425"/>
      <c r="LWF748" s="425"/>
      <c r="LWG748" s="425"/>
      <c r="LWH748" s="425"/>
      <c r="LWI748" s="425"/>
      <c r="LWJ748" s="425"/>
      <c r="LWK748" s="425"/>
      <c r="LWL748" s="425"/>
      <c r="LWM748" s="425"/>
      <c r="LWN748" s="425"/>
      <c r="LWO748" s="425"/>
      <c r="LWP748" s="425"/>
      <c r="LWQ748" s="425"/>
      <c r="LWR748" s="425"/>
      <c r="LWS748" s="425"/>
      <c r="LWT748" s="425"/>
      <c r="LWU748" s="425"/>
      <c r="LWV748" s="425"/>
      <c r="LWW748" s="425"/>
      <c r="LWX748" s="425"/>
      <c r="LWY748" s="425"/>
      <c r="LWZ748" s="425"/>
      <c r="LXA748" s="425"/>
      <c r="LXB748" s="425"/>
      <c r="LXC748" s="425"/>
      <c r="LXD748" s="425"/>
      <c r="LXE748" s="425"/>
      <c r="LXF748" s="425"/>
      <c r="LXG748" s="425"/>
      <c r="LXH748" s="425"/>
      <c r="LXI748" s="425"/>
      <c r="LXJ748" s="425"/>
      <c r="LXK748" s="425"/>
      <c r="LXL748" s="425"/>
      <c r="LXM748" s="425"/>
      <c r="LXN748" s="425"/>
      <c r="LXO748" s="425"/>
      <c r="LXP748" s="425"/>
      <c r="LXQ748" s="425"/>
      <c r="LXR748" s="425"/>
      <c r="LXS748" s="425"/>
      <c r="LXT748" s="425"/>
      <c r="LXU748" s="425"/>
      <c r="LXV748" s="425"/>
      <c r="LXW748" s="425"/>
      <c r="LXX748" s="425"/>
      <c r="LXY748" s="425"/>
      <c r="LXZ748" s="425"/>
      <c r="LYA748" s="425"/>
      <c r="LYB748" s="425"/>
      <c r="LYC748" s="425"/>
      <c r="LYD748" s="425"/>
      <c r="LYE748" s="425"/>
      <c r="LYF748" s="425"/>
      <c r="LYG748" s="425"/>
      <c r="LYH748" s="425"/>
      <c r="LYI748" s="425"/>
      <c r="LYJ748" s="425"/>
      <c r="LYK748" s="425"/>
      <c r="LYL748" s="425"/>
      <c r="LYM748" s="425"/>
      <c r="LYN748" s="425"/>
      <c r="LYO748" s="425"/>
      <c r="LYP748" s="425"/>
      <c r="LYQ748" s="425"/>
      <c r="LYR748" s="425"/>
      <c r="LYS748" s="425"/>
      <c r="LYT748" s="425"/>
      <c r="LYU748" s="425"/>
      <c r="LYV748" s="425"/>
      <c r="LYW748" s="425"/>
      <c r="LYX748" s="425"/>
      <c r="LYY748" s="425"/>
      <c r="LYZ748" s="425"/>
      <c r="LZA748" s="425"/>
      <c r="LZB748" s="425"/>
      <c r="LZC748" s="425"/>
      <c r="LZD748" s="425"/>
      <c r="LZE748" s="425"/>
      <c r="LZF748" s="425"/>
      <c r="LZG748" s="425"/>
      <c r="LZH748" s="425"/>
      <c r="LZI748" s="425"/>
      <c r="LZJ748" s="425"/>
      <c r="LZK748" s="425"/>
      <c r="LZL748" s="425"/>
      <c r="LZM748" s="425"/>
      <c r="LZN748" s="425"/>
      <c r="LZO748" s="425"/>
      <c r="LZP748" s="425"/>
      <c r="LZQ748" s="425"/>
      <c r="LZR748" s="425"/>
      <c r="LZS748" s="425"/>
      <c r="LZT748" s="425"/>
      <c r="LZU748" s="425"/>
      <c r="LZV748" s="425"/>
      <c r="LZW748" s="425"/>
      <c r="LZX748" s="425"/>
      <c r="LZY748" s="425"/>
      <c r="LZZ748" s="425"/>
      <c r="MAA748" s="425"/>
      <c r="MAB748" s="425"/>
      <c r="MAC748" s="425"/>
      <c r="MAD748" s="425"/>
      <c r="MAE748" s="425"/>
      <c r="MAF748" s="425"/>
      <c r="MAG748" s="425"/>
      <c r="MAH748" s="425"/>
      <c r="MAI748" s="425"/>
      <c r="MAJ748" s="425"/>
      <c r="MAK748" s="425"/>
      <c r="MAL748" s="425"/>
      <c r="MAM748" s="425"/>
      <c r="MAN748" s="425"/>
      <c r="MAO748" s="425"/>
      <c r="MAP748" s="425"/>
      <c r="MAQ748" s="425"/>
      <c r="MAR748" s="425"/>
      <c r="MAS748" s="425"/>
      <c r="MAT748" s="425"/>
      <c r="MAU748" s="425"/>
      <c r="MAV748" s="425"/>
      <c r="MAW748" s="425"/>
      <c r="MAX748" s="425"/>
      <c r="MAY748" s="425"/>
      <c r="MAZ748" s="425"/>
      <c r="MBA748" s="425"/>
      <c r="MBB748" s="425"/>
      <c r="MBC748" s="425"/>
      <c r="MBD748" s="425"/>
      <c r="MBE748" s="425"/>
      <c r="MBF748" s="425"/>
      <c r="MBG748" s="425"/>
      <c r="MBH748" s="425"/>
      <c r="MBI748" s="425"/>
      <c r="MBJ748" s="425"/>
      <c r="MBK748" s="425"/>
      <c r="MBL748" s="425"/>
      <c r="MBM748" s="425"/>
      <c r="MBN748" s="425"/>
      <c r="MBO748" s="425"/>
      <c r="MBP748" s="425"/>
      <c r="MBQ748" s="425"/>
      <c r="MBR748" s="425"/>
      <c r="MBS748" s="425"/>
      <c r="MBT748" s="425"/>
      <c r="MBU748" s="425"/>
      <c r="MBV748" s="425"/>
      <c r="MBW748" s="425"/>
      <c r="MBX748" s="425"/>
      <c r="MBY748" s="425"/>
      <c r="MBZ748" s="425"/>
      <c r="MCA748" s="425"/>
      <c r="MCB748" s="425"/>
      <c r="MCC748" s="425"/>
      <c r="MCD748" s="425"/>
      <c r="MCE748" s="425"/>
      <c r="MCF748" s="425"/>
      <c r="MCG748" s="425"/>
      <c r="MCH748" s="425"/>
      <c r="MCI748" s="425"/>
      <c r="MCJ748" s="425"/>
      <c r="MCK748" s="425"/>
      <c r="MCL748" s="425"/>
      <c r="MCM748" s="425"/>
      <c r="MCN748" s="425"/>
      <c r="MCO748" s="425"/>
      <c r="MCP748" s="425"/>
      <c r="MCQ748" s="425"/>
      <c r="MCR748" s="425"/>
      <c r="MCS748" s="425"/>
      <c r="MCT748" s="425"/>
      <c r="MCU748" s="425"/>
      <c r="MCV748" s="425"/>
      <c r="MCW748" s="425"/>
      <c r="MCX748" s="425"/>
      <c r="MCY748" s="425"/>
      <c r="MCZ748" s="425"/>
      <c r="MDA748" s="425"/>
      <c r="MDB748" s="425"/>
      <c r="MDC748" s="425"/>
      <c r="MDD748" s="425"/>
      <c r="MDE748" s="425"/>
      <c r="MDF748" s="425"/>
      <c r="MDG748" s="425"/>
      <c r="MDH748" s="425"/>
      <c r="MDI748" s="425"/>
      <c r="MDJ748" s="425"/>
      <c r="MDK748" s="425"/>
      <c r="MDL748" s="425"/>
      <c r="MDM748" s="425"/>
      <c r="MDN748" s="425"/>
      <c r="MDO748" s="425"/>
      <c r="MDP748" s="425"/>
      <c r="MDQ748" s="425"/>
      <c r="MDR748" s="425"/>
      <c r="MDS748" s="425"/>
      <c r="MDT748" s="425"/>
      <c r="MDU748" s="425"/>
      <c r="MDV748" s="425"/>
      <c r="MDW748" s="425"/>
      <c r="MDX748" s="425"/>
      <c r="MDY748" s="425"/>
      <c r="MDZ748" s="425"/>
      <c r="MEA748" s="425"/>
      <c r="MEB748" s="425"/>
      <c r="MEC748" s="425"/>
      <c r="MED748" s="425"/>
      <c r="MEE748" s="425"/>
      <c r="MEF748" s="425"/>
      <c r="MEG748" s="425"/>
      <c r="MEH748" s="425"/>
      <c r="MEI748" s="425"/>
      <c r="MEJ748" s="425"/>
      <c r="MEK748" s="425"/>
      <c r="MEL748" s="425"/>
      <c r="MEM748" s="425"/>
      <c r="MEN748" s="425"/>
      <c r="MEO748" s="425"/>
      <c r="MEP748" s="425"/>
      <c r="MEQ748" s="425"/>
      <c r="MER748" s="425"/>
      <c r="MES748" s="425"/>
      <c r="MET748" s="425"/>
      <c r="MEU748" s="425"/>
      <c r="MEV748" s="425"/>
      <c r="MEW748" s="425"/>
      <c r="MEX748" s="425"/>
      <c r="MEY748" s="425"/>
      <c r="MEZ748" s="425"/>
      <c r="MFA748" s="425"/>
      <c r="MFB748" s="425"/>
      <c r="MFC748" s="425"/>
      <c r="MFD748" s="425"/>
      <c r="MFE748" s="425"/>
      <c r="MFF748" s="425"/>
      <c r="MFG748" s="425"/>
      <c r="MFH748" s="425"/>
      <c r="MFI748" s="425"/>
      <c r="MFJ748" s="425"/>
      <c r="MFK748" s="425"/>
      <c r="MFL748" s="425"/>
      <c r="MFM748" s="425"/>
      <c r="MFN748" s="425"/>
      <c r="MFO748" s="425"/>
      <c r="MFP748" s="425"/>
      <c r="MFQ748" s="425"/>
      <c r="MFR748" s="425"/>
      <c r="MFS748" s="425"/>
      <c r="MFT748" s="425"/>
      <c r="MFU748" s="425"/>
      <c r="MFV748" s="425"/>
      <c r="MFW748" s="425"/>
      <c r="MFX748" s="425"/>
      <c r="MFY748" s="425"/>
      <c r="MFZ748" s="425"/>
      <c r="MGA748" s="425"/>
      <c r="MGB748" s="425"/>
      <c r="MGC748" s="425"/>
      <c r="MGD748" s="425"/>
      <c r="MGE748" s="425"/>
      <c r="MGF748" s="425"/>
      <c r="MGG748" s="425"/>
      <c r="MGH748" s="425"/>
      <c r="MGI748" s="425"/>
      <c r="MGJ748" s="425"/>
      <c r="MGK748" s="425"/>
      <c r="MGL748" s="425"/>
      <c r="MGM748" s="425"/>
      <c r="MGN748" s="425"/>
      <c r="MGO748" s="425"/>
      <c r="MGP748" s="425"/>
      <c r="MGQ748" s="425"/>
      <c r="MGR748" s="425"/>
      <c r="MGS748" s="425"/>
      <c r="MGT748" s="425"/>
      <c r="MGU748" s="425"/>
      <c r="MGV748" s="425"/>
      <c r="MGW748" s="425"/>
      <c r="MGX748" s="425"/>
      <c r="MGY748" s="425"/>
      <c r="MGZ748" s="425"/>
      <c r="MHA748" s="425"/>
      <c r="MHB748" s="425"/>
      <c r="MHC748" s="425"/>
      <c r="MHD748" s="425"/>
      <c r="MHE748" s="425"/>
      <c r="MHF748" s="425"/>
      <c r="MHG748" s="425"/>
      <c r="MHH748" s="425"/>
      <c r="MHI748" s="425"/>
      <c r="MHJ748" s="425"/>
      <c r="MHK748" s="425"/>
      <c r="MHL748" s="425"/>
      <c r="MHM748" s="425"/>
      <c r="MHN748" s="425"/>
      <c r="MHO748" s="425"/>
      <c r="MHP748" s="425"/>
      <c r="MHQ748" s="425"/>
      <c r="MHR748" s="425"/>
      <c r="MHS748" s="425"/>
      <c r="MHT748" s="425"/>
      <c r="MHU748" s="425"/>
      <c r="MHV748" s="425"/>
      <c r="MHW748" s="425"/>
      <c r="MHX748" s="425"/>
      <c r="MHY748" s="425"/>
      <c r="MHZ748" s="425"/>
      <c r="MIA748" s="425"/>
      <c r="MIB748" s="425"/>
      <c r="MIC748" s="425"/>
      <c r="MID748" s="425"/>
      <c r="MIE748" s="425"/>
      <c r="MIF748" s="425"/>
      <c r="MIG748" s="425"/>
      <c r="MIH748" s="425"/>
      <c r="MII748" s="425"/>
      <c r="MIJ748" s="425"/>
      <c r="MIK748" s="425"/>
      <c r="MIL748" s="425"/>
      <c r="MIM748" s="425"/>
      <c r="MIN748" s="425"/>
      <c r="MIO748" s="425"/>
      <c r="MIP748" s="425"/>
      <c r="MIQ748" s="425"/>
      <c r="MIR748" s="425"/>
      <c r="MIS748" s="425"/>
      <c r="MIT748" s="425"/>
      <c r="MIU748" s="425"/>
      <c r="MIV748" s="425"/>
      <c r="MIW748" s="425"/>
      <c r="MIX748" s="425"/>
      <c r="MIY748" s="425"/>
      <c r="MIZ748" s="425"/>
      <c r="MJA748" s="425"/>
      <c r="MJB748" s="425"/>
      <c r="MJC748" s="425"/>
      <c r="MJD748" s="425"/>
      <c r="MJE748" s="425"/>
      <c r="MJF748" s="425"/>
      <c r="MJG748" s="425"/>
      <c r="MJH748" s="425"/>
      <c r="MJI748" s="425"/>
      <c r="MJJ748" s="425"/>
      <c r="MJK748" s="425"/>
      <c r="MJL748" s="425"/>
      <c r="MJM748" s="425"/>
      <c r="MJN748" s="425"/>
      <c r="MJO748" s="425"/>
      <c r="MJP748" s="425"/>
      <c r="MJQ748" s="425"/>
      <c r="MJR748" s="425"/>
      <c r="MJS748" s="425"/>
      <c r="MJT748" s="425"/>
      <c r="MJU748" s="425"/>
      <c r="MJV748" s="425"/>
      <c r="MJW748" s="425"/>
      <c r="MJX748" s="425"/>
      <c r="MJY748" s="425"/>
      <c r="MJZ748" s="425"/>
      <c r="MKA748" s="425"/>
      <c r="MKB748" s="425"/>
      <c r="MKC748" s="425"/>
      <c r="MKD748" s="425"/>
      <c r="MKE748" s="425"/>
      <c r="MKF748" s="425"/>
      <c r="MKG748" s="425"/>
      <c r="MKH748" s="425"/>
      <c r="MKI748" s="425"/>
      <c r="MKJ748" s="425"/>
      <c r="MKK748" s="425"/>
      <c r="MKL748" s="425"/>
      <c r="MKM748" s="425"/>
      <c r="MKN748" s="425"/>
      <c r="MKO748" s="425"/>
      <c r="MKP748" s="425"/>
      <c r="MKQ748" s="425"/>
      <c r="MKR748" s="425"/>
      <c r="MKS748" s="425"/>
      <c r="MKT748" s="425"/>
      <c r="MKU748" s="425"/>
      <c r="MKV748" s="425"/>
      <c r="MKW748" s="425"/>
      <c r="MKX748" s="425"/>
      <c r="MKY748" s="425"/>
      <c r="MKZ748" s="425"/>
      <c r="MLA748" s="425"/>
      <c r="MLB748" s="425"/>
      <c r="MLC748" s="425"/>
      <c r="MLD748" s="425"/>
      <c r="MLE748" s="425"/>
      <c r="MLF748" s="425"/>
      <c r="MLG748" s="425"/>
      <c r="MLH748" s="425"/>
      <c r="MLI748" s="425"/>
      <c r="MLJ748" s="425"/>
      <c r="MLK748" s="425"/>
      <c r="MLL748" s="425"/>
      <c r="MLM748" s="425"/>
      <c r="MLN748" s="425"/>
      <c r="MLO748" s="425"/>
      <c r="MLP748" s="425"/>
      <c r="MLQ748" s="425"/>
      <c r="MLR748" s="425"/>
      <c r="MLS748" s="425"/>
      <c r="MLT748" s="425"/>
      <c r="MLU748" s="425"/>
      <c r="MLV748" s="425"/>
      <c r="MLW748" s="425"/>
      <c r="MLX748" s="425"/>
      <c r="MLY748" s="425"/>
      <c r="MLZ748" s="425"/>
      <c r="MMA748" s="425"/>
      <c r="MMB748" s="425"/>
      <c r="MMC748" s="425"/>
      <c r="MMD748" s="425"/>
      <c r="MME748" s="425"/>
      <c r="MMF748" s="425"/>
      <c r="MMG748" s="425"/>
      <c r="MMH748" s="425"/>
      <c r="MMI748" s="425"/>
      <c r="MMJ748" s="425"/>
      <c r="MMK748" s="425"/>
      <c r="MML748" s="425"/>
      <c r="MMM748" s="425"/>
      <c r="MMN748" s="425"/>
      <c r="MMO748" s="425"/>
      <c r="MMP748" s="425"/>
      <c r="MMQ748" s="425"/>
      <c r="MMR748" s="425"/>
      <c r="MMS748" s="425"/>
      <c r="MMT748" s="425"/>
      <c r="MMU748" s="425"/>
      <c r="MMV748" s="425"/>
      <c r="MMW748" s="425"/>
      <c r="MMX748" s="425"/>
      <c r="MMY748" s="425"/>
      <c r="MMZ748" s="425"/>
      <c r="MNA748" s="425"/>
      <c r="MNB748" s="425"/>
      <c r="MNC748" s="425"/>
      <c r="MND748" s="425"/>
      <c r="MNE748" s="425"/>
      <c r="MNF748" s="425"/>
      <c r="MNG748" s="425"/>
      <c r="MNH748" s="425"/>
      <c r="MNI748" s="425"/>
      <c r="MNJ748" s="425"/>
      <c r="MNK748" s="425"/>
      <c r="MNL748" s="425"/>
      <c r="MNM748" s="425"/>
      <c r="MNN748" s="425"/>
      <c r="MNO748" s="425"/>
      <c r="MNP748" s="425"/>
      <c r="MNQ748" s="425"/>
      <c r="MNR748" s="425"/>
      <c r="MNS748" s="425"/>
      <c r="MNT748" s="425"/>
      <c r="MNU748" s="425"/>
      <c r="MNV748" s="425"/>
      <c r="MNW748" s="425"/>
      <c r="MNX748" s="425"/>
      <c r="MNY748" s="425"/>
      <c r="MNZ748" s="425"/>
      <c r="MOA748" s="425"/>
      <c r="MOB748" s="425"/>
      <c r="MOC748" s="425"/>
      <c r="MOD748" s="425"/>
      <c r="MOE748" s="425"/>
      <c r="MOF748" s="425"/>
      <c r="MOG748" s="425"/>
      <c r="MOH748" s="425"/>
      <c r="MOI748" s="425"/>
      <c r="MOJ748" s="425"/>
      <c r="MOK748" s="425"/>
      <c r="MOL748" s="425"/>
      <c r="MOM748" s="425"/>
      <c r="MON748" s="425"/>
      <c r="MOO748" s="425"/>
      <c r="MOP748" s="425"/>
      <c r="MOQ748" s="425"/>
      <c r="MOR748" s="425"/>
      <c r="MOS748" s="425"/>
      <c r="MOT748" s="425"/>
      <c r="MOU748" s="425"/>
      <c r="MOV748" s="425"/>
      <c r="MOW748" s="425"/>
      <c r="MOX748" s="425"/>
      <c r="MOY748" s="425"/>
      <c r="MOZ748" s="425"/>
      <c r="MPA748" s="425"/>
      <c r="MPB748" s="425"/>
      <c r="MPC748" s="425"/>
      <c r="MPD748" s="425"/>
      <c r="MPE748" s="425"/>
      <c r="MPF748" s="425"/>
      <c r="MPG748" s="425"/>
      <c r="MPH748" s="425"/>
      <c r="MPI748" s="425"/>
      <c r="MPJ748" s="425"/>
      <c r="MPK748" s="425"/>
      <c r="MPL748" s="425"/>
      <c r="MPM748" s="425"/>
      <c r="MPN748" s="425"/>
      <c r="MPO748" s="425"/>
      <c r="MPP748" s="425"/>
      <c r="MPQ748" s="425"/>
      <c r="MPR748" s="425"/>
      <c r="MPS748" s="425"/>
      <c r="MPT748" s="425"/>
      <c r="MPU748" s="425"/>
      <c r="MPV748" s="425"/>
      <c r="MPW748" s="425"/>
      <c r="MPX748" s="425"/>
      <c r="MPY748" s="425"/>
      <c r="MPZ748" s="425"/>
      <c r="MQA748" s="425"/>
      <c r="MQB748" s="425"/>
      <c r="MQC748" s="425"/>
      <c r="MQD748" s="425"/>
      <c r="MQE748" s="425"/>
      <c r="MQF748" s="425"/>
      <c r="MQG748" s="425"/>
      <c r="MQH748" s="425"/>
      <c r="MQI748" s="425"/>
      <c r="MQJ748" s="425"/>
      <c r="MQK748" s="425"/>
      <c r="MQL748" s="425"/>
      <c r="MQM748" s="425"/>
      <c r="MQN748" s="425"/>
      <c r="MQO748" s="425"/>
      <c r="MQP748" s="425"/>
      <c r="MQQ748" s="425"/>
      <c r="MQR748" s="425"/>
      <c r="MQS748" s="425"/>
      <c r="MQT748" s="425"/>
      <c r="MQU748" s="425"/>
      <c r="MQV748" s="425"/>
      <c r="MQW748" s="425"/>
      <c r="MQX748" s="425"/>
      <c r="MQY748" s="425"/>
      <c r="MQZ748" s="425"/>
      <c r="MRA748" s="425"/>
      <c r="MRB748" s="425"/>
      <c r="MRC748" s="425"/>
      <c r="MRD748" s="425"/>
      <c r="MRE748" s="425"/>
      <c r="MRF748" s="425"/>
      <c r="MRG748" s="425"/>
      <c r="MRH748" s="425"/>
      <c r="MRI748" s="425"/>
      <c r="MRJ748" s="425"/>
      <c r="MRK748" s="425"/>
      <c r="MRL748" s="425"/>
      <c r="MRM748" s="425"/>
      <c r="MRN748" s="425"/>
      <c r="MRO748" s="425"/>
      <c r="MRP748" s="425"/>
      <c r="MRQ748" s="425"/>
      <c r="MRR748" s="425"/>
      <c r="MRS748" s="425"/>
      <c r="MRT748" s="425"/>
      <c r="MRU748" s="425"/>
      <c r="MRV748" s="425"/>
      <c r="MRW748" s="425"/>
      <c r="MRX748" s="425"/>
      <c r="MRY748" s="425"/>
      <c r="MRZ748" s="425"/>
      <c r="MSA748" s="425"/>
      <c r="MSB748" s="425"/>
      <c r="MSC748" s="425"/>
      <c r="MSD748" s="425"/>
      <c r="MSE748" s="425"/>
      <c r="MSF748" s="425"/>
      <c r="MSG748" s="425"/>
      <c r="MSH748" s="425"/>
      <c r="MSI748" s="425"/>
      <c r="MSJ748" s="425"/>
      <c r="MSK748" s="425"/>
      <c r="MSL748" s="425"/>
      <c r="MSM748" s="425"/>
      <c r="MSN748" s="425"/>
      <c r="MSO748" s="425"/>
      <c r="MSP748" s="425"/>
      <c r="MSQ748" s="425"/>
      <c r="MSR748" s="425"/>
      <c r="MSS748" s="425"/>
      <c r="MST748" s="425"/>
      <c r="MSU748" s="425"/>
      <c r="MSV748" s="425"/>
      <c r="MSW748" s="425"/>
      <c r="MSX748" s="425"/>
      <c r="MSY748" s="425"/>
      <c r="MSZ748" s="425"/>
      <c r="MTA748" s="425"/>
      <c r="MTB748" s="425"/>
      <c r="MTC748" s="425"/>
      <c r="MTD748" s="425"/>
      <c r="MTE748" s="425"/>
      <c r="MTF748" s="425"/>
      <c r="MTG748" s="425"/>
      <c r="MTH748" s="425"/>
      <c r="MTI748" s="425"/>
      <c r="MTJ748" s="425"/>
      <c r="MTK748" s="425"/>
      <c r="MTL748" s="425"/>
      <c r="MTM748" s="425"/>
      <c r="MTN748" s="425"/>
      <c r="MTO748" s="425"/>
      <c r="MTP748" s="425"/>
      <c r="MTQ748" s="425"/>
      <c r="MTR748" s="425"/>
      <c r="MTS748" s="425"/>
      <c r="MTT748" s="425"/>
      <c r="MTU748" s="425"/>
      <c r="MTV748" s="425"/>
      <c r="MTW748" s="425"/>
      <c r="MTX748" s="425"/>
      <c r="MTY748" s="425"/>
      <c r="MTZ748" s="425"/>
      <c r="MUA748" s="425"/>
      <c r="MUB748" s="425"/>
      <c r="MUC748" s="425"/>
      <c r="MUD748" s="425"/>
      <c r="MUE748" s="425"/>
      <c r="MUF748" s="425"/>
      <c r="MUG748" s="425"/>
      <c r="MUH748" s="425"/>
      <c r="MUI748" s="425"/>
      <c r="MUJ748" s="425"/>
      <c r="MUK748" s="425"/>
      <c r="MUL748" s="425"/>
      <c r="MUM748" s="425"/>
      <c r="MUN748" s="425"/>
      <c r="MUO748" s="425"/>
      <c r="MUP748" s="425"/>
      <c r="MUQ748" s="425"/>
      <c r="MUR748" s="425"/>
      <c r="MUS748" s="425"/>
      <c r="MUT748" s="425"/>
      <c r="MUU748" s="425"/>
      <c r="MUV748" s="425"/>
      <c r="MUW748" s="425"/>
      <c r="MUX748" s="425"/>
      <c r="MUY748" s="425"/>
      <c r="MUZ748" s="425"/>
      <c r="MVA748" s="425"/>
      <c r="MVB748" s="425"/>
      <c r="MVC748" s="425"/>
      <c r="MVD748" s="425"/>
      <c r="MVE748" s="425"/>
      <c r="MVF748" s="425"/>
      <c r="MVG748" s="425"/>
      <c r="MVH748" s="425"/>
      <c r="MVI748" s="425"/>
      <c r="MVJ748" s="425"/>
      <c r="MVK748" s="425"/>
      <c r="MVL748" s="425"/>
      <c r="MVM748" s="425"/>
      <c r="MVN748" s="425"/>
      <c r="MVO748" s="425"/>
      <c r="MVP748" s="425"/>
      <c r="MVQ748" s="425"/>
      <c r="MVR748" s="425"/>
      <c r="MVS748" s="425"/>
      <c r="MVT748" s="425"/>
      <c r="MVU748" s="425"/>
      <c r="MVV748" s="425"/>
      <c r="MVW748" s="425"/>
      <c r="MVX748" s="425"/>
      <c r="MVY748" s="425"/>
      <c r="MVZ748" s="425"/>
      <c r="MWA748" s="425"/>
      <c r="MWB748" s="425"/>
      <c r="MWC748" s="425"/>
      <c r="MWD748" s="425"/>
      <c r="MWE748" s="425"/>
      <c r="MWF748" s="425"/>
      <c r="MWG748" s="425"/>
      <c r="MWH748" s="425"/>
      <c r="MWI748" s="425"/>
      <c r="MWJ748" s="425"/>
      <c r="MWK748" s="425"/>
      <c r="MWL748" s="425"/>
      <c r="MWM748" s="425"/>
      <c r="MWN748" s="425"/>
      <c r="MWO748" s="425"/>
      <c r="MWP748" s="425"/>
      <c r="MWQ748" s="425"/>
      <c r="MWR748" s="425"/>
      <c r="MWS748" s="425"/>
      <c r="MWT748" s="425"/>
      <c r="MWU748" s="425"/>
      <c r="MWV748" s="425"/>
      <c r="MWW748" s="425"/>
      <c r="MWX748" s="425"/>
      <c r="MWY748" s="425"/>
      <c r="MWZ748" s="425"/>
      <c r="MXA748" s="425"/>
      <c r="MXB748" s="425"/>
      <c r="MXC748" s="425"/>
      <c r="MXD748" s="425"/>
      <c r="MXE748" s="425"/>
      <c r="MXF748" s="425"/>
      <c r="MXG748" s="425"/>
      <c r="MXH748" s="425"/>
      <c r="MXI748" s="425"/>
      <c r="MXJ748" s="425"/>
      <c r="MXK748" s="425"/>
      <c r="MXL748" s="425"/>
      <c r="MXM748" s="425"/>
      <c r="MXN748" s="425"/>
      <c r="MXO748" s="425"/>
      <c r="MXP748" s="425"/>
      <c r="MXQ748" s="425"/>
      <c r="MXR748" s="425"/>
      <c r="MXS748" s="425"/>
      <c r="MXT748" s="425"/>
      <c r="MXU748" s="425"/>
      <c r="MXV748" s="425"/>
      <c r="MXW748" s="425"/>
      <c r="MXX748" s="425"/>
      <c r="MXY748" s="425"/>
      <c r="MXZ748" s="425"/>
      <c r="MYA748" s="425"/>
      <c r="MYB748" s="425"/>
      <c r="MYC748" s="425"/>
      <c r="MYD748" s="425"/>
      <c r="MYE748" s="425"/>
      <c r="MYF748" s="425"/>
      <c r="MYG748" s="425"/>
      <c r="MYH748" s="425"/>
      <c r="MYI748" s="425"/>
      <c r="MYJ748" s="425"/>
      <c r="MYK748" s="425"/>
      <c r="MYL748" s="425"/>
      <c r="MYM748" s="425"/>
      <c r="MYN748" s="425"/>
      <c r="MYO748" s="425"/>
      <c r="MYP748" s="425"/>
      <c r="MYQ748" s="425"/>
      <c r="MYR748" s="425"/>
      <c r="MYS748" s="425"/>
      <c r="MYT748" s="425"/>
      <c r="MYU748" s="425"/>
      <c r="MYV748" s="425"/>
      <c r="MYW748" s="425"/>
      <c r="MYX748" s="425"/>
      <c r="MYY748" s="425"/>
      <c r="MYZ748" s="425"/>
      <c r="MZA748" s="425"/>
      <c r="MZB748" s="425"/>
      <c r="MZC748" s="425"/>
      <c r="MZD748" s="425"/>
      <c r="MZE748" s="425"/>
      <c r="MZF748" s="425"/>
      <c r="MZG748" s="425"/>
      <c r="MZH748" s="425"/>
      <c r="MZI748" s="425"/>
      <c r="MZJ748" s="425"/>
      <c r="MZK748" s="425"/>
      <c r="MZL748" s="425"/>
      <c r="MZM748" s="425"/>
      <c r="MZN748" s="425"/>
      <c r="MZO748" s="425"/>
      <c r="MZP748" s="425"/>
      <c r="MZQ748" s="425"/>
      <c r="MZR748" s="425"/>
      <c r="MZS748" s="425"/>
      <c r="MZT748" s="425"/>
      <c r="MZU748" s="425"/>
      <c r="MZV748" s="425"/>
      <c r="MZW748" s="425"/>
      <c r="MZX748" s="425"/>
      <c r="MZY748" s="425"/>
      <c r="MZZ748" s="425"/>
      <c r="NAA748" s="425"/>
      <c r="NAB748" s="425"/>
      <c r="NAC748" s="425"/>
      <c r="NAD748" s="425"/>
      <c r="NAE748" s="425"/>
      <c r="NAF748" s="425"/>
      <c r="NAG748" s="425"/>
      <c r="NAH748" s="425"/>
      <c r="NAI748" s="425"/>
      <c r="NAJ748" s="425"/>
      <c r="NAK748" s="425"/>
      <c r="NAL748" s="425"/>
      <c r="NAM748" s="425"/>
      <c r="NAN748" s="425"/>
      <c r="NAO748" s="425"/>
      <c r="NAP748" s="425"/>
      <c r="NAQ748" s="425"/>
      <c r="NAR748" s="425"/>
      <c r="NAS748" s="425"/>
      <c r="NAT748" s="425"/>
      <c r="NAU748" s="425"/>
      <c r="NAV748" s="425"/>
      <c r="NAW748" s="425"/>
      <c r="NAX748" s="425"/>
      <c r="NAY748" s="425"/>
      <c r="NAZ748" s="425"/>
      <c r="NBA748" s="425"/>
      <c r="NBB748" s="425"/>
      <c r="NBC748" s="425"/>
      <c r="NBD748" s="425"/>
      <c r="NBE748" s="425"/>
      <c r="NBF748" s="425"/>
      <c r="NBG748" s="425"/>
      <c r="NBH748" s="425"/>
      <c r="NBI748" s="425"/>
      <c r="NBJ748" s="425"/>
      <c r="NBK748" s="425"/>
      <c r="NBL748" s="425"/>
      <c r="NBM748" s="425"/>
      <c r="NBN748" s="425"/>
      <c r="NBO748" s="425"/>
      <c r="NBP748" s="425"/>
      <c r="NBQ748" s="425"/>
      <c r="NBR748" s="425"/>
      <c r="NBS748" s="425"/>
      <c r="NBT748" s="425"/>
      <c r="NBU748" s="425"/>
      <c r="NBV748" s="425"/>
      <c r="NBW748" s="425"/>
      <c r="NBX748" s="425"/>
      <c r="NBY748" s="425"/>
      <c r="NBZ748" s="425"/>
      <c r="NCA748" s="425"/>
      <c r="NCB748" s="425"/>
      <c r="NCC748" s="425"/>
      <c r="NCD748" s="425"/>
      <c r="NCE748" s="425"/>
      <c r="NCF748" s="425"/>
      <c r="NCG748" s="425"/>
      <c r="NCH748" s="425"/>
      <c r="NCI748" s="425"/>
      <c r="NCJ748" s="425"/>
      <c r="NCK748" s="425"/>
      <c r="NCL748" s="425"/>
      <c r="NCM748" s="425"/>
      <c r="NCN748" s="425"/>
      <c r="NCO748" s="425"/>
      <c r="NCP748" s="425"/>
      <c r="NCQ748" s="425"/>
      <c r="NCR748" s="425"/>
      <c r="NCS748" s="425"/>
      <c r="NCT748" s="425"/>
      <c r="NCU748" s="425"/>
      <c r="NCV748" s="425"/>
      <c r="NCW748" s="425"/>
      <c r="NCX748" s="425"/>
      <c r="NCY748" s="425"/>
      <c r="NCZ748" s="425"/>
      <c r="NDA748" s="425"/>
      <c r="NDB748" s="425"/>
      <c r="NDC748" s="425"/>
      <c r="NDD748" s="425"/>
      <c r="NDE748" s="425"/>
      <c r="NDF748" s="425"/>
      <c r="NDG748" s="425"/>
      <c r="NDH748" s="425"/>
      <c r="NDI748" s="425"/>
      <c r="NDJ748" s="425"/>
      <c r="NDK748" s="425"/>
      <c r="NDL748" s="425"/>
      <c r="NDM748" s="425"/>
      <c r="NDN748" s="425"/>
      <c r="NDO748" s="425"/>
      <c r="NDP748" s="425"/>
      <c r="NDQ748" s="425"/>
      <c r="NDR748" s="425"/>
      <c r="NDS748" s="425"/>
      <c r="NDT748" s="425"/>
      <c r="NDU748" s="425"/>
      <c r="NDV748" s="425"/>
      <c r="NDW748" s="425"/>
      <c r="NDX748" s="425"/>
      <c r="NDY748" s="425"/>
      <c r="NDZ748" s="425"/>
      <c r="NEA748" s="425"/>
      <c r="NEB748" s="425"/>
      <c r="NEC748" s="425"/>
      <c r="NED748" s="425"/>
      <c r="NEE748" s="425"/>
      <c r="NEF748" s="425"/>
      <c r="NEG748" s="425"/>
      <c r="NEH748" s="425"/>
      <c r="NEI748" s="425"/>
      <c r="NEJ748" s="425"/>
      <c r="NEK748" s="425"/>
      <c r="NEL748" s="425"/>
      <c r="NEM748" s="425"/>
      <c r="NEN748" s="425"/>
      <c r="NEO748" s="425"/>
      <c r="NEP748" s="425"/>
      <c r="NEQ748" s="425"/>
      <c r="NER748" s="425"/>
      <c r="NES748" s="425"/>
      <c r="NET748" s="425"/>
      <c r="NEU748" s="425"/>
      <c r="NEV748" s="425"/>
      <c r="NEW748" s="425"/>
      <c r="NEX748" s="425"/>
      <c r="NEY748" s="425"/>
      <c r="NEZ748" s="425"/>
      <c r="NFA748" s="425"/>
      <c r="NFB748" s="425"/>
      <c r="NFC748" s="425"/>
      <c r="NFD748" s="425"/>
      <c r="NFE748" s="425"/>
      <c r="NFF748" s="425"/>
      <c r="NFG748" s="425"/>
      <c r="NFH748" s="425"/>
      <c r="NFI748" s="425"/>
      <c r="NFJ748" s="425"/>
      <c r="NFK748" s="425"/>
      <c r="NFL748" s="425"/>
      <c r="NFM748" s="425"/>
      <c r="NFN748" s="425"/>
      <c r="NFO748" s="425"/>
      <c r="NFP748" s="425"/>
      <c r="NFQ748" s="425"/>
      <c r="NFR748" s="425"/>
      <c r="NFS748" s="425"/>
      <c r="NFT748" s="425"/>
      <c r="NFU748" s="425"/>
      <c r="NFV748" s="425"/>
      <c r="NFW748" s="425"/>
      <c r="NFX748" s="425"/>
      <c r="NFY748" s="425"/>
      <c r="NFZ748" s="425"/>
      <c r="NGA748" s="425"/>
      <c r="NGB748" s="425"/>
      <c r="NGC748" s="425"/>
      <c r="NGD748" s="425"/>
      <c r="NGE748" s="425"/>
      <c r="NGF748" s="425"/>
      <c r="NGG748" s="425"/>
      <c r="NGH748" s="425"/>
      <c r="NGI748" s="425"/>
      <c r="NGJ748" s="425"/>
      <c r="NGK748" s="425"/>
      <c r="NGL748" s="425"/>
      <c r="NGM748" s="425"/>
      <c r="NGN748" s="425"/>
      <c r="NGO748" s="425"/>
      <c r="NGP748" s="425"/>
      <c r="NGQ748" s="425"/>
      <c r="NGR748" s="425"/>
      <c r="NGS748" s="425"/>
      <c r="NGT748" s="425"/>
      <c r="NGU748" s="425"/>
      <c r="NGV748" s="425"/>
      <c r="NGW748" s="425"/>
      <c r="NGX748" s="425"/>
      <c r="NGY748" s="425"/>
      <c r="NGZ748" s="425"/>
      <c r="NHA748" s="425"/>
      <c r="NHB748" s="425"/>
      <c r="NHC748" s="425"/>
      <c r="NHD748" s="425"/>
      <c r="NHE748" s="425"/>
      <c r="NHF748" s="425"/>
      <c r="NHG748" s="425"/>
      <c r="NHH748" s="425"/>
      <c r="NHI748" s="425"/>
      <c r="NHJ748" s="425"/>
      <c r="NHK748" s="425"/>
      <c r="NHL748" s="425"/>
      <c r="NHM748" s="425"/>
      <c r="NHN748" s="425"/>
      <c r="NHO748" s="425"/>
      <c r="NHP748" s="425"/>
      <c r="NHQ748" s="425"/>
      <c r="NHR748" s="425"/>
      <c r="NHS748" s="425"/>
      <c r="NHT748" s="425"/>
      <c r="NHU748" s="425"/>
      <c r="NHV748" s="425"/>
      <c r="NHW748" s="425"/>
      <c r="NHX748" s="425"/>
      <c r="NHY748" s="425"/>
      <c r="NHZ748" s="425"/>
      <c r="NIA748" s="425"/>
      <c r="NIB748" s="425"/>
      <c r="NIC748" s="425"/>
      <c r="NID748" s="425"/>
      <c r="NIE748" s="425"/>
      <c r="NIF748" s="425"/>
      <c r="NIG748" s="425"/>
      <c r="NIH748" s="425"/>
      <c r="NII748" s="425"/>
      <c r="NIJ748" s="425"/>
      <c r="NIK748" s="425"/>
      <c r="NIL748" s="425"/>
      <c r="NIM748" s="425"/>
      <c r="NIN748" s="425"/>
      <c r="NIO748" s="425"/>
      <c r="NIP748" s="425"/>
      <c r="NIQ748" s="425"/>
      <c r="NIR748" s="425"/>
      <c r="NIS748" s="425"/>
      <c r="NIT748" s="425"/>
      <c r="NIU748" s="425"/>
      <c r="NIV748" s="425"/>
      <c r="NIW748" s="425"/>
      <c r="NIX748" s="425"/>
      <c r="NIY748" s="425"/>
      <c r="NIZ748" s="425"/>
      <c r="NJA748" s="425"/>
      <c r="NJB748" s="425"/>
      <c r="NJC748" s="425"/>
      <c r="NJD748" s="425"/>
      <c r="NJE748" s="425"/>
      <c r="NJF748" s="425"/>
      <c r="NJG748" s="425"/>
      <c r="NJH748" s="425"/>
      <c r="NJI748" s="425"/>
      <c r="NJJ748" s="425"/>
      <c r="NJK748" s="425"/>
      <c r="NJL748" s="425"/>
      <c r="NJM748" s="425"/>
      <c r="NJN748" s="425"/>
      <c r="NJO748" s="425"/>
      <c r="NJP748" s="425"/>
      <c r="NJQ748" s="425"/>
      <c r="NJR748" s="425"/>
      <c r="NJS748" s="425"/>
      <c r="NJT748" s="425"/>
      <c r="NJU748" s="425"/>
      <c r="NJV748" s="425"/>
      <c r="NJW748" s="425"/>
      <c r="NJX748" s="425"/>
      <c r="NJY748" s="425"/>
      <c r="NJZ748" s="425"/>
      <c r="NKA748" s="425"/>
      <c r="NKB748" s="425"/>
      <c r="NKC748" s="425"/>
      <c r="NKD748" s="425"/>
      <c r="NKE748" s="425"/>
      <c r="NKF748" s="425"/>
      <c r="NKG748" s="425"/>
      <c r="NKH748" s="425"/>
      <c r="NKI748" s="425"/>
      <c r="NKJ748" s="425"/>
      <c r="NKK748" s="425"/>
      <c r="NKL748" s="425"/>
      <c r="NKM748" s="425"/>
      <c r="NKN748" s="425"/>
      <c r="NKO748" s="425"/>
      <c r="NKP748" s="425"/>
      <c r="NKQ748" s="425"/>
      <c r="NKR748" s="425"/>
      <c r="NKS748" s="425"/>
      <c r="NKT748" s="425"/>
      <c r="NKU748" s="425"/>
      <c r="NKV748" s="425"/>
      <c r="NKW748" s="425"/>
      <c r="NKX748" s="425"/>
      <c r="NKY748" s="425"/>
      <c r="NKZ748" s="425"/>
      <c r="NLA748" s="425"/>
      <c r="NLB748" s="425"/>
      <c r="NLC748" s="425"/>
      <c r="NLD748" s="425"/>
      <c r="NLE748" s="425"/>
      <c r="NLF748" s="425"/>
      <c r="NLG748" s="425"/>
      <c r="NLH748" s="425"/>
      <c r="NLI748" s="425"/>
      <c r="NLJ748" s="425"/>
      <c r="NLK748" s="425"/>
      <c r="NLL748" s="425"/>
      <c r="NLM748" s="425"/>
      <c r="NLN748" s="425"/>
      <c r="NLO748" s="425"/>
      <c r="NLP748" s="425"/>
      <c r="NLQ748" s="425"/>
      <c r="NLR748" s="425"/>
      <c r="NLS748" s="425"/>
      <c r="NLT748" s="425"/>
      <c r="NLU748" s="425"/>
      <c r="NLV748" s="425"/>
      <c r="NLW748" s="425"/>
      <c r="NLX748" s="425"/>
      <c r="NLY748" s="425"/>
      <c r="NLZ748" s="425"/>
      <c r="NMA748" s="425"/>
      <c r="NMB748" s="425"/>
      <c r="NMC748" s="425"/>
      <c r="NMD748" s="425"/>
      <c r="NME748" s="425"/>
      <c r="NMF748" s="425"/>
      <c r="NMG748" s="425"/>
      <c r="NMH748" s="425"/>
      <c r="NMI748" s="425"/>
      <c r="NMJ748" s="425"/>
      <c r="NMK748" s="425"/>
      <c r="NML748" s="425"/>
      <c r="NMM748" s="425"/>
      <c r="NMN748" s="425"/>
      <c r="NMO748" s="425"/>
      <c r="NMP748" s="425"/>
      <c r="NMQ748" s="425"/>
      <c r="NMR748" s="425"/>
      <c r="NMS748" s="425"/>
      <c r="NMT748" s="425"/>
      <c r="NMU748" s="425"/>
      <c r="NMV748" s="425"/>
      <c r="NMW748" s="425"/>
      <c r="NMX748" s="425"/>
      <c r="NMY748" s="425"/>
      <c r="NMZ748" s="425"/>
      <c r="NNA748" s="425"/>
      <c r="NNB748" s="425"/>
      <c r="NNC748" s="425"/>
      <c r="NND748" s="425"/>
      <c r="NNE748" s="425"/>
      <c r="NNF748" s="425"/>
      <c r="NNG748" s="425"/>
      <c r="NNH748" s="425"/>
      <c r="NNI748" s="425"/>
      <c r="NNJ748" s="425"/>
      <c r="NNK748" s="425"/>
      <c r="NNL748" s="425"/>
      <c r="NNM748" s="425"/>
      <c r="NNN748" s="425"/>
      <c r="NNO748" s="425"/>
      <c r="NNP748" s="425"/>
      <c r="NNQ748" s="425"/>
      <c r="NNR748" s="425"/>
      <c r="NNS748" s="425"/>
      <c r="NNT748" s="425"/>
      <c r="NNU748" s="425"/>
      <c r="NNV748" s="425"/>
      <c r="NNW748" s="425"/>
      <c r="NNX748" s="425"/>
      <c r="NNY748" s="425"/>
      <c r="NNZ748" s="425"/>
      <c r="NOA748" s="425"/>
      <c r="NOB748" s="425"/>
      <c r="NOC748" s="425"/>
      <c r="NOD748" s="425"/>
      <c r="NOE748" s="425"/>
      <c r="NOF748" s="425"/>
      <c r="NOG748" s="425"/>
      <c r="NOH748" s="425"/>
      <c r="NOI748" s="425"/>
      <c r="NOJ748" s="425"/>
      <c r="NOK748" s="425"/>
      <c r="NOL748" s="425"/>
      <c r="NOM748" s="425"/>
      <c r="NON748" s="425"/>
      <c r="NOO748" s="425"/>
      <c r="NOP748" s="425"/>
      <c r="NOQ748" s="425"/>
      <c r="NOR748" s="425"/>
      <c r="NOS748" s="425"/>
      <c r="NOT748" s="425"/>
      <c r="NOU748" s="425"/>
      <c r="NOV748" s="425"/>
      <c r="NOW748" s="425"/>
      <c r="NOX748" s="425"/>
      <c r="NOY748" s="425"/>
      <c r="NOZ748" s="425"/>
      <c r="NPA748" s="425"/>
      <c r="NPB748" s="425"/>
      <c r="NPC748" s="425"/>
      <c r="NPD748" s="425"/>
      <c r="NPE748" s="425"/>
      <c r="NPF748" s="425"/>
      <c r="NPG748" s="425"/>
      <c r="NPH748" s="425"/>
      <c r="NPI748" s="425"/>
      <c r="NPJ748" s="425"/>
      <c r="NPK748" s="425"/>
      <c r="NPL748" s="425"/>
      <c r="NPM748" s="425"/>
      <c r="NPN748" s="425"/>
      <c r="NPO748" s="425"/>
      <c r="NPP748" s="425"/>
      <c r="NPQ748" s="425"/>
      <c r="NPR748" s="425"/>
      <c r="NPS748" s="425"/>
      <c r="NPT748" s="425"/>
      <c r="NPU748" s="425"/>
      <c r="NPV748" s="425"/>
      <c r="NPW748" s="425"/>
      <c r="NPX748" s="425"/>
      <c r="NPY748" s="425"/>
      <c r="NPZ748" s="425"/>
      <c r="NQA748" s="425"/>
      <c r="NQB748" s="425"/>
      <c r="NQC748" s="425"/>
      <c r="NQD748" s="425"/>
      <c r="NQE748" s="425"/>
      <c r="NQF748" s="425"/>
      <c r="NQG748" s="425"/>
      <c r="NQH748" s="425"/>
      <c r="NQI748" s="425"/>
      <c r="NQJ748" s="425"/>
      <c r="NQK748" s="425"/>
      <c r="NQL748" s="425"/>
      <c r="NQM748" s="425"/>
      <c r="NQN748" s="425"/>
      <c r="NQO748" s="425"/>
      <c r="NQP748" s="425"/>
      <c r="NQQ748" s="425"/>
      <c r="NQR748" s="425"/>
      <c r="NQS748" s="425"/>
      <c r="NQT748" s="425"/>
      <c r="NQU748" s="425"/>
      <c r="NQV748" s="425"/>
      <c r="NQW748" s="425"/>
      <c r="NQX748" s="425"/>
      <c r="NQY748" s="425"/>
      <c r="NQZ748" s="425"/>
      <c r="NRA748" s="425"/>
      <c r="NRB748" s="425"/>
      <c r="NRC748" s="425"/>
      <c r="NRD748" s="425"/>
      <c r="NRE748" s="425"/>
      <c r="NRF748" s="425"/>
      <c r="NRG748" s="425"/>
      <c r="NRH748" s="425"/>
      <c r="NRI748" s="425"/>
      <c r="NRJ748" s="425"/>
      <c r="NRK748" s="425"/>
      <c r="NRL748" s="425"/>
      <c r="NRM748" s="425"/>
      <c r="NRN748" s="425"/>
      <c r="NRO748" s="425"/>
      <c r="NRP748" s="425"/>
      <c r="NRQ748" s="425"/>
      <c r="NRR748" s="425"/>
      <c r="NRS748" s="425"/>
      <c r="NRT748" s="425"/>
      <c r="NRU748" s="425"/>
      <c r="NRV748" s="425"/>
      <c r="NRW748" s="425"/>
      <c r="NRX748" s="425"/>
      <c r="NRY748" s="425"/>
      <c r="NRZ748" s="425"/>
      <c r="NSA748" s="425"/>
      <c r="NSB748" s="425"/>
      <c r="NSC748" s="425"/>
      <c r="NSD748" s="425"/>
      <c r="NSE748" s="425"/>
      <c r="NSF748" s="425"/>
      <c r="NSG748" s="425"/>
      <c r="NSH748" s="425"/>
      <c r="NSI748" s="425"/>
      <c r="NSJ748" s="425"/>
      <c r="NSK748" s="425"/>
      <c r="NSL748" s="425"/>
      <c r="NSM748" s="425"/>
      <c r="NSN748" s="425"/>
      <c r="NSO748" s="425"/>
      <c r="NSP748" s="425"/>
      <c r="NSQ748" s="425"/>
      <c r="NSR748" s="425"/>
      <c r="NSS748" s="425"/>
      <c r="NST748" s="425"/>
      <c r="NSU748" s="425"/>
      <c r="NSV748" s="425"/>
      <c r="NSW748" s="425"/>
      <c r="NSX748" s="425"/>
      <c r="NSY748" s="425"/>
      <c r="NSZ748" s="425"/>
      <c r="NTA748" s="425"/>
      <c r="NTB748" s="425"/>
      <c r="NTC748" s="425"/>
      <c r="NTD748" s="425"/>
      <c r="NTE748" s="425"/>
      <c r="NTF748" s="425"/>
      <c r="NTG748" s="425"/>
      <c r="NTH748" s="425"/>
      <c r="NTI748" s="425"/>
      <c r="NTJ748" s="425"/>
      <c r="NTK748" s="425"/>
      <c r="NTL748" s="425"/>
      <c r="NTM748" s="425"/>
      <c r="NTN748" s="425"/>
      <c r="NTO748" s="425"/>
      <c r="NTP748" s="425"/>
      <c r="NTQ748" s="425"/>
      <c r="NTR748" s="425"/>
      <c r="NTS748" s="425"/>
      <c r="NTT748" s="425"/>
      <c r="NTU748" s="425"/>
      <c r="NTV748" s="425"/>
      <c r="NTW748" s="425"/>
      <c r="NTX748" s="425"/>
      <c r="NTY748" s="425"/>
      <c r="NTZ748" s="425"/>
      <c r="NUA748" s="425"/>
      <c r="NUB748" s="425"/>
      <c r="NUC748" s="425"/>
      <c r="NUD748" s="425"/>
      <c r="NUE748" s="425"/>
      <c r="NUF748" s="425"/>
      <c r="NUG748" s="425"/>
      <c r="NUH748" s="425"/>
      <c r="NUI748" s="425"/>
      <c r="NUJ748" s="425"/>
      <c r="NUK748" s="425"/>
      <c r="NUL748" s="425"/>
      <c r="NUM748" s="425"/>
      <c r="NUN748" s="425"/>
      <c r="NUO748" s="425"/>
      <c r="NUP748" s="425"/>
      <c r="NUQ748" s="425"/>
      <c r="NUR748" s="425"/>
      <c r="NUS748" s="425"/>
      <c r="NUT748" s="425"/>
      <c r="NUU748" s="425"/>
      <c r="NUV748" s="425"/>
      <c r="NUW748" s="425"/>
      <c r="NUX748" s="425"/>
      <c r="NUY748" s="425"/>
      <c r="NUZ748" s="425"/>
      <c r="NVA748" s="425"/>
      <c r="NVB748" s="425"/>
      <c r="NVC748" s="425"/>
      <c r="NVD748" s="425"/>
      <c r="NVE748" s="425"/>
      <c r="NVF748" s="425"/>
      <c r="NVG748" s="425"/>
      <c r="NVH748" s="425"/>
      <c r="NVI748" s="425"/>
      <c r="NVJ748" s="425"/>
      <c r="NVK748" s="425"/>
      <c r="NVL748" s="425"/>
      <c r="NVM748" s="425"/>
      <c r="NVN748" s="425"/>
      <c r="NVO748" s="425"/>
      <c r="NVP748" s="425"/>
      <c r="NVQ748" s="425"/>
      <c r="NVR748" s="425"/>
      <c r="NVS748" s="425"/>
      <c r="NVT748" s="425"/>
      <c r="NVU748" s="425"/>
      <c r="NVV748" s="425"/>
      <c r="NVW748" s="425"/>
      <c r="NVX748" s="425"/>
      <c r="NVY748" s="425"/>
      <c r="NVZ748" s="425"/>
      <c r="NWA748" s="425"/>
      <c r="NWB748" s="425"/>
      <c r="NWC748" s="425"/>
      <c r="NWD748" s="425"/>
      <c r="NWE748" s="425"/>
      <c r="NWF748" s="425"/>
      <c r="NWG748" s="425"/>
      <c r="NWH748" s="425"/>
      <c r="NWI748" s="425"/>
      <c r="NWJ748" s="425"/>
      <c r="NWK748" s="425"/>
      <c r="NWL748" s="425"/>
      <c r="NWM748" s="425"/>
      <c r="NWN748" s="425"/>
      <c r="NWO748" s="425"/>
      <c r="NWP748" s="425"/>
      <c r="NWQ748" s="425"/>
      <c r="NWR748" s="425"/>
      <c r="NWS748" s="425"/>
      <c r="NWT748" s="425"/>
      <c r="NWU748" s="425"/>
      <c r="NWV748" s="425"/>
      <c r="NWW748" s="425"/>
      <c r="NWX748" s="425"/>
      <c r="NWY748" s="425"/>
      <c r="NWZ748" s="425"/>
      <c r="NXA748" s="425"/>
      <c r="NXB748" s="425"/>
      <c r="NXC748" s="425"/>
      <c r="NXD748" s="425"/>
      <c r="NXE748" s="425"/>
      <c r="NXF748" s="425"/>
      <c r="NXG748" s="425"/>
      <c r="NXH748" s="425"/>
      <c r="NXI748" s="425"/>
      <c r="NXJ748" s="425"/>
      <c r="NXK748" s="425"/>
      <c r="NXL748" s="425"/>
      <c r="NXM748" s="425"/>
      <c r="NXN748" s="425"/>
      <c r="NXO748" s="425"/>
      <c r="NXP748" s="425"/>
      <c r="NXQ748" s="425"/>
      <c r="NXR748" s="425"/>
      <c r="NXS748" s="425"/>
      <c r="NXT748" s="425"/>
      <c r="NXU748" s="425"/>
      <c r="NXV748" s="425"/>
      <c r="NXW748" s="425"/>
      <c r="NXX748" s="425"/>
      <c r="NXY748" s="425"/>
      <c r="NXZ748" s="425"/>
      <c r="NYA748" s="425"/>
      <c r="NYB748" s="425"/>
      <c r="NYC748" s="425"/>
      <c r="NYD748" s="425"/>
      <c r="NYE748" s="425"/>
      <c r="NYF748" s="425"/>
      <c r="NYG748" s="425"/>
      <c r="NYH748" s="425"/>
      <c r="NYI748" s="425"/>
      <c r="NYJ748" s="425"/>
      <c r="NYK748" s="425"/>
      <c r="NYL748" s="425"/>
      <c r="NYM748" s="425"/>
      <c r="NYN748" s="425"/>
      <c r="NYO748" s="425"/>
      <c r="NYP748" s="425"/>
      <c r="NYQ748" s="425"/>
      <c r="NYR748" s="425"/>
      <c r="NYS748" s="425"/>
      <c r="NYT748" s="425"/>
      <c r="NYU748" s="425"/>
      <c r="NYV748" s="425"/>
      <c r="NYW748" s="425"/>
      <c r="NYX748" s="425"/>
      <c r="NYY748" s="425"/>
      <c r="NYZ748" s="425"/>
      <c r="NZA748" s="425"/>
      <c r="NZB748" s="425"/>
      <c r="NZC748" s="425"/>
      <c r="NZD748" s="425"/>
      <c r="NZE748" s="425"/>
      <c r="NZF748" s="425"/>
      <c r="NZG748" s="425"/>
      <c r="NZH748" s="425"/>
      <c r="NZI748" s="425"/>
      <c r="NZJ748" s="425"/>
      <c r="NZK748" s="425"/>
      <c r="NZL748" s="425"/>
      <c r="NZM748" s="425"/>
      <c r="NZN748" s="425"/>
      <c r="NZO748" s="425"/>
      <c r="NZP748" s="425"/>
      <c r="NZQ748" s="425"/>
      <c r="NZR748" s="425"/>
      <c r="NZS748" s="425"/>
      <c r="NZT748" s="425"/>
      <c r="NZU748" s="425"/>
      <c r="NZV748" s="425"/>
      <c r="NZW748" s="425"/>
      <c r="NZX748" s="425"/>
      <c r="NZY748" s="425"/>
      <c r="NZZ748" s="425"/>
      <c r="OAA748" s="425"/>
      <c r="OAB748" s="425"/>
      <c r="OAC748" s="425"/>
      <c r="OAD748" s="425"/>
      <c r="OAE748" s="425"/>
      <c r="OAF748" s="425"/>
      <c r="OAG748" s="425"/>
      <c r="OAH748" s="425"/>
      <c r="OAI748" s="425"/>
      <c r="OAJ748" s="425"/>
      <c r="OAK748" s="425"/>
      <c r="OAL748" s="425"/>
      <c r="OAM748" s="425"/>
      <c r="OAN748" s="425"/>
      <c r="OAO748" s="425"/>
      <c r="OAP748" s="425"/>
      <c r="OAQ748" s="425"/>
      <c r="OAR748" s="425"/>
      <c r="OAS748" s="425"/>
      <c r="OAT748" s="425"/>
      <c r="OAU748" s="425"/>
      <c r="OAV748" s="425"/>
      <c r="OAW748" s="425"/>
      <c r="OAX748" s="425"/>
      <c r="OAY748" s="425"/>
      <c r="OAZ748" s="425"/>
      <c r="OBA748" s="425"/>
      <c r="OBB748" s="425"/>
      <c r="OBC748" s="425"/>
      <c r="OBD748" s="425"/>
      <c r="OBE748" s="425"/>
      <c r="OBF748" s="425"/>
      <c r="OBG748" s="425"/>
      <c r="OBH748" s="425"/>
      <c r="OBI748" s="425"/>
      <c r="OBJ748" s="425"/>
      <c r="OBK748" s="425"/>
      <c r="OBL748" s="425"/>
      <c r="OBM748" s="425"/>
      <c r="OBN748" s="425"/>
      <c r="OBO748" s="425"/>
      <c r="OBP748" s="425"/>
      <c r="OBQ748" s="425"/>
      <c r="OBR748" s="425"/>
      <c r="OBS748" s="425"/>
      <c r="OBT748" s="425"/>
      <c r="OBU748" s="425"/>
      <c r="OBV748" s="425"/>
      <c r="OBW748" s="425"/>
      <c r="OBX748" s="425"/>
      <c r="OBY748" s="425"/>
      <c r="OBZ748" s="425"/>
      <c r="OCA748" s="425"/>
      <c r="OCB748" s="425"/>
      <c r="OCC748" s="425"/>
      <c r="OCD748" s="425"/>
      <c r="OCE748" s="425"/>
      <c r="OCF748" s="425"/>
      <c r="OCG748" s="425"/>
      <c r="OCH748" s="425"/>
      <c r="OCI748" s="425"/>
      <c r="OCJ748" s="425"/>
      <c r="OCK748" s="425"/>
      <c r="OCL748" s="425"/>
      <c r="OCM748" s="425"/>
      <c r="OCN748" s="425"/>
      <c r="OCO748" s="425"/>
      <c r="OCP748" s="425"/>
      <c r="OCQ748" s="425"/>
      <c r="OCR748" s="425"/>
      <c r="OCS748" s="425"/>
      <c r="OCT748" s="425"/>
      <c r="OCU748" s="425"/>
      <c r="OCV748" s="425"/>
      <c r="OCW748" s="425"/>
      <c r="OCX748" s="425"/>
      <c r="OCY748" s="425"/>
      <c r="OCZ748" s="425"/>
      <c r="ODA748" s="425"/>
      <c r="ODB748" s="425"/>
      <c r="ODC748" s="425"/>
      <c r="ODD748" s="425"/>
      <c r="ODE748" s="425"/>
      <c r="ODF748" s="425"/>
      <c r="ODG748" s="425"/>
      <c r="ODH748" s="425"/>
      <c r="ODI748" s="425"/>
      <c r="ODJ748" s="425"/>
      <c r="ODK748" s="425"/>
      <c r="ODL748" s="425"/>
      <c r="ODM748" s="425"/>
      <c r="ODN748" s="425"/>
      <c r="ODO748" s="425"/>
      <c r="ODP748" s="425"/>
      <c r="ODQ748" s="425"/>
      <c r="ODR748" s="425"/>
      <c r="ODS748" s="425"/>
      <c r="ODT748" s="425"/>
      <c r="ODU748" s="425"/>
      <c r="ODV748" s="425"/>
      <c r="ODW748" s="425"/>
      <c r="ODX748" s="425"/>
      <c r="ODY748" s="425"/>
      <c r="ODZ748" s="425"/>
      <c r="OEA748" s="425"/>
      <c r="OEB748" s="425"/>
      <c r="OEC748" s="425"/>
      <c r="OED748" s="425"/>
      <c r="OEE748" s="425"/>
      <c r="OEF748" s="425"/>
      <c r="OEG748" s="425"/>
      <c r="OEH748" s="425"/>
      <c r="OEI748" s="425"/>
      <c r="OEJ748" s="425"/>
      <c r="OEK748" s="425"/>
      <c r="OEL748" s="425"/>
      <c r="OEM748" s="425"/>
      <c r="OEN748" s="425"/>
      <c r="OEO748" s="425"/>
      <c r="OEP748" s="425"/>
      <c r="OEQ748" s="425"/>
      <c r="OER748" s="425"/>
      <c r="OES748" s="425"/>
      <c r="OET748" s="425"/>
      <c r="OEU748" s="425"/>
      <c r="OEV748" s="425"/>
      <c r="OEW748" s="425"/>
      <c r="OEX748" s="425"/>
      <c r="OEY748" s="425"/>
      <c r="OEZ748" s="425"/>
      <c r="OFA748" s="425"/>
      <c r="OFB748" s="425"/>
      <c r="OFC748" s="425"/>
      <c r="OFD748" s="425"/>
      <c r="OFE748" s="425"/>
      <c r="OFF748" s="425"/>
      <c r="OFG748" s="425"/>
      <c r="OFH748" s="425"/>
      <c r="OFI748" s="425"/>
      <c r="OFJ748" s="425"/>
      <c r="OFK748" s="425"/>
      <c r="OFL748" s="425"/>
      <c r="OFM748" s="425"/>
      <c r="OFN748" s="425"/>
      <c r="OFO748" s="425"/>
      <c r="OFP748" s="425"/>
      <c r="OFQ748" s="425"/>
      <c r="OFR748" s="425"/>
      <c r="OFS748" s="425"/>
      <c r="OFT748" s="425"/>
      <c r="OFU748" s="425"/>
      <c r="OFV748" s="425"/>
      <c r="OFW748" s="425"/>
      <c r="OFX748" s="425"/>
      <c r="OFY748" s="425"/>
      <c r="OFZ748" s="425"/>
      <c r="OGA748" s="425"/>
      <c r="OGB748" s="425"/>
      <c r="OGC748" s="425"/>
      <c r="OGD748" s="425"/>
      <c r="OGE748" s="425"/>
      <c r="OGF748" s="425"/>
      <c r="OGG748" s="425"/>
      <c r="OGH748" s="425"/>
      <c r="OGI748" s="425"/>
      <c r="OGJ748" s="425"/>
      <c r="OGK748" s="425"/>
      <c r="OGL748" s="425"/>
      <c r="OGM748" s="425"/>
      <c r="OGN748" s="425"/>
      <c r="OGO748" s="425"/>
      <c r="OGP748" s="425"/>
      <c r="OGQ748" s="425"/>
      <c r="OGR748" s="425"/>
      <c r="OGS748" s="425"/>
      <c r="OGT748" s="425"/>
      <c r="OGU748" s="425"/>
      <c r="OGV748" s="425"/>
      <c r="OGW748" s="425"/>
      <c r="OGX748" s="425"/>
      <c r="OGY748" s="425"/>
      <c r="OGZ748" s="425"/>
      <c r="OHA748" s="425"/>
      <c r="OHB748" s="425"/>
      <c r="OHC748" s="425"/>
      <c r="OHD748" s="425"/>
      <c r="OHE748" s="425"/>
      <c r="OHF748" s="425"/>
      <c r="OHG748" s="425"/>
      <c r="OHH748" s="425"/>
      <c r="OHI748" s="425"/>
      <c r="OHJ748" s="425"/>
      <c r="OHK748" s="425"/>
      <c r="OHL748" s="425"/>
      <c r="OHM748" s="425"/>
      <c r="OHN748" s="425"/>
      <c r="OHO748" s="425"/>
      <c r="OHP748" s="425"/>
      <c r="OHQ748" s="425"/>
      <c r="OHR748" s="425"/>
      <c r="OHS748" s="425"/>
      <c r="OHT748" s="425"/>
      <c r="OHU748" s="425"/>
      <c r="OHV748" s="425"/>
      <c r="OHW748" s="425"/>
      <c r="OHX748" s="425"/>
      <c r="OHY748" s="425"/>
      <c r="OHZ748" s="425"/>
      <c r="OIA748" s="425"/>
      <c r="OIB748" s="425"/>
      <c r="OIC748" s="425"/>
      <c r="OID748" s="425"/>
      <c r="OIE748" s="425"/>
      <c r="OIF748" s="425"/>
      <c r="OIG748" s="425"/>
      <c r="OIH748" s="425"/>
      <c r="OII748" s="425"/>
      <c r="OIJ748" s="425"/>
      <c r="OIK748" s="425"/>
      <c r="OIL748" s="425"/>
      <c r="OIM748" s="425"/>
      <c r="OIN748" s="425"/>
      <c r="OIO748" s="425"/>
      <c r="OIP748" s="425"/>
      <c r="OIQ748" s="425"/>
      <c r="OIR748" s="425"/>
      <c r="OIS748" s="425"/>
      <c r="OIT748" s="425"/>
      <c r="OIU748" s="425"/>
      <c r="OIV748" s="425"/>
      <c r="OIW748" s="425"/>
      <c r="OIX748" s="425"/>
      <c r="OIY748" s="425"/>
      <c r="OIZ748" s="425"/>
      <c r="OJA748" s="425"/>
      <c r="OJB748" s="425"/>
      <c r="OJC748" s="425"/>
      <c r="OJD748" s="425"/>
      <c r="OJE748" s="425"/>
      <c r="OJF748" s="425"/>
      <c r="OJG748" s="425"/>
      <c r="OJH748" s="425"/>
      <c r="OJI748" s="425"/>
      <c r="OJJ748" s="425"/>
      <c r="OJK748" s="425"/>
      <c r="OJL748" s="425"/>
      <c r="OJM748" s="425"/>
      <c r="OJN748" s="425"/>
      <c r="OJO748" s="425"/>
      <c r="OJP748" s="425"/>
      <c r="OJQ748" s="425"/>
      <c r="OJR748" s="425"/>
      <c r="OJS748" s="425"/>
      <c r="OJT748" s="425"/>
      <c r="OJU748" s="425"/>
      <c r="OJV748" s="425"/>
      <c r="OJW748" s="425"/>
      <c r="OJX748" s="425"/>
      <c r="OJY748" s="425"/>
      <c r="OJZ748" s="425"/>
      <c r="OKA748" s="425"/>
      <c r="OKB748" s="425"/>
      <c r="OKC748" s="425"/>
      <c r="OKD748" s="425"/>
      <c r="OKE748" s="425"/>
      <c r="OKF748" s="425"/>
      <c r="OKG748" s="425"/>
      <c r="OKH748" s="425"/>
      <c r="OKI748" s="425"/>
      <c r="OKJ748" s="425"/>
      <c r="OKK748" s="425"/>
      <c r="OKL748" s="425"/>
      <c r="OKM748" s="425"/>
      <c r="OKN748" s="425"/>
      <c r="OKO748" s="425"/>
      <c r="OKP748" s="425"/>
      <c r="OKQ748" s="425"/>
      <c r="OKR748" s="425"/>
      <c r="OKS748" s="425"/>
      <c r="OKT748" s="425"/>
      <c r="OKU748" s="425"/>
      <c r="OKV748" s="425"/>
      <c r="OKW748" s="425"/>
      <c r="OKX748" s="425"/>
      <c r="OKY748" s="425"/>
      <c r="OKZ748" s="425"/>
      <c r="OLA748" s="425"/>
      <c r="OLB748" s="425"/>
      <c r="OLC748" s="425"/>
      <c r="OLD748" s="425"/>
      <c r="OLE748" s="425"/>
      <c r="OLF748" s="425"/>
      <c r="OLG748" s="425"/>
      <c r="OLH748" s="425"/>
      <c r="OLI748" s="425"/>
      <c r="OLJ748" s="425"/>
      <c r="OLK748" s="425"/>
      <c r="OLL748" s="425"/>
      <c r="OLM748" s="425"/>
      <c r="OLN748" s="425"/>
      <c r="OLO748" s="425"/>
      <c r="OLP748" s="425"/>
      <c r="OLQ748" s="425"/>
      <c r="OLR748" s="425"/>
      <c r="OLS748" s="425"/>
      <c r="OLT748" s="425"/>
      <c r="OLU748" s="425"/>
      <c r="OLV748" s="425"/>
      <c r="OLW748" s="425"/>
      <c r="OLX748" s="425"/>
      <c r="OLY748" s="425"/>
      <c r="OLZ748" s="425"/>
      <c r="OMA748" s="425"/>
      <c r="OMB748" s="425"/>
      <c r="OMC748" s="425"/>
      <c r="OMD748" s="425"/>
      <c r="OME748" s="425"/>
      <c r="OMF748" s="425"/>
      <c r="OMG748" s="425"/>
      <c r="OMH748" s="425"/>
      <c r="OMI748" s="425"/>
      <c r="OMJ748" s="425"/>
      <c r="OMK748" s="425"/>
      <c r="OML748" s="425"/>
      <c r="OMM748" s="425"/>
      <c r="OMN748" s="425"/>
      <c r="OMO748" s="425"/>
      <c r="OMP748" s="425"/>
      <c r="OMQ748" s="425"/>
      <c r="OMR748" s="425"/>
      <c r="OMS748" s="425"/>
      <c r="OMT748" s="425"/>
      <c r="OMU748" s="425"/>
      <c r="OMV748" s="425"/>
      <c r="OMW748" s="425"/>
      <c r="OMX748" s="425"/>
      <c r="OMY748" s="425"/>
      <c r="OMZ748" s="425"/>
      <c r="ONA748" s="425"/>
      <c r="ONB748" s="425"/>
      <c r="ONC748" s="425"/>
      <c r="OND748" s="425"/>
      <c r="ONE748" s="425"/>
      <c r="ONF748" s="425"/>
      <c r="ONG748" s="425"/>
      <c r="ONH748" s="425"/>
      <c r="ONI748" s="425"/>
      <c r="ONJ748" s="425"/>
      <c r="ONK748" s="425"/>
      <c r="ONL748" s="425"/>
      <c r="ONM748" s="425"/>
      <c r="ONN748" s="425"/>
      <c r="ONO748" s="425"/>
      <c r="ONP748" s="425"/>
      <c r="ONQ748" s="425"/>
      <c r="ONR748" s="425"/>
      <c r="ONS748" s="425"/>
      <c r="ONT748" s="425"/>
      <c r="ONU748" s="425"/>
      <c r="ONV748" s="425"/>
      <c r="ONW748" s="425"/>
      <c r="ONX748" s="425"/>
      <c r="ONY748" s="425"/>
      <c r="ONZ748" s="425"/>
      <c r="OOA748" s="425"/>
      <c r="OOB748" s="425"/>
      <c r="OOC748" s="425"/>
      <c r="OOD748" s="425"/>
      <c r="OOE748" s="425"/>
      <c r="OOF748" s="425"/>
      <c r="OOG748" s="425"/>
      <c r="OOH748" s="425"/>
      <c r="OOI748" s="425"/>
      <c r="OOJ748" s="425"/>
      <c r="OOK748" s="425"/>
      <c r="OOL748" s="425"/>
      <c r="OOM748" s="425"/>
      <c r="OON748" s="425"/>
      <c r="OOO748" s="425"/>
      <c r="OOP748" s="425"/>
      <c r="OOQ748" s="425"/>
      <c r="OOR748" s="425"/>
      <c r="OOS748" s="425"/>
      <c r="OOT748" s="425"/>
      <c r="OOU748" s="425"/>
      <c r="OOV748" s="425"/>
      <c r="OOW748" s="425"/>
      <c r="OOX748" s="425"/>
      <c r="OOY748" s="425"/>
      <c r="OOZ748" s="425"/>
      <c r="OPA748" s="425"/>
      <c r="OPB748" s="425"/>
      <c r="OPC748" s="425"/>
      <c r="OPD748" s="425"/>
      <c r="OPE748" s="425"/>
      <c r="OPF748" s="425"/>
      <c r="OPG748" s="425"/>
      <c r="OPH748" s="425"/>
      <c r="OPI748" s="425"/>
      <c r="OPJ748" s="425"/>
      <c r="OPK748" s="425"/>
      <c r="OPL748" s="425"/>
      <c r="OPM748" s="425"/>
      <c r="OPN748" s="425"/>
      <c r="OPO748" s="425"/>
      <c r="OPP748" s="425"/>
      <c r="OPQ748" s="425"/>
      <c r="OPR748" s="425"/>
      <c r="OPS748" s="425"/>
      <c r="OPT748" s="425"/>
      <c r="OPU748" s="425"/>
      <c r="OPV748" s="425"/>
      <c r="OPW748" s="425"/>
      <c r="OPX748" s="425"/>
      <c r="OPY748" s="425"/>
      <c r="OPZ748" s="425"/>
      <c r="OQA748" s="425"/>
      <c r="OQB748" s="425"/>
      <c r="OQC748" s="425"/>
      <c r="OQD748" s="425"/>
      <c r="OQE748" s="425"/>
      <c r="OQF748" s="425"/>
      <c r="OQG748" s="425"/>
      <c r="OQH748" s="425"/>
      <c r="OQI748" s="425"/>
      <c r="OQJ748" s="425"/>
      <c r="OQK748" s="425"/>
      <c r="OQL748" s="425"/>
      <c r="OQM748" s="425"/>
      <c r="OQN748" s="425"/>
      <c r="OQO748" s="425"/>
      <c r="OQP748" s="425"/>
      <c r="OQQ748" s="425"/>
      <c r="OQR748" s="425"/>
      <c r="OQS748" s="425"/>
      <c r="OQT748" s="425"/>
      <c r="OQU748" s="425"/>
      <c r="OQV748" s="425"/>
      <c r="OQW748" s="425"/>
      <c r="OQX748" s="425"/>
      <c r="OQY748" s="425"/>
      <c r="OQZ748" s="425"/>
      <c r="ORA748" s="425"/>
      <c r="ORB748" s="425"/>
      <c r="ORC748" s="425"/>
      <c r="ORD748" s="425"/>
      <c r="ORE748" s="425"/>
      <c r="ORF748" s="425"/>
      <c r="ORG748" s="425"/>
      <c r="ORH748" s="425"/>
      <c r="ORI748" s="425"/>
      <c r="ORJ748" s="425"/>
      <c r="ORK748" s="425"/>
      <c r="ORL748" s="425"/>
      <c r="ORM748" s="425"/>
      <c r="ORN748" s="425"/>
      <c r="ORO748" s="425"/>
      <c r="ORP748" s="425"/>
      <c r="ORQ748" s="425"/>
      <c r="ORR748" s="425"/>
      <c r="ORS748" s="425"/>
      <c r="ORT748" s="425"/>
      <c r="ORU748" s="425"/>
      <c r="ORV748" s="425"/>
      <c r="ORW748" s="425"/>
      <c r="ORX748" s="425"/>
      <c r="ORY748" s="425"/>
      <c r="ORZ748" s="425"/>
      <c r="OSA748" s="425"/>
      <c r="OSB748" s="425"/>
      <c r="OSC748" s="425"/>
      <c r="OSD748" s="425"/>
      <c r="OSE748" s="425"/>
      <c r="OSF748" s="425"/>
      <c r="OSG748" s="425"/>
      <c r="OSH748" s="425"/>
      <c r="OSI748" s="425"/>
      <c r="OSJ748" s="425"/>
      <c r="OSK748" s="425"/>
      <c r="OSL748" s="425"/>
      <c r="OSM748" s="425"/>
      <c r="OSN748" s="425"/>
      <c r="OSO748" s="425"/>
      <c r="OSP748" s="425"/>
      <c r="OSQ748" s="425"/>
      <c r="OSR748" s="425"/>
      <c r="OSS748" s="425"/>
      <c r="OST748" s="425"/>
      <c r="OSU748" s="425"/>
      <c r="OSV748" s="425"/>
      <c r="OSW748" s="425"/>
      <c r="OSX748" s="425"/>
      <c r="OSY748" s="425"/>
      <c r="OSZ748" s="425"/>
      <c r="OTA748" s="425"/>
      <c r="OTB748" s="425"/>
      <c r="OTC748" s="425"/>
      <c r="OTD748" s="425"/>
      <c r="OTE748" s="425"/>
      <c r="OTF748" s="425"/>
      <c r="OTG748" s="425"/>
      <c r="OTH748" s="425"/>
      <c r="OTI748" s="425"/>
      <c r="OTJ748" s="425"/>
      <c r="OTK748" s="425"/>
      <c r="OTL748" s="425"/>
      <c r="OTM748" s="425"/>
      <c r="OTN748" s="425"/>
      <c r="OTO748" s="425"/>
      <c r="OTP748" s="425"/>
      <c r="OTQ748" s="425"/>
      <c r="OTR748" s="425"/>
      <c r="OTS748" s="425"/>
      <c r="OTT748" s="425"/>
      <c r="OTU748" s="425"/>
      <c r="OTV748" s="425"/>
      <c r="OTW748" s="425"/>
      <c r="OTX748" s="425"/>
      <c r="OTY748" s="425"/>
      <c r="OTZ748" s="425"/>
      <c r="OUA748" s="425"/>
      <c r="OUB748" s="425"/>
      <c r="OUC748" s="425"/>
      <c r="OUD748" s="425"/>
      <c r="OUE748" s="425"/>
      <c r="OUF748" s="425"/>
      <c r="OUG748" s="425"/>
      <c r="OUH748" s="425"/>
      <c r="OUI748" s="425"/>
      <c r="OUJ748" s="425"/>
      <c r="OUK748" s="425"/>
      <c r="OUL748" s="425"/>
      <c r="OUM748" s="425"/>
      <c r="OUN748" s="425"/>
      <c r="OUO748" s="425"/>
      <c r="OUP748" s="425"/>
      <c r="OUQ748" s="425"/>
      <c r="OUR748" s="425"/>
      <c r="OUS748" s="425"/>
      <c r="OUT748" s="425"/>
      <c r="OUU748" s="425"/>
      <c r="OUV748" s="425"/>
      <c r="OUW748" s="425"/>
      <c r="OUX748" s="425"/>
      <c r="OUY748" s="425"/>
      <c r="OUZ748" s="425"/>
      <c r="OVA748" s="425"/>
      <c r="OVB748" s="425"/>
      <c r="OVC748" s="425"/>
      <c r="OVD748" s="425"/>
      <c r="OVE748" s="425"/>
      <c r="OVF748" s="425"/>
      <c r="OVG748" s="425"/>
      <c r="OVH748" s="425"/>
      <c r="OVI748" s="425"/>
      <c r="OVJ748" s="425"/>
      <c r="OVK748" s="425"/>
      <c r="OVL748" s="425"/>
      <c r="OVM748" s="425"/>
      <c r="OVN748" s="425"/>
      <c r="OVO748" s="425"/>
      <c r="OVP748" s="425"/>
      <c r="OVQ748" s="425"/>
      <c r="OVR748" s="425"/>
      <c r="OVS748" s="425"/>
      <c r="OVT748" s="425"/>
      <c r="OVU748" s="425"/>
      <c r="OVV748" s="425"/>
      <c r="OVW748" s="425"/>
      <c r="OVX748" s="425"/>
      <c r="OVY748" s="425"/>
      <c r="OVZ748" s="425"/>
      <c r="OWA748" s="425"/>
      <c r="OWB748" s="425"/>
      <c r="OWC748" s="425"/>
      <c r="OWD748" s="425"/>
      <c r="OWE748" s="425"/>
      <c r="OWF748" s="425"/>
      <c r="OWG748" s="425"/>
      <c r="OWH748" s="425"/>
      <c r="OWI748" s="425"/>
      <c r="OWJ748" s="425"/>
      <c r="OWK748" s="425"/>
      <c r="OWL748" s="425"/>
      <c r="OWM748" s="425"/>
      <c r="OWN748" s="425"/>
      <c r="OWO748" s="425"/>
      <c r="OWP748" s="425"/>
      <c r="OWQ748" s="425"/>
      <c r="OWR748" s="425"/>
      <c r="OWS748" s="425"/>
      <c r="OWT748" s="425"/>
      <c r="OWU748" s="425"/>
      <c r="OWV748" s="425"/>
      <c r="OWW748" s="425"/>
      <c r="OWX748" s="425"/>
      <c r="OWY748" s="425"/>
      <c r="OWZ748" s="425"/>
      <c r="OXA748" s="425"/>
      <c r="OXB748" s="425"/>
      <c r="OXC748" s="425"/>
      <c r="OXD748" s="425"/>
      <c r="OXE748" s="425"/>
      <c r="OXF748" s="425"/>
      <c r="OXG748" s="425"/>
      <c r="OXH748" s="425"/>
      <c r="OXI748" s="425"/>
      <c r="OXJ748" s="425"/>
      <c r="OXK748" s="425"/>
      <c r="OXL748" s="425"/>
      <c r="OXM748" s="425"/>
      <c r="OXN748" s="425"/>
      <c r="OXO748" s="425"/>
      <c r="OXP748" s="425"/>
      <c r="OXQ748" s="425"/>
      <c r="OXR748" s="425"/>
      <c r="OXS748" s="425"/>
      <c r="OXT748" s="425"/>
      <c r="OXU748" s="425"/>
      <c r="OXV748" s="425"/>
      <c r="OXW748" s="425"/>
      <c r="OXX748" s="425"/>
      <c r="OXY748" s="425"/>
      <c r="OXZ748" s="425"/>
      <c r="OYA748" s="425"/>
      <c r="OYB748" s="425"/>
      <c r="OYC748" s="425"/>
      <c r="OYD748" s="425"/>
      <c r="OYE748" s="425"/>
      <c r="OYF748" s="425"/>
      <c r="OYG748" s="425"/>
      <c r="OYH748" s="425"/>
      <c r="OYI748" s="425"/>
      <c r="OYJ748" s="425"/>
      <c r="OYK748" s="425"/>
      <c r="OYL748" s="425"/>
      <c r="OYM748" s="425"/>
      <c r="OYN748" s="425"/>
      <c r="OYO748" s="425"/>
      <c r="OYP748" s="425"/>
      <c r="OYQ748" s="425"/>
      <c r="OYR748" s="425"/>
      <c r="OYS748" s="425"/>
      <c r="OYT748" s="425"/>
      <c r="OYU748" s="425"/>
      <c r="OYV748" s="425"/>
      <c r="OYW748" s="425"/>
      <c r="OYX748" s="425"/>
      <c r="OYY748" s="425"/>
      <c r="OYZ748" s="425"/>
      <c r="OZA748" s="425"/>
      <c r="OZB748" s="425"/>
      <c r="OZC748" s="425"/>
      <c r="OZD748" s="425"/>
      <c r="OZE748" s="425"/>
      <c r="OZF748" s="425"/>
      <c r="OZG748" s="425"/>
      <c r="OZH748" s="425"/>
      <c r="OZI748" s="425"/>
      <c r="OZJ748" s="425"/>
      <c r="OZK748" s="425"/>
      <c r="OZL748" s="425"/>
      <c r="OZM748" s="425"/>
      <c r="OZN748" s="425"/>
      <c r="OZO748" s="425"/>
      <c r="OZP748" s="425"/>
      <c r="OZQ748" s="425"/>
      <c r="OZR748" s="425"/>
      <c r="OZS748" s="425"/>
      <c r="OZT748" s="425"/>
      <c r="OZU748" s="425"/>
      <c r="OZV748" s="425"/>
      <c r="OZW748" s="425"/>
      <c r="OZX748" s="425"/>
      <c r="OZY748" s="425"/>
      <c r="OZZ748" s="425"/>
      <c r="PAA748" s="425"/>
      <c r="PAB748" s="425"/>
      <c r="PAC748" s="425"/>
      <c r="PAD748" s="425"/>
      <c r="PAE748" s="425"/>
      <c r="PAF748" s="425"/>
      <c r="PAG748" s="425"/>
      <c r="PAH748" s="425"/>
      <c r="PAI748" s="425"/>
      <c r="PAJ748" s="425"/>
      <c r="PAK748" s="425"/>
      <c r="PAL748" s="425"/>
      <c r="PAM748" s="425"/>
      <c r="PAN748" s="425"/>
      <c r="PAO748" s="425"/>
      <c r="PAP748" s="425"/>
      <c r="PAQ748" s="425"/>
      <c r="PAR748" s="425"/>
      <c r="PAS748" s="425"/>
      <c r="PAT748" s="425"/>
      <c r="PAU748" s="425"/>
      <c r="PAV748" s="425"/>
      <c r="PAW748" s="425"/>
      <c r="PAX748" s="425"/>
      <c r="PAY748" s="425"/>
      <c r="PAZ748" s="425"/>
      <c r="PBA748" s="425"/>
      <c r="PBB748" s="425"/>
      <c r="PBC748" s="425"/>
      <c r="PBD748" s="425"/>
      <c r="PBE748" s="425"/>
      <c r="PBF748" s="425"/>
      <c r="PBG748" s="425"/>
      <c r="PBH748" s="425"/>
      <c r="PBI748" s="425"/>
      <c r="PBJ748" s="425"/>
      <c r="PBK748" s="425"/>
      <c r="PBL748" s="425"/>
      <c r="PBM748" s="425"/>
      <c r="PBN748" s="425"/>
      <c r="PBO748" s="425"/>
      <c r="PBP748" s="425"/>
      <c r="PBQ748" s="425"/>
      <c r="PBR748" s="425"/>
      <c r="PBS748" s="425"/>
      <c r="PBT748" s="425"/>
      <c r="PBU748" s="425"/>
      <c r="PBV748" s="425"/>
      <c r="PBW748" s="425"/>
      <c r="PBX748" s="425"/>
      <c r="PBY748" s="425"/>
      <c r="PBZ748" s="425"/>
      <c r="PCA748" s="425"/>
      <c r="PCB748" s="425"/>
      <c r="PCC748" s="425"/>
      <c r="PCD748" s="425"/>
      <c r="PCE748" s="425"/>
      <c r="PCF748" s="425"/>
      <c r="PCG748" s="425"/>
      <c r="PCH748" s="425"/>
      <c r="PCI748" s="425"/>
      <c r="PCJ748" s="425"/>
      <c r="PCK748" s="425"/>
      <c r="PCL748" s="425"/>
      <c r="PCM748" s="425"/>
      <c r="PCN748" s="425"/>
      <c r="PCO748" s="425"/>
      <c r="PCP748" s="425"/>
      <c r="PCQ748" s="425"/>
      <c r="PCR748" s="425"/>
      <c r="PCS748" s="425"/>
      <c r="PCT748" s="425"/>
      <c r="PCU748" s="425"/>
      <c r="PCV748" s="425"/>
      <c r="PCW748" s="425"/>
      <c r="PCX748" s="425"/>
      <c r="PCY748" s="425"/>
      <c r="PCZ748" s="425"/>
      <c r="PDA748" s="425"/>
      <c r="PDB748" s="425"/>
      <c r="PDC748" s="425"/>
      <c r="PDD748" s="425"/>
      <c r="PDE748" s="425"/>
      <c r="PDF748" s="425"/>
      <c r="PDG748" s="425"/>
      <c r="PDH748" s="425"/>
      <c r="PDI748" s="425"/>
      <c r="PDJ748" s="425"/>
      <c r="PDK748" s="425"/>
      <c r="PDL748" s="425"/>
      <c r="PDM748" s="425"/>
      <c r="PDN748" s="425"/>
      <c r="PDO748" s="425"/>
      <c r="PDP748" s="425"/>
      <c r="PDQ748" s="425"/>
      <c r="PDR748" s="425"/>
      <c r="PDS748" s="425"/>
      <c r="PDT748" s="425"/>
      <c r="PDU748" s="425"/>
      <c r="PDV748" s="425"/>
      <c r="PDW748" s="425"/>
      <c r="PDX748" s="425"/>
      <c r="PDY748" s="425"/>
      <c r="PDZ748" s="425"/>
      <c r="PEA748" s="425"/>
      <c r="PEB748" s="425"/>
      <c r="PEC748" s="425"/>
      <c r="PED748" s="425"/>
      <c r="PEE748" s="425"/>
      <c r="PEF748" s="425"/>
      <c r="PEG748" s="425"/>
      <c r="PEH748" s="425"/>
      <c r="PEI748" s="425"/>
      <c r="PEJ748" s="425"/>
      <c r="PEK748" s="425"/>
      <c r="PEL748" s="425"/>
      <c r="PEM748" s="425"/>
      <c r="PEN748" s="425"/>
      <c r="PEO748" s="425"/>
      <c r="PEP748" s="425"/>
      <c r="PEQ748" s="425"/>
      <c r="PER748" s="425"/>
      <c r="PES748" s="425"/>
      <c r="PET748" s="425"/>
      <c r="PEU748" s="425"/>
      <c r="PEV748" s="425"/>
      <c r="PEW748" s="425"/>
      <c r="PEX748" s="425"/>
      <c r="PEY748" s="425"/>
      <c r="PEZ748" s="425"/>
      <c r="PFA748" s="425"/>
      <c r="PFB748" s="425"/>
      <c r="PFC748" s="425"/>
      <c r="PFD748" s="425"/>
      <c r="PFE748" s="425"/>
      <c r="PFF748" s="425"/>
      <c r="PFG748" s="425"/>
      <c r="PFH748" s="425"/>
      <c r="PFI748" s="425"/>
      <c r="PFJ748" s="425"/>
      <c r="PFK748" s="425"/>
      <c r="PFL748" s="425"/>
      <c r="PFM748" s="425"/>
      <c r="PFN748" s="425"/>
      <c r="PFO748" s="425"/>
      <c r="PFP748" s="425"/>
      <c r="PFQ748" s="425"/>
      <c r="PFR748" s="425"/>
      <c r="PFS748" s="425"/>
      <c r="PFT748" s="425"/>
      <c r="PFU748" s="425"/>
      <c r="PFV748" s="425"/>
      <c r="PFW748" s="425"/>
      <c r="PFX748" s="425"/>
      <c r="PFY748" s="425"/>
      <c r="PFZ748" s="425"/>
      <c r="PGA748" s="425"/>
      <c r="PGB748" s="425"/>
      <c r="PGC748" s="425"/>
      <c r="PGD748" s="425"/>
      <c r="PGE748" s="425"/>
      <c r="PGF748" s="425"/>
      <c r="PGG748" s="425"/>
      <c r="PGH748" s="425"/>
      <c r="PGI748" s="425"/>
      <c r="PGJ748" s="425"/>
      <c r="PGK748" s="425"/>
      <c r="PGL748" s="425"/>
      <c r="PGM748" s="425"/>
      <c r="PGN748" s="425"/>
      <c r="PGO748" s="425"/>
      <c r="PGP748" s="425"/>
      <c r="PGQ748" s="425"/>
      <c r="PGR748" s="425"/>
      <c r="PGS748" s="425"/>
      <c r="PGT748" s="425"/>
      <c r="PGU748" s="425"/>
      <c r="PGV748" s="425"/>
      <c r="PGW748" s="425"/>
      <c r="PGX748" s="425"/>
      <c r="PGY748" s="425"/>
      <c r="PGZ748" s="425"/>
      <c r="PHA748" s="425"/>
      <c r="PHB748" s="425"/>
      <c r="PHC748" s="425"/>
      <c r="PHD748" s="425"/>
      <c r="PHE748" s="425"/>
      <c r="PHF748" s="425"/>
      <c r="PHG748" s="425"/>
      <c r="PHH748" s="425"/>
      <c r="PHI748" s="425"/>
      <c r="PHJ748" s="425"/>
      <c r="PHK748" s="425"/>
      <c r="PHL748" s="425"/>
      <c r="PHM748" s="425"/>
      <c r="PHN748" s="425"/>
      <c r="PHO748" s="425"/>
      <c r="PHP748" s="425"/>
      <c r="PHQ748" s="425"/>
      <c r="PHR748" s="425"/>
      <c r="PHS748" s="425"/>
      <c r="PHT748" s="425"/>
      <c r="PHU748" s="425"/>
      <c r="PHV748" s="425"/>
      <c r="PHW748" s="425"/>
      <c r="PHX748" s="425"/>
      <c r="PHY748" s="425"/>
      <c r="PHZ748" s="425"/>
      <c r="PIA748" s="425"/>
      <c r="PIB748" s="425"/>
      <c r="PIC748" s="425"/>
      <c r="PID748" s="425"/>
      <c r="PIE748" s="425"/>
      <c r="PIF748" s="425"/>
      <c r="PIG748" s="425"/>
      <c r="PIH748" s="425"/>
      <c r="PII748" s="425"/>
      <c r="PIJ748" s="425"/>
      <c r="PIK748" s="425"/>
      <c r="PIL748" s="425"/>
      <c r="PIM748" s="425"/>
      <c r="PIN748" s="425"/>
      <c r="PIO748" s="425"/>
      <c r="PIP748" s="425"/>
      <c r="PIQ748" s="425"/>
      <c r="PIR748" s="425"/>
      <c r="PIS748" s="425"/>
      <c r="PIT748" s="425"/>
      <c r="PIU748" s="425"/>
      <c r="PIV748" s="425"/>
      <c r="PIW748" s="425"/>
      <c r="PIX748" s="425"/>
      <c r="PIY748" s="425"/>
      <c r="PIZ748" s="425"/>
      <c r="PJA748" s="425"/>
      <c r="PJB748" s="425"/>
      <c r="PJC748" s="425"/>
      <c r="PJD748" s="425"/>
      <c r="PJE748" s="425"/>
      <c r="PJF748" s="425"/>
      <c r="PJG748" s="425"/>
      <c r="PJH748" s="425"/>
      <c r="PJI748" s="425"/>
      <c r="PJJ748" s="425"/>
      <c r="PJK748" s="425"/>
      <c r="PJL748" s="425"/>
      <c r="PJM748" s="425"/>
      <c r="PJN748" s="425"/>
      <c r="PJO748" s="425"/>
      <c r="PJP748" s="425"/>
      <c r="PJQ748" s="425"/>
      <c r="PJR748" s="425"/>
      <c r="PJS748" s="425"/>
      <c r="PJT748" s="425"/>
      <c r="PJU748" s="425"/>
      <c r="PJV748" s="425"/>
      <c r="PJW748" s="425"/>
      <c r="PJX748" s="425"/>
      <c r="PJY748" s="425"/>
      <c r="PJZ748" s="425"/>
      <c r="PKA748" s="425"/>
      <c r="PKB748" s="425"/>
      <c r="PKC748" s="425"/>
      <c r="PKD748" s="425"/>
      <c r="PKE748" s="425"/>
      <c r="PKF748" s="425"/>
      <c r="PKG748" s="425"/>
      <c r="PKH748" s="425"/>
      <c r="PKI748" s="425"/>
      <c r="PKJ748" s="425"/>
      <c r="PKK748" s="425"/>
      <c r="PKL748" s="425"/>
      <c r="PKM748" s="425"/>
      <c r="PKN748" s="425"/>
      <c r="PKO748" s="425"/>
      <c r="PKP748" s="425"/>
      <c r="PKQ748" s="425"/>
      <c r="PKR748" s="425"/>
      <c r="PKS748" s="425"/>
      <c r="PKT748" s="425"/>
      <c r="PKU748" s="425"/>
      <c r="PKV748" s="425"/>
      <c r="PKW748" s="425"/>
      <c r="PKX748" s="425"/>
      <c r="PKY748" s="425"/>
      <c r="PKZ748" s="425"/>
      <c r="PLA748" s="425"/>
      <c r="PLB748" s="425"/>
      <c r="PLC748" s="425"/>
      <c r="PLD748" s="425"/>
      <c r="PLE748" s="425"/>
      <c r="PLF748" s="425"/>
      <c r="PLG748" s="425"/>
      <c r="PLH748" s="425"/>
      <c r="PLI748" s="425"/>
      <c r="PLJ748" s="425"/>
      <c r="PLK748" s="425"/>
      <c r="PLL748" s="425"/>
      <c r="PLM748" s="425"/>
      <c r="PLN748" s="425"/>
      <c r="PLO748" s="425"/>
      <c r="PLP748" s="425"/>
      <c r="PLQ748" s="425"/>
      <c r="PLR748" s="425"/>
      <c r="PLS748" s="425"/>
      <c r="PLT748" s="425"/>
      <c r="PLU748" s="425"/>
      <c r="PLV748" s="425"/>
      <c r="PLW748" s="425"/>
      <c r="PLX748" s="425"/>
      <c r="PLY748" s="425"/>
      <c r="PLZ748" s="425"/>
      <c r="PMA748" s="425"/>
      <c r="PMB748" s="425"/>
      <c r="PMC748" s="425"/>
      <c r="PMD748" s="425"/>
      <c r="PME748" s="425"/>
      <c r="PMF748" s="425"/>
      <c r="PMG748" s="425"/>
      <c r="PMH748" s="425"/>
      <c r="PMI748" s="425"/>
      <c r="PMJ748" s="425"/>
      <c r="PMK748" s="425"/>
      <c r="PML748" s="425"/>
      <c r="PMM748" s="425"/>
      <c r="PMN748" s="425"/>
      <c r="PMO748" s="425"/>
      <c r="PMP748" s="425"/>
      <c r="PMQ748" s="425"/>
      <c r="PMR748" s="425"/>
      <c r="PMS748" s="425"/>
      <c r="PMT748" s="425"/>
      <c r="PMU748" s="425"/>
      <c r="PMV748" s="425"/>
      <c r="PMW748" s="425"/>
      <c r="PMX748" s="425"/>
      <c r="PMY748" s="425"/>
      <c r="PMZ748" s="425"/>
      <c r="PNA748" s="425"/>
      <c r="PNB748" s="425"/>
      <c r="PNC748" s="425"/>
      <c r="PND748" s="425"/>
      <c r="PNE748" s="425"/>
      <c r="PNF748" s="425"/>
      <c r="PNG748" s="425"/>
      <c r="PNH748" s="425"/>
      <c r="PNI748" s="425"/>
      <c r="PNJ748" s="425"/>
      <c r="PNK748" s="425"/>
      <c r="PNL748" s="425"/>
      <c r="PNM748" s="425"/>
      <c r="PNN748" s="425"/>
      <c r="PNO748" s="425"/>
      <c r="PNP748" s="425"/>
      <c r="PNQ748" s="425"/>
      <c r="PNR748" s="425"/>
      <c r="PNS748" s="425"/>
      <c r="PNT748" s="425"/>
      <c r="PNU748" s="425"/>
      <c r="PNV748" s="425"/>
      <c r="PNW748" s="425"/>
      <c r="PNX748" s="425"/>
      <c r="PNY748" s="425"/>
      <c r="PNZ748" s="425"/>
      <c r="POA748" s="425"/>
      <c r="POB748" s="425"/>
      <c r="POC748" s="425"/>
      <c r="POD748" s="425"/>
      <c r="POE748" s="425"/>
      <c r="POF748" s="425"/>
      <c r="POG748" s="425"/>
      <c r="POH748" s="425"/>
      <c r="POI748" s="425"/>
      <c r="POJ748" s="425"/>
      <c r="POK748" s="425"/>
      <c r="POL748" s="425"/>
      <c r="POM748" s="425"/>
      <c r="PON748" s="425"/>
      <c r="POO748" s="425"/>
      <c r="POP748" s="425"/>
      <c r="POQ748" s="425"/>
      <c r="POR748" s="425"/>
      <c r="POS748" s="425"/>
      <c r="POT748" s="425"/>
      <c r="POU748" s="425"/>
      <c r="POV748" s="425"/>
      <c r="POW748" s="425"/>
      <c r="POX748" s="425"/>
      <c r="POY748" s="425"/>
      <c r="POZ748" s="425"/>
      <c r="PPA748" s="425"/>
      <c r="PPB748" s="425"/>
      <c r="PPC748" s="425"/>
      <c r="PPD748" s="425"/>
      <c r="PPE748" s="425"/>
      <c r="PPF748" s="425"/>
      <c r="PPG748" s="425"/>
      <c r="PPH748" s="425"/>
      <c r="PPI748" s="425"/>
      <c r="PPJ748" s="425"/>
      <c r="PPK748" s="425"/>
      <c r="PPL748" s="425"/>
      <c r="PPM748" s="425"/>
      <c r="PPN748" s="425"/>
      <c r="PPO748" s="425"/>
      <c r="PPP748" s="425"/>
      <c r="PPQ748" s="425"/>
      <c r="PPR748" s="425"/>
      <c r="PPS748" s="425"/>
      <c r="PPT748" s="425"/>
      <c r="PPU748" s="425"/>
      <c r="PPV748" s="425"/>
      <c r="PPW748" s="425"/>
      <c r="PPX748" s="425"/>
      <c r="PPY748" s="425"/>
      <c r="PPZ748" s="425"/>
      <c r="PQA748" s="425"/>
      <c r="PQB748" s="425"/>
      <c r="PQC748" s="425"/>
      <c r="PQD748" s="425"/>
      <c r="PQE748" s="425"/>
      <c r="PQF748" s="425"/>
      <c r="PQG748" s="425"/>
      <c r="PQH748" s="425"/>
      <c r="PQI748" s="425"/>
      <c r="PQJ748" s="425"/>
      <c r="PQK748" s="425"/>
      <c r="PQL748" s="425"/>
      <c r="PQM748" s="425"/>
      <c r="PQN748" s="425"/>
      <c r="PQO748" s="425"/>
      <c r="PQP748" s="425"/>
      <c r="PQQ748" s="425"/>
      <c r="PQR748" s="425"/>
      <c r="PQS748" s="425"/>
      <c r="PQT748" s="425"/>
      <c r="PQU748" s="425"/>
      <c r="PQV748" s="425"/>
      <c r="PQW748" s="425"/>
      <c r="PQX748" s="425"/>
      <c r="PQY748" s="425"/>
      <c r="PQZ748" s="425"/>
      <c r="PRA748" s="425"/>
      <c r="PRB748" s="425"/>
      <c r="PRC748" s="425"/>
      <c r="PRD748" s="425"/>
      <c r="PRE748" s="425"/>
      <c r="PRF748" s="425"/>
      <c r="PRG748" s="425"/>
      <c r="PRH748" s="425"/>
      <c r="PRI748" s="425"/>
      <c r="PRJ748" s="425"/>
      <c r="PRK748" s="425"/>
      <c r="PRL748" s="425"/>
      <c r="PRM748" s="425"/>
      <c r="PRN748" s="425"/>
      <c r="PRO748" s="425"/>
      <c r="PRP748" s="425"/>
      <c r="PRQ748" s="425"/>
      <c r="PRR748" s="425"/>
      <c r="PRS748" s="425"/>
      <c r="PRT748" s="425"/>
      <c r="PRU748" s="425"/>
      <c r="PRV748" s="425"/>
      <c r="PRW748" s="425"/>
      <c r="PRX748" s="425"/>
      <c r="PRY748" s="425"/>
      <c r="PRZ748" s="425"/>
      <c r="PSA748" s="425"/>
      <c r="PSB748" s="425"/>
      <c r="PSC748" s="425"/>
      <c r="PSD748" s="425"/>
      <c r="PSE748" s="425"/>
      <c r="PSF748" s="425"/>
      <c r="PSG748" s="425"/>
      <c r="PSH748" s="425"/>
      <c r="PSI748" s="425"/>
      <c r="PSJ748" s="425"/>
      <c r="PSK748" s="425"/>
      <c r="PSL748" s="425"/>
      <c r="PSM748" s="425"/>
      <c r="PSN748" s="425"/>
      <c r="PSO748" s="425"/>
      <c r="PSP748" s="425"/>
      <c r="PSQ748" s="425"/>
      <c r="PSR748" s="425"/>
      <c r="PSS748" s="425"/>
      <c r="PST748" s="425"/>
      <c r="PSU748" s="425"/>
      <c r="PSV748" s="425"/>
      <c r="PSW748" s="425"/>
      <c r="PSX748" s="425"/>
      <c r="PSY748" s="425"/>
      <c r="PSZ748" s="425"/>
      <c r="PTA748" s="425"/>
      <c r="PTB748" s="425"/>
      <c r="PTC748" s="425"/>
      <c r="PTD748" s="425"/>
      <c r="PTE748" s="425"/>
      <c r="PTF748" s="425"/>
      <c r="PTG748" s="425"/>
      <c r="PTH748" s="425"/>
      <c r="PTI748" s="425"/>
      <c r="PTJ748" s="425"/>
      <c r="PTK748" s="425"/>
      <c r="PTL748" s="425"/>
      <c r="PTM748" s="425"/>
      <c r="PTN748" s="425"/>
      <c r="PTO748" s="425"/>
      <c r="PTP748" s="425"/>
      <c r="PTQ748" s="425"/>
      <c r="PTR748" s="425"/>
      <c r="PTS748" s="425"/>
      <c r="PTT748" s="425"/>
      <c r="PTU748" s="425"/>
      <c r="PTV748" s="425"/>
      <c r="PTW748" s="425"/>
      <c r="PTX748" s="425"/>
      <c r="PTY748" s="425"/>
      <c r="PTZ748" s="425"/>
      <c r="PUA748" s="425"/>
      <c r="PUB748" s="425"/>
      <c r="PUC748" s="425"/>
      <c r="PUD748" s="425"/>
      <c r="PUE748" s="425"/>
      <c r="PUF748" s="425"/>
      <c r="PUG748" s="425"/>
      <c r="PUH748" s="425"/>
      <c r="PUI748" s="425"/>
      <c r="PUJ748" s="425"/>
      <c r="PUK748" s="425"/>
      <c r="PUL748" s="425"/>
      <c r="PUM748" s="425"/>
      <c r="PUN748" s="425"/>
      <c r="PUO748" s="425"/>
      <c r="PUP748" s="425"/>
      <c r="PUQ748" s="425"/>
      <c r="PUR748" s="425"/>
      <c r="PUS748" s="425"/>
      <c r="PUT748" s="425"/>
      <c r="PUU748" s="425"/>
      <c r="PUV748" s="425"/>
      <c r="PUW748" s="425"/>
      <c r="PUX748" s="425"/>
      <c r="PUY748" s="425"/>
      <c r="PUZ748" s="425"/>
      <c r="PVA748" s="425"/>
      <c r="PVB748" s="425"/>
      <c r="PVC748" s="425"/>
      <c r="PVD748" s="425"/>
      <c r="PVE748" s="425"/>
      <c r="PVF748" s="425"/>
      <c r="PVG748" s="425"/>
      <c r="PVH748" s="425"/>
      <c r="PVI748" s="425"/>
      <c r="PVJ748" s="425"/>
      <c r="PVK748" s="425"/>
      <c r="PVL748" s="425"/>
      <c r="PVM748" s="425"/>
      <c r="PVN748" s="425"/>
      <c r="PVO748" s="425"/>
      <c r="PVP748" s="425"/>
      <c r="PVQ748" s="425"/>
      <c r="PVR748" s="425"/>
      <c r="PVS748" s="425"/>
      <c r="PVT748" s="425"/>
      <c r="PVU748" s="425"/>
      <c r="PVV748" s="425"/>
      <c r="PVW748" s="425"/>
      <c r="PVX748" s="425"/>
      <c r="PVY748" s="425"/>
      <c r="PVZ748" s="425"/>
      <c r="PWA748" s="425"/>
      <c r="PWB748" s="425"/>
      <c r="PWC748" s="425"/>
      <c r="PWD748" s="425"/>
      <c r="PWE748" s="425"/>
      <c r="PWF748" s="425"/>
      <c r="PWG748" s="425"/>
      <c r="PWH748" s="425"/>
      <c r="PWI748" s="425"/>
      <c r="PWJ748" s="425"/>
      <c r="PWK748" s="425"/>
      <c r="PWL748" s="425"/>
      <c r="PWM748" s="425"/>
      <c r="PWN748" s="425"/>
      <c r="PWO748" s="425"/>
      <c r="PWP748" s="425"/>
      <c r="PWQ748" s="425"/>
      <c r="PWR748" s="425"/>
      <c r="PWS748" s="425"/>
      <c r="PWT748" s="425"/>
      <c r="PWU748" s="425"/>
      <c r="PWV748" s="425"/>
      <c r="PWW748" s="425"/>
      <c r="PWX748" s="425"/>
      <c r="PWY748" s="425"/>
      <c r="PWZ748" s="425"/>
      <c r="PXA748" s="425"/>
      <c r="PXB748" s="425"/>
      <c r="PXC748" s="425"/>
      <c r="PXD748" s="425"/>
      <c r="PXE748" s="425"/>
      <c r="PXF748" s="425"/>
      <c r="PXG748" s="425"/>
      <c r="PXH748" s="425"/>
      <c r="PXI748" s="425"/>
      <c r="PXJ748" s="425"/>
      <c r="PXK748" s="425"/>
      <c r="PXL748" s="425"/>
      <c r="PXM748" s="425"/>
      <c r="PXN748" s="425"/>
      <c r="PXO748" s="425"/>
      <c r="PXP748" s="425"/>
      <c r="PXQ748" s="425"/>
      <c r="PXR748" s="425"/>
      <c r="PXS748" s="425"/>
      <c r="PXT748" s="425"/>
      <c r="PXU748" s="425"/>
      <c r="PXV748" s="425"/>
      <c r="PXW748" s="425"/>
      <c r="PXX748" s="425"/>
      <c r="PXY748" s="425"/>
      <c r="PXZ748" s="425"/>
      <c r="PYA748" s="425"/>
      <c r="PYB748" s="425"/>
      <c r="PYC748" s="425"/>
      <c r="PYD748" s="425"/>
      <c r="PYE748" s="425"/>
      <c r="PYF748" s="425"/>
      <c r="PYG748" s="425"/>
      <c r="PYH748" s="425"/>
      <c r="PYI748" s="425"/>
      <c r="PYJ748" s="425"/>
      <c r="PYK748" s="425"/>
      <c r="PYL748" s="425"/>
      <c r="PYM748" s="425"/>
      <c r="PYN748" s="425"/>
      <c r="PYO748" s="425"/>
      <c r="PYP748" s="425"/>
      <c r="PYQ748" s="425"/>
      <c r="PYR748" s="425"/>
      <c r="PYS748" s="425"/>
      <c r="PYT748" s="425"/>
      <c r="PYU748" s="425"/>
      <c r="PYV748" s="425"/>
      <c r="PYW748" s="425"/>
      <c r="PYX748" s="425"/>
      <c r="PYY748" s="425"/>
      <c r="PYZ748" s="425"/>
      <c r="PZA748" s="425"/>
      <c r="PZB748" s="425"/>
      <c r="PZC748" s="425"/>
      <c r="PZD748" s="425"/>
      <c r="PZE748" s="425"/>
      <c r="PZF748" s="425"/>
      <c r="PZG748" s="425"/>
      <c r="PZH748" s="425"/>
      <c r="PZI748" s="425"/>
      <c r="PZJ748" s="425"/>
      <c r="PZK748" s="425"/>
      <c r="PZL748" s="425"/>
      <c r="PZM748" s="425"/>
      <c r="PZN748" s="425"/>
      <c r="PZO748" s="425"/>
      <c r="PZP748" s="425"/>
      <c r="PZQ748" s="425"/>
      <c r="PZR748" s="425"/>
      <c r="PZS748" s="425"/>
      <c r="PZT748" s="425"/>
      <c r="PZU748" s="425"/>
      <c r="PZV748" s="425"/>
      <c r="PZW748" s="425"/>
      <c r="PZX748" s="425"/>
      <c r="PZY748" s="425"/>
      <c r="PZZ748" s="425"/>
      <c r="QAA748" s="425"/>
      <c r="QAB748" s="425"/>
      <c r="QAC748" s="425"/>
      <c r="QAD748" s="425"/>
      <c r="QAE748" s="425"/>
      <c r="QAF748" s="425"/>
      <c r="QAG748" s="425"/>
      <c r="QAH748" s="425"/>
      <c r="QAI748" s="425"/>
      <c r="QAJ748" s="425"/>
      <c r="QAK748" s="425"/>
      <c r="QAL748" s="425"/>
      <c r="QAM748" s="425"/>
      <c r="QAN748" s="425"/>
      <c r="QAO748" s="425"/>
      <c r="QAP748" s="425"/>
      <c r="QAQ748" s="425"/>
      <c r="QAR748" s="425"/>
      <c r="QAS748" s="425"/>
      <c r="QAT748" s="425"/>
      <c r="QAU748" s="425"/>
      <c r="QAV748" s="425"/>
      <c r="QAW748" s="425"/>
      <c r="QAX748" s="425"/>
      <c r="QAY748" s="425"/>
      <c r="QAZ748" s="425"/>
      <c r="QBA748" s="425"/>
      <c r="QBB748" s="425"/>
      <c r="QBC748" s="425"/>
      <c r="QBD748" s="425"/>
      <c r="QBE748" s="425"/>
      <c r="QBF748" s="425"/>
      <c r="QBG748" s="425"/>
      <c r="QBH748" s="425"/>
      <c r="QBI748" s="425"/>
      <c r="QBJ748" s="425"/>
      <c r="QBK748" s="425"/>
      <c r="QBL748" s="425"/>
      <c r="QBM748" s="425"/>
      <c r="QBN748" s="425"/>
      <c r="QBO748" s="425"/>
      <c r="QBP748" s="425"/>
      <c r="QBQ748" s="425"/>
      <c r="QBR748" s="425"/>
      <c r="QBS748" s="425"/>
      <c r="QBT748" s="425"/>
      <c r="QBU748" s="425"/>
      <c r="QBV748" s="425"/>
      <c r="QBW748" s="425"/>
      <c r="QBX748" s="425"/>
      <c r="QBY748" s="425"/>
      <c r="QBZ748" s="425"/>
      <c r="QCA748" s="425"/>
      <c r="QCB748" s="425"/>
      <c r="QCC748" s="425"/>
      <c r="QCD748" s="425"/>
      <c r="QCE748" s="425"/>
      <c r="QCF748" s="425"/>
      <c r="QCG748" s="425"/>
      <c r="QCH748" s="425"/>
      <c r="QCI748" s="425"/>
      <c r="QCJ748" s="425"/>
      <c r="QCK748" s="425"/>
      <c r="QCL748" s="425"/>
      <c r="QCM748" s="425"/>
      <c r="QCN748" s="425"/>
      <c r="QCO748" s="425"/>
      <c r="QCP748" s="425"/>
      <c r="QCQ748" s="425"/>
      <c r="QCR748" s="425"/>
      <c r="QCS748" s="425"/>
      <c r="QCT748" s="425"/>
      <c r="QCU748" s="425"/>
      <c r="QCV748" s="425"/>
      <c r="QCW748" s="425"/>
      <c r="QCX748" s="425"/>
      <c r="QCY748" s="425"/>
      <c r="QCZ748" s="425"/>
      <c r="QDA748" s="425"/>
      <c r="QDB748" s="425"/>
      <c r="QDC748" s="425"/>
      <c r="QDD748" s="425"/>
      <c r="QDE748" s="425"/>
      <c r="QDF748" s="425"/>
      <c r="QDG748" s="425"/>
      <c r="QDH748" s="425"/>
      <c r="QDI748" s="425"/>
      <c r="QDJ748" s="425"/>
      <c r="QDK748" s="425"/>
      <c r="QDL748" s="425"/>
      <c r="QDM748" s="425"/>
      <c r="QDN748" s="425"/>
      <c r="QDO748" s="425"/>
      <c r="QDP748" s="425"/>
      <c r="QDQ748" s="425"/>
      <c r="QDR748" s="425"/>
      <c r="QDS748" s="425"/>
      <c r="QDT748" s="425"/>
      <c r="QDU748" s="425"/>
      <c r="QDV748" s="425"/>
      <c r="QDW748" s="425"/>
      <c r="QDX748" s="425"/>
      <c r="QDY748" s="425"/>
      <c r="QDZ748" s="425"/>
      <c r="QEA748" s="425"/>
      <c r="QEB748" s="425"/>
      <c r="QEC748" s="425"/>
      <c r="QED748" s="425"/>
      <c r="QEE748" s="425"/>
      <c r="QEF748" s="425"/>
      <c r="QEG748" s="425"/>
      <c r="QEH748" s="425"/>
      <c r="QEI748" s="425"/>
      <c r="QEJ748" s="425"/>
      <c r="QEK748" s="425"/>
      <c r="QEL748" s="425"/>
      <c r="QEM748" s="425"/>
      <c r="QEN748" s="425"/>
      <c r="QEO748" s="425"/>
      <c r="QEP748" s="425"/>
      <c r="QEQ748" s="425"/>
      <c r="QER748" s="425"/>
      <c r="QES748" s="425"/>
      <c r="QET748" s="425"/>
      <c r="QEU748" s="425"/>
      <c r="QEV748" s="425"/>
      <c r="QEW748" s="425"/>
      <c r="QEX748" s="425"/>
      <c r="QEY748" s="425"/>
      <c r="QEZ748" s="425"/>
      <c r="QFA748" s="425"/>
      <c r="QFB748" s="425"/>
      <c r="QFC748" s="425"/>
      <c r="QFD748" s="425"/>
      <c r="QFE748" s="425"/>
      <c r="QFF748" s="425"/>
      <c r="QFG748" s="425"/>
      <c r="QFH748" s="425"/>
      <c r="QFI748" s="425"/>
      <c r="QFJ748" s="425"/>
      <c r="QFK748" s="425"/>
      <c r="QFL748" s="425"/>
      <c r="QFM748" s="425"/>
      <c r="QFN748" s="425"/>
      <c r="QFO748" s="425"/>
      <c r="QFP748" s="425"/>
      <c r="QFQ748" s="425"/>
      <c r="QFR748" s="425"/>
      <c r="QFS748" s="425"/>
      <c r="QFT748" s="425"/>
      <c r="QFU748" s="425"/>
      <c r="QFV748" s="425"/>
      <c r="QFW748" s="425"/>
      <c r="QFX748" s="425"/>
      <c r="QFY748" s="425"/>
      <c r="QFZ748" s="425"/>
      <c r="QGA748" s="425"/>
      <c r="QGB748" s="425"/>
      <c r="QGC748" s="425"/>
      <c r="QGD748" s="425"/>
      <c r="QGE748" s="425"/>
      <c r="QGF748" s="425"/>
      <c r="QGG748" s="425"/>
      <c r="QGH748" s="425"/>
      <c r="QGI748" s="425"/>
      <c r="QGJ748" s="425"/>
      <c r="QGK748" s="425"/>
      <c r="QGL748" s="425"/>
      <c r="QGM748" s="425"/>
      <c r="QGN748" s="425"/>
      <c r="QGO748" s="425"/>
      <c r="QGP748" s="425"/>
      <c r="QGQ748" s="425"/>
      <c r="QGR748" s="425"/>
      <c r="QGS748" s="425"/>
      <c r="QGT748" s="425"/>
      <c r="QGU748" s="425"/>
      <c r="QGV748" s="425"/>
      <c r="QGW748" s="425"/>
      <c r="QGX748" s="425"/>
      <c r="QGY748" s="425"/>
      <c r="QGZ748" s="425"/>
      <c r="QHA748" s="425"/>
      <c r="QHB748" s="425"/>
      <c r="QHC748" s="425"/>
      <c r="QHD748" s="425"/>
      <c r="QHE748" s="425"/>
      <c r="QHF748" s="425"/>
      <c r="QHG748" s="425"/>
      <c r="QHH748" s="425"/>
      <c r="QHI748" s="425"/>
      <c r="QHJ748" s="425"/>
      <c r="QHK748" s="425"/>
      <c r="QHL748" s="425"/>
      <c r="QHM748" s="425"/>
      <c r="QHN748" s="425"/>
      <c r="QHO748" s="425"/>
      <c r="QHP748" s="425"/>
      <c r="QHQ748" s="425"/>
      <c r="QHR748" s="425"/>
      <c r="QHS748" s="425"/>
      <c r="QHT748" s="425"/>
      <c r="QHU748" s="425"/>
      <c r="QHV748" s="425"/>
      <c r="QHW748" s="425"/>
      <c r="QHX748" s="425"/>
      <c r="QHY748" s="425"/>
      <c r="QHZ748" s="425"/>
      <c r="QIA748" s="425"/>
      <c r="QIB748" s="425"/>
      <c r="QIC748" s="425"/>
      <c r="QID748" s="425"/>
      <c r="QIE748" s="425"/>
      <c r="QIF748" s="425"/>
      <c r="QIG748" s="425"/>
      <c r="QIH748" s="425"/>
      <c r="QII748" s="425"/>
      <c r="QIJ748" s="425"/>
      <c r="QIK748" s="425"/>
      <c r="QIL748" s="425"/>
      <c r="QIM748" s="425"/>
      <c r="QIN748" s="425"/>
      <c r="QIO748" s="425"/>
      <c r="QIP748" s="425"/>
      <c r="QIQ748" s="425"/>
      <c r="QIR748" s="425"/>
      <c r="QIS748" s="425"/>
      <c r="QIT748" s="425"/>
      <c r="QIU748" s="425"/>
      <c r="QIV748" s="425"/>
      <c r="QIW748" s="425"/>
      <c r="QIX748" s="425"/>
      <c r="QIY748" s="425"/>
      <c r="QIZ748" s="425"/>
      <c r="QJA748" s="425"/>
      <c r="QJB748" s="425"/>
      <c r="QJC748" s="425"/>
      <c r="QJD748" s="425"/>
      <c r="QJE748" s="425"/>
      <c r="QJF748" s="425"/>
      <c r="QJG748" s="425"/>
      <c r="QJH748" s="425"/>
      <c r="QJI748" s="425"/>
      <c r="QJJ748" s="425"/>
      <c r="QJK748" s="425"/>
      <c r="QJL748" s="425"/>
      <c r="QJM748" s="425"/>
      <c r="QJN748" s="425"/>
      <c r="QJO748" s="425"/>
      <c r="QJP748" s="425"/>
      <c r="QJQ748" s="425"/>
      <c r="QJR748" s="425"/>
      <c r="QJS748" s="425"/>
      <c r="QJT748" s="425"/>
      <c r="QJU748" s="425"/>
      <c r="QJV748" s="425"/>
      <c r="QJW748" s="425"/>
      <c r="QJX748" s="425"/>
      <c r="QJY748" s="425"/>
      <c r="QJZ748" s="425"/>
      <c r="QKA748" s="425"/>
      <c r="QKB748" s="425"/>
      <c r="QKC748" s="425"/>
      <c r="QKD748" s="425"/>
      <c r="QKE748" s="425"/>
      <c r="QKF748" s="425"/>
      <c r="QKG748" s="425"/>
      <c r="QKH748" s="425"/>
      <c r="QKI748" s="425"/>
      <c r="QKJ748" s="425"/>
      <c r="QKK748" s="425"/>
      <c r="QKL748" s="425"/>
      <c r="QKM748" s="425"/>
      <c r="QKN748" s="425"/>
      <c r="QKO748" s="425"/>
      <c r="QKP748" s="425"/>
      <c r="QKQ748" s="425"/>
      <c r="QKR748" s="425"/>
      <c r="QKS748" s="425"/>
      <c r="QKT748" s="425"/>
      <c r="QKU748" s="425"/>
      <c r="QKV748" s="425"/>
      <c r="QKW748" s="425"/>
      <c r="QKX748" s="425"/>
      <c r="QKY748" s="425"/>
      <c r="QKZ748" s="425"/>
      <c r="QLA748" s="425"/>
      <c r="QLB748" s="425"/>
      <c r="QLC748" s="425"/>
      <c r="QLD748" s="425"/>
      <c r="QLE748" s="425"/>
      <c r="QLF748" s="425"/>
      <c r="QLG748" s="425"/>
      <c r="QLH748" s="425"/>
      <c r="QLI748" s="425"/>
      <c r="QLJ748" s="425"/>
      <c r="QLK748" s="425"/>
      <c r="QLL748" s="425"/>
      <c r="QLM748" s="425"/>
      <c r="QLN748" s="425"/>
      <c r="QLO748" s="425"/>
      <c r="QLP748" s="425"/>
      <c r="QLQ748" s="425"/>
      <c r="QLR748" s="425"/>
      <c r="QLS748" s="425"/>
      <c r="QLT748" s="425"/>
      <c r="QLU748" s="425"/>
      <c r="QLV748" s="425"/>
      <c r="QLW748" s="425"/>
      <c r="QLX748" s="425"/>
      <c r="QLY748" s="425"/>
      <c r="QLZ748" s="425"/>
      <c r="QMA748" s="425"/>
      <c r="QMB748" s="425"/>
      <c r="QMC748" s="425"/>
      <c r="QMD748" s="425"/>
      <c r="QME748" s="425"/>
      <c r="QMF748" s="425"/>
      <c r="QMG748" s="425"/>
      <c r="QMH748" s="425"/>
      <c r="QMI748" s="425"/>
      <c r="QMJ748" s="425"/>
      <c r="QMK748" s="425"/>
      <c r="QML748" s="425"/>
      <c r="QMM748" s="425"/>
      <c r="QMN748" s="425"/>
      <c r="QMO748" s="425"/>
      <c r="QMP748" s="425"/>
      <c r="QMQ748" s="425"/>
      <c r="QMR748" s="425"/>
      <c r="QMS748" s="425"/>
      <c r="QMT748" s="425"/>
      <c r="QMU748" s="425"/>
      <c r="QMV748" s="425"/>
      <c r="QMW748" s="425"/>
      <c r="QMX748" s="425"/>
      <c r="QMY748" s="425"/>
      <c r="QMZ748" s="425"/>
      <c r="QNA748" s="425"/>
      <c r="QNB748" s="425"/>
      <c r="QNC748" s="425"/>
      <c r="QND748" s="425"/>
      <c r="QNE748" s="425"/>
      <c r="QNF748" s="425"/>
      <c r="QNG748" s="425"/>
      <c r="QNH748" s="425"/>
      <c r="QNI748" s="425"/>
      <c r="QNJ748" s="425"/>
      <c r="QNK748" s="425"/>
      <c r="QNL748" s="425"/>
      <c r="QNM748" s="425"/>
      <c r="QNN748" s="425"/>
      <c r="QNO748" s="425"/>
      <c r="QNP748" s="425"/>
      <c r="QNQ748" s="425"/>
      <c r="QNR748" s="425"/>
      <c r="QNS748" s="425"/>
      <c r="QNT748" s="425"/>
      <c r="QNU748" s="425"/>
      <c r="QNV748" s="425"/>
      <c r="QNW748" s="425"/>
      <c r="QNX748" s="425"/>
      <c r="QNY748" s="425"/>
      <c r="QNZ748" s="425"/>
      <c r="QOA748" s="425"/>
      <c r="QOB748" s="425"/>
      <c r="QOC748" s="425"/>
      <c r="QOD748" s="425"/>
      <c r="QOE748" s="425"/>
      <c r="QOF748" s="425"/>
      <c r="QOG748" s="425"/>
      <c r="QOH748" s="425"/>
      <c r="QOI748" s="425"/>
      <c r="QOJ748" s="425"/>
      <c r="QOK748" s="425"/>
      <c r="QOL748" s="425"/>
      <c r="QOM748" s="425"/>
      <c r="QON748" s="425"/>
      <c r="QOO748" s="425"/>
      <c r="QOP748" s="425"/>
      <c r="QOQ748" s="425"/>
      <c r="QOR748" s="425"/>
      <c r="QOS748" s="425"/>
      <c r="QOT748" s="425"/>
      <c r="QOU748" s="425"/>
      <c r="QOV748" s="425"/>
      <c r="QOW748" s="425"/>
      <c r="QOX748" s="425"/>
      <c r="QOY748" s="425"/>
      <c r="QOZ748" s="425"/>
      <c r="QPA748" s="425"/>
      <c r="QPB748" s="425"/>
      <c r="QPC748" s="425"/>
      <c r="QPD748" s="425"/>
      <c r="QPE748" s="425"/>
      <c r="QPF748" s="425"/>
      <c r="QPG748" s="425"/>
      <c r="QPH748" s="425"/>
      <c r="QPI748" s="425"/>
      <c r="QPJ748" s="425"/>
      <c r="QPK748" s="425"/>
      <c r="QPL748" s="425"/>
      <c r="QPM748" s="425"/>
      <c r="QPN748" s="425"/>
      <c r="QPO748" s="425"/>
      <c r="QPP748" s="425"/>
      <c r="QPQ748" s="425"/>
      <c r="QPR748" s="425"/>
      <c r="QPS748" s="425"/>
      <c r="QPT748" s="425"/>
      <c r="QPU748" s="425"/>
      <c r="QPV748" s="425"/>
      <c r="QPW748" s="425"/>
      <c r="QPX748" s="425"/>
      <c r="QPY748" s="425"/>
      <c r="QPZ748" s="425"/>
      <c r="QQA748" s="425"/>
      <c r="QQB748" s="425"/>
      <c r="QQC748" s="425"/>
      <c r="QQD748" s="425"/>
      <c r="QQE748" s="425"/>
      <c r="QQF748" s="425"/>
      <c r="QQG748" s="425"/>
      <c r="QQH748" s="425"/>
      <c r="QQI748" s="425"/>
      <c r="QQJ748" s="425"/>
      <c r="QQK748" s="425"/>
      <c r="QQL748" s="425"/>
      <c r="QQM748" s="425"/>
      <c r="QQN748" s="425"/>
      <c r="QQO748" s="425"/>
      <c r="QQP748" s="425"/>
      <c r="QQQ748" s="425"/>
      <c r="QQR748" s="425"/>
      <c r="QQS748" s="425"/>
      <c r="QQT748" s="425"/>
      <c r="QQU748" s="425"/>
      <c r="QQV748" s="425"/>
      <c r="QQW748" s="425"/>
      <c r="QQX748" s="425"/>
      <c r="QQY748" s="425"/>
      <c r="QQZ748" s="425"/>
      <c r="QRA748" s="425"/>
      <c r="QRB748" s="425"/>
      <c r="QRC748" s="425"/>
      <c r="QRD748" s="425"/>
      <c r="QRE748" s="425"/>
      <c r="QRF748" s="425"/>
      <c r="QRG748" s="425"/>
      <c r="QRH748" s="425"/>
      <c r="QRI748" s="425"/>
      <c r="QRJ748" s="425"/>
      <c r="QRK748" s="425"/>
      <c r="QRL748" s="425"/>
      <c r="QRM748" s="425"/>
      <c r="QRN748" s="425"/>
      <c r="QRO748" s="425"/>
      <c r="QRP748" s="425"/>
      <c r="QRQ748" s="425"/>
      <c r="QRR748" s="425"/>
      <c r="QRS748" s="425"/>
      <c r="QRT748" s="425"/>
      <c r="QRU748" s="425"/>
      <c r="QRV748" s="425"/>
      <c r="QRW748" s="425"/>
      <c r="QRX748" s="425"/>
      <c r="QRY748" s="425"/>
      <c r="QRZ748" s="425"/>
      <c r="QSA748" s="425"/>
      <c r="QSB748" s="425"/>
      <c r="QSC748" s="425"/>
      <c r="QSD748" s="425"/>
      <c r="QSE748" s="425"/>
      <c r="QSF748" s="425"/>
      <c r="QSG748" s="425"/>
      <c r="QSH748" s="425"/>
      <c r="QSI748" s="425"/>
      <c r="QSJ748" s="425"/>
      <c r="QSK748" s="425"/>
      <c r="QSL748" s="425"/>
      <c r="QSM748" s="425"/>
      <c r="QSN748" s="425"/>
      <c r="QSO748" s="425"/>
      <c r="QSP748" s="425"/>
      <c r="QSQ748" s="425"/>
      <c r="QSR748" s="425"/>
      <c r="QSS748" s="425"/>
      <c r="QST748" s="425"/>
      <c r="QSU748" s="425"/>
      <c r="QSV748" s="425"/>
      <c r="QSW748" s="425"/>
      <c r="QSX748" s="425"/>
      <c r="QSY748" s="425"/>
      <c r="QSZ748" s="425"/>
      <c r="QTA748" s="425"/>
      <c r="QTB748" s="425"/>
      <c r="QTC748" s="425"/>
      <c r="QTD748" s="425"/>
      <c r="QTE748" s="425"/>
      <c r="QTF748" s="425"/>
      <c r="QTG748" s="425"/>
      <c r="QTH748" s="425"/>
      <c r="QTI748" s="425"/>
      <c r="QTJ748" s="425"/>
      <c r="QTK748" s="425"/>
      <c r="QTL748" s="425"/>
      <c r="QTM748" s="425"/>
      <c r="QTN748" s="425"/>
      <c r="QTO748" s="425"/>
      <c r="QTP748" s="425"/>
      <c r="QTQ748" s="425"/>
      <c r="QTR748" s="425"/>
      <c r="QTS748" s="425"/>
      <c r="QTT748" s="425"/>
      <c r="QTU748" s="425"/>
      <c r="QTV748" s="425"/>
      <c r="QTW748" s="425"/>
      <c r="QTX748" s="425"/>
      <c r="QTY748" s="425"/>
      <c r="QTZ748" s="425"/>
      <c r="QUA748" s="425"/>
      <c r="QUB748" s="425"/>
      <c r="QUC748" s="425"/>
      <c r="QUD748" s="425"/>
      <c r="QUE748" s="425"/>
      <c r="QUF748" s="425"/>
      <c r="QUG748" s="425"/>
      <c r="QUH748" s="425"/>
      <c r="QUI748" s="425"/>
      <c r="QUJ748" s="425"/>
      <c r="QUK748" s="425"/>
      <c r="QUL748" s="425"/>
      <c r="QUM748" s="425"/>
      <c r="QUN748" s="425"/>
      <c r="QUO748" s="425"/>
      <c r="QUP748" s="425"/>
      <c r="QUQ748" s="425"/>
      <c r="QUR748" s="425"/>
      <c r="QUS748" s="425"/>
      <c r="QUT748" s="425"/>
      <c r="QUU748" s="425"/>
      <c r="QUV748" s="425"/>
      <c r="QUW748" s="425"/>
      <c r="QUX748" s="425"/>
      <c r="QUY748" s="425"/>
      <c r="QUZ748" s="425"/>
      <c r="QVA748" s="425"/>
      <c r="QVB748" s="425"/>
      <c r="QVC748" s="425"/>
      <c r="QVD748" s="425"/>
      <c r="QVE748" s="425"/>
      <c r="QVF748" s="425"/>
      <c r="QVG748" s="425"/>
      <c r="QVH748" s="425"/>
      <c r="QVI748" s="425"/>
      <c r="QVJ748" s="425"/>
      <c r="QVK748" s="425"/>
      <c r="QVL748" s="425"/>
      <c r="QVM748" s="425"/>
      <c r="QVN748" s="425"/>
      <c r="QVO748" s="425"/>
      <c r="QVP748" s="425"/>
      <c r="QVQ748" s="425"/>
      <c r="QVR748" s="425"/>
      <c r="QVS748" s="425"/>
      <c r="QVT748" s="425"/>
      <c r="QVU748" s="425"/>
      <c r="QVV748" s="425"/>
      <c r="QVW748" s="425"/>
      <c r="QVX748" s="425"/>
      <c r="QVY748" s="425"/>
      <c r="QVZ748" s="425"/>
      <c r="QWA748" s="425"/>
      <c r="QWB748" s="425"/>
      <c r="QWC748" s="425"/>
      <c r="QWD748" s="425"/>
      <c r="QWE748" s="425"/>
      <c r="QWF748" s="425"/>
      <c r="QWG748" s="425"/>
      <c r="QWH748" s="425"/>
      <c r="QWI748" s="425"/>
      <c r="QWJ748" s="425"/>
      <c r="QWK748" s="425"/>
      <c r="QWL748" s="425"/>
      <c r="QWM748" s="425"/>
      <c r="QWN748" s="425"/>
      <c r="QWO748" s="425"/>
      <c r="QWP748" s="425"/>
      <c r="QWQ748" s="425"/>
      <c r="QWR748" s="425"/>
      <c r="QWS748" s="425"/>
      <c r="QWT748" s="425"/>
      <c r="QWU748" s="425"/>
      <c r="QWV748" s="425"/>
      <c r="QWW748" s="425"/>
      <c r="QWX748" s="425"/>
      <c r="QWY748" s="425"/>
      <c r="QWZ748" s="425"/>
      <c r="QXA748" s="425"/>
      <c r="QXB748" s="425"/>
      <c r="QXC748" s="425"/>
      <c r="QXD748" s="425"/>
      <c r="QXE748" s="425"/>
      <c r="QXF748" s="425"/>
      <c r="QXG748" s="425"/>
      <c r="QXH748" s="425"/>
      <c r="QXI748" s="425"/>
      <c r="QXJ748" s="425"/>
      <c r="QXK748" s="425"/>
      <c r="QXL748" s="425"/>
      <c r="QXM748" s="425"/>
      <c r="QXN748" s="425"/>
      <c r="QXO748" s="425"/>
      <c r="QXP748" s="425"/>
      <c r="QXQ748" s="425"/>
      <c r="QXR748" s="425"/>
      <c r="QXS748" s="425"/>
      <c r="QXT748" s="425"/>
      <c r="QXU748" s="425"/>
      <c r="QXV748" s="425"/>
      <c r="QXW748" s="425"/>
      <c r="QXX748" s="425"/>
      <c r="QXY748" s="425"/>
      <c r="QXZ748" s="425"/>
      <c r="QYA748" s="425"/>
      <c r="QYB748" s="425"/>
      <c r="QYC748" s="425"/>
      <c r="QYD748" s="425"/>
      <c r="QYE748" s="425"/>
      <c r="QYF748" s="425"/>
      <c r="QYG748" s="425"/>
      <c r="QYH748" s="425"/>
      <c r="QYI748" s="425"/>
      <c r="QYJ748" s="425"/>
      <c r="QYK748" s="425"/>
      <c r="QYL748" s="425"/>
      <c r="QYM748" s="425"/>
      <c r="QYN748" s="425"/>
      <c r="QYO748" s="425"/>
      <c r="QYP748" s="425"/>
      <c r="QYQ748" s="425"/>
      <c r="QYR748" s="425"/>
      <c r="QYS748" s="425"/>
      <c r="QYT748" s="425"/>
      <c r="QYU748" s="425"/>
      <c r="QYV748" s="425"/>
      <c r="QYW748" s="425"/>
      <c r="QYX748" s="425"/>
      <c r="QYY748" s="425"/>
      <c r="QYZ748" s="425"/>
      <c r="QZA748" s="425"/>
      <c r="QZB748" s="425"/>
      <c r="QZC748" s="425"/>
      <c r="QZD748" s="425"/>
      <c r="QZE748" s="425"/>
      <c r="QZF748" s="425"/>
      <c r="QZG748" s="425"/>
      <c r="QZH748" s="425"/>
      <c r="QZI748" s="425"/>
      <c r="QZJ748" s="425"/>
      <c r="QZK748" s="425"/>
      <c r="QZL748" s="425"/>
      <c r="QZM748" s="425"/>
      <c r="QZN748" s="425"/>
      <c r="QZO748" s="425"/>
      <c r="QZP748" s="425"/>
      <c r="QZQ748" s="425"/>
      <c r="QZR748" s="425"/>
      <c r="QZS748" s="425"/>
      <c r="QZT748" s="425"/>
      <c r="QZU748" s="425"/>
      <c r="QZV748" s="425"/>
      <c r="QZW748" s="425"/>
      <c r="QZX748" s="425"/>
      <c r="QZY748" s="425"/>
      <c r="QZZ748" s="425"/>
      <c r="RAA748" s="425"/>
      <c r="RAB748" s="425"/>
      <c r="RAC748" s="425"/>
      <c r="RAD748" s="425"/>
      <c r="RAE748" s="425"/>
      <c r="RAF748" s="425"/>
      <c r="RAG748" s="425"/>
      <c r="RAH748" s="425"/>
      <c r="RAI748" s="425"/>
      <c r="RAJ748" s="425"/>
      <c r="RAK748" s="425"/>
      <c r="RAL748" s="425"/>
      <c r="RAM748" s="425"/>
      <c r="RAN748" s="425"/>
      <c r="RAO748" s="425"/>
      <c r="RAP748" s="425"/>
      <c r="RAQ748" s="425"/>
      <c r="RAR748" s="425"/>
      <c r="RAS748" s="425"/>
      <c r="RAT748" s="425"/>
      <c r="RAU748" s="425"/>
      <c r="RAV748" s="425"/>
      <c r="RAW748" s="425"/>
      <c r="RAX748" s="425"/>
      <c r="RAY748" s="425"/>
      <c r="RAZ748" s="425"/>
      <c r="RBA748" s="425"/>
      <c r="RBB748" s="425"/>
      <c r="RBC748" s="425"/>
      <c r="RBD748" s="425"/>
      <c r="RBE748" s="425"/>
      <c r="RBF748" s="425"/>
      <c r="RBG748" s="425"/>
      <c r="RBH748" s="425"/>
      <c r="RBI748" s="425"/>
      <c r="RBJ748" s="425"/>
      <c r="RBK748" s="425"/>
      <c r="RBL748" s="425"/>
      <c r="RBM748" s="425"/>
      <c r="RBN748" s="425"/>
      <c r="RBO748" s="425"/>
      <c r="RBP748" s="425"/>
      <c r="RBQ748" s="425"/>
      <c r="RBR748" s="425"/>
      <c r="RBS748" s="425"/>
      <c r="RBT748" s="425"/>
      <c r="RBU748" s="425"/>
      <c r="RBV748" s="425"/>
      <c r="RBW748" s="425"/>
      <c r="RBX748" s="425"/>
      <c r="RBY748" s="425"/>
      <c r="RBZ748" s="425"/>
      <c r="RCA748" s="425"/>
      <c r="RCB748" s="425"/>
      <c r="RCC748" s="425"/>
      <c r="RCD748" s="425"/>
      <c r="RCE748" s="425"/>
      <c r="RCF748" s="425"/>
      <c r="RCG748" s="425"/>
      <c r="RCH748" s="425"/>
      <c r="RCI748" s="425"/>
      <c r="RCJ748" s="425"/>
      <c r="RCK748" s="425"/>
      <c r="RCL748" s="425"/>
      <c r="RCM748" s="425"/>
      <c r="RCN748" s="425"/>
      <c r="RCO748" s="425"/>
      <c r="RCP748" s="425"/>
      <c r="RCQ748" s="425"/>
      <c r="RCR748" s="425"/>
      <c r="RCS748" s="425"/>
      <c r="RCT748" s="425"/>
      <c r="RCU748" s="425"/>
      <c r="RCV748" s="425"/>
      <c r="RCW748" s="425"/>
      <c r="RCX748" s="425"/>
      <c r="RCY748" s="425"/>
      <c r="RCZ748" s="425"/>
      <c r="RDA748" s="425"/>
      <c r="RDB748" s="425"/>
      <c r="RDC748" s="425"/>
      <c r="RDD748" s="425"/>
      <c r="RDE748" s="425"/>
      <c r="RDF748" s="425"/>
      <c r="RDG748" s="425"/>
      <c r="RDH748" s="425"/>
      <c r="RDI748" s="425"/>
      <c r="RDJ748" s="425"/>
      <c r="RDK748" s="425"/>
      <c r="RDL748" s="425"/>
      <c r="RDM748" s="425"/>
      <c r="RDN748" s="425"/>
      <c r="RDO748" s="425"/>
      <c r="RDP748" s="425"/>
      <c r="RDQ748" s="425"/>
      <c r="RDR748" s="425"/>
      <c r="RDS748" s="425"/>
      <c r="RDT748" s="425"/>
      <c r="RDU748" s="425"/>
      <c r="RDV748" s="425"/>
      <c r="RDW748" s="425"/>
      <c r="RDX748" s="425"/>
      <c r="RDY748" s="425"/>
      <c r="RDZ748" s="425"/>
      <c r="REA748" s="425"/>
      <c r="REB748" s="425"/>
      <c r="REC748" s="425"/>
      <c r="RED748" s="425"/>
      <c r="REE748" s="425"/>
      <c r="REF748" s="425"/>
      <c r="REG748" s="425"/>
      <c r="REH748" s="425"/>
      <c r="REI748" s="425"/>
      <c r="REJ748" s="425"/>
      <c r="REK748" s="425"/>
      <c r="REL748" s="425"/>
      <c r="REM748" s="425"/>
      <c r="REN748" s="425"/>
      <c r="REO748" s="425"/>
      <c r="REP748" s="425"/>
      <c r="REQ748" s="425"/>
      <c r="RER748" s="425"/>
      <c r="RES748" s="425"/>
      <c r="RET748" s="425"/>
      <c r="REU748" s="425"/>
      <c r="REV748" s="425"/>
      <c r="REW748" s="425"/>
      <c r="REX748" s="425"/>
      <c r="REY748" s="425"/>
      <c r="REZ748" s="425"/>
      <c r="RFA748" s="425"/>
      <c r="RFB748" s="425"/>
      <c r="RFC748" s="425"/>
      <c r="RFD748" s="425"/>
      <c r="RFE748" s="425"/>
      <c r="RFF748" s="425"/>
      <c r="RFG748" s="425"/>
      <c r="RFH748" s="425"/>
      <c r="RFI748" s="425"/>
      <c r="RFJ748" s="425"/>
      <c r="RFK748" s="425"/>
      <c r="RFL748" s="425"/>
      <c r="RFM748" s="425"/>
      <c r="RFN748" s="425"/>
      <c r="RFO748" s="425"/>
      <c r="RFP748" s="425"/>
      <c r="RFQ748" s="425"/>
      <c r="RFR748" s="425"/>
      <c r="RFS748" s="425"/>
      <c r="RFT748" s="425"/>
      <c r="RFU748" s="425"/>
      <c r="RFV748" s="425"/>
      <c r="RFW748" s="425"/>
      <c r="RFX748" s="425"/>
      <c r="RFY748" s="425"/>
      <c r="RFZ748" s="425"/>
      <c r="RGA748" s="425"/>
      <c r="RGB748" s="425"/>
      <c r="RGC748" s="425"/>
      <c r="RGD748" s="425"/>
      <c r="RGE748" s="425"/>
      <c r="RGF748" s="425"/>
      <c r="RGG748" s="425"/>
      <c r="RGH748" s="425"/>
      <c r="RGI748" s="425"/>
      <c r="RGJ748" s="425"/>
      <c r="RGK748" s="425"/>
      <c r="RGL748" s="425"/>
      <c r="RGM748" s="425"/>
      <c r="RGN748" s="425"/>
      <c r="RGO748" s="425"/>
      <c r="RGP748" s="425"/>
      <c r="RGQ748" s="425"/>
      <c r="RGR748" s="425"/>
      <c r="RGS748" s="425"/>
      <c r="RGT748" s="425"/>
      <c r="RGU748" s="425"/>
      <c r="RGV748" s="425"/>
      <c r="RGW748" s="425"/>
      <c r="RGX748" s="425"/>
      <c r="RGY748" s="425"/>
      <c r="RGZ748" s="425"/>
      <c r="RHA748" s="425"/>
      <c r="RHB748" s="425"/>
      <c r="RHC748" s="425"/>
      <c r="RHD748" s="425"/>
      <c r="RHE748" s="425"/>
      <c r="RHF748" s="425"/>
      <c r="RHG748" s="425"/>
      <c r="RHH748" s="425"/>
      <c r="RHI748" s="425"/>
      <c r="RHJ748" s="425"/>
      <c r="RHK748" s="425"/>
      <c r="RHL748" s="425"/>
      <c r="RHM748" s="425"/>
      <c r="RHN748" s="425"/>
      <c r="RHO748" s="425"/>
      <c r="RHP748" s="425"/>
      <c r="RHQ748" s="425"/>
      <c r="RHR748" s="425"/>
      <c r="RHS748" s="425"/>
      <c r="RHT748" s="425"/>
      <c r="RHU748" s="425"/>
      <c r="RHV748" s="425"/>
      <c r="RHW748" s="425"/>
      <c r="RHX748" s="425"/>
      <c r="RHY748" s="425"/>
      <c r="RHZ748" s="425"/>
      <c r="RIA748" s="425"/>
      <c r="RIB748" s="425"/>
      <c r="RIC748" s="425"/>
      <c r="RID748" s="425"/>
      <c r="RIE748" s="425"/>
      <c r="RIF748" s="425"/>
      <c r="RIG748" s="425"/>
      <c r="RIH748" s="425"/>
      <c r="RII748" s="425"/>
      <c r="RIJ748" s="425"/>
      <c r="RIK748" s="425"/>
      <c r="RIL748" s="425"/>
      <c r="RIM748" s="425"/>
      <c r="RIN748" s="425"/>
      <c r="RIO748" s="425"/>
      <c r="RIP748" s="425"/>
      <c r="RIQ748" s="425"/>
      <c r="RIR748" s="425"/>
      <c r="RIS748" s="425"/>
      <c r="RIT748" s="425"/>
      <c r="RIU748" s="425"/>
      <c r="RIV748" s="425"/>
      <c r="RIW748" s="425"/>
      <c r="RIX748" s="425"/>
      <c r="RIY748" s="425"/>
      <c r="RIZ748" s="425"/>
      <c r="RJA748" s="425"/>
      <c r="RJB748" s="425"/>
      <c r="RJC748" s="425"/>
      <c r="RJD748" s="425"/>
      <c r="RJE748" s="425"/>
      <c r="RJF748" s="425"/>
      <c r="RJG748" s="425"/>
      <c r="RJH748" s="425"/>
      <c r="RJI748" s="425"/>
      <c r="RJJ748" s="425"/>
      <c r="RJK748" s="425"/>
      <c r="RJL748" s="425"/>
      <c r="RJM748" s="425"/>
      <c r="RJN748" s="425"/>
      <c r="RJO748" s="425"/>
      <c r="RJP748" s="425"/>
      <c r="RJQ748" s="425"/>
      <c r="RJR748" s="425"/>
      <c r="RJS748" s="425"/>
      <c r="RJT748" s="425"/>
      <c r="RJU748" s="425"/>
      <c r="RJV748" s="425"/>
      <c r="RJW748" s="425"/>
      <c r="RJX748" s="425"/>
      <c r="RJY748" s="425"/>
      <c r="RJZ748" s="425"/>
      <c r="RKA748" s="425"/>
      <c r="RKB748" s="425"/>
      <c r="RKC748" s="425"/>
      <c r="RKD748" s="425"/>
      <c r="RKE748" s="425"/>
      <c r="RKF748" s="425"/>
      <c r="RKG748" s="425"/>
      <c r="RKH748" s="425"/>
      <c r="RKI748" s="425"/>
      <c r="RKJ748" s="425"/>
      <c r="RKK748" s="425"/>
      <c r="RKL748" s="425"/>
      <c r="RKM748" s="425"/>
      <c r="RKN748" s="425"/>
      <c r="RKO748" s="425"/>
      <c r="RKP748" s="425"/>
      <c r="RKQ748" s="425"/>
      <c r="RKR748" s="425"/>
      <c r="RKS748" s="425"/>
      <c r="RKT748" s="425"/>
      <c r="RKU748" s="425"/>
      <c r="RKV748" s="425"/>
      <c r="RKW748" s="425"/>
      <c r="RKX748" s="425"/>
      <c r="RKY748" s="425"/>
      <c r="RKZ748" s="425"/>
      <c r="RLA748" s="425"/>
      <c r="RLB748" s="425"/>
      <c r="RLC748" s="425"/>
      <c r="RLD748" s="425"/>
      <c r="RLE748" s="425"/>
      <c r="RLF748" s="425"/>
      <c r="RLG748" s="425"/>
      <c r="RLH748" s="425"/>
      <c r="RLI748" s="425"/>
      <c r="RLJ748" s="425"/>
      <c r="RLK748" s="425"/>
      <c r="RLL748" s="425"/>
      <c r="RLM748" s="425"/>
      <c r="RLN748" s="425"/>
      <c r="RLO748" s="425"/>
      <c r="RLP748" s="425"/>
      <c r="RLQ748" s="425"/>
      <c r="RLR748" s="425"/>
      <c r="RLS748" s="425"/>
      <c r="RLT748" s="425"/>
      <c r="RLU748" s="425"/>
      <c r="RLV748" s="425"/>
      <c r="RLW748" s="425"/>
      <c r="RLX748" s="425"/>
      <c r="RLY748" s="425"/>
      <c r="RLZ748" s="425"/>
      <c r="RMA748" s="425"/>
      <c r="RMB748" s="425"/>
      <c r="RMC748" s="425"/>
      <c r="RMD748" s="425"/>
      <c r="RME748" s="425"/>
      <c r="RMF748" s="425"/>
      <c r="RMG748" s="425"/>
      <c r="RMH748" s="425"/>
      <c r="RMI748" s="425"/>
      <c r="RMJ748" s="425"/>
      <c r="RMK748" s="425"/>
      <c r="RML748" s="425"/>
      <c r="RMM748" s="425"/>
      <c r="RMN748" s="425"/>
      <c r="RMO748" s="425"/>
      <c r="RMP748" s="425"/>
      <c r="RMQ748" s="425"/>
      <c r="RMR748" s="425"/>
      <c r="RMS748" s="425"/>
      <c r="RMT748" s="425"/>
      <c r="RMU748" s="425"/>
      <c r="RMV748" s="425"/>
      <c r="RMW748" s="425"/>
      <c r="RMX748" s="425"/>
      <c r="RMY748" s="425"/>
      <c r="RMZ748" s="425"/>
      <c r="RNA748" s="425"/>
      <c r="RNB748" s="425"/>
      <c r="RNC748" s="425"/>
      <c r="RND748" s="425"/>
      <c r="RNE748" s="425"/>
      <c r="RNF748" s="425"/>
      <c r="RNG748" s="425"/>
      <c r="RNH748" s="425"/>
      <c r="RNI748" s="425"/>
      <c r="RNJ748" s="425"/>
      <c r="RNK748" s="425"/>
      <c r="RNL748" s="425"/>
      <c r="RNM748" s="425"/>
      <c r="RNN748" s="425"/>
      <c r="RNO748" s="425"/>
      <c r="RNP748" s="425"/>
      <c r="RNQ748" s="425"/>
      <c r="RNR748" s="425"/>
      <c r="RNS748" s="425"/>
      <c r="RNT748" s="425"/>
      <c r="RNU748" s="425"/>
      <c r="RNV748" s="425"/>
      <c r="RNW748" s="425"/>
      <c r="RNX748" s="425"/>
      <c r="RNY748" s="425"/>
      <c r="RNZ748" s="425"/>
      <c r="ROA748" s="425"/>
      <c r="ROB748" s="425"/>
      <c r="ROC748" s="425"/>
      <c r="ROD748" s="425"/>
      <c r="ROE748" s="425"/>
      <c r="ROF748" s="425"/>
      <c r="ROG748" s="425"/>
      <c r="ROH748" s="425"/>
      <c r="ROI748" s="425"/>
      <c r="ROJ748" s="425"/>
      <c r="ROK748" s="425"/>
      <c r="ROL748" s="425"/>
      <c r="ROM748" s="425"/>
      <c r="RON748" s="425"/>
      <c r="ROO748" s="425"/>
      <c r="ROP748" s="425"/>
      <c r="ROQ748" s="425"/>
      <c r="ROR748" s="425"/>
      <c r="ROS748" s="425"/>
      <c r="ROT748" s="425"/>
      <c r="ROU748" s="425"/>
      <c r="ROV748" s="425"/>
      <c r="ROW748" s="425"/>
      <c r="ROX748" s="425"/>
      <c r="ROY748" s="425"/>
      <c r="ROZ748" s="425"/>
      <c r="RPA748" s="425"/>
      <c r="RPB748" s="425"/>
      <c r="RPC748" s="425"/>
      <c r="RPD748" s="425"/>
      <c r="RPE748" s="425"/>
      <c r="RPF748" s="425"/>
      <c r="RPG748" s="425"/>
      <c r="RPH748" s="425"/>
      <c r="RPI748" s="425"/>
      <c r="RPJ748" s="425"/>
      <c r="RPK748" s="425"/>
      <c r="RPL748" s="425"/>
      <c r="RPM748" s="425"/>
      <c r="RPN748" s="425"/>
      <c r="RPO748" s="425"/>
      <c r="RPP748" s="425"/>
      <c r="RPQ748" s="425"/>
      <c r="RPR748" s="425"/>
      <c r="RPS748" s="425"/>
      <c r="RPT748" s="425"/>
      <c r="RPU748" s="425"/>
      <c r="RPV748" s="425"/>
      <c r="RPW748" s="425"/>
      <c r="RPX748" s="425"/>
      <c r="RPY748" s="425"/>
      <c r="RPZ748" s="425"/>
      <c r="RQA748" s="425"/>
      <c r="RQB748" s="425"/>
      <c r="RQC748" s="425"/>
      <c r="RQD748" s="425"/>
      <c r="RQE748" s="425"/>
      <c r="RQF748" s="425"/>
      <c r="RQG748" s="425"/>
      <c r="RQH748" s="425"/>
      <c r="RQI748" s="425"/>
      <c r="RQJ748" s="425"/>
      <c r="RQK748" s="425"/>
      <c r="RQL748" s="425"/>
      <c r="RQM748" s="425"/>
      <c r="RQN748" s="425"/>
      <c r="RQO748" s="425"/>
      <c r="RQP748" s="425"/>
      <c r="RQQ748" s="425"/>
      <c r="RQR748" s="425"/>
      <c r="RQS748" s="425"/>
      <c r="RQT748" s="425"/>
      <c r="RQU748" s="425"/>
      <c r="RQV748" s="425"/>
      <c r="RQW748" s="425"/>
      <c r="RQX748" s="425"/>
      <c r="RQY748" s="425"/>
      <c r="RQZ748" s="425"/>
      <c r="RRA748" s="425"/>
      <c r="RRB748" s="425"/>
      <c r="RRC748" s="425"/>
      <c r="RRD748" s="425"/>
      <c r="RRE748" s="425"/>
      <c r="RRF748" s="425"/>
      <c r="RRG748" s="425"/>
      <c r="RRH748" s="425"/>
      <c r="RRI748" s="425"/>
      <c r="RRJ748" s="425"/>
      <c r="RRK748" s="425"/>
      <c r="RRL748" s="425"/>
      <c r="RRM748" s="425"/>
      <c r="RRN748" s="425"/>
      <c r="RRO748" s="425"/>
      <c r="RRP748" s="425"/>
      <c r="RRQ748" s="425"/>
      <c r="RRR748" s="425"/>
      <c r="RRS748" s="425"/>
      <c r="RRT748" s="425"/>
      <c r="RRU748" s="425"/>
      <c r="RRV748" s="425"/>
      <c r="RRW748" s="425"/>
      <c r="RRX748" s="425"/>
      <c r="RRY748" s="425"/>
      <c r="RRZ748" s="425"/>
      <c r="RSA748" s="425"/>
      <c r="RSB748" s="425"/>
      <c r="RSC748" s="425"/>
      <c r="RSD748" s="425"/>
      <c r="RSE748" s="425"/>
      <c r="RSF748" s="425"/>
      <c r="RSG748" s="425"/>
      <c r="RSH748" s="425"/>
      <c r="RSI748" s="425"/>
      <c r="RSJ748" s="425"/>
      <c r="RSK748" s="425"/>
      <c r="RSL748" s="425"/>
      <c r="RSM748" s="425"/>
      <c r="RSN748" s="425"/>
      <c r="RSO748" s="425"/>
      <c r="RSP748" s="425"/>
      <c r="RSQ748" s="425"/>
      <c r="RSR748" s="425"/>
      <c r="RSS748" s="425"/>
      <c r="RST748" s="425"/>
      <c r="RSU748" s="425"/>
      <c r="RSV748" s="425"/>
      <c r="RSW748" s="425"/>
      <c r="RSX748" s="425"/>
      <c r="RSY748" s="425"/>
      <c r="RSZ748" s="425"/>
      <c r="RTA748" s="425"/>
      <c r="RTB748" s="425"/>
      <c r="RTC748" s="425"/>
      <c r="RTD748" s="425"/>
      <c r="RTE748" s="425"/>
      <c r="RTF748" s="425"/>
      <c r="RTG748" s="425"/>
      <c r="RTH748" s="425"/>
      <c r="RTI748" s="425"/>
      <c r="RTJ748" s="425"/>
      <c r="RTK748" s="425"/>
      <c r="RTL748" s="425"/>
      <c r="RTM748" s="425"/>
      <c r="RTN748" s="425"/>
      <c r="RTO748" s="425"/>
      <c r="RTP748" s="425"/>
      <c r="RTQ748" s="425"/>
      <c r="RTR748" s="425"/>
      <c r="RTS748" s="425"/>
      <c r="RTT748" s="425"/>
      <c r="RTU748" s="425"/>
      <c r="RTV748" s="425"/>
      <c r="RTW748" s="425"/>
      <c r="RTX748" s="425"/>
      <c r="RTY748" s="425"/>
      <c r="RTZ748" s="425"/>
      <c r="RUA748" s="425"/>
      <c r="RUB748" s="425"/>
      <c r="RUC748" s="425"/>
      <c r="RUD748" s="425"/>
      <c r="RUE748" s="425"/>
      <c r="RUF748" s="425"/>
      <c r="RUG748" s="425"/>
      <c r="RUH748" s="425"/>
      <c r="RUI748" s="425"/>
      <c r="RUJ748" s="425"/>
      <c r="RUK748" s="425"/>
      <c r="RUL748" s="425"/>
      <c r="RUM748" s="425"/>
      <c r="RUN748" s="425"/>
      <c r="RUO748" s="425"/>
      <c r="RUP748" s="425"/>
      <c r="RUQ748" s="425"/>
      <c r="RUR748" s="425"/>
      <c r="RUS748" s="425"/>
      <c r="RUT748" s="425"/>
      <c r="RUU748" s="425"/>
      <c r="RUV748" s="425"/>
      <c r="RUW748" s="425"/>
      <c r="RUX748" s="425"/>
      <c r="RUY748" s="425"/>
      <c r="RUZ748" s="425"/>
      <c r="RVA748" s="425"/>
      <c r="RVB748" s="425"/>
      <c r="RVC748" s="425"/>
      <c r="RVD748" s="425"/>
      <c r="RVE748" s="425"/>
      <c r="RVF748" s="425"/>
      <c r="RVG748" s="425"/>
      <c r="RVH748" s="425"/>
      <c r="RVI748" s="425"/>
      <c r="RVJ748" s="425"/>
      <c r="RVK748" s="425"/>
      <c r="RVL748" s="425"/>
      <c r="RVM748" s="425"/>
      <c r="RVN748" s="425"/>
      <c r="RVO748" s="425"/>
      <c r="RVP748" s="425"/>
      <c r="RVQ748" s="425"/>
      <c r="RVR748" s="425"/>
      <c r="RVS748" s="425"/>
      <c r="RVT748" s="425"/>
      <c r="RVU748" s="425"/>
      <c r="RVV748" s="425"/>
      <c r="RVW748" s="425"/>
      <c r="RVX748" s="425"/>
      <c r="RVY748" s="425"/>
      <c r="RVZ748" s="425"/>
      <c r="RWA748" s="425"/>
      <c r="RWB748" s="425"/>
      <c r="RWC748" s="425"/>
      <c r="RWD748" s="425"/>
      <c r="RWE748" s="425"/>
      <c r="RWF748" s="425"/>
      <c r="RWG748" s="425"/>
      <c r="RWH748" s="425"/>
      <c r="RWI748" s="425"/>
      <c r="RWJ748" s="425"/>
      <c r="RWK748" s="425"/>
      <c r="RWL748" s="425"/>
      <c r="RWM748" s="425"/>
      <c r="RWN748" s="425"/>
      <c r="RWO748" s="425"/>
      <c r="RWP748" s="425"/>
      <c r="RWQ748" s="425"/>
      <c r="RWR748" s="425"/>
      <c r="RWS748" s="425"/>
      <c r="RWT748" s="425"/>
      <c r="RWU748" s="425"/>
      <c r="RWV748" s="425"/>
      <c r="RWW748" s="425"/>
      <c r="RWX748" s="425"/>
      <c r="RWY748" s="425"/>
      <c r="RWZ748" s="425"/>
      <c r="RXA748" s="425"/>
      <c r="RXB748" s="425"/>
      <c r="RXC748" s="425"/>
      <c r="RXD748" s="425"/>
      <c r="RXE748" s="425"/>
      <c r="RXF748" s="425"/>
      <c r="RXG748" s="425"/>
      <c r="RXH748" s="425"/>
      <c r="RXI748" s="425"/>
      <c r="RXJ748" s="425"/>
      <c r="RXK748" s="425"/>
      <c r="RXL748" s="425"/>
      <c r="RXM748" s="425"/>
      <c r="RXN748" s="425"/>
      <c r="RXO748" s="425"/>
      <c r="RXP748" s="425"/>
      <c r="RXQ748" s="425"/>
      <c r="RXR748" s="425"/>
      <c r="RXS748" s="425"/>
      <c r="RXT748" s="425"/>
      <c r="RXU748" s="425"/>
      <c r="RXV748" s="425"/>
      <c r="RXW748" s="425"/>
      <c r="RXX748" s="425"/>
      <c r="RXY748" s="425"/>
      <c r="RXZ748" s="425"/>
      <c r="RYA748" s="425"/>
      <c r="RYB748" s="425"/>
      <c r="RYC748" s="425"/>
      <c r="RYD748" s="425"/>
      <c r="RYE748" s="425"/>
      <c r="RYF748" s="425"/>
      <c r="RYG748" s="425"/>
      <c r="RYH748" s="425"/>
      <c r="RYI748" s="425"/>
      <c r="RYJ748" s="425"/>
      <c r="RYK748" s="425"/>
      <c r="RYL748" s="425"/>
      <c r="RYM748" s="425"/>
      <c r="RYN748" s="425"/>
      <c r="RYO748" s="425"/>
      <c r="RYP748" s="425"/>
      <c r="RYQ748" s="425"/>
      <c r="RYR748" s="425"/>
      <c r="RYS748" s="425"/>
      <c r="RYT748" s="425"/>
      <c r="RYU748" s="425"/>
      <c r="RYV748" s="425"/>
      <c r="RYW748" s="425"/>
      <c r="RYX748" s="425"/>
      <c r="RYY748" s="425"/>
      <c r="RYZ748" s="425"/>
      <c r="RZA748" s="425"/>
      <c r="RZB748" s="425"/>
      <c r="RZC748" s="425"/>
      <c r="RZD748" s="425"/>
      <c r="RZE748" s="425"/>
      <c r="RZF748" s="425"/>
      <c r="RZG748" s="425"/>
      <c r="RZH748" s="425"/>
      <c r="RZI748" s="425"/>
      <c r="RZJ748" s="425"/>
      <c r="RZK748" s="425"/>
      <c r="RZL748" s="425"/>
      <c r="RZM748" s="425"/>
      <c r="RZN748" s="425"/>
      <c r="RZO748" s="425"/>
      <c r="RZP748" s="425"/>
      <c r="RZQ748" s="425"/>
      <c r="RZR748" s="425"/>
      <c r="RZS748" s="425"/>
      <c r="RZT748" s="425"/>
      <c r="RZU748" s="425"/>
      <c r="RZV748" s="425"/>
      <c r="RZW748" s="425"/>
      <c r="RZX748" s="425"/>
      <c r="RZY748" s="425"/>
      <c r="RZZ748" s="425"/>
      <c r="SAA748" s="425"/>
      <c r="SAB748" s="425"/>
      <c r="SAC748" s="425"/>
      <c r="SAD748" s="425"/>
      <c r="SAE748" s="425"/>
      <c r="SAF748" s="425"/>
      <c r="SAG748" s="425"/>
      <c r="SAH748" s="425"/>
      <c r="SAI748" s="425"/>
      <c r="SAJ748" s="425"/>
      <c r="SAK748" s="425"/>
      <c r="SAL748" s="425"/>
      <c r="SAM748" s="425"/>
      <c r="SAN748" s="425"/>
      <c r="SAO748" s="425"/>
      <c r="SAP748" s="425"/>
      <c r="SAQ748" s="425"/>
      <c r="SAR748" s="425"/>
      <c r="SAS748" s="425"/>
      <c r="SAT748" s="425"/>
      <c r="SAU748" s="425"/>
      <c r="SAV748" s="425"/>
      <c r="SAW748" s="425"/>
      <c r="SAX748" s="425"/>
      <c r="SAY748" s="425"/>
      <c r="SAZ748" s="425"/>
      <c r="SBA748" s="425"/>
      <c r="SBB748" s="425"/>
      <c r="SBC748" s="425"/>
      <c r="SBD748" s="425"/>
      <c r="SBE748" s="425"/>
      <c r="SBF748" s="425"/>
      <c r="SBG748" s="425"/>
      <c r="SBH748" s="425"/>
      <c r="SBI748" s="425"/>
      <c r="SBJ748" s="425"/>
      <c r="SBK748" s="425"/>
      <c r="SBL748" s="425"/>
      <c r="SBM748" s="425"/>
      <c r="SBN748" s="425"/>
      <c r="SBO748" s="425"/>
      <c r="SBP748" s="425"/>
      <c r="SBQ748" s="425"/>
      <c r="SBR748" s="425"/>
      <c r="SBS748" s="425"/>
      <c r="SBT748" s="425"/>
      <c r="SBU748" s="425"/>
      <c r="SBV748" s="425"/>
      <c r="SBW748" s="425"/>
      <c r="SBX748" s="425"/>
      <c r="SBY748" s="425"/>
      <c r="SBZ748" s="425"/>
      <c r="SCA748" s="425"/>
      <c r="SCB748" s="425"/>
      <c r="SCC748" s="425"/>
      <c r="SCD748" s="425"/>
      <c r="SCE748" s="425"/>
      <c r="SCF748" s="425"/>
      <c r="SCG748" s="425"/>
      <c r="SCH748" s="425"/>
      <c r="SCI748" s="425"/>
      <c r="SCJ748" s="425"/>
      <c r="SCK748" s="425"/>
      <c r="SCL748" s="425"/>
      <c r="SCM748" s="425"/>
      <c r="SCN748" s="425"/>
      <c r="SCO748" s="425"/>
      <c r="SCP748" s="425"/>
      <c r="SCQ748" s="425"/>
      <c r="SCR748" s="425"/>
      <c r="SCS748" s="425"/>
      <c r="SCT748" s="425"/>
      <c r="SCU748" s="425"/>
      <c r="SCV748" s="425"/>
      <c r="SCW748" s="425"/>
      <c r="SCX748" s="425"/>
      <c r="SCY748" s="425"/>
      <c r="SCZ748" s="425"/>
      <c r="SDA748" s="425"/>
      <c r="SDB748" s="425"/>
      <c r="SDC748" s="425"/>
      <c r="SDD748" s="425"/>
      <c r="SDE748" s="425"/>
      <c r="SDF748" s="425"/>
      <c r="SDG748" s="425"/>
      <c r="SDH748" s="425"/>
      <c r="SDI748" s="425"/>
      <c r="SDJ748" s="425"/>
      <c r="SDK748" s="425"/>
      <c r="SDL748" s="425"/>
      <c r="SDM748" s="425"/>
      <c r="SDN748" s="425"/>
      <c r="SDO748" s="425"/>
      <c r="SDP748" s="425"/>
      <c r="SDQ748" s="425"/>
      <c r="SDR748" s="425"/>
      <c r="SDS748" s="425"/>
      <c r="SDT748" s="425"/>
      <c r="SDU748" s="425"/>
      <c r="SDV748" s="425"/>
      <c r="SDW748" s="425"/>
      <c r="SDX748" s="425"/>
      <c r="SDY748" s="425"/>
      <c r="SDZ748" s="425"/>
      <c r="SEA748" s="425"/>
      <c r="SEB748" s="425"/>
      <c r="SEC748" s="425"/>
      <c r="SED748" s="425"/>
      <c r="SEE748" s="425"/>
      <c r="SEF748" s="425"/>
      <c r="SEG748" s="425"/>
      <c r="SEH748" s="425"/>
      <c r="SEI748" s="425"/>
      <c r="SEJ748" s="425"/>
      <c r="SEK748" s="425"/>
      <c r="SEL748" s="425"/>
      <c r="SEM748" s="425"/>
      <c r="SEN748" s="425"/>
      <c r="SEO748" s="425"/>
      <c r="SEP748" s="425"/>
      <c r="SEQ748" s="425"/>
      <c r="SER748" s="425"/>
      <c r="SES748" s="425"/>
      <c r="SET748" s="425"/>
      <c r="SEU748" s="425"/>
      <c r="SEV748" s="425"/>
      <c r="SEW748" s="425"/>
      <c r="SEX748" s="425"/>
      <c r="SEY748" s="425"/>
      <c r="SEZ748" s="425"/>
      <c r="SFA748" s="425"/>
      <c r="SFB748" s="425"/>
      <c r="SFC748" s="425"/>
      <c r="SFD748" s="425"/>
      <c r="SFE748" s="425"/>
      <c r="SFF748" s="425"/>
      <c r="SFG748" s="425"/>
      <c r="SFH748" s="425"/>
      <c r="SFI748" s="425"/>
      <c r="SFJ748" s="425"/>
      <c r="SFK748" s="425"/>
      <c r="SFL748" s="425"/>
      <c r="SFM748" s="425"/>
      <c r="SFN748" s="425"/>
      <c r="SFO748" s="425"/>
      <c r="SFP748" s="425"/>
      <c r="SFQ748" s="425"/>
      <c r="SFR748" s="425"/>
      <c r="SFS748" s="425"/>
      <c r="SFT748" s="425"/>
      <c r="SFU748" s="425"/>
      <c r="SFV748" s="425"/>
      <c r="SFW748" s="425"/>
      <c r="SFX748" s="425"/>
      <c r="SFY748" s="425"/>
      <c r="SFZ748" s="425"/>
      <c r="SGA748" s="425"/>
      <c r="SGB748" s="425"/>
      <c r="SGC748" s="425"/>
      <c r="SGD748" s="425"/>
      <c r="SGE748" s="425"/>
      <c r="SGF748" s="425"/>
      <c r="SGG748" s="425"/>
      <c r="SGH748" s="425"/>
      <c r="SGI748" s="425"/>
      <c r="SGJ748" s="425"/>
      <c r="SGK748" s="425"/>
      <c r="SGL748" s="425"/>
      <c r="SGM748" s="425"/>
      <c r="SGN748" s="425"/>
      <c r="SGO748" s="425"/>
      <c r="SGP748" s="425"/>
      <c r="SGQ748" s="425"/>
      <c r="SGR748" s="425"/>
      <c r="SGS748" s="425"/>
      <c r="SGT748" s="425"/>
      <c r="SGU748" s="425"/>
      <c r="SGV748" s="425"/>
      <c r="SGW748" s="425"/>
      <c r="SGX748" s="425"/>
      <c r="SGY748" s="425"/>
      <c r="SGZ748" s="425"/>
      <c r="SHA748" s="425"/>
      <c r="SHB748" s="425"/>
      <c r="SHC748" s="425"/>
      <c r="SHD748" s="425"/>
      <c r="SHE748" s="425"/>
      <c r="SHF748" s="425"/>
      <c r="SHG748" s="425"/>
      <c r="SHH748" s="425"/>
      <c r="SHI748" s="425"/>
      <c r="SHJ748" s="425"/>
      <c r="SHK748" s="425"/>
      <c r="SHL748" s="425"/>
      <c r="SHM748" s="425"/>
      <c r="SHN748" s="425"/>
      <c r="SHO748" s="425"/>
      <c r="SHP748" s="425"/>
      <c r="SHQ748" s="425"/>
      <c r="SHR748" s="425"/>
      <c r="SHS748" s="425"/>
      <c r="SHT748" s="425"/>
      <c r="SHU748" s="425"/>
      <c r="SHV748" s="425"/>
      <c r="SHW748" s="425"/>
      <c r="SHX748" s="425"/>
      <c r="SHY748" s="425"/>
      <c r="SHZ748" s="425"/>
      <c r="SIA748" s="425"/>
      <c r="SIB748" s="425"/>
      <c r="SIC748" s="425"/>
      <c r="SID748" s="425"/>
      <c r="SIE748" s="425"/>
      <c r="SIF748" s="425"/>
      <c r="SIG748" s="425"/>
      <c r="SIH748" s="425"/>
      <c r="SII748" s="425"/>
      <c r="SIJ748" s="425"/>
      <c r="SIK748" s="425"/>
      <c r="SIL748" s="425"/>
      <c r="SIM748" s="425"/>
      <c r="SIN748" s="425"/>
      <c r="SIO748" s="425"/>
      <c r="SIP748" s="425"/>
      <c r="SIQ748" s="425"/>
      <c r="SIR748" s="425"/>
      <c r="SIS748" s="425"/>
      <c r="SIT748" s="425"/>
      <c r="SIU748" s="425"/>
      <c r="SIV748" s="425"/>
      <c r="SIW748" s="425"/>
      <c r="SIX748" s="425"/>
      <c r="SIY748" s="425"/>
      <c r="SIZ748" s="425"/>
      <c r="SJA748" s="425"/>
      <c r="SJB748" s="425"/>
      <c r="SJC748" s="425"/>
      <c r="SJD748" s="425"/>
      <c r="SJE748" s="425"/>
      <c r="SJF748" s="425"/>
      <c r="SJG748" s="425"/>
      <c r="SJH748" s="425"/>
      <c r="SJI748" s="425"/>
      <c r="SJJ748" s="425"/>
      <c r="SJK748" s="425"/>
      <c r="SJL748" s="425"/>
      <c r="SJM748" s="425"/>
      <c r="SJN748" s="425"/>
      <c r="SJO748" s="425"/>
      <c r="SJP748" s="425"/>
      <c r="SJQ748" s="425"/>
      <c r="SJR748" s="425"/>
      <c r="SJS748" s="425"/>
      <c r="SJT748" s="425"/>
      <c r="SJU748" s="425"/>
      <c r="SJV748" s="425"/>
      <c r="SJW748" s="425"/>
      <c r="SJX748" s="425"/>
      <c r="SJY748" s="425"/>
      <c r="SJZ748" s="425"/>
      <c r="SKA748" s="425"/>
      <c r="SKB748" s="425"/>
      <c r="SKC748" s="425"/>
      <c r="SKD748" s="425"/>
      <c r="SKE748" s="425"/>
      <c r="SKF748" s="425"/>
      <c r="SKG748" s="425"/>
      <c r="SKH748" s="425"/>
      <c r="SKI748" s="425"/>
      <c r="SKJ748" s="425"/>
      <c r="SKK748" s="425"/>
      <c r="SKL748" s="425"/>
      <c r="SKM748" s="425"/>
      <c r="SKN748" s="425"/>
      <c r="SKO748" s="425"/>
      <c r="SKP748" s="425"/>
      <c r="SKQ748" s="425"/>
      <c r="SKR748" s="425"/>
      <c r="SKS748" s="425"/>
      <c r="SKT748" s="425"/>
      <c r="SKU748" s="425"/>
      <c r="SKV748" s="425"/>
      <c r="SKW748" s="425"/>
      <c r="SKX748" s="425"/>
      <c r="SKY748" s="425"/>
      <c r="SKZ748" s="425"/>
      <c r="SLA748" s="425"/>
      <c r="SLB748" s="425"/>
      <c r="SLC748" s="425"/>
      <c r="SLD748" s="425"/>
      <c r="SLE748" s="425"/>
      <c r="SLF748" s="425"/>
      <c r="SLG748" s="425"/>
      <c r="SLH748" s="425"/>
      <c r="SLI748" s="425"/>
      <c r="SLJ748" s="425"/>
      <c r="SLK748" s="425"/>
      <c r="SLL748" s="425"/>
      <c r="SLM748" s="425"/>
      <c r="SLN748" s="425"/>
      <c r="SLO748" s="425"/>
      <c r="SLP748" s="425"/>
      <c r="SLQ748" s="425"/>
      <c r="SLR748" s="425"/>
      <c r="SLS748" s="425"/>
      <c r="SLT748" s="425"/>
      <c r="SLU748" s="425"/>
      <c r="SLV748" s="425"/>
      <c r="SLW748" s="425"/>
      <c r="SLX748" s="425"/>
      <c r="SLY748" s="425"/>
      <c r="SLZ748" s="425"/>
      <c r="SMA748" s="425"/>
      <c r="SMB748" s="425"/>
      <c r="SMC748" s="425"/>
      <c r="SMD748" s="425"/>
      <c r="SME748" s="425"/>
      <c r="SMF748" s="425"/>
      <c r="SMG748" s="425"/>
      <c r="SMH748" s="425"/>
      <c r="SMI748" s="425"/>
      <c r="SMJ748" s="425"/>
      <c r="SMK748" s="425"/>
      <c r="SML748" s="425"/>
      <c r="SMM748" s="425"/>
      <c r="SMN748" s="425"/>
      <c r="SMO748" s="425"/>
      <c r="SMP748" s="425"/>
      <c r="SMQ748" s="425"/>
      <c r="SMR748" s="425"/>
      <c r="SMS748" s="425"/>
      <c r="SMT748" s="425"/>
      <c r="SMU748" s="425"/>
      <c r="SMV748" s="425"/>
      <c r="SMW748" s="425"/>
      <c r="SMX748" s="425"/>
      <c r="SMY748" s="425"/>
      <c r="SMZ748" s="425"/>
      <c r="SNA748" s="425"/>
      <c r="SNB748" s="425"/>
      <c r="SNC748" s="425"/>
      <c r="SND748" s="425"/>
      <c r="SNE748" s="425"/>
      <c r="SNF748" s="425"/>
      <c r="SNG748" s="425"/>
      <c r="SNH748" s="425"/>
      <c r="SNI748" s="425"/>
      <c r="SNJ748" s="425"/>
      <c r="SNK748" s="425"/>
      <c r="SNL748" s="425"/>
      <c r="SNM748" s="425"/>
      <c r="SNN748" s="425"/>
      <c r="SNO748" s="425"/>
      <c r="SNP748" s="425"/>
      <c r="SNQ748" s="425"/>
      <c r="SNR748" s="425"/>
      <c r="SNS748" s="425"/>
      <c r="SNT748" s="425"/>
      <c r="SNU748" s="425"/>
      <c r="SNV748" s="425"/>
      <c r="SNW748" s="425"/>
      <c r="SNX748" s="425"/>
      <c r="SNY748" s="425"/>
      <c r="SNZ748" s="425"/>
      <c r="SOA748" s="425"/>
      <c r="SOB748" s="425"/>
      <c r="SOC748" s="425"/>
      <c r="SOD748" s="425"/>
      <c r="SOE748" s="425"/>
      <c r="SOF748" s="425"/>
      <c r="SOG748" s="425"/>
      <c r="SOH748" s="425"/>
      <c r="SOI748" s="425"/>
      <c r="SOJ748" s="425"/>
      <c r="SOK748" s="425"/>
      <c r="SOL748" s="425"/>
      <c r="SOM748" s="425"/>
      <c r="SON748" s="425"/>
      <c r="SOO748" s="425"/>
      <c r="SOP748" s="425"/>
      <c r="SOQ748" s="425"/>
      <c r="SOR748" s="425"/>
      <c r="SOS748" s="425"/>
      <c r="SOT748" s="425"/>
      <c r="SOU748" s="425"/>
      <c r="SOV748" s="425"/>
      <c r="SOW748" s="425"/>
      <c r="SOX748" s="425"/>
      <c r="SOY748" s="425"/>
      <c r="SOZ748" s="425"/>
      <c r="SPA748" s="425"/>
      <c r="SPB748" s="425"/>
      <c r="SPC748" s="425"/>
      <c r="SPD748" s="425"/>
      <c r="SPE748" s="425"/>
      <c r="SPF748" s="425"/>
      <c r="SPG748" s="425"/>
      <c r="SPH748" s="425"/>
      <c r="SPI748" s="425"/>
      <c r="SPJ748" s="425"/>
      <c r="SPK748" s="425"/>
      <c r="SPL748" s="425"/>
      <c r="SPM748" s="425"/>
      <c r="SPN748" s="425"/>
      <c r="SPO748" s="425"/>
      <c r="SPP748" s="425"/>
      <c r="SPQ748" s="425"/>
      <c r="SPR748" s="425"/>
      <c r="SPS748" s="425"/>
      <c r="SPT748" s="425"/>
      <c r="SPU748" s="425"/>
      <c r="SPV748" s="425"/>
      <c r="SPW748" s="425"/>
      <c r="SPX748" s="425"/>
      <c r="SPY748" s="425"/>
      <c r="SPZ748" s="425"/>
      <c r="SQA748" s="425"/>
      <c r="SQB748" s="425"/>
      <c r="SQC748" s="425"/>
      <c r="SQD748" s="425"/>
      <c r="SQE748" s="425"/>
      <c r="SQF748" s="425"/>
      <c r="SQG748" s="425"/>
      <c r="SQH748" s="425"/>
      <c r="SQI748" s="425"/>
      <c r="SQJ748" s="425"/>
      <c r="SQK748" s="425"/>
      <c r="SQL748" s="425"/>
      <c r="SQM748" s="425"/>
      <c r="SQN748" s="425"/>
      <c r="SQO748" s="425"/>
      <c r="SQP748" s="425"/>
      <c r="SQQ748" s="425"/>
      <c r="SQR748" s="425"/>
      <c r="SQS748" s="425"/>
      <c r="SQT748" s="425"/>
      <c r="SQU748" s="425"/>
      <c r="SQV748" s="425"/>
      <c r="SQW748" s="425"/>
      <c r="SQX748" s="425"/>
      <c r="SQY748" s="425"/>
      <c r="SQZ748" s="425"/>
      <c r="SRA748" s="425"/>
      <c r="SRB748" s="425"/>
      <c r="SRC748" s="425"/>
      <c r="SRD748" s="425"/>
      <c r="SRE748" s="425"/>
      <c r="SRF748" s="425"/>
      <c r="SRG748" s="425"/>
      <c r="SRH748" s="425"/>
      <c r="SRI748" s="425"/>
      <c r="SRJ748" s="425"/>
      <c r="SRK748" s="425"/>
      <c r="SRL748" s="425"/>
      <c r="SRM748" s="425"/>
      <c r="SRN748" s="425"/>
      <c r="SRO748" s="425"/>
      <c r="SRP748" s="425"/>
      <c r="SRQ748" s="425"/>
      <c r="SRR748" s="425"/>
      <c r="SRS748" s="425"/>
      <c r="SRT748" s="425"/>
      <c r="SRU748" s="425"/>
      <c r="SRV748" s="425"/>
      <c r="SRW748" s="425"/>
      <c r="SRX748" s="425"/>
      <c r="SRY748" s="425"/>
      <c r="SRZ748" s="425"/>
      <c r="SSA748" s="425"/>
      <c r="SSB748" s="425"/>
      <c r="SSC748" s="425"/>
      <c r="SSD748" s="425"/>
      <c r="SSE748" s="425"/>
      <c r="SSF748" s="425"/>
      <c r="SSG748" s="425"/>
      <c r="SSH748" s="425"/>
      <c r="SSI748" s="425"/>
      <c r="SSJ748" s="425"/>
      <c r="SSK748" s="425"/>
      <c r="SSL748" s="425"/>
      <c r="SSM748" s="425"/>
      <c r="SSN748" s="425"/>
      <c r="SSO748" s="425"/>
      <c r="SSP748" s="425"/>
      <c r="SSQ748" s="425"/>
      <c r="SSR748" s="425"/>
      <c r="SSS748" s="425"/>
      <c r="SST748" s="425"/>
      <c r="SSU748" s="425"/>
      <c r="SSV748" s="425"/>
      <c r="SSW748" s="425"/>
      <c r="SSX748" s="425"/>
      <c r="SSY748" s="425"/>
      <c r="SSZ748" s="425"/>
      <c r="STA748" s="425"/>
      <c r="STB748" s="425"/>
      <c r="STC748" s="425"/>
      <c r="STD748" s="425"/>
      <c r="STE748" s="425"/>
      <c r="STF748" s="425"/>
      <c r="STG748" s="425"/>
      <c r="STH748" s="425"/>
      <c r="STI748" s="425"/>
      <c r="STJ748" s="425"/>
      <c r="STK748" s="425"/>
      <c r="STL748" s="425"/>
      <c r="STM748" s="425"/>
      <c r="STN748" s="425"/>
      <c r="STO748" s="425"/>
      <c r="STP748" s="425"/>
      <c r="STQ748" s="425"/>
      <c r="STR748" s="425"/>
      <c r="STS748" s="425"/>
      <c r="STT748" s="425"/>
      <c r="STU748" s="425"/>
      <c r="STV748" s="425"/>
      <c r="STW748" s="425"/>
      <c r="STX748" s="425"/>
      <c r="STY748" s="425"/>
      <c r="STZ748" s="425"/>
      <c r="SUA748" s="425"/>
      <c r="SUB748" s="425"/>
      <c r="SUC748" s="425"/>
      <c r="SUD748" s="425"/>
      <c r="SUE748" s="425"/>
      <c r="SUF748" s="425"/>
      <c r="SUG748" s="425"/>
      <c r="SUH748" s="425"/>
      <c r="SUI748" s="425"/>
      <c r="SUJ748" s="425"/>
      <c r="SUK748" s="425"/>
      <c r="SUL748" s="425"/>
      <c r="SUM748" s="425"/>
      <c r="SUN748" s="425"/>
      <c r="SUO748" s="425"/>
      <c r="SUP748" s="425"/>
      <c r="SUQ748" s="425"/>
      <c r="SUR748" s="425"/>
      <c r="SUS748" s="425"/>
      <c r="SUT748" s="425"/>
      <c r="SUU748" s="425"/>
      <c r="SUV748" s="425"/>
      <c r="SUW748" s="425"/>
      <c r="SUX748" s="425"/>
      <c r="SUY748" s="425"/>
      <c r="SUZ748" s="425"/>
      <c r="SVA748" s="425"/>
      <c r="SVB748" s="425"/>
      <c r="SVC748" s="425"/>
      <c r="SVD748" s="425"/>
      <c r="SVE748" s="425"/>
      <c r="SVF748" s="425"/>
      <c r="SVG748" s="425"/>
      <c r="SVH748" s="425"/>
      <c r="SVI748" s="425"/>
      <c r="SVJ748" s="425"/>
      <c r="SVK748" s="425"/>
      <c r="SVL748" s="425"/>
      <c r="SVM748" s="425"/>
      <c r="SVN748" s="425"/>
      <c r="SVO748" s="425"/>
      <c r="SVP748" s="425"/>
      <c r="SVQ748" s="425"/>
      <c r="SVR748" s="425"/>
      <c r="SVS748" s="425"/>
      <c r="SVT748" s="425"/>
      <c r="SVU748" s="425"/>
      <c r="SVV748" s="425"/>
      <c r="SVW748" s="425"/>
      <c r="SVX748" s="425"/>
      <c r="SVY748" s="425"/>
      <c r="SVZ748" s="425"/>
      <c r="SWA748" s="425"/>
      <c r="SWB748" s="425"/>
      <c r="SWC748" s="425"/>
      <c r="SWD748" s="425"/>
      <c r="SWE748" s="425"/>
      <c r="SWF748" s="425"/>
      <c r="SWG748" s="425"/>
      <c r="SWH748" s="425"/>
      <c r="SWI748" s="425"/>
      <c r="SWJ748" s="425"/>
      <c r="SWK748" s="425"/>
      <c r="SWL748" s="425"/>
      <c r="SWM748" s="425"/>
      <c r="SWN748" s="425"/>
      <c r="SWO748" s="425"/>
      <c r="SWP748" s="425"/>
      <c r="SWQ748" s="425"/>
      <c r="SWR748" s="425"/>
      <c r="SWS748" s="425"/>
      <c r="SWT748" s="425"/>
      <c r="SWU748" s="425"/>
      <c r="SWV748" s="425"/>
      <c r="SWW748" s="425"/>
      <c r="SWX748" s="425"/>
      <c r="SWY748" s="425"/>
      <c r="SWZ748" s="425"/>
      <c r="SXA748" s="425"/>
      <c r="SXB748" s="425"/>
      <c r="SXC748" s="425"/>
      <c r="SXD748" s="425"/>
      <c r="SXE748" s="425"/>
      <c r="SXF748" s="425"/>
      <c r="SXG748" s="425"/>
      <c r="SXH748" s="425"/>
      <c r="SXI748" s="425"/>
      <c r="SXJ748" s="425"/>
      <c r="SXK748" s="425"/>
      <c r="SXL748" s="425"/>
      <c r="SXM748" s="425"/>
      <c r="SXN748" s="425"/>
      <c r="SXO748" s="425"/>
      <c r="SXP748" s="425"/>
      <c r="SXQ748" s="425"/>
      <c r="SXR748" s="425"/>
      <c r="SXS748" s="425"/>
      <c r="SXT748" s="425"/>
      <c r="SXU748" s="425"/>
      <c r="SXV748" s="425"/>
      <c r="SXW748" s="425"/>
      <c r="SXX748" s="425"/>
      <c r="SXY748" s="425"/>
      <c r="SXZ748" s="425"/>
      <c r="SYA748" s="425"/>
      <c r="SYB748" s="425"/>
      <c r="SYC748" s="425"/>
      <c r="SYD748" s="425"/>
      <c r="SYE748" s="425"/>
      <c r="SYF748" s="425"/>
      <c r="SYG748" s="425"/>
      <c r="SYH748" s="425"/>
      <c r="SYI748" s="425"/>
      <c r="SYJ748" s="425"/>
      <c r="SYK748" s="425"/>
      <c r="SYL748" s="425"/>
      <c r="SYM748" s="425"/>
      <c r="SYN748" s="425"/>
      <c r="SYO748" s="425"/>
      <c r="SYP748" s="425"/>
      <c r="SYQ748" s="425"/>
      <c r="SYR748" s="425"/>
      <c r="SYS748" s="425"/>
      <c r="SYT748" s="425"/>
      <c r="SYU748" s="425"/>
      <c r="SYV748" s="425"/>
      <c r="SYW748" s="425"/>
      <c r="SYX748" s="425"/>
      <c r="SYY748" s="425"/>
      <c r="SYZ748" s="425"/>
      <c r="SZA748" s="425"/>
      <c r="SZB748" s="425"/>
      <c r="SZC748" s="425"/>
      <c r="SZD748" s="425"/>
      <c r="SZE748" s="425"/>
      <c r="SZF748" s="425"/>
      <c r="SZG748" s="425"/>
      <c r="SZH748" s="425"/>
      <c r="SZI748" s="425"/>
      <c r="SZJ748" s="425"/>
      <c r="SZK748" s="425"/>
      <c r="SZL748" s="425"/>
      <c r="SZM748" s="425"/>
      <c r="SZN748" s="425"/>
      <c r="SZO748" s="425"/>
      <c r="SZP748" s="425"/>
      <c r="SZQ748" s="425"/>
      <c r="SZR748" s="425"/>
      <c r="SZS748" s="425"/>
      <c r="SZT748" s="425"/>
      <c r="SZU748" s="425"/>
      <c r="SZV748" s="425"/>
      <c r="SZW748" s="425"/>
      <c r="SZX748" s="425"/>
      <c r="SZY748" s="425"/>
      <c r="SZZ748" s="425"/>
      <c r="TAA748" s="425"/>
      <c r="TAB748" s="425"/>
      <c r="TAC748" s="425"/>
      <c r="TAD748" s="425"/>
      <c r="TAE748" s="425"/>
      <c r="TAF748" s="425"/>
      <c r="TAG748" s="425"/>
      <c r="TAH748" s="425"/>
      <c r="TAI748" s="425"/>
      <c r="TAJ748" s="425"/>
      <c r="TAK748" s="425"/>
      <c r="TAL748" s="425"/>
      <c r="TAM748" s="425"/>
      <c r="TAN748" s="425"/>
      <c r="TAO748" s="425"/>
      <c r="TAP748" s="425"/>
      <c r="TAQ748" s="425"/>
      <c r="TAR748" s="425"/>
      <c r="TAS748" s="425"/>
      <c r="TAT748" s="425"/>
      <c r="TAU748" s="425"/>
      <c r="TAV748" s="425"/>
      <c r="TAW748" s="425"/>
      <c r="TAX748" s="425"/>
      <c r="TAY748" s="425"/>
      <c r="TAZ748" s="425"/>
      <c r="TBA748" s="425"/>
      <c r="TBB748" s="425"/>
      <c r="TBC748" s="425"/>
      <c r="TBD748" s="425"/>
      <c r="TBE748" s="425"/>
      <c r="TBF748" s="425"/>
      <c r="TBG748" s="425"/>
      <c r="TBH748" s="425"/>
      <c r="TBI748" s="425"/>
      <c r="TBJ748" s="425"/>
      <c r="TBK748" s="425"/>
      <c r="TBL748" s="425"/>
      <c r="TBM748" s="425"/>
      <c r="TBN748" s="425"/>
      <c r="TBO748" s="425"/>
      <c r="TBP748" s="425"/>
      <c r="TBQ748" s="425"/>
      <c r="TBR748" s="425"/>
      <c r="TBS748" s="425"/>
      <c r="TBT748" s="425"/>
      <c r="TBU748" s="425"/>
      <c r="TBV748" s="425"/>
      <c r="TBW748" s="425"/>
      <c r="TBX748" s="425"/>
      <c r="TBY748" s="425"/>
      <c r="TBZ748" s="425"/>
      <c r="TCA748" s="425"/>
      <c r="TCB748" s="425"/>
      <c r="TCC748" s="425"/>
      <c r="TCD748" s="425"/>
      <c r="TCE748" s="425"/>
      <c r="TCF748" s="425"/>
      <c r="TCG748" s="425"/>
      <c r="TCH748" s="425"/>
      <c r="TCI748" s="425"/>
      <c r="TCJ748" s="425"/>
      <c r="TCK748" s="425"/>
      <c r="TCL748" s="425"/>
      <c r="TCM748" s="425"/>
      <c r="TCN748" s="425"/>
      <c r="TCO748" s="425"/>
      <c r="TCP748" s="425"/>
      <c r="TCQ748" s="425"/>
      <c r="TCR748" s="425"/>
      <c r="TCS748" s="425"/>
      <c r="TCT748" s="425"/>
      <c r="TCU748" s="425"/>
      <c r="TCV748" s="425"/>
      <c r="TCW748" s="425"/>
      <c r="TCX748" s="425"/>
      <c r="TCY748" s="425"/>
      <c r="TCZ748" s="425"/>
      <c r="TDA748" s="425"/>
      <c r="TDB748" s="425"/>
      <c r="TDC748" s="425"/>
      <c r="TDD748" s="425"/>
      <c r="TDE748" s="425"/>
      <c r="TDF748" s="425"/>
      <c r="TDG748" s="425"/>
      <c r="TDH748" s="425"/>
      <c r="TDI748" s="425"/>
      <c r="TDJ748" s="425"/>
      <c r="TDK748" s="425"/>
      <c r="TDL748" s="425"/>
      <c r="TDM748" s="425"/>
      <c r="TDN748" s="425"/>
      <c r="TDO748" s="425"/>
      <c r="TDP748" s="425"/>
      <c r="TDQ748" s="425"/>
      <c r="TDR748" s="425"/>
      <c r="TDS748" s="425"/>
      <c r="TDT748" s="425"/>
      <c r="TDU748" s="425"/>
      <c r="TDV748" s="425"/>
      <c r="TDW748" s="425"/>
      <c r="TDX748" s="425"/>
      <c r="TDY748" s="425"/>
      <c r="TDZ748" s="425"/>
      <c r="TEA748" s="425"/>
      <c r="TEB748" s="425"/>
      <c r="TEC748" s="425"/>
      <c r="TED748" s="425"/>
      <c r="TEE748" s="425"/>
      <c r="TEF748" s="425"/>
      <c r="TEG748" s="425"/>
      <c r="TEH748" s="425"/>
      <c r="TEI748" s="425"/>
      <c r="TEJ748" s="425"/>
      <c r="TEK748" s="425"/>
      <c r="TEL748" s="425"/>
      <c r="TEM748" s="425"/>
      <c r="TEN748" s="425"/>
      <c r="TEO748" s="425"/>
      <c r="TEP748" s="425"/>
      <c r="TEQ748" s="425"/>
      <c r="TER748" s="425"/>
      <c r="TES748" s="425"/>
      <c r="TET748" s="425"/>
      <c r="TEU748" s="425"/>
      <c r="TEV748" s="425"/>
      <c r="TEW748" s="425"/>
      <c r="TEX748" s="425"/>
      <c r="TEY748" s="425"/>
      <c r="TEZ748" s="425"/>
      <c r="TFA748" s="425"/>
      <c r="TFB748" s="425"/>
      <c r="TFC748" s="425"/>
      <c r="TFD748" s="425"/>
      <c r="TFE748" s="425"/>
      <c r="TFF748" s="425"/>
      <c r="TFG748" s="425"/>
      <c r="TFH748" s="425"/>
      <c r="TFI748" s="425"/>
      <c r="TFJ748" s="425"/>
      <c r="TFK748" s="425"/>
      <c r="TFL748" s="425"/>
      <c r="TFM748" s="425"/>
      <c r="TFN748" s="425"/>
      <c r="TFO748" s="425"/>
      <c r="TFP748" s="425"/>
      <c r="TFQ748" s="425"/>
      <c r="TFR748" s="425"/>
      <c r="TFS748" s="425"/>
      <c r="TFT748" s="425"/>
      <c r="TFU748" s="425"/>
      <c r="TFV748" s="425"/>
      <c r="TFW748" s="425"/>
      <c r="TFX748" s="425"/>
      <c r="TFY748" s="425"/>
      <c r="TFZ748" s="425"/>
      <c r="TGA748" s="425"/>
      <c r="TGB748" s="425"/>
      <c r="TGC748" s="425"/>
      <c r="TGD748" s="425"/>
      <c r="TGE748" s="425"/>
      <c r="TGF748" s="425"/>
      <c r="TGG748" s="425"/>
      <c r="TGH748" s="425"/>
      <c r="TGI748" s="425"/>
      <c r="TGJ748" s="425"/>
      <c r="TGK748" s="425"/>
      <c r="TGL748" s="425"/>
      <c r="TGM748" s="425"/>
      <c r="TGN748" s="425"/>
      <c r="TGO748" s="425"/>
      <c r="TGP748" s="425"/>
      <c r="TGQ748" s="425"/>
      <c r="TGR748" s="425"/>
      <c r="TGS748" s="425"/>
      <c r="TGT748" s="425"/>
      <c r="TGU748" s="425"/>
      <c r="TGV748" s="425"/>
      <c r="TGW748" s="425"/>
      <c r="TGX748" s="425"/>
      <c r="TGY748" s="425"/>
      <c r="TGZ748" s="425"/>
      <c r="THA748" s="425"/>
      <c r="THB748" s="425"/>
      <c r="THC748" s="425"/>
      <c r="THD748" s="425"/>
      <c r="THE748" s="425"/>
      <c r="THF748" s="425"/>
      <c r="THG748" s="425"/>
      <c r="THH748" s="425"/>
      <c r="THI748" s="425"/>
      <c r="THJ748" s="425"/>
      <c r="THK748" s="425"/>
      <c r="THL748" s="425"/>
      <c r="THM748" s="425"/>
      <c r="THN748" s="425"/>
      <c r="THO748" s="425"/>
      <c r="THP748" s="425"/>
      <c r="THQ748" s="425"/>
      <c r="THR748" s="425"/>
      <c r="THS748" s="425"/>
      <c r="THT748" s="425"/>
      <c r="THU748" s="425"/>
      <c r="THV748" s="425"/>
      <c r="THW748" s="425"/>
      <c r="THX748" s="425"/>
      <c r="THY748" s="425"/>
      <c r="THZ748" s="425"/>
      <c r="TIA748" s="425"/>
      <c r="TIB748" s="425"/>
      <c r="TIC748" s="425"/>
      <c r="TID748" s="425"/>
      <c r="TIE748" s="425"/>
      <c r="TIF748" s="425"/>
      <c r="TIG748" s="425"/>
      <c r="TIH748" s="425"/>
      <c r="TII748" s="425"/>
      <c r="TIJ748" s="425"/>
      <c r="TIK748" s="425"/>
      <c r="TIL748" s="425"/>
      <c r="TIM748" s="425"/>
      <c r="TIN748" s="425"/>
      <c r="TIO748" s="425"/>
      <c r="TIP748" s="425"/>
      <c r="TIQ748" s="425"/>
      <c r="TIR748" s="425"/>
      <c r="TIS748" s="425"/>
      <c r="TIT748" s="425"/>
      <c r="TIU748" s="425"/>
      <c r="TIV748" s="425"/>
      <c r="TIW748" s="425"/>
      <c r="TIX748" s="425"/>
      <c r="TIY748" s="425"/>
      <c r="TIZ748" s="425"/>
      <c r="TJA748" s="425"/>
      <c r="TJB748" s="425"/>
      <c r="TJC748" s="425"/>
      <c r="TJD748" s="425"/>
      <c r="TJE748" s="425"/>
      <c r="TJF748" s="425"/>
      <c r="TJG748" s="425"/>
      <c r="TJH748" s="425"/>
      <c r="TJI748" s="425"/>
      <c r="TJJ748" s="425"/>
      <c r="TJK748" s="425"/>
      <c r="TJL748" s="425"/>
      <c r="TJM748" s="425"/>
      <c r="TJN748" s="425"/>
      <c r="TJO748" s="425"/>
      <c r="TJP748" s="425"/>
      <c r="TJQ748" s="425"/>
      <c r="TJR748" s="425"/>
      <c r="TJS748" s="425"/>
      <c r="TJT748" s="425"/>
      <c r="TJU748" s="425"/>
      <c r="TJV748" s="425"/>
      <c r="TJW748" s="425"/>
      <c r="TJX748" s="425"/>
      <c r="TJY748" s="425"/>
      <c r="TJZ748" s="425"/>
      <c r="TKA748" s="425"/>
      <c r="TKB748" s="425"/>
      <c r="TKC748" s="425"/>
      <c r="TKD748" s="425"/>
      <c r="TKE748" s="425"/>
      <c r="TKF748" s="425"/>
      <c r="TKG748" s="425"/>
      <c r="TKH748" s="425"/>
      <c r="TKI748" s="425"/>
      <c r="TKJ748" s="425"/>
      <c r="TKK748" s="425"/>
      <c r="TKL748" s="425"/>
      <c r="TKM748" s="425"/>
      <c r="TKN748" s="425"/>
      <c r="TKO748" s="425"/>
      <c r="TKP748" s="425"/>
      <c r="TKQ748" s="425"/>
      <c r="TKR748" s="425"/>
      <c r="TKS748" s="425"/>
      <c r="TKT748" s="425"/>
      <c r="TKU748" s="425"/>
      <c r="TKV748" s="425"/>
      <c r="TKW748" s="425"/>
      <c r="TKX748" s="425"/>
      <c r="TKY748" s="425"/>
      <c r="TKZ748" s="425"/>
      <c r="TLA748" s="425"/>
      <c r="TLB748" s="425"/>
      <c r="TLC748" s="425"/>
      <c r="TLD748" s="425"/>
      <c r="TLE748" s="425"/>
      <c r="TLF748" s="425"/>
      <c r="TLG748" s="425"/>
      <c r="TLH748" s="425"/>
      <c r="TLI748" s="425"/>
      <c r="TLJ748" s="425"/>
      <c r="TLK748" s="425"/>
      <c r="TLL748" s="425"/>
      <c r="TLM748" s="425"/>
      <c r="TLN748" s="425"/>
      <c r="TLO748" s="425"/>
      <c r="TLP748" s="425"/>
      <c r="TLQ748" s="425"/>
      <c r="TLR748" s="425"/>
      <c r="TLS748" s="425"/>
      <c r="TLT748" s="425"/>
      <c r="TLU748" s="425"/>
      <c r="TLV748" s="425"/>
      <c r="TLW748" s="425"/>
      <c r="TLX748" s="425"/>
      <c r="TLY748" s="425"/>
      <c r="TLZ748" s="425"/>
      <c r="TMA748" s="425"/>
      <c r="TMB748" s="425"/>
      <c r="TMC748" s="425"/>
      <c r="TMD748" s="425"/>
      <c r="TME748" s="425"/>
      <c r="TMF748" s="425"/>
      <c r="TMG748" s="425"/>
      <c r="TMH748" s="425"/>
      <c r="TMI748" s="425"/>
      <c r="TMJ748" s="425"/>
      <c r="TMK748" s="425"/>
      <c r="TML748" s="425"/>
      <c r="TMM748" s="425"/>
      <c r="TMN748" s="425"/>
      <c r="TMO748" s="425"/>
      <c r="TMP748" s="425"/>
      <c r="TMQ748" s="425"/>
      <c r="TMR748" s="425"/>
      <c r="TMS748" s="425"/>
      <c r="TMT748" s="425"/>
      <c r="TMU748" s="425"/>
      <c r="TMV748" s="425"/>
      <c r="TMW748" s="425"/>
      <c r="TMX748" s="425"/>
      <c r="TMY748" s="425"/>
      <c r="TMZ748" s="425"/>
      <c r="TNA748" s="425"/>
      <c r="TNB748" s="425"/>
      <c r="TNC748" s="425"/>
      <c r="TND748" s="425"/>
      <c r="TNE748" s="425"/>
      <c r="TNF748" s="425"/>
      <c r="TNG748" s="425"/>
      <c r="TNH748" s="425"/>
      <c r="TNI748" s="425"/>
      <c r="TNJ748" s="425"/>
      <c r="TNK748" s="425"/>
      <c r="TNL748" s="425"/>
      <c r="TNM748" s="425"/>
      <c r="TNN748" s="425"/>
      <c r="TNO748" s="425"/>
      <c r="TNP748" s="425"/>
      <c r="TNQ748" s="425"/>
      <c r="TNR748" s="425"/>
      <c r="TNS748" s="425"/>
      <c r="TNT748" s="425"/>
      <c r="TNU748" s="425"/>
      <c r="TNV748" s="425"/>
      <c r="TNW748" s="425"/>
      <c r="TNX748" s="425"/>
      <c r="TNY748" s="425"/>
      <c r="TNZ748" s="425"/>
      <c r="TOA748" s="425"/>
      <c r="TOB748" s="425"/>
      <c r="TOC748" s="425"/>
      <c r="TOD748" s="425"/>
      <c r="TOE748" s="425"/>
      <c r="TOF748" s="425"/>
      <c r="TOG748" s="425"/>
      <c r="TOH748" s="425"/>
      <c r="TOI748" s="425"/>
      <c r="TOJ748" s="425"/>
      <c r="TOK748" s="425"/>
      <c r="TOL748" s="425"/>
      <c r="TOM748" s="425"/>
      <c r="TON748" s="425"/>
      <c r="TOO748" s="425"/>
      <c r="TOP748" s="425"/>
      <c r="TOQ748" s="425"/>
      <c r="TOR748" s="425"/>
      <c r="TOS748" s="425"/>
      <c r="TOT748" s="425"/>
      <c r="TOU748" s="425"/>
      <c r="TOV748" s="425"/>
      <c r="TOW748" s="425"/>
      <c r="TOX748" s="425"/>
      <c r="TOY748" s="425"/>
      <c r="TOZ748" s="425"/>
      <c r="TPA748" s="425"/>
      <c r="TPB748" s="425"/>
      <c r="TPC748" s="425"/>
      <c r="TPD748" s="425"/>
      <c r="TPE748" s="425"/>
      <c r="TPF748" s="425"/>
      <c r="TPG748" s="425"/>
      <c r="TPH748" s="425"/>
      <c r="TPI748" s="425"/>
      <c r="TPJ748" s="425"/>
      <c r="TPK748" s="425"/>
      <c r="TPL748" s="425"/>
      <c r="TPM748" s="425"/>
      <c r="TPN748" s="425"/>
      <c r="TPO748" s="425"/>
      <c r="TPP748" s="425"/>
      <c r="TPQ748" s="425"/>
      <c r="TPR748" s="425"/>
      <c r="TPS748" s="425"/>
      <c r="TPT748" s="425"/>
      <c r="TPU748" s="425"/>
      <c r="TPV748" s="425"/>
      <c r="TPW748" s="425"/>
      <c r="TPX748" s="425"/>
      <c r="TPY748" s="425"/>
      <c r="TPZ748" s="425"/>
      <c r="TQA748" s="425"/>
      <c r="TQB748" s="425"/>
      <c r="TQC748" s="425"/>
      <c r="TQD748" s="425"/>
      <c r="TQE748" s="425"/>
      <c r="TQF748" s="425"/>
      <c r="TQG748" s="425"/>
      <c r="TQH748" s="425"/>
      <c r="TQI748" s="425"/>
      <c r="TQJ748" s="425"/>
      <c r="TQK748" s="425"/>
      <c r="TQL748" s="425"/>
      <c r="TQM748" s="425"/>
      <c r="TQN748" s="425"/>
      <c r="TQO748" s="425"/>
      <c r="TQP748" s="425"/>
      <c r="TQQ748" s="425"/>
      <c r="TQR748" s="425"/>
      <c r="TQS748" s="425"/>
      <c r="TQT748" s="425"/>
      <c r="TQU748" s="425"/>
      <c r="TQV748" s="425"/>
      <c r="TQW748" s="425"/>
      <c r="TQX748" s="425"/>
      <c r="TQY748" s="425"/>
      <c r="TQZ748" s="425"/>
      <c r="TRA748" s="425"/>
      <c r="TRB748" s="425"/>
      <c r="TRC748" s="425"/>
      <c r="TRD748" s="425"/>
      <c r="TRE748" s="425"/>
      <c r="TRF748" s="425"/>
      <c r="TRG748" s="425"/>
      <c r="TRH748" s="425"/>
      <c r="TRI748" s="425"/>
      <c r="TRJ748" s="425"/>
      <c r="TRK748" s="425"/>
      <c r="TRL748" s="425"/>
      <c r="TRM748" s="425"/>
      <c r="TRN748" s="425"/>
      <c r="TRO748" s="425"/>
      <c r="TRP748" s="425"/>
      <c r="TRQ748" s="425"/>
      <c r="TRR748" s="425"/>
      <c r="TRS748" s="425"/>
      <c r="TRT748" s="425"/>
      <c r="TRU748" s="425"/>
      <c r="TRV748" s="425"/>
      <c r="TRW748" s="425"/>
      <c r="TRX748" s="425"/>
      <c r="TRY748" s="425"/>
      <c r="TRZ748" s="425"/>
      <c r="TSA748" s="425"/>
      <c r="TSB748" s="425"/>
      <c r="TSC748" s="425"/>
      <c r="TSD748" s="425"/>
      <c r="TSE748" s="425"/>
      <c r="TSF748" s="425"/>
      <c r="TSG748" s="425"/>
      <c r="TSH748" s="425"/>
      <c r="TSI748" s="425"/>
      <c r="TSJ748" s="425"/>
      <c r="TSK748" s="425"/>
      <c r="TSL748" s="425"/>
      <c r="TSM748" s="425"/>
      <c r="TSN748" s="425"/>
      <c r="TSO748" s="425"/>
      <c r="TSP748" s="425"/>
      <c r="TSQ748" s="425"/>
      <c r="TSR748" s="425"/>
      <c r="TSS748" s="425"/>
      <c r="TST748" s="425"/>
      <c r="TSU748" s="425"/>
      <c r="TSV748" s="425"/>
      <c r="TSW748" s="425"/>
      <c r="TSX748" s="425"/>
      <c r="TSY748" s="425"/>
      <c r="TSZ748" s="425"/>
      <c r="TTA748" s="425"/>
      <c r="TTB748" s="425"/>
      <c r="TTC748" s="425"/>
      <c r="TTD748" s="425"/>
      <c r="TTE748" s="425"/>
      <c r="TTF748" s="425"/>
      <c r="TTG748" s="425"/>
      <c r="TTH748" s="425"/>
      <c r="TTI748" s="425"/>
      <c r="TTJ748" s="425"/>
      <c r="TTK748" s="425"/>
      <c r="TTL748" s="425"/>
      <c r="TTM748" s="425"/>
      <c r="TTN748" s="425"/>
      <c r="TTO748" s="425"/>
      <c r="TTP748" s="425"/>
      <c r="TTQ748" s="425"/>
      <c r="TTR748" s="425"/>
      <c r="TTS748" s="425"/>
      <c r="TTT748" s="425"/>
      <c r="TTU748" s="425"/>
      <c r="TTV748" s="425"/>
      <c r="TTW748" s="425"/>
      <c r="TTX748" s="425"/>
      <c r="TTY748" s="425"/>
      <c r="TTZ748" s="425"/>
      <c r="TUA748" s="425"/>
      <c r="TUB748" s="425"/>
      <c r="TUC748" s="425"/>
      <c r="TUD748" s="425"/>
      <c r="TUE748" s="425"/>
      <c r="TUF748" s="425"/>
      <c r="TUG748" s="425"/>
      <c r="TUH748" s="425"/>
      <c r="TUI748" s="425"/>
      <c r="TUJ748" s="425"/>
      <c r="TUK748" s="425"/>
      <c r="TUL748" s="425"/>
      <c r="TUM748" s="425"/>
      <c r="TUN748" s="425"/>
      <c r="TUO748" s="425"/>
      <c r="TUP748" s="425"/>
      <c r="TUQ748" s="425"/>
      <c r="TUR748" s="425"/>
      <c r="TUS748" s="425"/>
      <c r="TUT748" s="425"/>
      <c r="TUU748" s="425"/>
      <c r="TUV748" s="425"/>
      <c r="TUW748" s="425"/>
      <c r="TUX748" s="425"/>
      <c r="TUY748" s="425"/>
      <c r="TUZ748" s="425"/>
      <c r="TVA748" s="425"/>
      <c r="TVB748" s="425"/>
      <c r="TVC748" s="425"/>
      <c r="TVD748" s="425"/>
      <c r="TVE748" s="425"/>
      <c r="TVF748" s="425"/>
      <c r="TVG748" s="425"/>
      <c r="TVH748" s="425"/>
      <c r="TVI748" s="425"/>
      <c r="TVJ748" s="425"/>
      <c r="TVK748" s="425"/>
      <c r="TVL748" s="425"/>
      <c r="TVM748" s="425"/>
      <c r="TVN748" s="425"/>
      <c r="TVO748" s="425"/>
      <c r="TVP748" s="425"/>
      <c r="TVQ748" s="425"/>
      <c r="TVR748" s="425"/>
      <c r="TVS748" s="425"/>
      <c r="TVT748" s="425"/>
      <c r="TVU748" s="425"/>
      <c r="TVV748" s="425"/>
      <c r="TVW748" s="425"/>
      <c r="TVX748" s="425"/>
      <c r="TVY748" s="425"/>
      <c r="TVZ748" s="425"/>
      <c r="TWA748" s="425"/>
      <c r="TWB748" s="425"/>
      <c r="TWC748" s="425"/>
      <c r="TWD748" s="425"/>
      <c r="TWE748" s="425"/>
      <c r="TWF748" s="425"/>
      <c r="TWG748" s="425"/>
      <c r="TWH748" s="425"/>
      <c r="TWI748" s="425"/>
      <c r="TWJ748" s="425"/>
      <c r="TWK748" s="425"/>
      <c r="TWL748" s="425"/>
      <c r="TWM748" s="425"/>
      <c r="TWN748" s="425"/>
      <c r="TWO748" s="425"/>
      <c r="TWP748" s="425"/>
      <c r="TWQ748" s="425"/>
      <c r="TWR748" s="425"/>
      <c r="TWS748" s="425"/>
      <c r="TWT748" s="425"/>
      <c r="TWU748" s="425"/>
      <c r="TWV748" s="425"/>
      <c r="TWW748" s="425"/>
      <c r="TWX748" s="425"/>
      <c r="TWY748" s="425"/>
      <c r="TWZ748" s="425"/>
      <c r="TXA748" s="425"/>
      <c r="TXB748" s="425"/>
      <c r="TXC748" s="425"/>
      <c r="TXD748" s="425"/>
      <c r="TXE748" s="425"/>
      <c r="TXF748" s="425"/>
      <c r="TXG748" s="425"/>
      <c r="TXH748" s="425"/>
      <c r="TXI748" s="425"/>
      <c r="TXJ748" s="425"/>
      <c r="TXK748" s="425"/>
      <c r="TXL748" s="425"/>
      <c r="TXM748" s="425"/>
      <c r="TXN748" s="425"/>
      <c r="TXO748" s="425"/>
      <c r="TXP748" s="425"/>
      <c r="TXQ748" s="425"/>
      <c r="TXR748" s="425"/>
      <c r="TXS748" s="425"/>
      <c r="TXT748" s="425"/>
      <c r="TXU748" s="425"/>
      <c r="TXV748" s="425"/>
      <c r="TXW748" s="425"/>
      <c r="TXX748" s="425"/>
      <c r="TXY748" s="425"/>
      <c r="TXZ748" s="425"/>
      <c r="TYA748" s="425"/>
      <c r="TYB748" s="425"/>
      <c r="TYC748" s="425"/>
      <c r="TYD748" s="425"/>
      <c r="TYE748" s="425"/>
      <c r="TYF748" s="425"/>
      <c r="TYG748" s="425"/>
      <c r="TYH748" s="425"/>
      <c r="TYI748" s="425"/>
      <c r="TYJ748" s="425"/>
      <c r="TYK748" s="425"/>
      <c r="TYL748" s="425"/>
      <c r="TYM748" s="425"/>
      <c r="TYN748" s="425"/>
      <c r="TYO748" s="425"/>
      <c r="TYP748" s="425"/>
      <c r="TYQ748" s="425"/>
      <c r="TYR748" s="425"/>
      <c r="TYS748" s="425"/>
      <c r="TYT748" s="425"/>
      <c r="TYU748" s="425"/>
      <c r="TYV748" s="425"/>
      <c r="TYW748" s="425"/>
      <c r="TYX748" s="425"/>
      <c r="TYY748" s="425"/>
      <c r="TYZ748" s="425"/>
      <c r="TZA748" s="425"/>
      <c r="TZB748" s="425"/>
      <c r="TZC748" s="425"/>
      <c r="TZD748" s="425"/>
      <c r="TZE748" s="425"/>
      <c r="TZF748" s="425"/>
      <c r="TZG748" s="425"/>
      <c r="TZH748" s="425"/>
      <c r="TZI748" s="425"/>
      <c r="TZJ748" s="425"/>
      <c r="TZK748" s="425"/>
      <c r="TZL748" s="425"/>
      <c r="TZM748" s="425"/>
      <c r="TZN748" s="425"/>
      <c r="TZO748" s="425"/>
      <c r="TZP748" s="425"/>
      <c r="TZQ748" s="425"/>
      <c r="TZR748" s="425"/>
      <c r="TZS748" s="425"/>
      <c r="TZT748" s="425"/>
      <c r="TZU748" s="425"/>
      <c r="TZV748" s="425"/>
      <c r="TZW748" s="425"/>
      <c r="TZX748" s="425"/>
      <c r="TZY748" s="425"/>
      <c r="TZZ748" s="425"/>
      <c r="UAA748" s="425"/>
      <c r="UAB748" s="425"/>
      <c r="UAC748" s="425"/>
      <c r="UAD748" s="425"/>
      <c r="UAE748" s="425"/>
      <c r="UAF748" s="425"/>
      <c r="UAG748" s="425"/>
      <c r="UAH748" s="425"/>
      <c r="UAI748" s="425"/>
      <c r="UAJ748" s="425"/>
      <c r="UAK748" s="425"/>
      <c r="UAL748" s="425"/>
      <c r="UAM748" s="425"/>
      <c r="UAN748" s="425"/>
      <c r="UAO748" s="425"/>
      <c r="UAP748" s="425"/>
      <c r="UAQ748" s="425"/>
      <c r="UAR748" s="425"/>
      <c r="UAS748" s="425"/>
      <c r="UAT748" s="425"/>
      <c r="UAU748" s="425"/>
      <c r="UAV748" s="425"/>
      <c r="UAW748" s="425"/>
      <c r="UAX748" s="425"/>
      <c r="UAY748" s="425"/>
      <c r="UAZ748" s="425"/>
      <c r="UBA748" s="425"/>
      <c r="UBB748" s="425"/>
      <c r="UBC748" s="425"/>
      <c r="UBD748" s="425"/>
      <c r="UBE748" s="425"/>
      <c r="UBF748" s="425"/>
      <c r="UBG748" s="425"/>
      <c r="UBH748" s="425"/>
      <c r="UBI748" s="425"/>
      <c r="UBJ748" s="425"/>
      <c r="UBK748" s="425"/>
      <c r="UBL748" s="425"/>
      <c r="UBM748" s="425"/>
      <c r="UBN748" s="425"/>
      <c r="UBO748" s="425"/>
      <c r="UBP748" s="425"/>
      <c r="UBQ748" s="425"/>
      <c r="UBR748" s="425"/>
      <c r="UBS748" s="425"/>
      <c r="UBT748" s="425"/>
      <c r="UBU748" s="425"/>
      <c r="UBV748" s="425"/>
      <c r="UBW748" s="425"/>
      <c r="UBX748" s="425"/>
      <c r="UBY748" s="425"/>
      <c r="UBZ748" s="425"/>
      <c r="UCA748" s="425"/>
      <c r="UCB748" s="425"/>
      <c r="UCC748" s="425"/>
      <c r="UCD748" s="425"/>
      <c r="UCE748" s="425"/>
      <c r="UCF748" s="425"/>
      <c r="UCG748" s="425"/>
      <c r="UCH748" s="425"/>
      <c r="UCI748" s="425"/>
      <c r="UCJ748" s="425"/>
      <c r="UCK748" s="425"/>
      <c r="UCL748" s="425"/>
      <c r="UCM748" s="425"/>
      <c r="UCN748" s="425"/>
      <c r="UCO748" s="425"/>
      <c r="UCP748" s="425"/>
      <c r="UCQ748" s="425"/>
      <c r="UCR748" s="425"/>
      <c r="UCS748" s="425"/>
      <c r="UCT748" s="425"/>
      <c r="UCU748" s="425"/>
      <c r="UCV748" s="425"/>
      <c r="UCW748" s="425"/>
      <c r="UCX748" s="425"/>
      <c r="UCY748" s="425"/>
      <c r="UCZ748" s="425"/>
      <c r="UDA748" s="425"/>
      <c r="UDB748" s="425"/>
      <c r="UDC748" s="425"/>
      <c r="UDD748" s="425"/>
      <c r="UDE748" s="425"/>
      <c r="UDF748" s="425"/>
      <c r="UDG748" s="425"/>
      <c r="UDH748" s="425"/>
      <c r="UDI748" s="425"/>
      <c r="UDJ748" s="425"/>
      <c r="UDK748" s="425"/>
      <c r="UDL748" s="425"/>
      <c r="UDM748" s="425"/>
      <c r="UDN748" s="425"/>
      <c r="UDO748" s="425"/>
      <c r="UDP748" s="425"/>
      <c r="UDQ748" s="425"/>
      <c r="UDR748" s="425"/>
      <c r="UDS748" s="425"/>
      <c r="UDT748" s="425"/>
      <c r="UDU748" s="425"/>
      <c r="UDV748" s="425"/>
      <c r="UDW748" s="425"/>
      <c r="UDX748" s="425"/>
      <c r="UDY748" s="425"/>
      <c r="UDZ748" s="425"/>
      <c r="UEA748" s="425"/>
      <c r="UEB748" s="425"/>
      <c r="UEC748" s="425"/>
      <c r="UED748" s="425"/>
      <c r="UEE748" s="425"/>
      <c r="UEF748" s="425"/>
      <c r="UEG748" s="425"/>
      <c r="UEH748" s="425"/>
      <c r="UEI748" s="425"/>
      <c r="UEJ748" s="425"/>
      <c r="UEK748" s="425"/>
      <c r="UEL748" s="425"/>
      <c r="UEM748" s="425"/>
      <c r="UEN748" s="425"/>
      <c r="UEO748" s="425"/>
      <c r="UEP748" s="425"/>
      <c r="UEQ748" s="425"/>
      <c r="UER748" s="425"/>
      <c r="UES748" s="425"/>
      <c r="UET748" s="425"/>
      <c r="UEU748" s="425"/>
      <c r="UEV748" s="425"/>
      <c r="UEW748" s="425"/>
      <c r="UEX748" s="425"/>
      <c r="UEY748" s="425"/>
      <c r="UEZ748" s="425"/>
      <c r="UFA748" s="425"/>
      <c r="UFB748" s="425"/>
      <c r="UFC748" s="425"/>
      <c r="UFD748" s="425"/>
      <c r="UFE748" s="425"/>
      <c r="UFF748" s="425"/>
      <c r="UFG748" s="425"/>
      <c r="UFH748" s="425"/>
      <c r="UFI748" s="425"/>
      <c r="UFJ748" s="425"/>
      <c r="UFK748" s="425"/>
      <c r="UFL748" s="425"/>
      <c r="UFM748" s="425"/>
      <c r="UFN748" s="425"/>
      <c r="UFO748" s="425"/>
      <c r="UFP748" s="425"/>
      <c r="UFQ748" s="425"/>
      <c r="UFR748" s="425"/>
      <c r="UFS748" s="425"/>
      <c r="UFT748" s="425"/>
      <c r="UFU748" s="425"/>
      <c r="UFV748" s="425"/>
      <c r="UFW748" s="425"/>
      <c r="UFX748" s="425"/>
      <c r="UFY748" s="425"/>
      <c r="UFZ748" s="425"/>
      <c r="UGA748" s="425"/>
      <c r="UGB748" s="425"/>
      <c r="UGC748" s="425"/>
      <c r="UGD748" s="425"/>
      <c r="UGE748" s="425"/>
      <c r="UGF748" s="425"/>
      <c r="UGG748" s="425"/>
      <c r="UGH748" s="425"/>
      <c r="UGI748" s="425"/>
      <c r="UGJ748" s="425"/>
      <c r="UGK748" s="425"/>
      <c r="UGL748" s="425"/>
      <c r="UGM748" s="425"/>
      <c r="UGN748" s="425"/>
      <c r="UGO748" s="425"/>
      <c r="UGP748" s="425"/>
      <c r="UGQ748" s="425"/>
      <c r="UGR748" s="425"/>
      <c r="UGS748" s="425"/>
      <c r="UGT748" s="425"/>
      <c r="UGU748" s="425"/>
      <c r="UGV748" s="425"/>
      <c r="UGW748" s="425"/>
      <c r="UGX748" s="425"/>
      <c r="UGY748" s="425"/>
      <c r="UGZ748" s="425"/>
      <c r="UHA748" s="425"/>
      <c r="UHB748" s="425"/>
      <c r="UHC748" s="425"/>
      <c r="UHD748" s="425"/>
      <c r="UHE748" s="425"/>
      <c r="UHF748" s="425"/>
      <c r="UHG748" s="425"/>
      <c r="UHH748" s="425"/>
      <c r="UHI748" s="425"/>
      <c r="UHJ748" s="425"/>
      <c r="UHK748" s="425"/>
      <c r="UHL748" s="425"/>
      <c r="UHM748" s="425"/>
      <c r="UHN748" s="425"/>
      <c r="UHO748" s="425"/>
      <c r="UHP748" s="425"/>
      <c r="UHQ748" s="425"/>
      <c r="UHR748" s="425"/>
      <c r="UHS748" s="425"/>
      <c r="UHT748" s="425"/>
      <c r="UHU748" s="425"/>
      <c r="UHV748" s="425"/>
      <c r="UHW748" s="425"/>
      <c r="UHX748" s="425"/>
      <c r="UHY748" s="425"/>
      <c r="UHZ748" s="425"/>
      <c r="UIA748" s="425"/>
      <c r="UIB748" s="425"/>
      <c r="UIC748" s="425"/>
      <c r="UID748" s="425"/>
      <c r="UIE748" s="425"/>
      <c r="UIF748" s="425"/>
      <c r="UIG748" s="425"/>
      <c r="UIH748" s="425"/>
      <c r="UII748" s="425"/>
      <c r="UIJ748" s="425"/>
      <c r="UIK748" s="425"/>
      <c r="UIL748" s="425"/>
      <c r="UIM748" s="425"/>
      <c r="UIN748" s="425"/>
      <c r="UIO748" s="425"/>
      <c r="UIP748" s="425"/>
      <c r="UIQ748" s="425"/>
      <c r="UIR748" s="425"/>
      <c r="UIS748" s="425"/>
      <c r="UIT748" s="425"/>
      <c r="UIU748" s="425"/>
      <c r="UIV748" s="425"/>
      <c r="UIW748" s="425"/>
      <c r="UIX748" s="425"/>
      <c r="UIY748" s="425"/>
      <c r="UIZ748" s="425"/>
      <c r="UJA748" s="425"/>
      <c r="UJB748" s="425"/>
      <c r="UJC748" s="425"/>
      <c r="UJD748" s="425"/>
      <c r="UJE748" s="425"/>
      <c r="UJF748" s="425"/>
      <c r="UJG748" s="425"/>
      <c r="UJH748" s="425"/>
      <c r="UJI748" s="425"/>
      <c r="UJJ748" s="425"/>
      <c r="UJK748" s="425"/>
      <c r="UJL748" s="425"/>
      <c r="UJM748" s="425"/>
      <c r="UJN748" s="425"/>
      <c r="UJO748" s="425"/>
      <c r="UJP748" s="425"/>
      <c r="UJQ748" s="425"/>
      <c r="UJR748" s="425"/>
      <c r="UJS748" s="425"/>
      <c r="UJT748" s="425"/>
      <c r="UJU748" s="425"/>
      <c r="UJV748" s="425"/>
      <c r="UJW748" s="425"/>
      <c r="UJX748" s="425"/>
      <c r="UJY748" s="425"/>
      <c r="UJZ748" s="425"/>
      <c r="UKA748" s="425"/>
      <c r="UKB748" s="425"/>
      <c r="UKC748" s="425"/>
      <c r="UKD748" s="425"/>
      <c r="UKE748" s="425"/>
      <c r="UKF748" s="425"/>
      <c r="UKG748" s="425"/>
      <c r="UKH748" s="425"/>
      <c r="UKI748" s="425"/>
      <c r="UKJ748" s="425"/>
      <c r="UKK748" s="425"/>
      <c r="UKL748" s="425"/>
      <c r="UKM748" s="425"/>
      <c r="UKN748" s="425"/>
      <c r="UKO748" s="425"/>
      <c r="UKP748" s="425"/>
      <c r="UKQ748" s="425"/>
      <c r="UKR748" s="425"/>
      <c r="UKS748" s="425"/>
      <c r="UKT748" s="425"/>
      <c r="UKU748" s="425"/>
      <c r="UKV748" s="425"/>
      <c r="UKW748" s="425"/>
      <c r="UKX748" s="425"/>
      <c r="UKY748" s="425"/>
      <c r="UKZ748" s="425"/>
      <c r="ULA748" s="425"/>
      <c r="ULB748" s="425"/>
      <c r="ULC748" s="425"/>
      <c r="ULD748" s="425"/>
      <c r="ULE748" s="425"/>
      <c r="ULF748" s="425"/>
      <c r="ULG748" s="425"/>
      <c r="ULH748" s="425"/>
      <c r="ULI748" s="425"/>
      <c r="ULJ748" s="425"/>
      <c r="ULK748" s="425"/>
      <c r="ULL748" s="425"/>
      <c r="ULM748" s="425"/>
      <c r="ULN748" s="425"/>
      <c r="ULO748" s="425"/>
      <c r="ULP748" s="425"/>
      <c r="ULQ748" s="425"/>
      <c r="ULR748" s="425"/>
      <c r="ULS748" s="425"/>
      <c r="ULT748" s="425"/>
      <c r="ULU748" s="425"/>
      <c r="ULV748" s="425"/>
      <c r="ULW748" s="425"/>
      <c r="ULX748" s="425"/>
      <c r="ULY748" s="425"/>
      <c r="ULZ748" s="425"/>
      <c r="UMA748" s="425"/>
      <c r="UMB748" s="425"/>
      <c r="UMC748" s="425"/>
      <c r="UMD748" s="425"/>
      <c r="UME748" s="425"/>
      <c r="UMF748" s="425"/>
      <c r="UMG748" s="425"/>
      <c r="UMH748" s="425"/>
      <c r="UMI748" s="425"/>
      <c r="UMJ748" s="425"/>
      <c r="UMK748" s="425"/>
      <c r="UML748" s="425"/>
      <c r="UMM748" s="425"/>
      <c r="UMN748" s="425"/>
      <c r="UMO748" s="425"/>
      <c r="UMP748" s="425"/>
      <c r="UMQ748" s="425"/>
      <c r="UMR748" s="425"/>
      <c r="UMS748" s="425"/>
      <c r="UMT748" s="425"/>
      <c r="UMU748" s="425"/>
      <c r="UMV748" s="425"/>
      <c r="UMW748" s="425"/>
      <c r="UMX748" s="425"/>
      <c r="UMY748" s="425"/>
      <c r="UMZ748" s="425"/>
      <c r="UNA748" s="425"/>
      <c r="UNB748" s="425"/>
      <c r="UNC748" s="425"/>
      <c r="UND748" s="425"/>
      <c r="UNE748" s="425"/>
      <c r="UNF748" s="425"/>
      <c r="UNG748" s="425"/>
      <c r="UNH748" s="425"/>
      <c r="UNI748" s="425"/>
      <c r="UNJ748" s="425"/>
      <c r="UNK748" s="425"/>
      <c r="UNL748" s="425"/>
      <c r="UNM748" s="425"/>
      <c r="UNN748" s="425"/>
      <c r="UNO748" s="425"/>
      <c r="UNP748" s="425"/>
      <c r="UNQ748" s="425"/>
      <c r="UNR748" s="425"/>
      <c r="UNS748" s="425"/>
      <c r="UNT748" s="425"/>
      <c r="UNU748" s="425"/>
      <c r="UNV748" s="425"/>
      <c r="UNW748" s="425"/>
      <c r="UNX748" s="425"/>
      <c r="UNY748" s="425"/>
      <c r="UNZ748" s="425"/>
      <c r="UOA748" s="425"/>
      <c r="UOB748" s="425"/>
      <c r="UOC748" s="425"/>
      <c r="UOD748" s="425"/>
      <c r="UOE748" s="425"/>
      <c r="UOF748" s="425"/>
      <c r="UOG748" s="425"/>
      <c r="UOH748" s="425"/>
      <c r="UOI748" s="425"/>
      <c r="UOJ748" s="425"/>
      <c r="UOK748" s="425"/>
      <c r="UOL748" s="425"/>
      <c r="UOM748" s="425"/>
      <c r="UON748" s="425"/>
      <c r="UOO748" s="425"/>
      <c r="UOP748" s="425"/>
      <c r="UOQ748" s="425"/>
      <c r="UOR748" s="425"/>
      <c r="UOS748" s="425"/>
      <c r="UOT748" s="425"/>
      <c r="UOU748" s="425"/>
      <c r="UOV748" s="425"/>
      <c r="UOW748" s="425"/>
      <c r="UOX748" s="425"/>
      <c r="UOY748" s="425"/>
      <c r="UOZ748" s="425"/>
      <c r="UPA748" s="425"/>
      <c r="UPB748" s="425"/>
      <c r="UPC748" s="425"/>
      <c r="UPD748" s="425"/>
      <c r="UPE748" s="425"/>
      <c r="UPF748" s="425"/>
      <c r="UPG748" s="425"/>
      <c r="UPH748" s="425"/>
      <c r="UPI748" s="425"/>
      <c r="UPJ748" s="425"/>
      <c r="UPK748" s="425"/>
      <c r="UPL748" s="425"/>
      <c r="UPM748" s="425"/>
      <c r="UPN748" s="425"/>
      <c r="UPO748" s="425"/>
      <c r="UPP748" s="425"/>
      <c r="UPQ748" s="425"/>
      <c r="UPR748" s="425"/>
      <c r="UPS748" s="425"/>
      <c r="UPT748" s="425"/>
      <c r="UPU748" s="425"/>
      <c r="UPV748" s="425"/>
      <c r="UPW748" s="425"/>
      <c r="UPX748" s="425"/>
      <c r="UPY748" s="425"/>
      <c r="UPZ748" s="425"/>
      <c r="UQA748" s="425"/>
      <c r="UQB748" s="425"/>
      <c r="UQC748" s="425"/>
      <c r="UQD748" s="425"/>
      <c r="UQE748" s="425"/>
      <c r="UQF748" s="425"/>
      <c r="UQG748" s="425"/>
      <c r="UQH748" s="425"/>
      <c r="UQI748" s="425"/>
      <c r="UQJ748" s="425"/>
      <c r="UQK748" s="425"/>
      <c r="UQL748" s="425"/>
      <c r="UQM748" s="425"/>
      <c r="UQN748" s="425"/>
      <c r="UQO748" s="425"/>
      <c r="UQP748" s="425"/>
      <c r="UQQ748" s="425"/>
      <c r="UQR748" s="425"/>
      <c r="UQS748" s="425"/>
      <c r="UQT748" s="425"/>
      <c r="UQU748" s="425"/>
      <c r="UQV748" s="425"/>
      <c r="UQW748" s="425"/>
      <c r="UQX748" s="425"/>
      <c r="UQY748" s="425"/>
      <c r="UQZ748" s="425"/>
      <c r="URA748" s="425"/>
      <c r="URB748" s="425"/>
      <c r="URC748" s="425"/>
      <c r="URD748" s="425"/>
      <c r="URE748" s="425"/>
      <c r="URF748" s="425"/>
      <c r="URG748" s="425"/>
      <c r="URH748" s="425"/>
      <c r="URI748" s="425"/>
      <c r="URJ748" s="425"/>
      <c r="URK748" s="425"/>
      <c r="URL748" s="425"/>
      <c r="URM748" s="425"/>
      <c r="URN748" s="425"/>
      <c r="URO748" s="425"/>
      <c r="URP748" s="425"/>
      <c r="URQ748" s="425"/>
      <c r="URR748" s="425"/>
      <c r="URS748" s="425"/>
      <c r="URT748" s="425"/>
      <c r="URU748" s="425"/>
      <c r="URV748" s="425"/>
      <c r="URW748" s="425"/>
      <c r="URX748" s="425"/>
      <c r="URY748" s="425"/>
      <c r="URZ748" s="425"/>
      <c r="USA748" s="425"/>
      <c r="USB748" s="425"/>
      <c r="USC748" s="425"/>
      <c r="USD748" s="425"/>
      <c r="USE748" s="425"/>
      <c r="USF748" s="425"/>
      <c r="USG748" s="425"/>
      <c r="USH748" s="425"/>
      <c r="USI748" s="425"/>
      <c r="USJ748" s="425"/>
      <c r="USK748" s="425"/>
      <c r="USL748" s="425"/>
      <c r="USM748" s="425"/>
      <c r="USN748" s="425"/>
      <c r="USO748" s="425"/>
      <c r="USP748" s="425"/>
      <c r="USQ748" s="425"/>
      <c r="USR748" s="425"/>
      <c r="USS748" s="425"/>
      <c r="UST748" s="425"/>
      <c r="USU748" s="425"/>
      <c r="USV748" s="425"/>
      <c r="USW748" s="425"/>
      <c r="USX748" s="425"/>
      <c r="USY748" s="425"/>
      <c r="USZ748" s="425"/>
      <c r="UTA748" s="425"/>
      <c r="UTB748" s="425"/>
      <c r="UTC748" s="425"/>
      <c r="UTD748" s="425"/>
      <c r="UTE748" s="425"/>
      <c r="UTF748" s="425"/>
      <c r="UTG748" s="425"/>
      <c r="UTH748" s="425"/>
      <c r="UTI748" s="425"/>
      <c r="UTJ748" s="425"/>
      <c r="UTK748" s="425"/>
      <c r="UTL748" s="425"/>
      <c r="UTM748" s="425"/>
      <c r="UTN748" s="425"/>
      <c r="UTO748" s="425"/>
      <c r="UTP748" s="425"/>
      <c r="UTQ748" s="425"/>
      <c r="UTR748" s="425"/>
      <c r="UTS748" s="425"/>
      <c r="UTT748" s="425"/>
      <c r="UTU748" s="425"/>
      <c r="UTV748" s="425"/>
      <c r="UTW748" s="425"/>
      <c r="UTX748" s="425"/>
      <c r="UTY748" s="425"/>
      <c r="UTZ748" s="425"/>
      <c r="UUA748" s="425"/>
      <c r="UUB748" s="425"/>
      <c r="UUC748" s="425"/>
      <c r="UUD748" s="425"/>
      <c r="UUE748" s="425"/>
      <c r="UUF748" s="425"/>
      <c r="UUG748" s="425"/>
      <c r="UUH748" s="425"/>
      <c r="UUI748" s="425"/>
      <c r="UUJ748" s="425"/>
      <c r="UUK748" s="425"/>
      <c r="UUL748" s="425"/>
      <c r="UUM748" s="425"/>
      <c r="UUN748" s="425"/>
      <c r="UUO748" s="425"/>
      <c r="UUP748" s="425"/>
      <c r="UUQ748" s="425"/>
      <c r="UUR748" s="425"/>
      <c r="UUS748" s="425"/>
      <c r="UUT748" s="425"/>
      <c r="UUU748" s="425"/>
      <c r="UUV748" s="425"/>
      <c r="UUW748" s="425"/>
      <c r="UUX748" s="425"/>
      <c r="UUY748" s="425"/>
      <c r="UUZ748" s="425"/>
      <c r="UVA748" s="425"/>
      <c r="UVB748" s="425"/>
      <c r="UVC748" s="425"/>
      <c r="UVD748" s="425"/>
      <c r="UVE748" s="425"/>
      <c r="UVF748" s="425"/>
      <c r="UVG748" s="425"/>
      <c r="UVH748" s="425"/>
      <c r="UVI748" s="425"/>
      <c r="UVJ748" s="425"/>
      <c r="UVK748" s="425"/>
      <c r="UVL748" s="425"/>
      <c r="UVM748" s="425"/>
      <c r="UVN748" s="425"/>
      <c r="UVO748" s="425"/>
      <c r="UVP748" s="425"/>
      <c r="UVQ748" s="425"/>
      <c r="UVR748" s="425"/>
      <c r="UVS748" s="425"/>
      <c r="UVT748" s="425"/>
      <c r="UVU748" s="425"/>
      <c r="UVV748" s="425"/>
      <c r="UVW748" s="425"/>
      <c r="UVX748" s="425"/>
      <c r="UVY748" s="425"/>
      <c r="UVZ748" s="425"/>
      <c r="UWA748" s="425"/>
      <c r="UWB748" s="425"/>
      <c r="UWC748" s="425"/>
      <c r="UWD748" s="425"/>
      <c r="UWE748" s="425"/>
      <c r="UWF748" s="425"/>
      <c r="UWG748" s="425"/>
      <c r="UWH748" s="425"/>
      <c r="UWI748" s="425"/>
      <c r="UWJ748" s="425"/>
      <c r="UWK748" s="425"/>
      <c r="UWL748" s="425"/>
      <c r="UWM748" s="425"/>
      <c r="UWN748" s="425"/>
      <c r="UWO748" s="425"/>
      <c r="UWP748" s="425"/>
      <c r="UWQ748" s="425"/>
      <c r="UWR748" s="425"/>
      <c r="UWS748" s="425"/>
      <c r="UWT748" s="425"/>
      <c r="UWU748" s="425"/>
      <c r="UWV748" s="425"/>
      <c r="UWW748" s="425"/>
      <c r="UWX748" s="425"/>
      <c r="UWY748" s="425"/>
      <c r="UWZ748" s="425"/>
      <c r="UXA748" s="425"/>
      <c r="UXB748" s="425"/>
      <c r="UXC748" s="425"/>
      <c r="UXD748" s="425"/>
      <c r="UXE748" s="425"/>
      <c r="UXF748" s="425"/>
      <c r="UXG748" s="425"/>
      <c r="UXH748" s="425"/>
      <c r="UXI748" s="425"/>
      <c r="UXJ748" s="425"/>
      <c r="UXK748" s="425"/>
      <c r="UXL748" s="425"/>
      <c r="UXM748" s="425"/>
      <c r="UXN748" s="425"/>
      <c r="UXO748" s="425"/>
      <c r="UXP748" s="425"/>
      <c r="UXQ748" s="425"/>
      <c r="UXR748" s="425"/>
      <c r="UXS748" s="425"/>
      <c r="UXT748" s="425"/>
      <c r="UXU748" s="425"/>
      <c r="UXV748" s="425"/>
      <c r="UXW748" s="425"/>
      <c r="UXX748" s="425"/>
      <c r="UXY748" s="425"/>
      <c r="UXZ748" s="425"/>
      <c r="UYA748" s="425"/>
      <c r="UYB748" s="425"/>
      <c r="UYC748" s="425"/>
      <c r="UYD748" s="425"/>
      <c r="UYE748" s="425"/>
      <c r="UYF748" s="425"/>
      <c r="UYG748" s="425"/>
      <c r="UYH748" s="425"/>
      <c r="UYI748" s="425"/>
      <c r="UYJ748" s="425"/>
      <c r="UYK748" s="425"/>
      <c r="UYL748" s="425"/>
      <c r="UYM748" s="425"/>
      <c r="UYN748" s="425"/>
      <c r="UYO748" s="425"/>
      <c r="UYP748" s="425"/>
      <c r="UYQ748" s="425"/>
      <c r="UYR748" s="425"/>
      <c r="UYS748" s="425"/>
      <c r="UYT748" s="425"/>
      <c r="UYU748" s="425"/>
      <c r="UYV748" s="425"/>
      <c r="UYW748" s="425"/>
      <c r="UYX748" s="425"/>
      <c r="UYY748" s="425"/>
      <c r="UYZ748" s="425"/>
      <c r="UZA748" s="425"/>
      <c r="UZB748" s="425"/>
      <c r="UZC748" s="425"/>
      <c r="UZD748" s="425"/>
      <c r="UZE748" s="425"/>
      <c r="UZF748" s="425"/>
      <c r="UZG748" s="425"/>
      <c r="UZH748" s="425"/>
      <c r="UZI748" s="425"/>
      <c r="UZJ748" s="425"/>
      <c r="UZK748" s="425"/>
      <c r="UZL748" s="425"/>
      <c r="UZM748" s="425"/>
      <c r="UZN748" s="425"/>
      <c r="UZO748" s="425"/>
      <c r="UZP748" s="425"/>
      <c r="UZQ748" s="425"/>
      <c r="UZR748" s="425"/>
      <c r="UZS748" s="425"/>
      <c r="UZT748" s="425"/>
      <c r="UZU748" s="425"/>
      <c r="UZV748" s="425"/>
      <c r="UZW748" s="425"/>
      <c r="UZX748" s="425"/>
      <c r="UZY748" s="425"/>
      <c r="UZZ748" s="425"/>
      <c r="VAA748" s="425"/>
      <c r="VAB748" s="425"/>
      <c r="VAC748" s="425"/>
      <c r="VAD748" s="425"/>
      <c r="VAE748" s="425"/>
      <c r="VAF748" s="425"/>
      <c r="VAG748" s="425"/>
      <c r="VAH748" s="425"/>
      <c r="VAI748" s="425"/>
      <c r="VAJ748" s="425"/>
      <c r="VAK748" s="425"/>
      <c r="VAL748" s="425"/>
      <c r="VAM748" s="425"/>
      <c r="VAN748" s="425"/>
      <c r="VAO748" s="425"/>
      <c r="VAP748" s="425"/>
      <c r="VAQ748" s="425"/>
      <c r="VAR748" s="425"/>
      <c r="VAS748" s="425"/>
      <c r="VAT748" s="425"/>
      <c r="VAU748" s="425"/>
      <c r="VAV748" s="425"/>
      <c r="VAW748" s="425"/>
      <c r="VAX748" s="425"/>
      <c r="VAY748" s="425"/>
      <c r="VAZ748" s="425"/>
      <c r="VBA748" s="425"/>
      <c r="VBB748" s="425"/>
      <c r="VBC748" s="425"/>
      <c r="VBD748" s="425"/>
      <c r="VBE748" s="425"/>
      <c r="VBF748" s="425"/>
      <c r="VBG748" s="425"/>
      <c r="VBH748" s="425"/>
      <c r="VBI748" s="425"/>
      <c r="VBJ748" s="425"/>
      <c r="VBK748" s="425"/>
      <c r="VBL748" s="425"/>
      <c r="VBM748" s="425"/>
      <c r="VBN748" s="425"/>
      <c r="VBO748" s="425"/>
      <c r="VBP748" s="425"/>
      <c r="VBQ748" s="425"/>
      <c r="VBR748" s="425"/>
      <c r="VBS748" s="425"/>
      <c r="VBT748" s="425"/>
      <c r="VBU748" s="425"/>
      <c r="VBV748" s="425"/>
      <c r="VBW748" s="425"/>
      <c r="VBX748" s="425"/>
      <c r="VBY748" s="425"/>
      <c r="VBZ748" s="425"/>
      <c r="VCA748" s="425"/>
      <c r="VCB748" s="425"/>
      <c r="VCC748" s="425"/>
      <c r="VCD748" s="425"/>
      <c r="VCE748" s="425"/>
      <c r="VCF748" s="425"/>
      <c r="VCG748" s="425"/>
      <c r="VCH748" s="425"/>
      <c r="VCI748" s="425"/>
      <c r="VCJ748" s="425"/>
      <c r="VCK748" s="425"/>
      <c r="VCL748" s="425"/>
      <c r="VCM748" s="425"/>
      <c r="VCN748" s="425"/>
      <c r="VCO748" s="425"/>
      <c r="VCP748" s="425"/>
      <c r="VCQ748" s="425"/>
      <c r="VCR748" s="425"/>
      <c r="VCS748" s="425"/>
      <c r="VCT748" s="425"/>
      <c r="VCU748" s="425"/>
      <c r="VCV748" s="425"/>
      <c r="VCW748" s="425"/>
      <c r="VCX748" s="425"/>
      <c r="VCY748" s="425"/>
      <c r="VCZ748" s="425"/>
      <c r="VDA748" s="425"/>
      <c r="VDB748" s="425"/>
      <c r="VDC748" s="425"/>
      <c r="VDD748" s="425"/>
      <c r="VDE748" s="425"/>
      <c r="VDF748" s="425"/>
      <c r="VDG748" s="425"/>
      <c r="VDH748" s="425"/>
      <c r="VDI748" s="425"/>
      <c r="VDJ748" s="425"/>
      <c r="VDK748" s="425"/>
      <c r="VDL748" s="425"/>
      <c r="VDM748" s="425"/>
      <c r="VDN748" s="425"/>
      <c r="VDO748" s="425"/>
      <c r="VDP748" s="425"/>
      <c r="VDQ748" s="425"/>
      <c r="VDR748" s="425"/>
      <c r="VDS748" s="425"/>
      <c r="VDT748" s="425"/>
      <c r="VDU748" s="425"/>
      <c r="VDV748" s="425"/>
      <c r="VDW748" s="425"/>
      <c r="VDX748" s="425"/>
      <c r="VDY748" s="425"/>
      <c r="VDZ748" s="425"/>
      <c r="VEA748" s="425"/>
      <c r="VEB748" s="425"/>
      <c r="VEC748" s="425"/>
      <c r="VED748" s="425"/>
      <c r="VEE748" s="425"/>
      <c r="VEF748" s="425"/>
      <c r="VEG748" s="425"/>
      <c r="VEH748" s="425"/>
      <c r="VEI748" s="425"/>
      <c r="VEJ748" s="425"/>
      <c r="VEK748" s="425"/>
      <c r="VEL748" s="425"/>
      <c r="VEM748" s="425"/>
      <c r="VEN748" s="425"/>
      <c r="VEO748" s="425"/>
      <c r="VEP748" s="425"/>
      <c r="VEQ748" s="425"/>
      <c r="VER748" s="425"/>
      <c r="VES748" s="425"/>
      <c r="VET748" s="425"/>
      <c r="VEU748" s="425"/>
      <c r="VEV748" s="425"/>
      <c r="VEW748" s="425"/>
      <c r="VEX748" s="425"/>
      <c r="VEY748" s="425"/>
      <c r="VEZ748" s="425"/>
      <c r="VFA748" s="425"/>
      <c r="VFB748" s="425"/>
      <c r="VFC748" s="425"/>
      <c r="VFD748" s="425"/>
      <c r="VFE748" s="425"/>
      <c r="VFF748" s="425"/>
      <c r="VFG748" s="425"/>
      <c r="VFH748" s="425"/>
      <c r="VFI748" s="425"/>
      <c r="VFJ748" s="425"/>
      <c r="VFK748" s="425"/>
      <c r="VFL748" s="425"/>
      <c r="VFM748" s="425"/>
      <c r="VFN748" s="425"/>
      <c r="VFO748" s="425"/>
      <c r="VFP748" s="425"/>
      <c r="VFQ748" s="425"/>
      <c r="VFR748" s="425"/>
      <c r="VFS748" s="425"/>
      <c r="VFT748" s="425"/>
      <c r="VFU748" s="425"/>
      <c r="VFV748" s="425"/>
      <c r="VFW748" s="425"/>
      <c r="VFX748" s="425"/>
      <c r="VFY748" s="425"/>
      <c r="VFZ748" s="425"/>
      <c r="VGA748" s="425"/>
      <c r="VGB748" s="425"/>
      <c r="VGC748" s="425"/>
      <c r="VGD748" s="425"/>
      <c r="VGE748" s="425"/>
      <c r="VGF748" s="425"/>
      <c r="VGG748" s="425"/>
      <c r="VGH748" s="425"/>
      <c r="VGI748" s="425"/>
      <c r="VGJ748" s="425"/>
      <c r="VGK748" s="425"/>
      <c r="VGL748" s="425"/>
      <c r="VGM748" s="425"/>
      <c r="VGN748" s="425"/>
      <c r="VGO748" s="425"/>
      <c r="VGP748" s="425"/>
      <c r="VGQ748" s="425"/>
      <c r="VGR748" s="425"/>
      <c r="VGS748" s="425"/>
      <c r="VGT748" s="425"/>
      <c r="VGU748" s="425"/>
      <c r="VGV748" s="425"/>
      <c r="VGW748" s="425"/>
      <c r="VGX748" s="425"/>
      <c r="VGY748" s="425"/>
      <c r="VGZ748" s="425"/>
      <c r="VHA748" s="425"/>
      <c r="VHB748" s="425"/>
      <c r="VHC748" s="425"/>
      <c r="VHD748" s="425"/>
      <c r="VHE748" s="425"/>
      <c r="VHF748" s="425"/>
      <c r="VHG748" s="425"/>
      <c r="VHH748" s="425"/>
      <c r="VHI748" s="425"/>
      <c r="VHJ748" s="425"/>
      <c r="VHK748" s="425"/>
      <c r="VHL748" s="425"/>
      <c r="VHM748" s="425"/>
      <c r="VHN748" s="425"/>
      <c r="VHO748" s="425"/>
      <c r="VHP748" s="425"/>
      <c r="VHQ748" s="425"/>
      <c r="VHR748" s="425"/>
      <c r="VHS748" s="425"/>
      <c r="VHT748" s="425"/>
      <c r="VHU748" s="425"/>
      <c r="VHV748" s="425"/>
      <c r="VHW748" s="425"/>
      <c r="VHX748" s="425"/>
      <c r="VHY748" s="425"/>
      <c r="VHZ748" s="425"/>
      <c r="VIA748" s="425"/>
      <c r="VIB748" s="425"/>
      <c r="VIC748" s="425"/>
      <c r="VID748" s="425"/>
      <c r="VIE748" s="425"/>
      <c r="VIF748" s="425"/>
      <c r="VIG748" s="425"/>
      <c r="VIH748" s="425"/>
      <c r="VII748" s="425"/>
      <c r="VIJ748" s="425"/>
      <c r="VIK748" s="425"/>
      <c r="VIL748" s="425"/>
      <c r="VIM748" s="425"/>
      <c r="VIN748" s="425"/>
      <c r="VIO748" s="425"/>
      <c r="VIP748" s="425"/>
      <c r="VIQ748" s="425"/>
      <c r="VIR748" s="425"/>
      <c r="VIS748" s="425"/>
      <c r="VIT748" s="425"/>
      <c r="VIU748" s="425"/>
      <c r="VIV748" s="425"/>
      <c r="VIW748" s="425"/>
      <c r="VIX748" s="425"/>
      <c r="VIY748" s="425"/>
      <c r="VIZ748" s="425"/>
      <c r="VJA748" s="425"/>
      <c r="VJB748" s="425"/>
      <c r="VJC748" s="425"/>
      <c r="VJD748" s="425"/>
      <c r="VJE748" s="425"/>
      <c r="VJF748" s="425"/>
      <c r="VJG748" s="425"/>
      <c r="VJH748" s="425"/>
      <c r="VJI748" s="425"/>
      <c r="VJJ748" s="425"/>
      <c r="VJK748" s="425"/>
      <c r="VJL748" s="425"/>
      <c r="VJM748" s="425"/>
      <c r="VJN748" s="425"/>
      <c r="VJO748" s="425"/>
      <c r="VJP748" s="425"/>
      <c r="VJQ748" s="425"/>
      <c r="VJR748" s="425"/>
      <c r="VJS748" s="425"/>
      <c r="VJT748" s="425"/>
      <c r="VJU748" s="425"/>
      <c r="VJV748" s="425"/>
      <c r="VJW748" s="425"/>
      <c r="VJX748" s="425"/>
      <c r="VJY748" s="425"/>
      <c r="VJZ748" s="425"/>
      <c r="VKA748" s="425"/>
      <c r="VKB748" s="425"/>
      <c r="VKC748" s="425"/>
      <c r="VKD748" s="425"/>
      <c r="VKE748" s="425"/>
      <c r="VKF748" s="425"/>
      <c r="VKG748" s="425"/>
      <c r="VKH748" s="425"/>
      <c r="VKI748" s="425"/>
      <c r="VKJ748" s="425"/>
      <c r="VKK748" s="425"/>
      <c r="VKL748" s="425"/>
      <c r="VKM748" s="425"/>
      <c r="VKN748" s="425"/>
      <c r="VKO748" s="425"/>
      <c r="VKP748" s="425"/>
      <c r="VKQ748" s="425"/>
      <c r="VKR748" s="425"/>
      <c r="VKS748" s="425"/>
      <c r="VKT748" s="425"/>
      <c r="VKU748" s="425"/>
      <c r="VKV748" s="425"/>
      <c r="VKW748" s="425"/>
      <c r="VKX748" s="425"/>
      <c r="VKY748" s="425"/>
      <c r="VKZ748" s="425"/>
      <c r="VLA748" s="425"/>
      <c r="VLB748" s="425"/>
      <c r="VLC748" s="425"/>
      <c r="VLD748" s="425"/>
      <c r="VLE748" s="425"/>
      <c r="VLF748" s="425"/>
      <c r="VLG748" s="425"/>
      <c r="VLH748" s="425"/>
      <c r="VLI748" s="425"/>
      <c r="VLJ748" s="425"/>
      <c r="VLK748" s="425"/>
      <c r="VLL748" s="425"/>
      <c r="VLM748" s="425"/>
      <c r="VLN748" s="425"/>
      <c r="VLO748" s="425"/>
      <c r="VLP748" s="425"/>
      <c r="VLQ748" s="425"/>
      <c r="VLR748" s="425"/>
      <c r="VLS748" s="425"/>
      <c r="VLT748" s="425"/>
      <c r="VLU748" s="425"/>
      <c r="VLV748" s="425"/>
      <c r="VLW748" s="425"/>
      <c r="VLX748" s="425"/>
      <c r="VLY748" s="425"/>
      <c r="VLZ748" s="425"/>
      <c r="VMA748" s="425"/>
      <c r="VMB748" s="425"/>
      <c r="VMC748" s="425"/>
      <c r="VMD748" s="425"/>
      <c r="VME748" s="425"/>
      <c r="VMF748" s="425"/>
      <c r="VMG748" s="425"/>
      <c r="VMH748" s="425"/>
      <c r="VMI748" s="425"/>
      <c r="VMJ748" s="425"/>
      <c r="VMK748" s="425"/>
      <c r="VML748" s="425"/>
      <c r="VMM748" s="425"/>
      <c r="VMN748" s="425"/>
      <c r="VMO748" s="425"/>
      <c r="VMP748" s="425"/>
      <c r="VMQ748" s="425"/>
      <c r="VMR748" s="425"/>
      <c r="VMS748" s="425"/>
      <c r="VMT748" s="425"/>
      <c r="VMU748" s="425"/>
      <c r="VMV748" s="425"/>
      <c r="VMW748" s="425"/>
      <c r="VMX748" s="425"/>
      <c r="VMY748" s="425"/>
      <c r="VMZ748" s="425"/>
      <c r="VNA748" s="425"/>
      <c r="VNB748" s="425"/>
      <c r="VNC748" s="425"/>
      <c r="VND748" s="425"/>
      <c r="VNE748" s="425"/>
      <c r="VNF748" s="425"/>
      <c r="VNG748" s="425"/>
      <c r="VNH748" s="425"/>
      <c r="VNI748" s="425"/>
      <c r="VNJ748" s="425"/>
      <c r="VNK748" s="425"/>
      <c r="VNL748" s="425"/>
      <c r="VNM748" s="425"/>
      <c r="VNN748" s="425"/>
      <c r="VNO748" s="425"/>
      <c r="VNP748" s="425"/>
      <c r="VNQ748" s="425"/>
      <c r="VNR748" s="425"/>
      <c r="VNS748" s="425"/>
      <c r="VNT748" s="425"/>
      <c r="VNU748" s="425"/>
      <c r="VNV748" s="425"/>
      <c r="VNW748" s="425"/>
      <c r="VNX748" s="425"/>
      <c r="VNY748" s="425"/>
      <c r="VNZ748" s="425"/>
      <c r="VOA748" s="425"/>
      <c r="VOB748" s="425"/>
      <c r="VOC748" s="425"/>
      <c r="VOD748" s="425"/>
      <c r="VOE748" s="425"/>
      <c r="VOF748" s="425"/>
      <c r="VOG748" s="425"/>
      <c r="VOH748" s="425"/>
      <c r="VOI748" s="425"/>
      <c r="VOJ748" s="425"/>
      <c r="VOK748" s="425"/>
      <c r="VOL748" s="425"/>
      <c r="VOM748" s="425"/>
      <c r="VON748" s="425"/>
      <c r="VOO748" s="425"/>
      <c r="VOP748" s="425"/>
      <c r="VOQ748" s="425"/>
      <c r="VOR748" s="425"/>
      <c r="VOS748" s="425"/>
      <c r="VOT748" s="425"/>
      <c r="VOU748" s="425"/>
      <c r="VOV748" s="425"/>
      <c r="VOW748" s="425"/>
      <c r="VOX748" s="425"/>
      <c r="VOY748" s="425"/>
      <c r="VOZ748" s="425"/>
      <c r="VPA748" s="425"/>
      <c r="VPB748" s="425"/>
      <c r="VPC748" s="425"/>
      <c r="VPD748" s="425"/>
      <c r="VPE748" s="425"/>
      <c r="VPF748" s="425"/>
      <c r="VPG748" s="425"/>
      <c r="VPH748" s="425"/>
      <c r="VPI748" s="425"/>
      <c r="VPJ748" s="425"/>
      <c r="VPK748" s="425"/>
      <c r="VPL748" s="425"/>
      <c r="VPM748" s="425"/>
      <c r="VPN748" s="425"/>
      <c r="VPO748" s="425"/>
      <c r="VPP748" s="425"/>
      <c r="VPQ748" s="425"/>
      <c r="VPR748" s="425"/>
      <c r="VPS748" s="425"/>
      <c r="VPT748" s="425"/>
      <c r="VPU748" s="425"/>
      <c r="VPV748" s="425"/>
      <c r="VPW748" s="425"/>
      <c r="VPX748" s="425"/>
      <c r="VPY748" s="425"/>
      <c r="VPZ748" s="425"/>
      <c r="VQA748" s="425"/>
      <c r="VQB748" s="425"/>
      <c r="VQC748" s="425"/>
      <c r="VQD748" s="425"/>
      <c r="VQE748" s="425"/>
      <c r="VQF748" s="425"/>
      <c r="VQG748" s="425"/>
      <c r="VQH748" s="425"/>
      <c r="VQI748" s="425"/>
      <c r="VQJ748" s="425"/>
      <c r="VQK748" s="425"/>
      <c r="VQL748" s="425"/>
      <c r="VQM748" s="425"/>
      <c r="VQN748" s="425"/>
      <c r="VQO748" s="425"/>
      <c r="VQP748" s="425"/>
      <c r="VQQ748" s="425"/>
      <c r="VQR748" s="425"/>
      <c r="VQS748" s="425"/>
      <c r="VQT748" s="425"/>
      <c r="VQU748" s="425"/>
      <c r="VQV748" s="425"/>
      <c r="VQW748" s="425"/>
      <c r="VQX748" s="425"/>
      <c r="VQY748" s="425"/>
      <c r="VQZ748" s="425"/>
      <c r="VRA748" s="425"/>
      <c r="VRB748" s="425"/>
      <c r="VRC748" s="425"/>
      <c r="VRD748" s="425"/>
      <c r="VRE748" s="425"/>
      <c r="VRF748" s="425"/>
      <c r="VRG748" s="425"/>
      <c r="VRH748" s="425"/>
      <c r="VRI748" s="425"/>
      <c r="VRJ748" s="425"/>
      <c r="VRK748" s="425"/>
      <c r="VRL748" s="425"/>
      <c r="VRM748" s="425"/>
      <c r="VRN748" s="425"/>
      <c r="VRO748" s="425"/>
      <c r="VRP748" s="425"/>
      <c r="VRQ748" s="425"/>
      <c r="VRR748" s="425"/>
      <c r="VRS748" s="425"/>
      <c r="VRT748" s="425"/>
      <c r="VRU748" s="425"/>
      <c r="VRV748" s="425"/>
      <c r="VRW748" s="425"/>
      <c r="VRX748" s="425"/>
      <c r="VRY748" s="425"/>
      <c r="VRZ748" s="425"/>
      <c r="VSA748" s="425"/>
      <c r="VSB748" s="425"/>
      <c r="VSC748" s="425"/>
      <c r="VSD748" s="425"/>
      <c r="VSE748" s="425"/>
      <c r="VSF748" s="425"/>
      <c r="VSG748" s="425"/>
      <c r="VSH748" s="425"/>
      <c r="VSI748" s="425"/>
      <c r="VSJ748" s="425"/>
      <c r="VSK748" s="425"/>
      <c r="VSL748" s="425"/>
      <c r="VSM748" s="425"/>
      <c r="VSN748" s="425"/>
      <c r="VSO748" s="425"/>
      <c r="VSP748" s="425"/>
      <c r="VSQ748" s="425"/>
      <c r="VSR748" s="425"/>
      <c r="VSS748" s="425"/>
      <c r="VST748" s="425"/>
      <c r="VSU748" s="425"/>
      <c r="VSV748" s="425"/>
      <c r="VSW748" s="425"/>
      <c r="VSX748" s="425"/>
      <c r="VSY748" s="425"/>
      <c r="VSZ748" s="425"/>
      <c r="VTA748" s="425"/>
      <c r="VTB748" s="425"/>
      <c r="VTC748" s="425"/>
      <c r="VTD748" s="425"/>
      <c r="VTE748" s="425"/>
      <c r="VTF748" s="425"/>
      <c r="VTG748" s="425"/>
      <c r="VTH748" s="425"/>
      <c r="VTI748" s="425"/>
      <c r="VTJ748" s="425"/>
      <c r="VTK748" s="425"/>
      <c r="VTL748" s="425"/>
      <c r="VTM748" s="425"/>
      <c r="VTN748" s="425"/>
      <c r="VTO748" s="425"/>
      <c r="VTP748" s="425"/>
      <c r="VTQ748" s="425"/>
      <c r="VTR748" s="425"/>
      <c r="VTS748" s="425"/>
      <c r="VTT748" s="425"/>
      <c r="VTU748" s="425"/>
      <c r="VTV748" s="425"/>
      <c r="VTW748" s="425"/>
      <c r="VTX748" s="425"/>
      <c r="VTY748" s="425"/>
      <c r="VTZ748" s="425"/>
      <c r="VUA748" s="425"/>
      <c r="VUB748" s="425"/>
      <c r="VUC748" s="425"/>
      <c r="VUD748" s="425"/>
      <c r="VUE748" s="425"/>
      <c r="VUF748" s="425"/>
      <c r="VUG748" s="425"/>
      <c r="VUH748" s="425"/>
      <c r="VUI748" s="425"/>
      <c r="VUJ748" s="425"/>
      <c r="VUK748" s="425"/>
      <c r="VUL748" s="425"/>
      <c r="VUM748" s="425"/>
      <c r="VUN748" s="425"/>
      <c r="VUO748" s="425"/>
      <c r="VUP748" s="425"/>
      <c r="VUQ748" s="425"/>
      <c r="VUR748" s="425"/>
      <c r="VUS748" s="425"/>
      <c r="VUT748" s="425"/>
      <c r="VUU748" s="425"/>
      <c r="VUV748" s="425"/>
      <c r="VUW748" s="425"/>
      <c r="VUX748" s="425"/>
      <c r="VUY748" s="425"/>
      <c r="VUZ748" s="425"/>
      <c r="VVA748" s="425"/>
      <c r="VVB748" s="425"/>
      <c r="VVC748" s="425"/>
      <c r="VVD748" s="425"/>
      <c r="VVE748" s="425"/>
      <c r="VVF748" s="425"/>
      <c r="VVG748" s="425"/>
      <c r="VVH748" s="425"/>
      <c r="VVI748" s="425"/>
      <c r="VVJ748" s="425"/>
      <c r="VVK748" s="425"/>
      <c r="VVL748" s="425"/>
      <c r="VVM748" s="425"/>
      <c r="VVN748" s="425"/>
      <c r="VVO748" s="425"/>
      <c r="VVP748" s="425"/>
      <c r="VVQ748" s="425"/>
      <c r="VVR748" s="425"/>
      <c r="VVS748" s="425"/>
      <c r="VVT748" s="425"/>
      <c r="VVU748" s="425"/>
      <c r="VVV748" s="425"/>
      <c r="VVW748" s="425"/>
      <c r="VVX748" s="425"/>
      <c r="VVY748" s="425"/>
      <c r="VVZ748" s="425"/>
      <c r="VWA748" s="425"/>
      <c r="VWB748" s="425"/>
      <c r="VWC748" s="425"/>
      <c r="VWD748" s="425"/>
      <c r="VWE748" s="425"/>
      <c r="VWF748" s="425"/>
      <c r="VWG748" s="425"/>
      <c r="VWH748" s="425"/>
      <c r="VWI748" s="425"/>
      <c r="VWJ748" s="425"/>
      <c r="VWK748" s="425"/>
      <c r="VWL748" s="425"/>
      <c r="VWM748" s="425"/>
      <c r="VWN748" s="425"/>
      <c r="VWO748" s="425"/>
      <c r="VWP748" s="425"/>
      <c r="VWQ748" s="425"/>
      <c r="VWR748" s="425"/>
      <c r="VWS748" s="425"/>
      <c r="VWT748" s="425"/>
      <c r="VWU748" s="425"/>
      <c r="VWV748" s="425"/>
      <c r="VWW748" s="425"/>
      <c r="VWX748" s="425"/>
      <c r="VWY748" s="425"/>
      <c r="VWZ748" s="425"/>
      <c r="VXA748" s="425"/>
      <c r="VXB748" s="425"/>
      <c r="VXC748" s="425"/>
      <c r="VXD748" s="425"/>
      <c r="VXE748" s="425"/>
      <c r="VXF748" s="425"/>
      <c r="VXG748" s="425"/>
      <c r="VXH748" s="425"/>
      <c r="VXI748" s="425"/>
      <c r="VXJ748" s="425"/>
      <c r="VXK748" s="425"/>
      <c r="VXL748" s="425"/>
      <c r="VXM748" s="425"/>
      <c r="VXN748" s="425"/>
      <c r="VXO748" s="425"/>
      <c r="VXP748" s="425"/>
      <c r="VXQ748" s="425"/>
      <c r="VXR748" s="425"/>
      <c r="VXS748" s="425"/>
      <c r="VXT748" s="425"/>
      <c r="VXU748" s="425"/>
      <c r="VXV748" s="425"/>
      <c r="VXW748" s="425"/>
      <c r="VXX748" s="425"/>
      <c r="VXY748" s="425"/>
      <c r="VXZ748" s="425"/>
      <c r="VYA748" s="425"/>
      <c r="VYB748" s="425"/>
      <c r="VYC748" s="425"/>
      <c r="VYD748" s="425"/>
      <c r="VYE748" s="425"/>
      <c r="VYF748" s="425"/>
      <c r="VYG748" s="425"/>
      <c r="VYH748" s="425"/>
      <c r="VYI748" s="425"/>
      <c r="VYJ748" s="425"/>
      <c r="VYK748" s="425"/>
      <c r="VYL748" s="425"/>
      <c r="VYM748" s="425"/>
      <c r="VYN748" s="425"/>
      <c r="VYO748" s="425"/>
      <c r="VYP748" s="425"/>
      <c r="VYQ748" s="425"/>
      <c r="VYR748" s="425"/>
      <c r="VYS748" s="425"/>
      <c r="VYT748" s="425"/>
      <c r="VYU748" s="425"/>
      <c r="VYV748" s="425"/>
      <c r="VYW748" s="425"/>
      <c r="VYX748" s="425"/>
      <c r="VYY748" s="425"/>
      <c r="VYZ748" s="425"/>
      <c r="VZA748" s="425"/>
      <c r="VZB748" s="425"/>
      <c r="VZC748" s="425"/>
      <c r="VZD748" s="425"/>
      <c r="VZE748" s="425"/>
      <c r="VZF748" s="425"/>
      <c r="VZG748" s="425"/>
      <c r="VZH748" s="425"/>
      <c r="VZI748" s="425"/>
      <c r="VZJ748" s="425"/>
      <c r="VZK748" s="425"/>
      <c r="VZL748" s="425"/>
      <c r="VZM748" s="425"/>
      <c r="VZN748" s="425"/>
      <c r="VZO748" s="425"/>
      <c r="VZP748" s="425"/>
      <c r="VZQ748" s="425"/>
      <c r="VZR748" s="425"/>
      <c r="VZS748" s="425"/>
      <c r="VZT748" s="425"/>
      <c r="VZU748" s="425"/>
      <c r="VZV748" s="425"/>
      <c r="VZW748" s="425"/>
      <c r="VZX748" s="425"/>
      <c r="VZY748" s="425"/>
      <c r="VZZ748" s="425"/>
      <c r="WAA748" s="425"/>
      <c r="WAB748" s="425"/>
      <c r="WAC748" s="425"/>
      <c r="WAD748" s="425"/>
      <c r="WAE748" s="425"/>
      <c r="WAF748" s="425"/>
      <c r="WAG748" s="425"/>
      <c r="WAH748" s="425"/>
      <c r="WAI748" s="425"/>
      <c r="WAJ748" s="425"/>
      <c r="WAK748" s="425"/>
      <c r="WAL748" s="425"/>
      <c r="WAM748" s="425"/>
      <c r="WAN748" s="425"/>
      <c r="WAO748" s="425"/>
      <c r="WAP748" s="425"/>
      <c r="WAQ748" s="425"/>
      <c r="WAR748" s="425"/>
      <c r="WAS748" s="425"/>
      <c r="WAT748" s="425"/>
      <c r="WAU748" s="425"/>
      <c r="WAV748" s="425"/>
      <c r="WAW748" s="425"/>
      <c r="WAX748" s="425"/>
      <c r="WAY748" s="425"/>
      <c r="WAZ748" s="425"/>
      <c r="WBA748" s="425"/>
      <c r="WBB748" s="425"/>
      <c r="WBC748" s="425"/>
      <c r="WBD748" s="425"/>
      <c r="WBE748" s="425"/>
      <c r="WBF748" s="425"/>
      <c r="WBG748" s="425"/>
      <c r="WBH748" s="425"/>
      <c r="WBI748" s="425"/>
      <c r="WBJ748" s="425"/>
      <c r="WBK748" s="425"/>
      <c r="WBL748" s="425"/>
      <c r="WBM748" s="425"/>
      <c r="WBN748" s="425"/>
      <c r="WBO748" s="425"/>
      <c r="WBP748" s="425"/>
      <c r="WBQ748" s="425"/>
      <c r="WBR748" s="425"/>
      <c r="WBS748" s="425"/>
      <c r="WBT748" s="425"/>
      <c r="WBU748" s="425"/>
      <c r="WBV748" s="425"/>
      <c r="WBW748" s="425"/>
      <c r="WBX748" s="425"/>
      <c r="WBY748" s="425"/>
      <c r="WBZ748" s="425"/>
      <c r="WCA748" s="425"/>
      <c r="WCB748" s="425"/>
      <c r="WCC748" s="425"/>
      <c r="WCD748" s="425"/>
      <c r="WCE748" s="425"/>
      <c r="WCF748" s="425"/>
      <c r="WCG748" s="425"/>
      <c r="WCH748" s="425"/>
      <c r="WCI748" s="425"/>
      <c r="WCJ748" s="425"/>
      <c r="WCK748" s="425"/>
      <c r="WCL748" s="425"/>
      <c r="WCM748" s="425"/>
      <c r="WCN748" s="425"/>
      <c r="WCO748" s="425"/>
      <c r="WCP748" s="425"/>
      <c r="WCQ748" s="425"/>
      <c r="WCR748" s="425"/>
      <c r="WCS748" s="425"/>
      <c r="WCT748" s="425"/>
      <c r="WCU748" s="425"/>
      <c r="WCV748" s="425"/>
      <c r="WCW748" s="425"/>
      <c r="WCX748" s="425"/>
      <c r="WCY748" s="425"/>
      <c r="WCZ748" s="425"/>
      <c r="WDA748" s="425"/>
      <c r="WDB748" s="425"/>
      <c r="WDC748" s="425"/>
      <c r="WDD748" s="425"/>
      <c r="WDE748" s="425"/>
      <c r="WDF748" s="425"/>
      <c r="WDG748" s="425"/>
      <c r="WDH748" s="425"/>
      <c r="WDI748" s="425"/>
      <c r="WDJ748" s="425"/>
      <c r="WDK748" s="425"/>
      <c r="WDL748" s="425"/>
      <c r="WDM748" s="425"/>
      <c r="WDN748" s="425"/>
      <c r="WDO748" s="425"/>
      <c r="WDP748" s="425"/>
      <c r="WDQ748" s="425"/>
      <c r="WDR748" s="425"/>
      <c r="WDS748" s="425"/>
      <c r="WDT748" s="425"/>
      <c r="WDU748" s="425"/>
      <c r="WDV748" s="425"/>
      <c r="WDW748" s="425"/>
      <c r="WDX748" s="425"/>
      <c r="WDY748" s="425"/>
      <c r="WDZ748" s="425"/>
      <c r="WEA748" s="425"/>
      <c r="WEB748" s="425"/>
      <c r="WEC748" s="425"/>
      <c r="WED748" s="425"/>
      <c r="WEE748" s="425"/>
      <c r="WEF748" s="425"/>
      <c r="WEG748" s="425"/>
      <c r="WEH748" s="425"/>
      <c r="WEI748" s="425"/>
      <c r="WEJ748" s="425"/>
      <c r="WEK748" s="425"/>
      <c r="WEL748" s="425"/>
      <c r="WEM748" s="425"/>
      <c r="WEN748" s="425"/>
      <c r="WEO748" s="425"/>
      <c r="WEP748" s="425"/>
      <c r="WEQ748" s="425"/>
      <c r="WER748" s="425"/>
      <c r="WES748" s="425"/>
      <c r="WET748" s="425"/>
      <c r="WEU748" s="425"/>
      <c r="WEV748" s="425"/>
      <c r="WEW748" s="425"/>
      <c r="WEX748" s="425"/>
      <c r="WEY748" s="425"/>
      <c r="WEZ748" s="425"/>
      <c r="WFA748" s="425"/>
      <c r="WFB748" s="425"/>
      <c r="WFC748" s="425"/>
      <c r="WFD748" s="425"/>
      <c r="WFE748" s="425"/>
      <c r="WFF748" s="425"/>
      <c r="WFG748" s="425"/>
      <c r="WFH748" s="425"/>
      <c r="WFI748" s="425"/>
      <c r="WFJ748" s="425"/>
      <c r="WFK748" s="425"/>
      <c r="WFL748" s="425"/>
      <c r="WFM748" s="425"/>
      <c r="WFN748" s="425"/>
      <c r="WFO748" s="425"/>
      <c r="WFP748" s="425"/>
      <c r="WFQ748" s="425"/>
      <c r="WFR748" s="425"/>
      <c r="WFS748" s="425"/>
      <c r="WFT748" s="425"/>
      <c r="WFU748" s="425"/>
      <c r="WFV748" s="425"/>
      <c r="WFW748" s="425"/>
      <c r="WFX748" s="425"/>
      <c r="WFY748" s="425"/>
      <c r="WFZ748" s="425"/>
      <c r="WGA748" s="425"/>
      <c r="WGB748" s="425"/>
      <c r="WGC748" s="425"/>
      <c r="WGD748" s="425"/>
      <c r="WGE748" s="425"/>
      <c r="WGF748" s="425"/>
      <c r="WGG748" s="425"/>
      <c r="WGH748" s="425"/>
      <c r="WGI748" s="425"/>
      <c r="WGJ748" s="425"/>
      <c r="WGK748" s="425"/>
      <c r="WGL748" s="425"/>
      <c r="WGM748" s="425"/>
      <c r="WGN748" s="425"/>
      <c r="WGO748" s="425"/>
      <c r="WGP748" s="425"/>
      <c r="WGQ748" s="425"/>
      <c r="WGR748" s="425"/>
      <c r="WGS748" s="425"/>
      <c r="WGT748" s="425"/>
      <c r="WGU748" s="425"/>
      <c r="WGV748" s="425"/>
      <c r="WGW748" s="425"/>
      <c r="WGX748" s="425"/>
      <c r="WGY748" s="425"/>
      <c r="WGZ748" s="425"/>
      <c r="WHA748" s="425"/>
      <c r="WHB748" s="425"/>
      <c r="WHC748" s="425"/>
      <c r="WHD748" s="425"/>
      <c r="WHE748" s="425"/>
      <c r="WHF748" s="425"/>
      <c r="WHG748" s="425"/>
      <c r="WHH748" s="425"/>
      <c r="WHI748" s="425"/>
      <c r="WHJ748" s="425"/>
      <c r="WHK748" s="425"/>
      <c r="WHL748" s="425"/>
      <c r="WHM748" s="425"/>
      <c r="WHN748" s="425"/>
      <c r="WHO748" s="425"/>
      <c r="WHP748" s="425"/>
      <c r="WHQ748" s="425"/>
      <c r="WHR748" s="425"/>
      <c r="WHS748" s="425"/>
      <c r="WHT748" s="425"/>
      <c r="WHU748" s="425"/>
      <c r="WHV748" s="425"/>
      <c r="WHW748" s="425"/>
      <c r="WHX748" s="425"/>
      <c r="WHY748" s="425"/>
      <c r="WHZ748" s="425"/>
      <c r="WIA748" s="425"/>
      <c r="WIB748" s="425"/>
      <c r="WIC748" s="425"/>
      <c r="WID748" s="425"/>
      <c r="WIE748" s="425"/>
      <c r="WIF748" s="425"/>
      <c r="WIG748" s="425"/>
      <c r="WIH748" s="425"/>
      <c r="WII748" s="425"/>
      <c r="WIJ748" s="425"/>
      <c r="WIK748" s="425"/>
      <c r="WIL748" s="425"/>
      <c r="WIM748" s="425"/>
      <c r="WIN748" s="425"/>
      <c r="WIO748" s="425"/>
      <c r="WIP748" s="425"/>
      <c r="WIQ748" s="425"/>
      <c r="WIR748" s="425"/>
      <c r="WIS748" s="425"/>
      <c r="WIT748" s="425"/>
      <c r="WIU748" s="425"/>
      <c r="WIV748" s="425"/>
      <c r="WIW748" s="425"/>
      <c r="WIX748" s="425"/>
      <c r="WIY748" s="425"/>
      <c r="WIZ748" s="425"/>
      <c r="WJA748" s="425"/>
      <c r="WJB748" s="425"/>
      <c r="WJC748" s="425"/>
      <c r="WJD748" s="425"/>
      <c r="WJE748" s="425"/>
      <c r="WJF748" s="425"/>
      <c r="WJG748" s="425"/>
      <c r="WJH748" s="425"/>
      <c r="WJI748" s="425"/>
      <c r="WJJ748" s="425"/>
      <c r="WJK748" s="425"/>
      <c r="WJL748" s="425"/>
      <c r="WJM748" s="425"/>
      <c r="WJN748" s="425"/>
      <c r="WJO748" s="425"/>
      <c r="WJP748" s="425"/>
      <c r="WJQ748" s="425"/>
      <c r="WJR748" s="425"/>
      <c r="WJS748" s="425"/>
      <c r="WJT748" s="425"/>
      <c r="WJU748" s="425"/>
      <c r="WJV748" s="425"/>
      <c r="WJW748" s="425"/>
      <c r="WJX748" s="425"/>
      <c r="WJY748" s="425"/>
      <c r="WJZ748" s="425"/>
      <c r="WKA748" s="425"/>
      <c r="WKB748" s="425"/>
      <c r="WKC748" s="425"/>
      <c r="WKD748" s="425"/>
      <c r="WKE748" s="425"/>
      <c r="WKF748" s="425"/>
      <c r="WKG748" s="425"/>
      <c r="WKH748" s="425"/>
      <c r="WKI748" s="425"/>
      <c r="WKJ748" s="425"/>
      <c r="WKK748" s="425"/>
      <c r="WKL748" s="425"/>
      <c r="WKM748" s="425"/>
      <c r="WKN748" s="425"/>
      <c r="WKO748" s="425"/>
      <c r="WKP748" s="425"/>
      <c r="WKQ748" s="425"/>
      <c r="WKR748" s="425"/>
      <c r="WKS748" s="425"/>
      <c r="WKT748" s="425"/>
      <c r="WKU748" s="425"/>
      <c r="WKV748" s="425"/>
      <c r="WKW748" s="425"/>
      <c r="WKX748" s="425"/>
      <c r="WKY748" s="425"/>
      <c r="WKZ748" s="425"/>
      <c r="WLA748" s="425"/>
      <c r="WLB748" s="425"/>
      <c r="WLC748" s="425"/>
      <c r="WLD748" s="425"/>
      <c r="WLE748" s="425"/>
      <c r="WLF748" s="425"/>
      <c r="WLG748" s="425"/>
      <c r="WLH748" s="425"/>
      <c r="WLI748" s="425"/>
      <c r="WLJ748" s="425"/>
      <c r="WLK748" s="425"/>
      <c r="WLL748" s="425"/>
      <c r="WLM748" s="425"/>
      <c r="WLN748" s="425"/>
      <c r="WLO748" s="425"/>
      <c r="WLP748" s="425"/>
      <c r="WLQ748" s="425"/>
      <c r="WLR748" s="425"/>
      <c r="WLS748" s="425"/>
      <c r="WLT748" s="425"/>
      <c r="WLU748" s="425"/>
      <c r="WLV748" s="425"/>
      <c r="WLW748" s="425"/>
      <c r="WLX748" s="425"/>
      <c r="WLY748" s="425"/>
      <c r="WLZ748" s="425"/>
      <c r="WMA748" s="425"/>
      <c r="WMB748" s="425"/>
      <c r="WMC748" s="425"/>
      <c r="WMD748" s="425"/>
      <c r="WME748" s="425"/>
      <c r="WMF748" s="425"/>
      <c r="WMG748" s="425"/>
      <c r="WMH748" s="425"/>
      <c r="WMI748" s="425"/>
      <c r="WMJ748" s="425"/>
      <c r="WMK748" s="425"/>
      <c r="WML748" s="425"/>
      <c r="WMM748" s="425"/>
      <c r="WMN748" s="425"/>
      <c r="WMO748" s="425"/>
      <c r="WMP748" s="425"/>
      <c r="WMQ748" s="425"/>
      <c r="WMR748" s="425"/>
      <c r="WMS748" s="425"/>
      <c r="WMT748" s="425"/>
      <c r="WMU748" s="425"/>
      <c r="WMV748" s="425"/>
      <c r="WMW748" s="425"/>
      <c r="WMX748" s="425"/>
      <c r="WMY748" s="425"/>
      <c r="WMZ748" s="425"/>
      <c r="WNA748" s="425"/>
      <c r="WNB748" s="425"/>
      <c r="WNC748" s="425"/>
      <c r="WND748" s="425"/>
      <c r="WNE748" s="425"/>
      <c r="WNF748" s="425"/>
      <c r="WNG748" s="425"/>
      <c r="WNH748" s="425"/>
      <c r="WNI748" s="425"/>
      <c r="WNJ748" s="425"/>
      <c r="WNK748" s="425"/>
      <c r="WNL748" s="425"/>
      <c r="WNM748" s="425"/>
      <c r="WNN748" s="425"/>
      <c r="WNO748" s="425"/>
      <c r="WNP748" s="425"/>
      <c r="WNQ748" s="425"/>
      <c r="WNR748" s="425"/>
      <c r="WNS748" s="425"/>
      <c r="WNT748" s="425"/>
      <c r="WNU748" s="425"/>
      <c r="WNV748" s="425"/>
      <c r="WNW748" s="425"/>
      <c r="WNX748" s="425"/>
      <c r="WNY748" s="425"/>
      <c r="WNZ748" s="425"/>
      <c r="WOA748" s="425"/>
      <c r="WOB748" s="425"/>
      <c r="WOC748" s="425"/>
      <c r="WOD748" s="425"/>
      <c r="WOE748" s="425"/>
      <c r="WOF748" s="425"/>
      <c r="WOG748" s="425"/>
      <c r="WOH748" s="425"/>
      <c r="WOI748" s="425"/>
      <c r="WOJ748" s="425"/>
      <c r="WOK748" s="425"/>
      <c r="WOL748" s="425"/>
      <c r="WOM748" s="425"/>
      <c r="WON748" s="425"/>
      <c r="WOO748" s="425"/>
      <c r="WOP748" s="425"/>
      <c r="WOQ748" s="425"/>
      <c r="WOR748" s="425"/>
      <c r="WOS748" s="425"/>
      <c r="WOT748" s="425"/>
      <c r="WOU748" s="425"/>
      <c r="WOV748" s="425"/>
      <c r="WOW748" s="425"/>
      <c r="WOX748" s="425"/>
      <c r="WOY748" s="425"/>
      <c r="WOZ748" s="425"/>
      <c r="WPA748" s="425"/>
      <c r="WPB748" s="425"/>
      <c r="WPC748" s="425"/>
      <c r="WPD748" s="425"/>
      <c r="WPE748" s="425"/>
      <c r="WPF748" s="425"/>
      <c r="WPG748" s="425"/>
      <c r="WPH748" s="425"/>
      <c r="WPI748" s="425"/>
      <c r="WPJ748" s="425"/>
      <c r="WPK748" s="425"/>
      <c r="WPL748" s="425"/>
      <c r="WPM748" s="425"/>
      <c r="WPN748" s="425"/>
      <c r="WPO748" s="425"/>
      <c r="WPP748" s="425"/>
      <c r="WPQ748" s="425"/>
      <c r="WPR748" s="425"/>
      <c r="WPS748" s="425"/>
      <c r="WPT748" s="425"/>
      <c r="WPU748" s="425"/>
      <c r="WPV748" s="425"/>
      <c r="WPW748" s="425"/>
      <c r="WPX748" s="425"/>
      <c r="WPY748" s="425"/>
      <c r="WPZ748" s="425"/>
      <c r="WQA748" s="425"/>
      <c r="WQB748" s="425"/>
      <c r="WQC748" s="425"/>
      <c r="WQD748" s="425"/>
      <c r="WQE748" s="425"/>
      <c r="WQF748" s="425"/>
      <c r="WQG748" s="425"/>
      <c r="WQH748" s="425"/>
      <c r="WQI748" s="425"/>
      <c r="WQJ748" s="425"/>
      <c r="WQK748" s="425"/>
      <c r="WQL748" s="425"/>
      <c r="WQM748" s="425"/>
      <c r="WQN748" s="425"/>
      <c r="WQO748" s="425"/>
      <c r="WQP748" s="425"/>
      <c r="WQQ748" s="425"/>
      <c r="WQR748" s="425"/>
      <c r="WQS748" s="425"/>
      <c r="WQT748" s="425"/>
      <c r="WQU748" s="425"/>
      <c r="WQV748" s="425"/>
      <c r="WQW748" s="425"/>
      <c r="WQX748" s="425"/>
      <c r="WQY748" s="425"/>
      <c r="WQZ748" s="425"/>
      <c r="WRA748" s="425"/>
      <c r="WRB748" s="425"/>
      <c r="WRC748" s="425"/>
      <c r="WRD748" s="425"/>
      <c r="WRE748" s="425"/>
      <c r="WRF748" s="425"/>
      <c r="WRG748" s="425"/>
      <c r="WRH748" s="425"/>
      <c r="WRI748" s="425"/>
      <c r="WRJ748" s="425"/>
      <c r="WRK748" s="425"/>
      <c r="WRL748" s="425"/>
      <c r="WRM748" s="425"/>
      <c r="WRN748" s="425"/>
      <c r="WRO748" s="425"/>
      <c r="WRP748" s="425"/>
      <c r="WRQ748" s="425"/>
      <c r="WRR748" s="425"/>
      <c r="WRS748" s="425"/>
      <c r="WRT748" s="425"/>
      <c r="WRU748" s="425"/>
      <c r="WRV748" s="425"/>
      <c r="WRW748" s="425"/>
      <c r="WRX748" s="425"/>
      <c r="WRY748" s="425"/>
      <c r="WRZ748" s="425"/>
      <c r="WSA748" s="425"/>
      <c r="WSB748" s="425"/>
      <c r="WSC748" s="425"/>
      <c r="WSD748" s="425"/>
      <c r="WSE748" s="425"/>
      <c r="WSF748" s="425"/>
      <c r="WSG748" s="425"/>
      <c r="WSH748" s="425"/>
      <c r="WSI748" s="425"/>
      <c r="WSJ748" s="425"/>
      <c r="WSK748" s="425"/>
      <c r="WSL748" s="425"/>
      <c r="WSM748" s="425"/>
      <c r="WSN748" s="425"/>
      <c r="WSO748" s="425"/>
      <c r="WSP748" s="425"/>
      <c r="WSQ748" s="425"/>
      <c r="WSR748" s="425"/>
      <c r="WSS748" s="425"/>
      <c r="WST748" s="425"/>
      <c r="WSU748" s="425"/>
      <c r="WSV748" s="425"/>
      <c r="WSW748" s="425"/>
      <c r="WSX748" s="425"/>
      <c r="WSY748" s="425"/>
      <c r="WSZ748" s="425"/>
      <c r="WTA748" s="425"/>
      <c r="WTB748" s="425"/>
      <c r="WTC748" s="425"/>
      <c r="WTD748" s="425"/>
      <c r="WTE748" s="425"/>
      <c r="WTF748" s="425"/>
      <c r="WTG748" s="425"/>
      <c r="WTH748" s="425"/>
      <c r="WTI748" s="425"/>
      <c r="WTJ748" s="425"/>
      <c r="WTK748" s="425"/>
      <c r="WTL748" s="425"/>
      <c r="WTM748" s="425"/>
      <c r="WTN748" s="425"/>
      <c r="WTO748" s="425"/>
      <c r="WTP748" s="425"/>
      <c r="WTQ748" s="425"/>
      <c r="WTR748" s="425"/>
      <c r="WTS748" s="425"/>
      <c r="WTT748" s="425"/>
      <c r="WTU748" s="425"/>
      <c r="WTV748" s="425"/>
      <c r="WTW748" s="425"/>
      <c r="WTX748" s="425"/>
      <c r="WTY748" s="425"/>
      <c r="WTZ748" s="425"/>
      <c r="WUA748" s="425"/>
      <c r="WUB748" s="425"/>
      <c r="WUC748" s="425"/>
      <c r="WUD748" s="425"/>
      <c r="WUE748" s="425"/>
      <c r="WUF748" s="425"/>
      <c r="WUG748" s="425"/>
      <c r="WUH748" s="425"/>
      <c r="WUI748" s="425"/>
      <c r="WUJ748" s="425"/>
      <c r="WUK748" s="425"/>
      <c r="WUL748" s="425"/>
      <c r="WUM748" s="425"/>
      <c r="WUN748" s="425"/>
      <c r="WUO748" s="425"/>
      <c r="WUP748" s="425"/>
      <c r="WUQ748" s="425"/>
      <c r="WUR748" s="425"/>
      <c r="WUS748" s="425"/>
      <c r="WUT748" s="425"/>
      <c r="WUU748" s="425"/>
      <c r="WUV748" s="425"/>
      <c r="WUW748" s="425"/>
      <c r="WUX748" s="425"/>
      <c r="WUY748" s="425"/>
      <c r="WUZ748" s="425"/>
      <c r="WVA748" s="425"/>
      <c r="WVB748" s="425"/>
      <c r="WVC748" s="425"/>
      <c r="WVD748" s="425"/>
      <c r="WVE748" s="425"/>
      <c r="WVF748" s="425"/>
      <c r="WVG748" s="425"/>
      <c r="WVH748" s="425"/>
      <c r="WVI748" s="425"/>
      <c r="WVJ748" s="425"/>
      <c r="WVK748" s="425"/>
      <c r="WVL748" s="425"/>
      <c r="WVM748" s="425"/>
      <c r="WVN748" s="425"/>
      <c r="WVO748" s="425"/>
      <c r="WVP748" s="425"/>
      <c r="WVQ748" s="425"/>
      <c r="WVR748" s="425"/>
      <c r="WVS748" s="425"/>
      <c r="WVT748" s="425"/>
      <c r="WVU748" s="425"/>
      <c r="WVV748" s="425"/>
      <c r="WVW748" s="425"/>
      <c r="WVX748" s="425"/>
      <c r="WVY748" s="425"/>
      <c r="WVZ748" s="425"/>
      <c r="WWA748" s="425"/>
      <c r="WWB748" s="425"/>
      <c r="WWC748" s="425"/>
      <c r="WWD748" s="425"/>
      <c r="WWE748" s="425"/>
      <c r="WWF748" s="425"/>
      <c r="WWG748" s="425"/>
      <c r="WWH748" s="425"/>
      <c r="WWI748" s="425"/>
      <c r="WWJ748" s="425"/>
      <c r="WWK748" s="425"/>
      <c r="WWL748" s="425"/>
      <c r="WWM748" s="425"/>
      <c r="WWN748" s="425"/>
      <c r="WWO748" s="425"/>
      <c r="WWP748" s="425"/>
      <c r="WWQ748" s="425"/>
      <c r="WWR748" s="425"/>
      <c r="WWS748" s="425"/>
      <c r="WWT748" s="425"/>
      <c r="WWU748" s="425"/>
      <c r="WWV748" s="425"/>
      <c r="WWW748" s="425"/>
      <c r="WWX748" s="425"/>
      <c r="WWY748" s="425"/>
      <c r="WWZ748" s="425"/>
      <c r="WXA748" s="425"/>
      <c r="WXB748" s="425"/>
      <c r="WXC748" s="425"/>
      <c r="WXD748" s="425"/>
      <c r="WXE748" s="425"/>
      <c r="WXF748" s="425"/>
      <c r="WXG748" s="425"/>
      <c r="WXH748" s="425"/>
      <c r="WXI748" s="425"/>
      <c r="WXJ748" s="425"/>
      <c r="WXK748" s="425"/>
      <c r="WXL748" s="425"/>
      <c r="WXM748" s="425"/>
      <c r="WXN748" s="425"/>
      <c r="WXO748" s="425"/>
      <c r="WXP748" s="425"/>
      <c r="WXQ748" s="425"/>
      <c r="WXR748" s="425"/>
      <c r="WXS748" s="425"/>
      <c r="WXT748" s="425"/>
      <c r="WXU748" s="425"/>
      <c r="WXV748" s="425"/>
      <c r="WXW748" s="425"/>
      <c r="WXX748" s="425"/>
      <c r="WXY748" s="425"/>
      <c r="WXZ748" s="425"/>
      <c r="WYA748" s="425"/>
      <c r="WYB748" s="425"/>
      <c r="WYC748" s="425"/>
      <c r="WYD748" s="425"/>
      <c r="WYE748" s="425"/>
      <c r="WYF748" s="425"/>
      <c r="WYG748" s="425"/>
      <c r="WYH748" s="425"/>
      <c r="WYI748" s="425"/>
      <c r="WYJ748" s="425"/>
      <c r="WYK748" s="425"/>
      <c r="WYL748" s="425"/>
      <c r="WYM748" s="425"/>
      <c r="WYN748" s="425"/>
      <c r="WYO748" s="425"/>
      <c r="WYP748" s="425"/>
      <c r="WYQ748" s="425"/>
      <c r="WYR748" s="425"/>
      <c r="WYS748" s="425"/>
      <c r="WYT748" s="425"/>
      <c r="WYU748" s="425"/>
      <c r="WYV748" s="425"/>
      <c r="WYW748" s="425"/>
      <c r="WYX748" s="425"/>
      <c r="WYY748" s="425"/>
      <c r="WYZ748" s="425"/>
      <c r="WZA748" s="425"/>
      <c r="WZB748" s="425"/>
      <c r="WZC748" s="425"/>
      <c r="WZD748" s="425"/>
      <c r="WZE748" s="425"/>
      <c r="WZF748" s="425"/>
      <c r="WZG748" s="425"/>
      <c r="WZH748" s="425"/>
      <c r="WZI748" s="425"/>
      <c r="WZJ748" s="425"/>
      <c r="WZK748" s="425"/>
      <c r="WZL748" s="425"/>
      <c r="WZM748" s="425"/>
      <c r="WZN748" s="425"/>
      <c r="WZO748" s="425"/>
      <c r="WZP748" s="425"/>
      <c r="WZQ748" s="425"/>
      <c r="WZR748" s="425"/>
      <c r="WZS748" s="425"/>
      <c r="WZT748" s="425"/>
      <c r="WZU748" s="425"/>
      <c r="WZV748" s="425"/>
      <c r="WZW748" s="425"/>
      <c r="WZX748" s="425"/>
      <c r="WZY748" s="425"/>
      <c r="WZZ748" s="425"/>
      <c r="XAA748" s="425"/>
      <c r="XAB748" s="425"/>
      <c r="XAC748" s="425"/>
      <c r="XAD748" s="425"/>
      <c r="XAE748" s="425"/>
      <c r="XAF748" s="425"/>
      <c r="XAG748" s="425"/>
      <c r="XAH748" s="425"/>
      <c r="XAI748" s="425"/>
      <c r="XAJ748" s="425"/>
      <c r="XAK748" s="425"/>
      <c r="XAL748" s="425"/>
      <c r="XAM748" s="425"/>
      <c r="XAN748" s="425"/>
      <c r="XAO748" s="425"/>
      <c r="XAP748" s="425"/>
      <c r="XAQ748" s="425"/>
      <c r="XAR748" s="425"/>
      <c r="XAS748" s="425"/>
      <c r="XAT748" s="425"/>
      <c r="XAU748" s="425"/>
      <c r="XAV748" s="425"/>
      <c r="XAW748" s="425"/>
      <c r="XAX748" s="425"/>
      <c r="XAY748" s="425"/>
      <c r="XAZ748" s="425"/>
      <c r="XBA748" s="425"/>
      <c r="XBB748" s="425"/>
      <c r="XBC748" s="425"/>
      <c r="XBD748" s="425"/>
      <c r="XBE748" s="425"/>
      <c r="XBF748" s="425"/>
      <c r="XBG748" s="425"/>
      <c r="XBH748" s="425"/>
      <c r="XBI748" s="425"/>
      <c r="XBJ748" s="425"/>
      <c r="XBK748" s="425"/>
      <c r="XBL748" s="425"/>
      <c r="XBM748" s="425"/>
      <c r="XBN748" s="425"/>
      <c r="XBO748" s="425"/>
      <c r="XBP748" s="425"/>
      <c r="XBQ748" s="425"/>
      <c r="XBR748" s="425"/>
      <c r="XBS748" s="425"/>
      <c r="XBT748" s="425"/>
      <c r="XBU748" s="425"/>
      <c r="XBV748" s="425"/>
      <c r="XBW748" s="425"/>
      <c r="XBX748" s="425"/>
      <c r="XBY748" s="425"/>
      <c r="XBZ748" s="425"/>
      <c r="XCA748" s="425"/>
      <c r="XCB748" s="425"/>
      <c r="XCC748" s="425"/>
      <c r="XCD748" s="425"/>
      <c r="XCE748" s="425"/>
      <c r="XCF748" s="425"/>
      <c r="XCG748" s="425"/>
      <c r="XCH748" s="425"/>
      <c r="XCI748" s="425"/>
      <c r="XCJ748" s="425"/>
      <c r="XCK748" s="425"/>
      <c r="XCL748" s="425"/>
      <c r="XCM748" s="425"/>
      <c r="XCN748" s="425"/>
      <c r="XCO748" s="425"/>
      <c r="XCP748" s="425"/>
      <c r="XCQ748" s="425"/>
      <c r="XCR748" s="425"/>
      <c r="XCS748" s="425"/>
      <c r="XCT748" s="425"/>
      <c r="XCU748" s="425"/>
      <c r="XCV748" s="425"/>
      <c r="XCW748" s="425"/>
      <c r="XCX748" s="425"/>
      <c r="XCY748" s="425"/>
      <c r="XCZ748" s="425"/>
      <c r="XDA748" s="425"/>
      <c r="XDB748" s="425"/>
      <c r="XDC748" s="425"/>
      <c r="XDD748" s="425"/>
      <c r="XDE748" s="425"/>
      <c r="XDF748" s="425"/>
      <c r="XDG748" s="425"/>
      <c r="XDH748" s="425"/>
      <c r="XDI748" s="425"/>
      <c r="XDJ748" s="425"/>
      <c r="XDK748" s="425"/>
      <c r="XDL748" s="425"/>
      <c r="XDM748" s="425"/>
      <c r="XDN748" s="425"/>
      <c r="XDO748" s="425"/>
      <c r="XDP748" s="425"/>
      <c r="XDQ748" s="425"/>
      <c r="XDR748" s="425"/>
      <c r="XDS748" s="425"/>
      <c r="XDT748" s="425"/>
      <c r="XDU748" s="425"/>
      <c r="XDV748" s="425"/>
      <c r="XDW748" s="425"/>
      <c r="XDX748" s="425"/>
      <c r="XDY748" s="425"/>
      <c r="XDZ748" s="425"/>
      <c r="XEA748" s="425"/>
      <c r="XEB748" s="425"/>
      <c r="XEC748" s="425"/>
      <c r="XED748" s="425"/>
      <c r="XEE748" s="425"/>
      <c r="XEF748" s="425"/>
      <c r="XEG748" s="425"/>
      <c r="XEH748" s="425"/>
      <c r="XEI748" s="425"/>
      <c r="XEJ748" s="425"/>
      <c r="XEK748" s="425"/>
      <c r="XEL748" s="425"/>
      <c r="XEM748" s="425"/>
      <c r="XEN748" s="425"/>
      <c r="XEO748" s="425"/>
      <c r="XEP748" s="425"/>
      <c r="XEQ748" s="425"/>
      <c r="XER748" s="425"/>
      <c r="XES748" s="425"/>
      <c r="XET748" s="425"/>
      <c r="XEU748" s="425"/>
      <c r="XEV748" s="425"/>
      <c r="XEW748" s="425"/>
      <c r="XEX748" s="425"/>
      <c r="XEY748" s="425"/>
      <c r="XEZ748" s="425"/>
      <c r="XFA748" s="425"/>
    </row>
    <row r="750" spans="1:16381">
      <c r="B750" s="607" t="s">
        <v>843</v>
      </c>
      <c r="C750" s="608">
        <v>1187</v>
      </c>
      <c r="D750" s="900" t="s">
        <v>844</v>
      </c>
      <c r="E750" s="901"/>
      <c r="F750" s="901"/>
      <c r="G750" s="901"/>
      <c r="H750" s="901"/>
      <c r="I750" s="918"/>
    </row>
    <row r="751" spans="1:16381" ht="15" customHeight="1">
      <c r="B751" s="607" t="s">
        <v>845</v>
      </c>
      <c r="C751" s="608">
        <v>12008</v>
      </c>
      <c r="D751" s="904" t="s">
        <v>846</v>
      </c>
      <c r="E751" s="904" t="s">
        <v>847</v>
      </c>
      <c r="F751" s="904" t="s">
        <v>848</v>
      </c>
      <c r="G751" s="904" t="s">
        <v>849</v>
      </c>
      <c r="H751" s="904" t="s">
        <v>850</v>
      </c>
      <c r="I751" s="910" t="s">
        <v>851</v>
      </c>
    </row>
    <row r="752" spans="1:16381" ht="30" customHeight="1">
      <c r="B752" s="607" t="s">
        <v>852</v>
      </c>
      <c r="C752" s="794" t="s">
        <v>994</v>
      </c>
      <c r="D752" s="905"/>
      <c r="E752" s="905"/>
      <c r="F752" s="905"/>
      <c r="G752" s="905"/>
      <c r="H752" s="905"/>
      <c r="I752" s="917"/>
    </row>
    <row r="753" spans="2:9" ht="38.25">
      <c r="B753" s="607" t="s">
        <v>854</v>
      </c>
      <c r="C753" s="544" t="s">
        <v>995</v>
      </c>
      <c r="D753" s="905"/>
      <c r="E753" s="905"/>
      <c r="F753" s="905"/>
      <c r="G753" s="905"/>
      <c r="H753" s="905"/>
      <c r="I753" s="917"/>
    </row>
    <row r="754" spans="2:9">
      <c r="B754" s="607" t="s">
        <v>856</v>
      </c>
      <c r="C754" s="544" t="s">
        <v>694</v>
      </c>
      <c r="D754" s="905"/>
      <c r="E754" s="905"/>
      <c r="F754" s="905"/>
      <c r="G754" s="905"/>
      <c r="H754" s="905"/>
      <c r="I754" s="917"/>
    </row>
    <row r="755" spans="2:9" ht="54" customHeight="1">
      <c r="B755" s="612" t="s">
        <v>857</v>
      </c>
      <c r="C755" s="545" t="s">
        <v>996</v>
      </c>
      <c r="D755" s="906"/>
      <c r="E755" s="906"/>
      <c r="F755" s="906"/>
      <c r="G755" s="906"/>
      <c r="H755" s="906"/>
      <c r="I755" s="911"/>
    </row>
    <row r="756" spans="2:9">
      <c r="B756" s="617" t="s">
        <v>859</v>
      </c>
      <c r="C756" s="618"/>
      <c r="D756" s="619"/>
      <c r="E756" s="619"/>
      <c r="F756" s="619"/>
      <c r="G756" s="619"/>
      <c r="H756" s="619"/>
      <c r="I756" s="620"/>
    </row>
    <row r="757" spans="2:9">
      <c r="B757" s="621" t="s">
        <v>860</v>
      </c>
      <c r="C757" s="622" t="s">
        <v>861</v>
      </c>
      <c r="D757" s="623"/>
      <c r="E757" s="623"/>
      <c r="F757" s="623"/>
      <c r="G757" s="623"/>
      <c r="H757" s="623"/>
      <c r="I757" s="624"/>
    </row>
    <row r="758" spans="2:9" ht="36.75" customHeight="1">
      <c r="B758" s="932" t="s">
        <v>997</v>
      </c>
      <c r="C758" s="933"/>
      <c r="D758" s="625">
        <v>369</v>
      </c>
      <c r="E758" s="626">
        <v>498</v>
      </c>
      <c r="F758" s="625">
        <v>0</v>
      </c>
      <c r="G758" s="625">
        <v>0</v>
      </c>
      <c r="H758" s="625">
        <v>0</v>
      </c>
      <c r="I758" s="771">
        <v>2029</v>
      </c>
    </row>
    <row r="759" spans="2:9" ht="26.25" customHeight="1">
      <c r="B759" s="945" t="s">
        <v>998</v>
      </c>
      <c r="C759" s="946"/>
      <c r="D759" s="626">
        <v>1665</v>
      </c>
      <c r="E759" s="626">
        <v>2175</v>
      </c>
      <c r="F759" s="626">
        <v>2532</v>
      </c>
      <c r="G759" s="626">
        <v>2532</v>
      </c>
      <c r="H759" s="626">
        <v>2532</v>
      </c>
      <c r="I759" s="460"/>
    </row>
    <row r="760" spans="2:9" ht="15" customHeight="1">
      <c r="B760" s="632" t="s">
        <v>842</v>
      </c>
      <c r="C760" s="632"/>
      <c r="D760" s="795">
        <v>139543.35</v>
      </c>
      <c r="E760" s="795">
        <v>165199.70000000001</v>
      </c>
      <c r="F760" s="795">
        <v>115170.91</v>
      </c>
      <c r="G760" s="795">
        <v>69578.81</v>
      </c>
      <c r="H760" s="795">
        <v>31593.54</v>
      </c>
      <c r="I760" s="651"/>
    </row>
    <row r="763" spans="2:9">
      <c r="B763" s="607" t="s">
        <v>14</v>
      </c>
      <c r="C763" s="608">
        <v>1187</v>
      </c>
      <c r="D763" s="903" t="s">
        <v>59</v>
      </c>
      <c r="E763" s="903"/>
      <c r="F763" s="903"/>
      <c r="G763" s="903"/>
      <c r="H763" s="903"/>
      <c r="I763" s="903"/>
    </row>
    <row r="764" spans="2:9">
      <c r="B764" s="607" t="s">
        <v>15</v>
      </c>
      <c r="C764" s="608">
        <v>12012</v>
      </c>
      <c r="D764" s="904" t="s">
        <v>145</v>
      </c>
      <c r="E764" s="904" t="s">
        <v>146</v>
      </c>
      <c r="F764" s="903" t="s">
        <v>16</v>
      </c>
      <c r="G764" s="903" t="s">
        <v>20</v>
      </c>
      <c r="H764" s="903" t="s">
        <v>148</v>
      </c>
      <c r="I764" s="919" t="s">
        <v>1555</v>
      </c>
    </row>
    <row r="765" spans="2:9" ht="38.25">
      <c r="B765" s="607" t="s">
        <v>6</v>
      </c>
      <c r="C765" s="544" t="s">
        <v>526</v>
      </c>
      <c r="D765" s="905"/>
      <c r="E765" s="905"/>
      <c r="F765" s="903"/>
      <c r="G765" s="903"/>
      <c r="H765" s="903"/>
      <c r="I765" s="919"/>
    </row>
    <row r="766" spans="2:9" ht="38.25">
      <c r="B766" s="607" t="s">
        <v>17</v>
      </c>
      <c r="C766" s="544" t="s">
        <v>527</v>
      </c>
      <c r="D766" s="905"/>
      <c r="E766" s="905"/>
      <c r="F766" s="903"/>
      <c r="G766" s="903"/>
      <c r="H766" s="903"/>
      <c r="I766" s="919"/>
    </row>
    <row r="767" spans="2:9" ht="14.25">
      <c r="B767" s="607" t="s">
        <v>1556</v>
      </c>
      <c r="C767" s="544" t="s">
        <v>517</v>
      </c>
      <c r="D767" s="905"/>
      <c r="E767" s="905"/>
      <c r="F767" s="903"/>
      <c r="G767" s="903"/>
      <c r="H767" s="903"/>
      <c r="I767" s="919"/>
    </row>
    <row r="768" spans="2:9" ht="51">
      <c r="B768" s="612" t="s">
        <v>1557</v>
      </c>
      <c r="C768" s="545" t="s">
        <v>528</v>
      </c>
      <c r="D768" s="906"/>
      <c r="E768" s="906"/>
      <c r="F768" s="907"/>
      <c r="G768" s="907"/>
      <c r="H768" s="907"/>
      <c r="I768" s="910"/>
    </row>
    <row r="769" spans="2:9">
      <c r="B769" s="900" t="s">
        <v>18</v>
      </c>
      <c r="C769" s="901"/>
      <c r="D769" s="619"/>
      <c r="E769" s="619"/>
      <c r="F769" s="619"/>
      <c r="G769" s="619"/>
      <c r="H769" s="619"/>
      <c r="I769" s="620"/>
    </row>
    <row r="770" spans="2:9" ht="14.25">
      <c r="B770" s="621" t="s">
        <v>1558</v>
      </c>
      <c r="C770" s="622" t="s">
        <v>64</v>
      </c>
      <c r="D770" s="623"/>
      <c r="E770" s="623"/>
      <c r="F770" s="623"/>
      <c r="G770" s="623"/>
      <c r="H770" s="623"/>
      <c r="I770" s="624"/>
    </row>
    <row r="771" spans="2:9">
      <c r="B771" s="932" t="s">
        <v>529</v>
      </c>
      <c r="C771" s="933"/>
      <c r="D771" s="459">
        <v>50</v>
      </c>
      <c r="E771" s="625">
        <v>0</v>
      </c>
      <c r="F771" s="625">
        <v>0</v>
      </c>
      <c r="G771" s="625">
        <v>0</v>
      </c>
      <c r="H771" s="625">
        <v>0</v>
      </c>
      <c r="I771" s="460">
        <v>2027</v>
      </c>
    </row>
    <row r="772" spans="2:9">
      <c r="B772" s="923" t="s">
        <v>530</v>
      </c>
      <c r="C772" s="924"/>
      <c r="D772" s="459">
        <v>1151</v>
      </c>
      <c r="E772" s="459" t="s">
        <v>1467</v>
      </c>
      <c r="F772" s="460">
        <v>832</v>
      </c>
      <c r="G772" s="460">
        <v>832</v>
      </c>
      <c r="H772" s="460">
        <v>832</v>
      </c>
      <c r="I772" s="460"/>
    </row>
    <row r="773" spans="2:9" ht="25.5">
      <c r="B773" s="460" t="s">
        <v>19</v>
      </c>
      <c r="C773" s="460"/>
      <c r="D773" s="795">
        <f>+'Հ3 Մաս 1 և 2'!E522</f>
        <v>15719.5481</v>
      </c>
      <c r="E773" s="795">
        <f>+'Հ3 Մաս 1 և 2'!F522</f>
        <v>50612.6</v>
      </c>
      <c r="F773" s="795">
        <f>+'Հ3 Մաս 1 և 2'!G522</f>
        <v>3136.6669999999999</v>
      </c>
      <c r="G773" s="795">
        <f>+'Հ3 Մաս 1 և 2'!H522</f>
        <v>948.33299999999997</v>
      </c>
      <c r="H773" s="795">
        <f>+'Հ3 Մաս 1 և 2'!I522</f>
        <v>260</v>
      </c>
      <c r="I773" s="651"/>
    </row>
    <row r="775" spans="2:9">
      <c r="B775" s="607" t="s">
        <v>14</v>
      </c>
      <c r="C775" s="608">
        <v>1187</v>
      </c>
      <c r="D775" s="903" t="s">
        <v>59</v>
      </c>
      <c r="E775" s="903"/>
      <c r="F775" s="903"/>
      <c r="G775" s="903"/>
      <c r="H775" s="903"/>
      <c r="I775" s="903"/>
    </row>
    <row r="776" spans="2:9">
      <c r="B776" s="607" t="s">
        <v>15</v>
      </c>
      <c r="C776" s="608">
        <v>12014</v>
      </c>
      <c r="D776" s="904" t="s">
        <v>145</v>
      </c>
      <c r="E776" s="904" t="s">
        <v>146</v>
      </c>
      <c r="F776" s="903" t="s">
        <v>16</v>
      </c>
      <c r="G776" s="903" t="s">
        <v>20</v>
      </c>
      <c r="H776" s="903" t="s">
        <v>148</v>
      </c>
      <c r="I776" s="919" t="s">
        <v>1555</v>
      </c>
    </row>
    <row r="777" spans="2:9" ht="64.5" customHeight="1">
      <c r="B777" s="607" t="s">
        <v>6</v>
      </c>
      <c r="C777" s="545" t="s">
        <v>710</v>
      </c>
      <c r="D777" s="905"/>
      <c r="E777" s="905"/>
      <c r="F777" s="903"/>
      <c r="G777" s="903"/>
      <c r="H777" s="903"/>
      <c r="I777" s="919"/>
    </row>
    <row r="778" spans="2:9" ht="58.5" customHeight="1">
      <c r="B778" s="607" t="s">
        <v>17</v>
      </c>
      <c r="C778" s="545" t="s">
        <v>711</v>
      </c>
      <c r="D778" s="905"/>
      <c r="E778" s="905"/>
      <c r="F778" s="903"/>
      <c r="G778" s="903"/>
      <c r="H778" s="903"/>
      <c r="I778" s="919"/>
    </row>
    <row r="779" spans="2:9" ht="14.25">
      <c r="B779" s="607" t="s">
        <v>1556</v>
      </c>
      <c r="C779" s="545" t="s">
        <v>517</v>
      </c>
      <c r="D779" s="905"/>
      <c r="E779" s="905"/>
      <c r="F779" s="903"/>
      <c r="G779" s="903"/>
      <c r="H779" s="903"/>
      <c r="I779" s="919"/>
    </row>
    <row r="780" spans="2:9" ht="14.25">
      <c r="B780" s="612" t="s">
        <v>1557</v>
      </c>
      <c r="C780" s="613" t="s">
        <v>396</v>
      </c>
      <c r="D780" s="906"/>
      <c r="E780" s="906"/>
      <c r="F780" s="907"/>
      <c r="G780" s="907"/>
      <c r="H780" s="907"/>
      <c r="I780" s="910"/>
    </row>
    <row r="781" spans="2:9">
      <c r="B781" s="900" t="s">
        <v>18</v>
      </c>
      <c r="C781" s="901"/>
      <c r="D781" s="619"/>
      <c r="E781" s="619"/>
      <c r="F781" s="619"/>
      <c r="G781" s="619"/>
      <c r="H781" s="619"/>
      <c r="I781" s="620"/>
    </row>
    <row r="782" spans="2:9" ht="14.25">
      <c r="B782" s="621" t="s">
        <v>1558</v>
      </c>
      <c r="C782" s="622" t="s">
        <v>64</v>
      </c>
      <c r="D782" s="623"/>
      <c r="E782" s="623"/>
      <c r="F782" s="623"/>
      <c r="G782" s="623"/>
      <c r="H782" s="623"/>
      <c r="I782" s="624"/>
    </row>
    <row r="783" spans="2:9" ht="29.25" customHeight="1">
      <c r="B783" s="545"/>
      <c r="C783" s="545" t="s">
        <v>702</v>
      </c>
      <c r="D783" s="625" t="s">
        <v>1468</v>
      </c>
      <c r="E783" s="625">
        <v>0</v>
      </c>
      <c r="F783" s="625">
        <v>0</v>
      </c>
      <c r="G783" s="626">
        <v>0</v>
      </c>
      <c r="H783" s="626">
        <v>0</v>
      </c>
      <c r="I783" s="917"/>
    </row>
    <row r="784" spans="2:9" ht="30" customHeight="1">
      <c r="B784" s="545"/>
      <c r="C784" s="545" t="s">
        <v>703</v>
      </c>
      <c r="D784" s="625" t="s">
        <v>1469</v>
      </c>
      <c r="E784" s="625">
        <v>2864.75</v>
      </c>
      <c r="F784" s="626">
        <v>3964.9259999999999</v>
      </c>
      <c r="G784" s="626">
        <v>3964.9259999999999</v>
      </c>
      <c r="H784" s="626">
        <v>3964.9259999999999</v>
      </c>
      <c r="I784" s="917"/>
    </row>
    <row r="785" spans="2:9" ht="28.5" customHeight="1">
      <c r="B785" s="545"/>
      <c r="C785" s="545" t="s">
        <v>704</v>
      </c>
      <c r="D785" s="796" t="s">
        <v>1470</v>
      </c>
      <c r="E785" s="796">
        <v>0</v>
      </c>
      <c r="F785" s="796">
        <v>0</v>
      </c>
      <c r="G785" s="626">
        <v>0</v>
      </c>
      <c r="H785" s="626">
        <v>0</v>
      </c>
      <c r="I785" s="917"/>
    </row>
    <row r="786" spans="2:9" ht="26.25" customHeight="1">
      <c r="B786" s="545"/>
      <c r="C786" s="545" t="s">
        <v>705</v>
      </c>
      <c r="D786" s="625" t="s">
        <v>1471</v>
      </c>
      <c r="E786" s="625">
        <v>76.3</v>
      </c>
      <c r="F786" s="625">
        <v>76.3</v>
      </c>
      <c r="G786" s="625">
        <v>76.3</v>
      </c>
      <c r="H786" s="625">
        <v>76.3</v>
      </c>
      <c r="I786" s="917"/>
    </row>
    <row r="787" spans="2:9" ht="27.75" customHeight="1">
      <c r="B787" s="545"/>
      <c r="C787" s="545" t="s">
        <v>706</v>
      </c>
      <c r="D787" s="625" t="s">
        <v>1472</v>
      </c>
      <c r="E787" s="625">
        <v>0</v>
      </c>
      <c r="F787" s="625">
        <v>0</v>
      </c>
      <c r="G787" s="626">
        <v>0</v>
      </c>
      <c r="H787" s="626">
        <v>0</v>
      </c>
      <c r="I787" s="917"/>
    </row>
    <row r="788" spans="2:9" ht="39.75" customHeight="1">
      <c r="B788" s="545"/>
      <c r="C788" s="545" t="s">
        <v>707</v>
      </c>
      <c r="D788" s="625" t="s">
        <v>1473</v>
      </c>
      <c r="E788" s="625">
        <v>103.182</v>
      </c>
      <c r="F788" s="625">
        <v>103.182</v>
      </c>
      <c r="G788" s="625">
        <v>103.182</v>
      </c>
      <c r="H788" s="625">
        <v>103.182</v>
      </c>
      <c r="I788" s="917"/>
    </row>
    <row r="789" spans="2:9" ht="30.75" customHeight="1">
      <c r="B789" s="545"/>
      <c r="C789" s="545" t="s">
        <v>708</v>
      </c>
      <c r="D789" s="625" t="s">
        <v>1474</v>
      </c>
      <c r="E789" s="625">
        <v>0</v>
      </c>
      <c r="F789" s="625">
        <v>0</v>
      </c>
      <c r="G789" s="626">
        <v>0</v>
      </c>
      <c r="H789" s="626">
        <v>0</v>
      </c>
      <c r="I789" s="917"/>
    </row>
    <row r="790" spans="2:9" ht="29.25" customHeight="1">
      <c r="B790" s="545"/>
      <c r="C790" s="545" t="s">
        <v>709</v>
      </c>
      <c r="D790" s="625" t="s">
        <v>1475</v>
      </c>
      <c r="E790" s="625">
        <v>558.70000000000005</v>
      </c>
      <c r="F790" s="625">
        <v>558.70000000000005</v>
      </c>
      <c r="G790" s="625">
        <v>558.70000000000005</v>
      </c>
      <c r="H790" s="625">
        <v>558.70000000000005</v>
      </c>
      <c r="I790" s="917"/>
    </row>
    <row r="791" spans="2:9">
      <c r="B791" s="902" t="s">
        <v>19</v>
      </c>
      <c r="C791" s="902"/>
      <c r="D791" s="789">
        <v>8948050.5899999999</v>
      </c>
      <c r="E791" s="789">
        <v>13720218.699999999</v>
      </c>
      <c r="F791" s="789">
        <v>12149433.380000001</v>
      </c>
      <c r="G791" s="789">
        <v>12118010.427999999</v>
      </c>
      <c r="H791" s="789">
        <v>12067304.983999999</v>
      </c>
      <c r="I791" s="911"/>
    </row>
    <row r="793" spans="2:9">
      <c r="B793" s="607" t="s">
        <v>14</v>
      </c>
      <c r="C793" s="608">
        <v>1187</v>
      </c>
      <c r="D793" s="903" t="s">
        <v>59</v>
      </c>
      <c r="E793" s="903"/>
      <c r="F793" s="903"/>
      <c r="G793" s="903"/>
      <c r="H793" s="903"/>
      <c r="I793" s="903"/>
    </row>
    <row r="794" spans="2:9">
      <c r="B794" s="607" t="s">
        <v>15</v>
      </c>
      <c r="C794" s="608">
        <v>12017</v>
      </c>
      <c r="D794" s="904" t="s">
        <v>145</v>
      </c>
      <c r="E794" s="904" t="s">
        <v>146</v>
      </c>
      <c r="F794" s="903" t="s">
        <v>16</v>
      </c>
      <c r="G794" s="903" t="s">
        <v>20</v>
      </c>
      <c r="H794" s="903" t="s">
        <v>148</v>
      </c>
      <c r="I794" s="919" t="s">
        <v>1555</v>
      </c>
    </row>
    <row r="795" spans="2:9" ht="38.25">
      <c r="B795" s="607" t="s">
        <v>6</v>
      </c>
      <c r="C795" s="608" t="s">
        <v>1384</v>
      </c>
      <c r="D795" s="905"/>
      <c r="E795" s="905"/>
      <c r="F795" s="903"/>
      <c r="G795" s="903"/>
      <c r="H795" s="903"/>
      <c r="I795" s="919"/>
    </row>
    <row r="796" spans="2:9" ht="38.25">
      <c r="B796" s="607" t="s">
        <v>17</v>
      </c>
      <c r="C796" s="608" t="s">
        <v>1384</v>
      </c>
      <c r="D796" s="905"/>
      <c r="E796" s="905"/>
      <c r="F796" s="903"/>
      <c r="G796" s="903"/>
      <c r="H796" s="903"/>
      <c r="I796" s="919"/>
    </row>
    <row r="797" spans="2:9" ht="14.25">
      <c r="B797" s="607" t="s">
        <v>1556</v>
      </c>
      <c r="C797" s="608" t="s">
        <v>1385</v>
      </c>
      <c r="D797" s="905"/>
      <c r="E797" s="905"/>
      <c r="F797" s="903"/>
      <c r="G797" s="903"/>
      <c r="H797" s="903"/>
      <c r="I797" s="919"/>
    </row>
    <row r="798" spans="2:9" ht="14.25">
      <c r="B798" s="612" t="s">
        <v>1557</v>
      </c>
      <c r="C798" s="613" t="s">
        <v>396</v>
      </c>
      <c r="D798" s="906"/>
      <c r="E798" s="906"/>
      <c r="F798" s="907"/>
      <c r="G798" s="907"/>
      <c r="H798" s="907"/>
      <c r="I798" s="910"/>
    </row>
    <row r="799" spans="2:9">
      <c r="B799" s="900" t="s">
        <v>18</v>
      </c>
      <c r="C799" s="901"/>
      <c r="D799" s="619"/>
      <c r="E799" s="619"/>
      <c r="F799" s="619"/>
      <c r="G799" s="619"/>
      <c r="H799" s="619"/>
      <c r="I799" s="620"/>
    </row>
    <row r="800" spans="2:9" ht="14.25">
      <c r="B800" s="621" t="s">
        <v>1558</v>
      </c>
      <c r="C800" s="622" t="s">
        <v>64</v>
      </c>
      <c r="D800" s="623"/>
      <c r="E800" s="623"/>
      <c r="F800" s="623"/>
      <c r="G800" s="623"/>
      <c r="H800" s="623"/>
      <c r="I800" s="624"/>
    </row>
    <row r="801" spans="2:9">
      <c r="B801" s="457" t="s">
        <v>1386</v>
      </c>
      <c r="C801" s="458" t="s">
        <v>1387</v>
      </c>
      <c r="D801" s="459"/>
      <c r="E801" s="460">
        <v>18825</v>
      </c>
      <c r="F801" s="460">
        <v>18825</v>
      </c>
      <c r="G801" s="460"/>
      <c r="H801" s="460"/>
      <c r="I801" s="910" t="s">
        <v>1388</v>
      </c>
    </row>
    <row r="802" spans="2:9">
      <c r="B802" s="457"/>
      <c r="C802" s="458" t="s">
        <v>1389</v>
      </c>
      <c r="D802" s="459"/>
      <c r="E802" s="460">
        <v>1760</v>
      </c>
      <c r="F802" s="460">
        <v>1760</v>
      </c>
      <c r="G802" s="460"/>
      <c r="H802" s="460"/>
      <c r="I802" s="917"/>
    </row>
    <row r="803" spans="2:9">
      <c r="B803" s="457"/>
      <c r="C803" s="458" t="s">
        <v>1390</v>
      </c>
      <c r="D803" s="459"/>
      <c r="E803" s="460">
        <v>3282</v>
      </c>
      <c r="F803" s="460">
        <v>3282</v>
      </c>
      <c r="G803" s="460"/>
      <c r="H803" s="460"/>
      <c r="I803" s="917"/>
    </row>
    <row r="804" spans="2:9">
      <c r="B804" s="457"/>
      <c r="C804" s="458" t="s">
        <v>1391</v>
      </c>
      <c r="D804" s="459"/>
      <c r="E804" s="460">
        <v>743.5</v>
      </c>
      <c r="F804" s="460">
        <v>743.5</v>
      </c>
      <c r="G804" s="460"/>
      <c r="H804" s="460"/>
      <c r="I804" s="911"/>
    </row>
    <row r="805" spans="2:9">
      <c r="B805" s="902" t="s">
        <v>19</v>
      </c>
      <c r="C805" s="902"/>
      <c r="D805" s="663"/>
      <c r="E805" s="656">
        <v>1700706.5</v>
      </c>
      <c r="F805" s="656">
        <v>1700706.5</v>
      </c>
      <c r="G805" s="663"/>
      <c r="H805" s="663"/>
      <c r="I805" s="651"/>
    </row>
    <row r="808" spans="2:9">
      <c r="B808" s="607" t="s">
        <v>14</v>
      </c>
      <c r="C808" s="544">
        <v>1187</v>
      </c>
      <c r="D808" s="903" t="s">
        <v>59</v>
      </c>
      <c r="E808" s="903"/>
      <c r="F808" s="903"/>
      <c r="G808" s="903"/>
      <c r="H808" s="903"/>
      <c r="I808" s="903"/>
    </row>
    <row r="809" spans="2:9">
      <c r="B809" s="607" t="s">
        <v>15</v>
      </c>
      <c r="C809" s="544">
        <v>12018</v>
      </c>
      <c r="D809" s="904" t="s">
        <v>145</v>
      </c>
      <c r="E809" s="904" t="s">
        <v>146</v>
      </c>
      <c r="F809" s="903" t="s">
        <v>16</v>
      </c>
      <c r="G809" s="903" t="s">
        <v>20</v>
      </c>
      <c r="H809" s="903" t="s">
        <v>148</v>
      </c>
      <c r="I809" s="919" t="s">
        <v>1555</v>
      </c>
    </row>
    <row r="810" spans="2:9" ht="25.5">
      <c r="B810" s="607" t="s">
        <v>6</v>
      </c>
      <c r="C810" s="794" t="s">
        <v>1425</v>
      </c>
      <c r="D810" s="905"/>
      <c r="E810" s="905"/>
      <c r="F810" s="903"/>
      <c r="G810" s="903"/>
      <c r="H810" s="903"/>
      <c r="I810" s="919"/>
    </row>
    <row r="811" spans="2:9" ht="38.25">
      <c r="B811" s="607" t="s">
        <v>17</v>
      </c>
      <c r="C811" s="544" t="s">
        <v>1426</v>
      </c>
      <c r="D811" s="905"/>
      <c r="E811" s="905"/>
      <c r="F811" s="903"/>
      <c r="G811" s="903"/>
      <c r="H811" s="903"/>
      <c r="I811" s="919"/>
    </row>
    <row r="812" spans="2:9" ht="14.25">
      <c r="B812" s="607" t="s">
        <v>1556</v>
      </c>
      <c r="C812" s="544" t="s">
        <v>877</v>
      </c>
      <c r="D812" s="905"/>
      <c r="E812" s="905"/>
      <c r="F812" s="903"/>
      <c r="G812" s="903"/>
      <c r="H812" s="903"/>
      <c r="I812" s="919"/>
    </row>
    <row r="813" spans="2:9" ht="51">
      <c r="B813" s="612" t="s">
        <v>1557</v>
      </c>
      <c r="C813" s="545" t="s">
        <v>1427</v>
      </c>
      <c r="D813" s="906"/>
      <c r="E813" s="906"/>
      <c r="F813" s="907"/>
      <c r="G813" s="907"/>
      <c r="H813" s="907"/>
      <c r="I813" s="910"/>
    </row>
    <row r="814" spans="2:9">
      <c r="B814" s="900" t="s">
        <v>18</v>
      </c>
      <c r="C814" s="901"/>
      <c r="D814" s="619"/>
      <c r="E814" s="619"/>
      <c r="F814" s="619"/>
      <c r="G814" s="619"/>
      <c r="H814" s="619"/>
      <c r="I814" s="620"/>
    </row>
    <row r="815" spans="2:9" ht="14.25">
      <c r="B815" s="621" t="s">
        <v>1558</v>
      </c>
      <c r="C815" s="622" t="s">
        <v>64</v>
      </c>
      <c r="D815" s="623"/>
      <c r="E815" s="623"/>
      <c r="F815" s="623"/>
      <c r="G815" s="623"/>
      <c r="H815" s="623"/>
      <c r="I815" s="624"/>
    </row>
    <row r="816" spans="2:9">
      <c r="B816" s="923" t="s">
        <v>540</v>
      </c>
      <c r="C816" s="924"/>
      <c r="D816" s="625" t="s">
        <v>362</v>
      </c>
      <c r="E816" s="626">
        <v>444</v>
      </c>
      <c r="F816" s="626">
        <v>2000</v>
      </c>
      <c r="G816" s="626">
        <v>2500</v>
      </c>
      <c r="H816" s="626">
        <v>3000</v>
      </c>
      <c r="I816" s="626" t="s">
        <v>541</v>
      </c>
    </row>
    <row r="817" spans="2:9">
      <c r="B817" s="457"/>
      <c r="C817" s="458"/>
      <c r="D817" s="797"/>
      <c r="E817" s="797"/>
      <c r="F817" s="797"/>
      <c r="G817" s="797"/>
      <c r="H817" s="797"/>
      <c r="I817" s="626"/>
    </row>
    <row r="818" spans="2:9">
      <c r="B818" s="902" t="s">
        <v>19</v>
      </c>
      <c r="C818" s="902"/>
      <c r="D818" s="798">
        <f>+'Հ3 Մաս 1 և 2'!E558</f>
        <v>0</v>
      </c>
      <c r="E818" s="798">
        <f>+'Հ3 Մաս 1 և 2'!F558</f>
        <v>100000</v>
      </c>
      <c r="F818" s="798">
        <f>+'Հ3 Մաս 1 և 2'!G558</f>
        <v>450000</v>
      </c>
      <c r="G818" s="798">
        <f>+'Հ3 Մաս 1 և 2'!H558</f>
        <v>562500</v>
      </c>
      <c r="H818" s="798">
        <f>+'Հ3 Մաս 1 և 2'!I558</f>
        <v>675000</v>
      </c>
      <c r="I818" s="651"/>
    </row>
    <row r="821" spans="2:9">
      <c r="B821" s="605" t="s">
        <v>12</v>
      </c>
      <c r="C821" s="605" t="s">
        <v>13</v>
      </c>
    </row>
    <row r="822" spans="2:9">
      <c r="B822" s="606">
        <v>1190</v>
      </c>
      <c r="C822" s="445" t="s">
        <v>342</v>
      </c>
    </row>
    <row r="825" spans="2:9">
      <c r="B825" s="607" t="s">
        <v>14</v>
      </c>
      <c r="C825" s="544">
        <v>1190</v>
      </c>
      <c r="D825" s="903" t="s">
        <v>59</v>
      </c>
      <c r="E825" s="903"/>
      <c r="F825" s="903"/>
      <c r="G825" s="903"/>
      <c r="H825" s="903"/>
      <c r="I825" s="903"/>
    </row>
    <row r="826" spans="2:9">
      <c r="B826" s="607" t="s">
        <v>15</v>
      </c>
      <c r="C826" s="544">
        <v>11001</v>
      </c>
      <c r="D826" s="904" t="s">
        <v>145</v>
      </c>
      <c r="E826" s="904" t="s">
        <v>146</v>
      </c>
      <c r="F826" s="903" t="s">
        <v>16</v>
      </c>
      <c r="G826" s="903" t="s">
        <v>20</v>
      </c>
      <c r="H826" s="903" t="s">
        <v>148</v>
      </c>
      <c r="I826" s="919" t="s">
        <v>1555</v>
      </c>
    </row>
    <row r="827" spans="2:9" ht="51">
      <c r="B827" s="607" t="s">
        <v>6</v>
      </c>
      <c r="C827" s="608" t="s">
        <v>1417</v>
      </c>
      <c r="D827" s="905"/>
      <c r="E827" s="905"/>
      <c r="F827" s="903"/>
      <c r="G827" s="903"/>
      <c r="H827" s="903"/>
      <c r="I827" s="919"/>
    </row>
    <row r="828" spans="2:9" ht="38.25">
      <c r="B828" s="607" t="s">
        <v>17</v>
      </c>
      <c r="C828" s="608" t="s">
        <v>1418</v>
      </c>
      <c r="D828" s="905"/>
      <c r="E828" s="905"/>
      <c r="F828" s="903"/>
      <c r="G828" s="903"/>
      <c r="H828" s="903"/>
      <c r="I828" s="919"/>
    </row>
    <row r="829" spans="2:9" ht="14.25">
      <c r="B829" s="607" t="s">
        <v>1556</v>
      </c>
      <c r="C829" s="608" t="s">
        <v>1300</v>
      </c>
      <c r="D829" s="905"/>
      <c r="E829" s="905"/>
      <c r="F829" s="903"/>
      <c r="G829" s="903"/>
      <c r="H829" s="903"/>
      <c r="I829" s="919"/>
    </row>
    <row r="830" spans="2:9" ht="14.25">
      <c r="B830" s="612" t="s">
        <v>1557</v>
      </c>
      <c r="C830" s="608" t="s">
        <v>1419</v>
      </c>
      <c r="D830" s="906"/>
      <c r="E830" s="906"/>
      <c r="F830" s="907"/>
      <c r="G830" s="907"/>
      <c r="H830" s="907"/>
      <c r="I830" s="910"/>
    </row>
    <row r="831" spans="2:9">
      <c r="B831" s="900" t="s">
        <v>18</v>
      </c>
      <c r="C831" s="901"/>
      <c r="D831" s="619"/>
      <c r="E831" s="619"/>
      <c r="F831" s="619"/>
      <c r="G831" s="619"/>
      <c r="H831" s="619"/>
      <c r="I831" s="620"/>
    </row>
    <row r="832" spans="2:9" ht="14.25">
      <c r="B832" s="621" t="s">
        <v>1558</v>
      </c>
      <c r="C832" s="622" t="s">
        <v>64</v>
      </c>
      <c r="D832" s="623"/>
      <c r="E832" s="623"/>
      <c r="F832" s="799"/>
      <c r="G832" s="623"/>
      <c r="H832" s="623"/>
      <c r="I832" s="624"/>
    </row>
    <row r="833" spans="2:9">
      <c r="B833" s="457"/>
      <c r="C833" s="458"/>
      <c r="D833" s="625"/>
      <c r="E833" s="626"/>
      <c r="F833" s="626"/>
      <c r="G833" s="626"/>
      <c r="H833" s="626"/>
      <c r="I833" s="460"/>
    </row>
    <row r="834" spans="2:9">
      <c r="B834" s="902" t="s">
        <v>19</v>
      </c>
      <c r="C834" s="902"/>
      <c r="D834" s="789">
        <v>165073.09399999998</v>
      </c>
      <c r="E834" s="789">
        <v>161332.00000000003</v>
      </c>
      <c r="F834" s="789">
        <v>151459.39951999998</v>
      </c>
      <c r="G834" s="789">
        <v>152489.22693333332</v>
      </c>
      <c r="H834" s="789">
        <v>153574.72069333331</v>
      </c>
      <c r="I834" s="651"/>
    </row>
    <row r="836" spans="2:9">
      <c r="B836" s="607" t="s">
        <v>14</v>
      </c>
      <c r="C836" s="544">
        <v>1190</v>
      </c>
      <c r="D836" s="903" t="s">
        <v>59</v>
      </c>
      <c r="E836" s="903"/>
      <c r="F836" s="903"/>
      <c r="G836" s="903"/>
      <c r="H836" s="903"/>
      <c r="I836" s="903"/>
    </row>
    <row r="837" spans="2:9">
      <c r="B837" s="607" t="s">
        <v>15</v>
      </c>
      <c r="C837" s="544">
        <v>11002</v>
      </c>
      <c r="D837" s="904" t="s">
        <v>145</v>
      </c>
      <c r="E837" s="904" t="s">
        <v>146</v>
      </c>
      <c r="F837" s="903" t="s">
        <v>16</v>
      </c>
      <c r="G837" s="903" t="s">
        <v>20</v>
      </c>
      <c r="H837" s="903" t="s">
        <v>148</v>
      </c>
      <c r="I837" s="919" t="s">
        <v>1555</v>
      </c>
    </row>
    <row r="838" spans="2:9">
      <c r="B838" s="607" t="s">
        <v>6</v>
      </c>
      <c r="C838" s="608" t="s">
        <v>636</v>
      </c>
      <c r="D838" s="905"/>
      <c r="E838" s="905"/>
      <c r="F838" s="903"/>
      <c r="G838" s="903"/>
      <c r="H838" s="903"/>
      <c r="I838" s="919"/>
    </row>
    <row r="839" spans="2:9" ht="51">
      <c r="B839" s="607" t="s">
        <v>17</v>
      </c>
      <c r="C839" s="608" t="s">
        <v>637</v>
      </c>
      <c r="D839" s="905"/>
      <c r="E839" s="905"/>
      <c r="F839" s="903"/>
      <c r="G839" s="903"/>
      <c r="H839" s="903"/>
      <c r="I839" s="919"/>
    </row>
    <row r="840" spans="2:9" ht="14.25">
      <c r="B840" s="607" t="s">
        <v>1556</v>
      </c>
      <c r="C840" s="608" t="s">
        <v>588</v>
      </c>
      <c r="D840" s="905"/>
      <c r="E840" s="905"/>
      <c r="F840" s="903"/>
      <c r="G840" s="903"/>
      <c r="H840" s="903"/>
      <c r="I840" s="919"/>
    </row>
    <row r="841" spans="2:9" ht="14.25">
      <c r="B841" s="612" t="s">
        <v>1557</v>
      </c>
      <c r="C841" s="613" t="s">
        <v>638</v>
      </c>
      <c r="D841" s="906"/>
      <c r="E841" s="906"/>
      <c r="F841" s="907"/>
      <c r="G841" s="907"/>
      <c r="H841" s="907"/>
      <c r="I841" s="910"/>
    </row>
    <row r="842" spans="2:9">
      <c r="B842" s="900" t="s">
        <v>18</v>
      </c>
      <c r="C842" s="901"/>
      <c r="D842" s="619"/>
      <c r="E842" s="619"/>
      <c r="F842" s="619"/>
      <c r="G842" s="619"/>
      <c r="H842" s="619"/>
      <c r="I842" s="620"/>
    </row>
    <row r="843" spans="2:9" ht="14.25">
      <c r="B843" s="621" t="s">
        <v>1558</v>
      </c>
      <c r="C843" s="622" t="s">
        <v>64</v>
      </c>
      <c r="D843" s="623"/>
      <c r="E843" s="623"/>
      <c r="F843" s="799"/>
      <c r="G843" s="623"/>
      <c r="H843" s="623"/>
      <c r="I843" s="624"/>
    </row>
    <row r="844" spans="2:9" ht="25.5">
      <c r="B844" s="457"/>
      <c r="C844" s="800" t="s">
        <v>639</v>
      </c>
      <c r="D844" s="625">
        <v>12</v>
      </c>
      <c r="E844" s="625">
        <v>12</v>
      </c>
      <c r="F844" s="606">
        <v>12</v>
      </c>
      <c r="G844" s="606">
        <v>12</v>
      </c>
      <c r="H844" s="606">
        <v>12</v>
      </c>
      <c r="I844" s="460"/>
    </row>
    <row r="845" spans="2:9" ht="25.5">
      <c r="B845" s="457"/>
      <c r="C845" s="800" t="s">
        <v>640</v>
      </c>
      <c r="D845" s="625">
        <v>12</v>
      </c>
      <c r="E845" s="625">
        <v>12</v>
      </c>
      <c r="F845" s="801">
        <v>12</v>
      </c>
      <c r="G845" s="801">
        <v>12</v>
      </c>
      <c r="H845" s="801">
        <v>12</v>
      </c>
      <c r="I845" s="460"/>
    </row>
    <row r="846" spans="2:9" ht="25.5">
      <c r="B846" s="457"/>
      <c r="C846" s="800" t="s">
        <v>641</v>
      </c>
      <c r="D846" s="642">
        <v>0</v>
      </c>
      <c r="E846" s="642">
        <v>0</v>
      </c>
      <c r="F846" s="802">
        <v>12</v>
      </c>
      <c r="G846" s="802">
        <v>12</v>
      </c>
      <c r="H846" s="802">
        <v>12</v>
      </c>
      <c r="I846" s="771"/>
    </row>
    <row r="847" spans="2:9" ht="25.5">
      <c r="B847" s="457"/>
      <c r="C847" s="800" t="s">
        <v>642</v>
      </c>
      <c r="D847" s="625">
        <v>4</v>
      </c>
      <c r="E847" s="626">
        <v>4</v>
      </c>
      <c r="F847" s="801">
        <v>4</v>
      </c>
      <c r="G847" s="801">
        <v>6</v>
      </c>
      <c r="H847" s="801">
        <v>8</v>
      </c>
      <c r="I847" s="460"/>
    </row>
    <row r="848" spans="2:9" ht="25.5">
      <c r="B848" s="457"/>
      <c r="C848" s="800" t="s">
        <v>643</v>
      </c>
      <c r="D848" s="625">
        <v>4</v>
      </c>
      <c r="E848" s="626">
        <v>4</v>
      </c>
      <c r="F848" s="801">
        <v>5</v>
      </c>
      <c r="G848" s="801">
        <v>8</v>
      </c>
      <c r="H848" s="801">
        <v>9</v>
      </c>
      <c r="I848" s="460"/>
    </row>
    <row r="849" spans="2:9" ht="25.5">
      <c r="B849" s="457"/>
      <c r="C849" s="800" t="s">
        <v>644</v>
      </c>
      <c r="D849" s="625">
        <v>9</v>
      </c>
      <c r="E849" s="626">
        <v>10</v>
      </c>
      <c r="F849" s="801">
        <v>10</v>
      </c>
      <c r="G849" s="801">
        <v>15</v>
      </c>
      <c r="H849" s="801">
        <v>18</v>
      </c>
      <c r="I849" s="460"/>
    </row>
    <row r="850" spans="2:9" ht="25.5">
      <c r="B850" s="457"/>
      <c r="C850" s="800" t="s">
        <v>645</v>
      </c>
      <c r="D850" s="625">
        <v>3</v>
      </c>
      <c r="E850" s="626">
        <v>3</v>
      </c>
      <c r="F850" s="801">
        <v>4</v>
      </c>
      <c r="G850" s="801">
        <v>5</v>
      </c>
      <c r="H850" s="801">
        <v>6</v>
      </c>
      <c r="I850" s="460"/>
    </row>
    <row r="851" spans="2:9">
      <c r="B851" s="457"/>
      <c r="C851" s="800" t="s">
        <v>646</v>
      </c>
      <c r="D851" s="625">
        <v>8</v>
      </c>
      <c r="E851" s="626">
        <v>50</v>
      </c>
      <c r="F851" s="801">
        <v>70</v>
      </c>
      <c r="G851" s="801">
        <v>100</v>
      </c>
      <c r="H851" s="801">
        <v>100</v>
      </c>
      <c r="I851" s="460"/>
    </row>
    <row r="852" spans="2:9" ht="25.5">
      <c r="B852" s="457"/>
      <c r="C852" s="800" t="s">
        <v>647</v>
      </c>
      <c r="D852" s="625">
        <v>20000</v>
      </c>
      <c r="E852" s="626">
        <v>20000</v>
      </c>
      <c r="F852" s="606">
        <v>20000</v>
      </c>
      <c r="G852" s="606">
        <v>22000</v>
      </c>
      <c r="H852" s="606">
        <v>26000</v>
      </c>
      <c r="I852" s="460"/>
    </row>
    <row r="853" spans="2:9" ht="25.5">
      <c r="B853" s="457"/>
      <c r="C853" s="800" t="s">
        <v>648</v>
      </c>
      <c r="D853" s="642" t="s">
        <v>649</v>
      </c>
      <c r="E853" s="642">
        <v>800</v>
      </c>
      <c r="F853" s="801">
        <v>1045</v>
      </c>
      <c r="G853" s="801">
        <v>1045</v>
      </c>
      <c r="H853" s="801">
        <v>1800</v>
      </c>
      <c r="I853" s="771"/>
    </row>
    <row r="854" spans="2:9">
      <c r="B854" s="457"/>
      <c r="C854" s="800" t="s">
        <v>650</v>
      </c>
      <c r="D854" s="625">
        <v>12</v>
      </c>
      <c r="E854" s="625">
        <v>12</v>
      </c>
      <c r="F854" s="606">
        <v>12</v>
      </c>
      <c r="G854" s="606">
        <v>12</v>
      </c>
      <c r="H854" s="606">
        <v>12</v>
      </c>
      <c r="I854" s="460"/>
    </row>
    <row r="855" spans="2:9" ht="25.5">
      <c r="B855" s="457"/>
      <c r="C855" s="800" t="s">
        <v>651</v>
      </c>
      <c r="D855" s="625">
        <v>12</v>
      </c>
      <c r="E855" s="625">
        <v>12</v>
      </c>
      <c r="F855" s="606">
        <v>12</v>
      </c>
      <c r="G855" s="606">
        <v>12</v>
      </c>
      <c r="H855" s="606">
        <v>12</v>
      </c>
      <c r="I855" s="460"/>
    </row>
    <row r="856" spans="2:9">
      <c r="B856" s="457"/>
      <c r="C856" s="800" t="s">
        <v>652</v>
      </c>
      <c r="D856" s="625">
        <v>12</v>
      </c>
      <c r="E856" s="625">
        <v>12</v>
      </c>
      <c r="F856" s="606">
        <v>12</v>
      </c>
      <c r="G856" s="606">
        <v>12</v>
      </c>
      <c r="H856" s="606">
        <v>12</v>
      </c>
      <c r="I856" s="460"/>
    </row>
    <row r="857" spans="2:9" ht="25.5">
      <c r="B857" s="457"/>
      <c r="C857" s="800" t="s">
        <v>653</v>
      </c>
      <c r="D857" s="625">
        <v>0</v>
      </c>
      <c r="E857" s="626">
        <v>1</v>
      </c>
      <c r="F857" s="606">
        <v>2</v>
      </c>
      <c r="G857" s="606">
        <v>3</v>
      </c>
      <c r="H857" s="606">
        <v>4</v>
      </c>
      <c r="I857" s="460"/>
    </row>
    <row r="858" spans="2:9" ht="25.5">
      <c r="B858" s="457"/>
      <c r="C858" s="800" t="s">
        <v>654</v>
      </c>
      <c r="D858" s="625">
        <v>16</v>
      </c>
      <c r="E858" s="626">
        <v>7</v>
      </c>
      <c r="F858" s="606">
        <v>10</v>
      </c>
      <c r="G858" s="606">
        <v>11</v>
      </c>
      <c r="H858" s="606">
        <v>12</v>
      </c>
      <c r="I858" s="460"/>
    </row>
    <row r="859" spans="2:9" ht="25.5">
      <c r="B859" s="457"/>
      <c r="C859" s="800" t="s">
        <v>655</v>
      </c>
      <c r="D859" s="625">
        <v>1</v>
      </c>
      <c r="E859" s="626">
        <v>1</v>
      </c>
      <c r="F859" s="606">
        <v>1</v>
      </c>
      <c r="G859" s="606">
        <v>1</v>
      </c>
      <c r="H859" s="606">
        <v>1</v>
      </c>
      <c r="I859" s="460"/>
    </row>
    <row r="860" spans="2:9" ht="25.5">
      <c r="B860" s="457"/>
      <c r="C860" s="800" t="s">
        <v>656</v>
      </c>
      <c r="D860" s="625">
        <v>0</v>
      </c>
      <c r="E860" s="626">
        <v>1</v>
      </c>
      <c r="F860" s="606">
        <v>1</v>
      </c>
      <c r="G860" s="606">
        <v>1</v>
      </c>
      <c r="H860" s="606">
        <v>1</v>
      </c>
      <c r="I860" s="460"/>
    </row>
    <row r="861" spans="2:9" ht="25.5">
      <c r="B861" s="457"/>
      <c r="C861" s="800" t="s">
        <v>657</v>
      </c>
      <c r="D861" s="642">
        <v>5</v>
      </c>
      <c r="E861" s="686">
        <v>5</v>
      </c>
      <c r="F861" s="801">
        <v>3</v>
      </c>
      <c r="G861" s="801">
        <v>8</v>
      </c>
      <c r="H861" s="801">
        <v>10</v>
      </c>
      <c r="I861" s="643"/>
    </row>
    <row r="862" spans="2:9" ht="25.5">
      <c r="B862" s="457"/>
      <c r="C862" s="800" t="s">
        <v>658</v>
      </c>
      <c r="D862" s="625">
        <v>3</v>
      </c>
      <c r="E862" s="626">
        <v>3</v>
      </c>
      <c r="F862" s="606">
        <v>5</v>
      </c>
      <c r="G862" s="801">
        <v>5</v>
      </c>
      <c r="H862" s="801">
        <v>5</v>
      </c>
      <c r="I862" s="460"/>
    </row>
    <row r="863" spans="2:9">
      <c r="B863" s="457"/>
      <c r="C863" s="800" t="s">
        <v>659</v>
      </c>
      <c r="D863" s="625">
        <v>3</v>
      </c>
      <c r="E863" s="626">
        <v>5</v>
      </c>
      <c r="F863" s="606">
        <v>5</v>
      </c>
      <c r="G863" s="801">
        <v>5</v>
      </c>
      <c r="H863" s="801">
        <v>5</v>
      </c>
      <c r="I863" s="460"/>
    </row>
    <row r="864" spans="2:9">
      <c r="B864" s="457"/>
      <c r="C864" s="800" t="s">
        <v>660</v>
      </c>
      <c r="D864" s="625">
        <v>2</v>
      </c>
      <c r="E864" s="626">
        <v>2</v>
      </c>
      <c r="F864" s="606">
        <v>2</v>
      </c>
      <c r="G864" s="801">
        <v>3</v>
      </c>
      <c r="H864" s="801">
        <v>3</v>
      </c>
      <c r="I864" s="460"/>
    </row>
    <row r="865" spans="2:9">
      <c r="B865" s="457"/>
      <c r="C865" s="458"/>
      <c r="D865" s="625"/>
      <c r="E865" s="626"/>
      <c r="F865" s="626"/>
      <c r="G865" s="626"/>
      <c r="H865" s="626"/>
      <c r="I865" s="460"/>
    </row>
    <row r="866" spans="2:9">
      <c r="B866" s="457"/>
      <c r="C866" s="458"/>
      <c r="D866" s="625"/>
      <c r="E866" s="626"/>
      <c r="F866" s="626"/>
      <c r="G866" s="626"/>
      <c r="H866" s="626"/>
      <c r="I866" s="460"/>
    </row>
    <row r="867" spans="2:9">
      <c r="B867" s="902" t="s">
        <v>19</v>
      </c>
      <c r="C867" s="902"/>
      <c r="D867" s="705">
        <v>965576.7</v>
      </c>
      <c r="E867" s="705">
        <v>1500000</v>
      </c>
      <c r="F867" s="705">
        <v>2300000</v>
      </c>
      <c r="G867" s="705">
        <v>3000000</v>
      </c>
      <c r="H867" s="705">
        <v>3500000</v>
      </c>
      <c r="I867" s="651"/>
    </row>
    <row r="869" spans="2:9">
      <c r="B869" s="607" t="s">
        <v>14</v>
      </c>
      <c r="C869" s="544">
        <v>1190</v>
      </c>
      <c r="D869" s="900" t="s">
        <v>59</v>
      </c>
      <c r="E869" s="901"/>
      <c r="F869" s="901"/>
      <c r="G869" s="901"/>
      <c r="H869" s="901"/>
      <c r="I869" s="918"/>
    </row>
    <row r="870" spans="2:9" ht="15" customHeight="1">
      <c r="B870" s="607" t="s">
        <v>15</v>
      </c>
      <c r="C870" s="544">
        <v>11004</v>
      </c>
      <c r="D870" s="904" t="s">
        <v>145</v>
      </c>
      <c r="E870" s="904" t="s">
        <v>146</v>
      </c>
      <c r="F870" s="907" t="s">
        <v>16</v>
      </c>
      <c r="G870" s="907" t="s">
        <v>16</v>
      </c>
      <c r="H870" s="907" t="s">
        <v>20</v>
      </c>
      <c r="I870" s="907" t="s">
        <v>1555</v>
      </c>
    </row>
    <row r="871" spans="2:9" ht="38.25">
      <c r="B871" s="607" t="s">
        <v>6</v>
      </c>
      <c r="C871" s="608" t="s">
        <v>678</v>
      </c>
      <c r="D871" s="905"/>
      <c r="E871" s="905"/>
      <c r="F871" s="912"/>
      <c r="G871" s="912"/>
      <c r="H871" s="912"/>
      <c r="I871" s="912"/>
    </row>
    <row r="872" spans="2:9" ht="38.25">
      <c r="B872" s="607" t="s">
        <v>17</v>
      </c>
      <c r="C872" s="608" t="s">
        <v>679</v>
      </c>
      <c r="D872" s="905"/>
      <c r="E872" s="905"/>
      <c r="F872" s="912"/>
      <c r="G872" s="912"/>
      <c r="H872" s="912"/>
      <c r="I872" s="912"/>
    </row>
    <row r="873" spans="2:9" ht="14.25">
      <c r="B873" s="607" t="s">
        <v>1556</v>
      </c>
      <c r="C873" s="608" t="s">
        <v>680</v>
      </c>
      <c r="D873" s="905"/>
      <c r="E873" s="905"/>
      <c r="F873" s="912"/>
      <c r="G873" s="912"/>
      <c r="H873" s="912"/>
      <c r="I873" s="912"/>
    </row>
    <row r="874" spans="2:9" ht="14.25">
      <c r="B874" s="612" t="s">
        <v>1557</v>
      </c>
      <c r="C874" s="613" t="s">
        <v>668</v>
      </c>
      <c r="D874" s="906"/>
      <c r="E874" s="906"/>
      <c r="F874" s="913"/>
      <c r="G874" s="913"/>
      <c r="H874" s="913"/>
      <c r="I874" s="913"/>
    </row>
    <row r="875" spans="2:9">
      <c r="B875" s="900" t="s">
        <v>18</v>
      </c>
      <c r="C875" s="901"/>
      <c r="D875" s="619"/>
      <c r="E875" s="619"/>
      <c r="F875" s="619"/>
      <c r="G875" s="619"/>
      <c r="H875" s="619"/>
      <c r="I875" s="620"/>
    </row>
    <row r="876" spans="2:9" ht="14.25">
      <c r="B876" s="621" t="s">
        <v>1558</v>
      </c>
      <c r="C876" s="622" t="s">
        <v>64</v>
      </c>
      <c r="D876" s="623"/>
      <c r="E876" s="623"/>
      <c r="F876" s="623"/>
      <c r="G876" s="623"/>
      <c r="H876" s="623"/>
      <c r="I876" s="624"/>
    </row>
    <row r="877" spans="2:9" ht="15" customHeight="1">
      <c r="B877" s="457" t="s">
        <v>481</v>
      </c>
      <c r="C877" s="458" t="s">
        <v>677</v>
      </c>
      <c r="D877" s="625">
        <v>1</v>
      </c>
      <c r="E877" s="802">
        <v>1</v>
      </c>
      <c r="F877" s="802">
        <v>0</v>
      </c>
      <c r="G877" s="802"/>
      <c r="H877" s="626"/>
      <c r="I877" s="910">
        <v>2025</v>
      </c>
    </row>
    <row r="878" spans="2:9" ht="15" customHeight="1">
      <c r="B878" s="908" t="s">
        <v>19</v>
      </c>
      <c r="C878" s="909"/>
      <c r="D878" s="691">
        <v>61092.789999999986</v>
      </c>
      <c r="E878" s="705">
        <v>198992.4</v>
      </c>
      <c r="F878" s="705" t="e">
        <f>+'[6]Հ3 Մաս 1 և 2'!G445</f>
        <v>#REF!</v>
      </c>
      <c r="G878" s="705" t="e">
        <f>+'[6]Հ3 Մաս 1 և 2'!H445</f>
        <v>#REF!</v>
      </c>
      <c r="H878" s="705" t="e">
        <f>+'[6]Հ3 Մաս 1 և 2'!I445</f>
        <v>#REF!</v>
      </c>
      <c r="I878" s="911"/>
    </row>
    <row r="879" spans="2:9">
      <c r="B879" s="607" t="s">
        <v>14</v>
      </c>
      <c r="C879" s="544">
        <v>1190</v>
      </c>
      <c r="D879" s="903" t="s">
        <v>59</v>
      </c>
      <c r="E879" s="903"/>
      <c r="F879" s="903"/>
      <c r="G879" s="903"/>
      <c r="H879" s="903"/>
      <c r="I879" s="903"/>
    </row>
    <row r="880" spans="2:9" ht="15" customHeight="1">
      <c r="B880" s="607" t="s">
        <v>15</v>
      </c>
      <c r="C880" s="544">
        <v>11004</v>
      </c>
      <c r="D880" s="904" t="s">
        <v>145</v>
      </c>
      <c r="E880" s="904" t="s">
        <v>146</v>
      </c>
      <c r="F880" s="903" t="s">
        <v>16</v>
      </c>
      <c r="G880" s="903" t="s">
        <v>16</v>
      </c>
      <c r="H880" s="903" t="s">
        <v>20</v>
      </c>
      <c r="I880" s="903" t="s">
        <v>1555</v>
      </c>
    </row>
    <row r="881" spans="2:9" ht="38.25">
      <c r="B881" s="607" t="s">
        <v>6</v>
      </c>
      <c r="C881" s="608" t="s">
        <v>678</v>
      </c>
      <c r="D881" s="905"/>
      <c r="E881" s="905"/>
      <c r="F881" s="903"/>
      <c r="G881" s="903"/>
      <c r="H881" s="903"/>
      <c r="I881" s="903"/>
    </row>
    <row r="882" spans="2:9" ht="38.25">
      <c r="B882" s="607" t="s">
        <v>17</v>
      </c>
      <c r="C882" s="608" t="s">
        <v>679</v>
      </c>
      <c r="D882" s="905"/>
      <c r="E882" s="905"/>
      <c r="F882" s="903"/>
      <c r="G882" s="903"/>
      <c r="H882" s="903"/>
      <c r="I882" s="903"/>
    </row>
    <row r="883" spans="2:9" ht="14.25">
      <c r="B883" s="607" t="s">
        <v>1556</v>
      </c>
      <c r="C883" s="608" t="s">
        <v>680</v>
      </c>
      <c r="D883" s="905"/>
      <c r="E883" s="905"/>
      <c r="F883" s="903"/>
      <c r="G883" s="903"/>
      <c r="H883" s="903"/>
      <c r="I883" s="903"/>
    </row>
    <row r="884" spans="2:9" ht="14.25">
      <c r="B884" s="612" t="s">
        <v>1557</v>
      </c>
      <c r="C884" s="613" t="s">
        <v>668</v>
      </c>
      <c r="D884" s="906"/>
      <c r="E884" s="906"/>
      <c r="F884" s="907"/>
      <c r="G884" s="907"/>
      <c r="H884" s="907"/>
      <c r="I884" s="907"/>
    </row>
    <row r="885" spans="2:9">
      <c r="B885" s="900" t="s">
        <v>18</v>
      </c>
      <c r="C885" s="901"/>
      <c r="D885" s="619"/>
      <c r="E885" s="619"/>
      <c r="F885" s="619"/>
      <c r="G885" s="619"/>
      <c r="H885" s="619"/>
      <c r="I885" s="620"/>
    </row>
    <row r="886" spans="2:9" ht="14.25">
      <c r="B886" s="621" t="s">
        <v>1558</v>
      </c>
      <c r="C886" s="622" t="s">
        <v>64</v>
      </c>
      <c r="D886" s="623"/>
      <c r="E886" s="623"/>
      <c r="F886" s="623"/>
      <c r="G886" s="623"/>
      <c r="H886" s="623"/>
      <c r="I886" s="624"/>
    </row>
    <row r="887" spans="2:9" ht="15" customHeight="1">
      <c r="B887" s="457" t="s">
        <v>481</v>
      </c>
      <c r="C887" s="458" t="s">
        <v>677</v>
      </c>
      <c r="D887" s="625">
        <v>1</v>
      </c>
      <c r="E887" s="802">
        <v>1</v>
      </c>
      <c r="F887" s="802"/>
      <c r="G887" s="802"/>
      <c r="H887" s="626"/>
      <c r="I887" s="910">
        <v>2025</v>
      </c>
    </row>
    <row r="888" spans="2:9" ht="15" customHeight="1">
      <c r="B888" s="902" t="s">
        <v>19</v>
      </c>
      <c r="C888" s="902"/>
      <c r="D888" s="691">
        <v>61092.789999999986</v>
      </c>
      <c r="E888" s="705">
        <v>198992.4</v>
      </c>
      <c r="F888" s="705"/>
      <c r="G888" s="705"/>
      <c r="H888" s="705"/>
      <c r="I888" s="911"/>
    </row>
    <row r="890" spans="2:9">
      <c r="B890" s="607" t="s">
        <v>14</v>
      </c>
      <c r="C890" s="544">
        <v>1190</v>
      </c>
      <c r="D890" s="903" t="s">
        <v>59</v>
      </c>
      <c r="E890" s="903"/>
      <c r="F890" s="903"/>
      <c r="G890" s="903"/>
      <c r="H890" s="903"/>
      <c r="I890" s="903"/>
    </row>
    <row r="891" spans="2:9" ht="15" customHeight="1">
      <c r="B891" s="607" t="s">
        <v>15</v>
      </c>
      <c r="C891" s="544">
        <v>12001</v>
      </c>
      <c r="D891" s="904" t="s">
        <v>145</v>
      </c>
      <c r="E891" s="904" t="s">
        <v>146</v>
      </c>
      <c r="F891" s="907" t="s">
        <v>16</v>
      </c>
      <c r="G891" s="907" t="s">
        <v>16</v>
      </c>
      <c r="H891" s="907" t="s">
        <v>20</v>
      </c>
      <c r="I891" s="914" t="s">
        <v>1555</v>
      </c>
    </row>
    <row r="892" spans="2:9" ht="51">
      <c r="B892" s="607" t="s">
        <v>6</v>
      </c>
      <c r="C892" s="608" t="s">
        <v>681</v>
      </c>
      <c r="D892" s="905"/>
      <c r="E892" s="905"/>
      <c r="F892" s="912"/>
      <c r="G892" s="912"/>
      <c r="H892" s="912"/>
      <c r="I892" s="915"/>
    </row>
    <row r="893" spans="2:9" ht="51">
      <c r="B893" s="607" t="s">
        <v>17</v>
      </c>
      <c r="C893" s="608" t="s">
        <v>682</v>
      </c>
      <c r="D893" s="905"/>
      <c r="E893" s="905"/>
      <c r="F893" s="912"/>
      <c r="G893" s="912"/>
      <c r="H893" s="912"/>
      <c r="I893" s="915"/>
    </row>
    <row r="894" spans="2:9" ht="14.25">
      <c r="B894" s="607" t="s">
        <v>1556</v>
      </c>
      <c r="C894" s="608" t="s">
        <v>517</v>
      </c>
      <c r="D894" s="905"/>
      <c r="E894" s="905"/>
      <c r="F894" s="912"/>
      <c r="G894" s="912"/>
      <c r="H894" s="912"/>
      <c r="I894" s="915"/>
    </row>
    <row r="895" spans="2:9" ht="14.25">
      <c r="B895" s="612" t="s">
        <v>1557</v>
      </c>
      <c r="C895" s="613" t="s">
        <v>683</v>
      </c>
      <c r="D895" s="906"/>
      <c r="E895" s="906"/>
      <c r="F895" s="913"/>
      <c r="G895" s="913"/>
      <c r="H895" s="913"/>
      <c r="I895" s="916"/>
    </row>
    <row r="896" spans="2:9">
      <c r="B896" s="900" t="s">
        <v>18</v>
      </c>
      <c r="C896" s="901"/>
      <c r="D896" s="619"/>
      <c r="E896" s="619"/>
      <c r="F896" s="619"/>
      <c r="G896" s="619"/>
      <c r="H896" s="619"/>
      <c r="I896" s="620"/>
    </row>
    <row r="897" spans="2:9" ht="14.25">
      <c r="B897" s="621" t="s">
        <v>1558</v>
      </c>
      <c r="C897" s="622" t="s">
        <v>64</v>
      </c>
      <c r="D897" s="623"/>
      <c r="E897" s="623"/>
      <c r="F897" s="623"/>
      <c r="G897" s="623"/>
      <c r="H897" s="623"/>
      <c r="I897" s="624"/>
    </row>
    <row r="898" spans="2:9" ht="28.5" customHeight="1">
      <c r="B898" s="460" t="s">
        <v>481</v>
      </c>
      <c r="C898" s="460" t="s">
        <v>684</v>
      </c>
      <c r="D898" s="460">
        <v>3</v>
      </c>
      <c r="E898" s="460">
        <v>2</v>
      </c>
      <c r="F898" s="460"/>
      <c r="G898" s="460"/>
      <c r="H898" s="460"/>
      <c r="I898" s="914">
        <v>2025</v>
      </c>
    </row>
    <row r="899" spans="2:9" ht="40.5" customHeight="1">
      <c r="B899" s="460" t="s">
        <v>481</v>
      </c>
      <c r="C899" s="460" t="s">
        <v>685</v>
      </c>
      <c r="D899" s="460">
        <v>7</v>
      </c>
      <c r="E899" s="460">
        <v>12</v>
      </c>
      <c r="F899" s="460"/>
      <c r="G899" s="460"/>
      <c r="H899" s="460"/>
      <c r="I899" s="915"/>
    </row>
    <row r="900" spans="2:9" ht="34.5" customHeight="1">
      <c r="B900" s="460" t="s">
        <v>481</v>
      </c>
      <c r="C900" s="460" t="s">
        <v>686</v>
      </c>
      <c r="D900" s="460">
        <v>3</v>
      </c>
      <c r="E900" s="460">
        <v>4</v>
      </c>
      <c r="F900" s="460"/>
      <c r="G900" s="460"/>
      <c r="H900" s="460"/>
      <c r="I900" s="915"/>
    </row>
    <row r="901" spans="2:9" ht="34.5" customHeight="1">
      <c r="B901" s="460" t="s">
        <v>481</v>
      </c>
      <c r="C901" s="460" t="s">
        <v>687</v>
      </c>
      <c r="D901" s="460">
        <v>248</v>
      </c>
      <c r="E901" s="460">
        <v>360</v>
      </c>
      <c r="F901" s="460"/>
      <c r="G901" s="460"/>
      <c r="H901" s="460"/>
      <c r="I901" s="915"/>
    </row>
    <row r="902" spans="2:9" ht="25.5" customHeight="1">
      <c r="B902" s="460" t="s">
        <v>481</v>
      </c>
      <c r="C902" s="460" t="s">
        <v>688</v>
      </c>
      <c r="D902" s="460">
        <v>1</v>
      </c>
      <c r="E902" s="460">
        <v>3</v>
      </c>
      <c r="F902" s="460"/>
      <c r="G902" s="460"/>
      <c r="H902" s="460"/>
      <c r="I902" s="915"/>
    </row>
    <row r="903" spans="2:9" ht="40.5" customHeight="1">
      <c r="B903" s="460" t="s">
        <v>481</v>
      </c>
      <c r="C903" s="460" t="s">
        <v>689</v>
      </c>
      <c r="D903" s="460">
        <v>300</v>
      </c>
      <c r="E903" s="460">
        <v>450</v>
      </c>
      <c r="F903" s="460"/>
      <c r="G903" s="460"/>
      <c r="H903" s="460"/>
      <c r="I903" s="915"/>
    </row>
    <row r="904" spans="2:9">
      <c r="B904" s="902" t="s">
        <v>19</v>
      </c>
      <c r="C904" s="902"/>
      <c r="D904" s="460">
        <v>5081533.6899999995</v>
      </c>
      <c r="E904" s="460">
        <v>6526833.4000000004</v>
      </c>
      <c r="F904" s="653">
        <v>595936.67692725</v>
      </c>
      <c r="G904" s="460"/>
      <c r="H904" s="460"/>
      <c r="I904" s="916"/>
    </row>
    <row r="905" spans="2:9">
      <c r="C905" s="124"/>
      <c r="D905" s="124"/>
      <c r="E905" s="124"/>
      <c r="F905" s="124"/>
      <c r="G905" s="124"/>
      <c r="H905" s="124"/>
      <c r="I905" s="124"/>
    </row>
    <row r="906" spans="2:9" ht="9" customHeight="1"/>
    <row r="909" spans="2:9">
      <c r="B909" s="607" t="s">
        <v>14</v>
      </c>
      <c r="C909" s="608">
        <v>1190</v>
      </c>
      <c r="D909" s="900" t="s">
        <v>59</v>
      </c>
      <c r="E909" s="901"/>
      <c r="F909" s="901"/>
      <c r="G909" s="901"/>
      <c r="H909" s="901"/>
      <c r="I909" s="918"/>
    </row>
    <row r="910" spans="2:9">
      <c r="B910" s="607" t="s">
        <v>15</v>
      </c>
      <c r="C910" s="608">
        <v>12002</v>
      </c>
      <c r="D910" s="904" t="s">
        <v>145</v>
      </c>
      <c r="E910" s="904" t="s">
        <v>146</v>
      </c>
      <c r="F910" s="907" t="s">
        <v>16</v>
      </c>
      <c r="G910" s="907" t="s">
        <v>20</v>
      </c>
      <c r="H910" s="907" t="s">
        <v>148</v>
      </c>
      <c r="I910" s="910" t="s">
        <v>1555</v>
      </c>
    </row>
    <row r="911" spans="2:9">
      <c r="B911" s="607" t="s">
        <v>6</v>
      </c>
      <c r="C911" s="608" t="s">
        <v>661</v>
      </c>
      <c r="D911" s="905"/>
      <c r="E911" s="905"/>
      <c r="F911" s="912"/>
      <c r="G911" s="912"/>
      <c r="H911" s="912"/>
      <c r="I911" s="917"/>
    </row>
    <row r="912" spans="2:9" ht="153">
      <c r="B912" s="607" t="s">
        <v>17</v>
      </c>
      <c r="C912" s="608" t="s">
        <v>662</v>
      </c>
      <c r="D912" s="905"/>
      <c r="E912" s="905"/>
      <c r="F912" s="912"/>
      <c r="G912" s="912"/>
      <c r="H912" s="912"/>
      <c r="I912" s="917"/>
    </row>
    <row r="913" spans="2:9" ht="14.25">
      <c r="B913" s="607" t="s">
        <v>1556</v>
      </c>
      <c r="C913" s="608"/>
      <c r="D913" s="905"/>
      <c r="E913" s="905"/>
      <c r="F913" s="912"/>
      <c r="G913" s="912"/>
      <c r="H913" s="912"/>
      <c r="I913" s="917"/>
    </row>
    <row r="914" spans="2:9" ht="14.25">
      <c r="B914" s="612" t="s">
        <v>1557</v>
      </c>
      <c r="C914" s="613" t="s">
        <v>638</v>
      </c>
      <c r="D914" s="906"/>
      <c r="E914" s="906"/>
      <c r="F914" s="913"/>
      <c r="G914" s="913"/>
      <c r="H914" s="913"/>
      <c r="I914" s="911"/>
    </row>
    <row r="915" spans="2:9">
      <c r="B915" s="900" t="s">
        <v>18</v>
      </c>
      <c r="C915" s="901"/>
      <c r="D915" s="619"/>
      <c r="E915" s="619"/>
      <c r="F915" s="619"/>
      <c r="G915" s="619"/>
      <c r="H915" s="619"/>
      <c r="I915" s="620"/>
    </row>
    <row r="916" spans="2:9" ht="14.25">
      <c r="B916" s="621" t="s">
        <v>1558</v>
      </c>
      <c r="C916" s="622" t="s">
        <v>64</v>
      </c>
      <c r="D916" s="623"/>
      <c r="E916" s="623"/>
      <c r="F916" s="623"/>
      <c r="G916" s="623"/>
      <c r="H916" s="623"/>
      <c r="I916" s="624"/>
    </row>
    <row r="917" spans="2:9" ht="38.25">
      <c r="B917" s="457"/>
      <c r="C917" s="458" t="s">
        <v>663</v>
      </c>
      <c r="D917" s="625">
        <v>0</v>
      </c>
      <c r="E917" s="803" t="s">
        <v>389</v>
      </c>
      <c r="F917" s="803">
        <v>2</v>
      </c>
      <c r="G917" s="803" t="s">
        <v>392</v>
      </c>
      <c r="H917" s="626">
        <v>2</v>
      </c>
      <c r="I917" s="460"/>
    </row>
    <row r="918" spans="2:9">
      <c r="B918" s="457"/>
      <c r="C918" s="458" t="s">
        <v>664</v>
      </c>
      <c r="D918" s="625">
        <v>0</v>
      </c>
      <c r="E918" s="802">
        <v>2</v>
      </c>
      <c r="F918" s="802">
        <v>5</v>
      </c>
      <c r="G918" s="802">
        <v>8</v>
      </c>
      <c r="H918" s="626">
        <v>5</v>
      </c>
      <c r="I918" s="460"/>
    </row>
    <row r="919" spans="2:9" ht="38.25">
      <c r="B919" s="457"/>
      <c r="C919" s="458" t="s">
        <v>665</v>
      </c>
      <c r="D919" s="625">
        <v>0</v>
      </c>
      <c r="E919" s="802">
        <v>1</v>
      </c>
      <c r="F919" s="802">
        <v>3</v>
      </c>
      <c r="G919" s="802">
        <v>6</v>
      </c>
      <c r="H919" s="626">
        <v>3</v>
      </c>
      <c r="I919" s="460"/>
    </row>
    <row r="920" spans="2:9" ht="38.25">
      <c r="B920" s="457"/>
      <c r="C920" s="458" t="s">
        <v>666</v>
      </c>
      <c r="D920" s="625">
        <v>0</v>
      </c>
      <c r="E920" s="802">
        <v>2</v>
      </c>
      <c r="F920" s="802">
        <v>2</v>
      </c>
      <c r="G920" s="802">
        <v>3</v>
      </c>
      <c r="H920" s="626">
        <v>2</v>
      </c>
      <c r="I920" s="460"/>
    </row>
    <row r="921" spans="2:9">
      <c r="B921" s="457"/>
      <c r="C921" s="458"/>
      <c r="D921" s="459"/>
      <c r="E921" s="460"/>
      <c r="F921" s="460"/>
      <c r="G921" s="460"/>
      <c r="H921" s="460"/>
      <c r="I921" s="460"/>
    </row>
    <row r="922" spans="2:9">
      <c r="B922" s="908" t="s">
        <v>19</v>
      </c>
      <c r="C922" s="909"/>
      <c r="D922" s="691">
        <v>0</v>
      </c>
      <c r="E922" s="705">
        <v>5000000</v>
      </c>
      <c r="F922" s="705">
        <v>20000000</v>
      </c>
      <c r="G922" s="705">
        <v>11000000</v>
      </c>
      <c r="H922" s="705">
        <v>20000000</v>
      </c>
      <c r="I922" s="651"/>
    </row>
  </sheetData>
  <mergeCells count="527">
    <mergeCell ref="B666:C666"/>
    <mergeCell ref="B667:C667"/>
    <mergeCell ref="B668:C668"/>
    <mergeCell ref="B669:C669"/>
    <mergeCell ref="B670:C670"/>
    <mergeCell ref="D654:I654"/>
    <mergeCell ref="D655:D659"/>
    <mergeCell ref="E655:E659"/>
    <mergeCell ref="F655:F659"/>
    <mergeCell ref="G655:G659"/>
    <mergeCell ref="H655:H659"/>
    <mergeCell ref="I655:I659"/>
    <mergeCell ref="B660:C660"/>
    <mergeCell ref="B662:C662"/>
    <mergeCell ref="B568:C568"/>
    <mergeCell ref="B589:C589"/>
    <mergeCell ref="B636:C636"/>
    <mergeCell ref="B448:C448"/>
    <mergeCell ref="B450:C450"/>
    <mergeCell ref="B470:C470"/>
    <mergeCell ref="B480:C480"/>
    <mergeCell ref="B489:C489"/>
    <mergeCell ref="B491:C491"/>
    <mergeCell ref="B494:C494"/>
    <mergeCell ref="B497:C497"/>
    <mergeCell ref="B500:C500"/>
    <mergeCell ref="B461:C461"/>
    <mergeCell ref="B455:C455"/>
    <mergeCell ref="B512:C512"/>
    <mergeCell ref="B597:C597"/>
    <mergeCell ref="B508:C508"/>
    <mergeCell ref="B510:C510"/>
    <mergeCell ref="B579:C579"/>
    <mergeCell ref="B580:C580"/>
    <mergeCell ref="B581:C581"/>
    <mergeCell ref="B582:C582"/>
    <mergeCell ref="B299:C299"/>
    <mergeCell ref="D345:D349"/>
    <mergeCell ref="E345:E349"/>
    <mergeCell ref="F345:F349"/>
    <mergeCell ref="G345:G349"/>
    <mergeCell ref="H345:H349"/>
    <mergeCell ref="I345:I349"/>
    <mergeCell ref="I360:I364"/>
    <mergeCell ref="B356:C356"/>
    <mergeCell ref="B332:C332"/>
    <mergeCell ref="B336:C336"/>
    <mergeCell ref="B320:C320"/>
    <mergeCell ref="B324:C324"/>
    <mergeCell ref="I315:I319"/>
    <mergeCell ref="D326:I326"/>
    <mergeCell ref="F302:F306"/>
    <mergeCell ref="G302:G306"/>
    <mergeCell ref="H302:H306"/>
    <mergeCell ref="G315:G319"/>
    <mergeCell ref="D344:H344"/>
    <mergeCell ref="I334:I335"/>
    <mergeCell ref="I322:I323"/>
    <mergeCell ref="H315:H319"/>
    <mergeCell ref="D302:D306"/>
    <mergeCell ref="D141:I141"/>
    <mergeCell ref="D142:D146"/>
    <mergeCell ref="E142:E146"/>
    <mergeCell ref="F142:F146"/>
    <mergeCell ref="G142:G146"/>
    <mergeCell ref="H142:H146"/>
    <mergeCell ref="I142:I146"/>
    <mergeCell ref="D226:I226"/>
    <mergeCell ref="D227:D231"/>
    <mergeCell ref="E227:E231"/>
    <mergeCell ref="F227:F231"/>
    <mergeCell ref="G227:G231"/>
    <mergeCell ref="H227:H231"/>
    <mergeCell ref="I227:I231"/>
    <mergeCell ref="B151:C151"/>
    <mergeCell ref="D206:I206"/>
    <mergeCell ref="D207:D211"/>
    <mergeCell ref="E207:E211"/>
    <mergeCell ref="F207:F211"/>
    <mergeCell ref="G207:G211"/>
    <mergeCell ref="H207:H211"/>
    <mergeCell ref="I207:I211"/>
    <mergeCell ref="B169:C169"/>
    <mergeCell ref="B172:C172"/>
    <mergeCell ref="B204:C204"/>
    <mergeCell ref="G164:G168"/>
    <mergeCell ref="H164:H168"/>
    <mergeCell ref="I164:I168"/>
    <mergeCell ref="E164:E168"/>
    <mergeCell ref="D424:H424"/>
    <mergeCell ref="D425:D429"/>
    <mergeCell ref="E425:E429"/>
    <mergeCell ref="F425:F429"/>
    <mergeCell ref="G425:G429"/>
    <mergeCell ref="H425:H429"/>
    <mergeCell ref="E360:E364"/>
    <mergeCell ref="F360:F364"/>
    <mergeCell ref="G360:G364"/>
    <mergeCell ref="H360:H364"/>
    <mergeCell ref="D388:D392"/>
    <mergeCell ref="E388:E392"/>
    <mergeCell ref="F388:F392"/>
    <mergeCell ref="G388:G392"/>
    <mergeCell ref="H388:H392"/>
    <mergeCell ref="D360:D364"/>
    <mergeCell ref="D412:D416"/>
    <mergeCell ref="E412:E416"/>
    <mergeCell ref="F412:F416"/>
    <mergeCell ref="G412:G416"/>
    <mergeCell ref="H412:H416"/>
    <mergeCell ref="I412:I416"/>
    <mergeCell ref="D411:H411"/>
    <mergeCell ref="D387:H387"/>
    <mergeCell ref="D359:H359"/>
    <mergeCell ref="D400:H400"/>
    <mergeCell ref="D370:H370"/>
    <mergeCell ref="D371:D375"/>
    <mergeCell ref="E371:E375"/>
    <mergeCell ref="F371:F375"/>
    <mergeCell ref="G371:G375"/>
    <mergeCell ref="H371:H375"/>
    <mergeCell ref="I388:I392"/>
    <mergeCell ref="D401:D405"/>
    <mergeCell ref="E401:E405"/>
    <mergeCell ref="F401:F405"/>
    <mergeCell ref="G401:G405"/>
    <mergeCell ref="H401:H405"/>
    <mergeCell ref="I401:I405"/>
    <mergeCell ref="D327:D331"/>
    <mergeCell ref="E327:E331"/>
    <mergeCell ref="D301:H301"/>
    <mergeCell ref="I352:I356"/>
    <mergeCell ref="I371:I375"/>
    <mergeCell ref="D178:I178"/>
    <mergeCell ref="D179:D183"/>
    <mergeCell ref="E179:E183"/>
    <mergeCell ref="F179:F183"/>
    <mergeCell ref="G179:G183"/>
    <mergeCell ref="H179:H183"/>
    <mergeCell ref="I179:I183"/>
    <mergeCell ref="E302:E306"/>
    <mergeCell ref="D194:I194"/>
    <mergeCell ref="D195:D199"/>
    <mergeCell ref="E195:E199"/>
    <mergeCell ref="F195:F199"/>
    <mergeCell ref="G195:G199"/>
    <mergeCell ref="H195:H199"/>
    <mergeCell ref="I195:I199"/>
    <mergeCell ref="D238:I238"/>
    <mergeCell ref="D239:D241"/>
    <mergeCell ref="E239:E241"/>
    <mergeCell ref="G252:G256"/>
    <mergeCell ref="D442:I442"/>
    <mergeCell ref="D443:D447"/>
    <mergeCell ref="E443:E447"/>
    <mergeCell ref="F443:F447"/>
    <mergeCell ref="G443:G447"/>
    <mergeCell ref="H443:H447"/>
    <mergeCell ref="I443:I447"/>
    <mergeCell ref="I425:I429"/>
    <mergeCell ref="E837:E841"/>
    <mergeCell ref="D483:I483"/>
    <mergeCell ref="D484:D488"/>
    <mergeCell ref="E484:E488"/>
    <mergeCell ref="F484:F488"/>
    <mergeCell ref="G484:G488"/>
    <mergeCell ref="H484:H488"/>
    <mergeCell ref="I484:I488"/>
    <mergeCell ref="D837:D841"/>
    <mergeCell ref="D554:D558"/>
    <mergeCell ref="D520:I520"/>
    <mergeCell ref="D521:D525"/>
    <mergeCell ref="E521:E525"/>
    <mergeCell ref="F521:F525"/>
    <mergeCell ref="G521:G525"/>
    <mergeCell ref="H521:H525"/>
    <mergeCell ref="B712:C712"/>
    <mergeCell ref="D738:I738"/>
    <mergeCell ref="D739:D743"/>
    <mergeCell ref="E739:E743"/>
    <mergeCell ref="D869:I869"/>
    <mergeCell ref="I776:I780"/>
    <mergeCell ref="D836:I836"/>
    <mergeCell ref="I837:I841"/>
    <mergeCell ref="B781:C781"/>
    <mergeCell ref="I783:I791"/>
    <mergeCell ref="B791:C791"/>
    <mergeCell ref="B744:C744"/>
    <mergeCell ref="B747:C747"/>
    <mergeCell ref="H764:H768"/>
    <mergeCell ref="I764:I768"/>
    <mergeCell ref="F739:F743"/>
    <mergeCell ref="G739:G743"/>
    <mergeCell ref="H739:H743"/>
    <mergeCell ref="I739:I743"/>
    <mergeCell ref="I727:I731"/>
    <mergeCell ref="D776:D780"/>
    <mergeCell ref="E776:E780"/>
    <mergeCell ref="D794:D798"/>
    <mergeCell ref="E794:E798"/>
    <mergeCell ref="B135:C135"/>
    <mergeCell ref="B139:C139"/>
    <mergeCell ref="D275:D279"/>
    <mergeCell ref="E275:E279"/>
    <mergeCell ref="F275:F279"/>
    <mergeCell ref="G275:G279"/>
    <mergeCell ref="H275:H279"/>
    <mergeCell ref="I275:I279"/>
    <mergeCell ref="B249:C249"/>
    <mergeCell ref="F252:F256"/>
    <mergeCell ref="D274:H274"/>
    <mergeCell ref="B159:C159"/>
    <mergeCell ref="B161:C161"/>
    <mergeCell ref="B218:C218"/>
    <mergeCell ref="D153:I153"/>
    <mergeCell ref="D154:D158"/>
    <mergeCell ref="E154:E158"/>
    <mergeCell ref="F154:F158"/>
    <mergeCell ref="G154:G158"/>
    <mergeCell ref="H154:H158"/>
    <mergeCell ref="I154:I158"/>
    <mergeCell ref="D163:I163"/>
    <mergeCell ref="D164:D168"/>
    <mergeCell ref="B147:C147"/>
    <mergeCell ref="I521:I525"/>
    <mergeCell ref="D536:I536"/>
    <mergeCell ref="D537:D541"/>
    <mergeCell ref="E537:E541"/>
    <mergeCell ref="F537:F541"/>
    <mergeCell ref="G537:G541"/>
    <mergeCell ref="H537:H541"/>
    <mergeCell ref="I537:I541"/>
    <mergeCell ref="H826:H830"/>
    <mergeCell ref="I826:I830"/>
    <mergeCell ref="D591:I591"/>
    <mergeCell ref="D592:D596"/>
    <mergeCell ref="E592:E596"/>
    <mergeCell ref="F592:F596"/>
    <mergeCell ref="G592:G596"/>
    <mergeCell ref="H592:H596"/>
    <mergeCell ref="I592:I596"/>
    <mergeCell ref="D703:D707"/>
    <mergeCell ref="E703:E707"/>
    <mergeCell ref="F703:F707"/>
    <mergeCell ref="G703:G707"/>
    <mergeCell ref="H703:H707"/>
    <mergeCell ref="I703:I707"/>
    <mergeCell ref="D793:I793"/>
    <mergeCell ref="F794:F798"/>
    <mergeCell ref="G794:G798"/>
    <mergeCell ref="H794:H798"/>
    <mergeCell ref="I794:I798"/>
    <mergeCell ref="D638:I638"/>
    <mergeCell ref="D639:D643"/>
    <mergeCell ref="B772:C772"/>
    <mergeCell ref="B769:C769"/>
    <mergeCell ref="D763:I763"/>
    <mergeCell ref="D764:D768"/>
    <mergeCell ref="E764:E768"/>
    <mergeCell ref="F764:F768"/>
    <mergeCell ref="G764:G768"/>
    <mergeCell ref="F751:F755"/>
    <mergeCell ref="G751:G755"/>
    <mergeCell ref="H751:H755"/>
    <mergeCell ref="I751:I755"/>
    <mergeCell ref="B758:C758"/>
    <mergeCell ref="B759:C759"/>
    <mergeCell ref="B771:C771"/>
    <mergeCell ref="B732:C732"/>
    <mergeCell ref="B736:C736"/>
    <mergeCell ref="D684:I684"/>
    <mergeCell ref="D685:D689"/>
    <mergeCell ref="H252:H256"/>
    <mergeCell ref="I252:I256"/>
    <mergeCell ref="D251:I251"/>
    <mergeCell ref="D252:D256"/>
    <mergeCell ref="B236:C236"/>
    <mergeCell ref="B284:C284"/>
    <mergeCell ref="D288:D292"/>
    <mergeCell ref="B266:C266"/>
    <mergeCell ref="E288:E292"/>
    <mergeCell ref="F288:F292"/>
    <mergeCell ref="F239:F241"/>
    <mergeCell ref="G239:G241"/>
    <mergeCell ref="H239:H241"/>
    <mergeCell ref="I239:I241"/>
    <mergeCell ref="E554:E558"/>
    <mergeCell ref="F554:F558"/>
    <mergeCell ref="G554:G558"/>
    <mergeCell ref="H554:H558"/>
    <mergeCell ref="I554:I558"/>
    <mergeCell ref="H639:H643"/>
    <mergeCell ref="I639:I643"/>
    <mergeCell ref="D618:I618"/>
    <mergeCell ref="D619:D623"/>
    <mergeCell ref="E619:E623"/>
    <mergeCell ref="F619:F623"/>
    <mergeCell ref="G619:G623"/>
    <mergeCell ref="H619:H623"/>
    <mergeCell ref="I619:I623"/>
    <mergeCell ref="F685:F689"/>
    <mergeCell ref="G685:G689"/>
    <mergeCell ref="H685:H689"/>
    <mergeCell ref="I685:I689"/>
    <mergeCell ref="D570:I570"/>
    <mergeCell ref="D571:D575"/>
    <mergeCell ref="E571:E575"/>
    <mergeCell ref="F571:F575"/>
    <mergeCell ref="G571:G575"/>
    <mergeCell ref="H571:H575"/>
    <mergeCell ref="I571:I575"/>
    <mergeCell ref="D605:I605"/>
    <mergeCell ref="D606:D610"/>
    <mergeCell ref="E606:E610"/>
    <mergeCell ref="F606:F610"/>
    <mergeCell ref="G606:G610"/>
    <mergeCell ref="H606:H610"/>
    <mergeCell ref="I606:I610"/>
    <mergeCell ref="D672:I672"/>
    <mergeCell ref="B16:C16"/>
    <mergeCell ref="D10:I10"/>
    <mergeCell ref="D11:D15"/>
    <mergeCell ref="E11:E15"/>
    <mergeCell ref="F11:F15"/>
    <mergeCell ref="G11:G15"/>
    <mergeCell ref="H11:H15"/>
    <mergeCell ref="I11:I15"/>
    <mergeCell ref="G288:G292"/>
    <mergeCell ref="H288:H292"/>
    <mergeCell ref="I288:I292"/>
    <mergeCell ref="B69:C69"/>
    <mergeCell ref="B57:C57"/>
    <mergeCell ref="D32:I32"/>
    <mergeCell ref="D33:D37"/>
    <mergeCell ref="E33:E37"/>
    <mergeCell ref="F33:F37"/>
    <mergeCell ref="G33:G37"/>
    <mergeCell ref="H33:H37"/>
    <mergeCell ref="I33:I37"/>
    <mergeCell ref="D72:I72"/>
    <mergeCell ref="D73:D77"/>
    <mergeCell ref="E73:E77"/>
    <mergeCell ref="F73:F77"/>
    <mergeCell ref="B29:C29"/>
    <mergeCell ref="D59:I59"/>
    <mergeCell ref="D60:D64"/>
    <mergeCell ref="E60:E64"/>
    <mergeCell ref="F60:F64"/>
    <mergeCell ref="G60:G64"/>
    <mergeCell ref="H60:H64"/>
    <mergeCell ref="I60:I64"/>
    <mergeCell ref="D47:D51"/>
    <mergeCell ref="E47:E51"/>
    <mergeCell ref="F47:F51"/>
    <mergeCell ref="G47:G51"/>
    <mergeCell ref="H47:H51"/>
    <mergeCell ref="I47:I51"/>
    <mergeCell ref="H85:H89"/>
    <mergeCell ref="I85:I89"/>
    <mergeCell ref="D102:D106"/>
    <mergeCell ref="E102:E106"/>
    <mergeCell ref="F102:F106"/>
    <mergeCell ref="G102:G106"/>
    <mergeCell ref="H102:H106"/>
    <mergeCell ref="I102:I106"/>
    <mergeCell ref="G73:G77"/>
    <mergeCell ref="H73:H77"/>
    <mergeCell ref="I73:I77"/>
    <mergeCell ref="B82:C82"/>
    <mergeCell ref="D113:I113"/>
    <mergeCell ref="D114:D118"/>
    <mergeCell ref="D502:I502"/>
    <mergeCell ref="D503:D507"/>
    <mergeCell ref="E503:E507"/>
    <mergeCell ref="F503:F507"/>
    <mergeCell ref="G503:G507"/>
    <mergeCell ref="H503:H507"/>
    <mergeCell ref="I503:I507"/>
    <mergeCell ref="I130:I134"/>
    <mergeCell ref="I121:I127"/>
    <mergeCell ref="E114:E118"/>
    <mergeCell ref="F114:F118"/>
    <mergeCell ref="G114:G118"/>
    <mergeCell ref="F164:F168"/>
    <mergeCell ref="B92:C92"/>
    <mergeCell ref="B93:C93"/>
    <mergeCell ref="B94:C94"/>
    <mergeCell ref="D84:I84"/>
    <mergeCell ref="D85:D89"/>
    <mergeCell ref="E85:E89"/>
    <mergeCell ref="F85:F89"/>
    <mergeCell ref="G85:G89"/>
    <mergeCell ref="D553:I553"/>
    <mergeCell ref="B119:C119"/>
    <mergeCell ref="B127:C127"/>
    <mergeCell ref="D101:I101"/>
    <mergeCell ref="B111:C111"/>
    <mergeCell ref="D287:H287"/>
    <mergeCell ref="H114:H118"/>
    <mergeCell ref="I114:I118"/>
    <mergeCell ref="E252:E256"/>
    <mergeCell ref="I302:I306"/>
    <mergeCell ref="F327:F331"/>
    <mergeCell ref="G327:G331"/>
    <mergeCell ref="H327:H331"/>
    <mergeCell ref="I327:I331"/>
    <mergeCell ref="D314:I314"/>
    <mergeCell ref="D315:D319"/>
    <mergeCell ref="E315:E319"/>
    <mergeCell ref="F315:F319"/>
    <mergeCell ref="D129:I129"/>
    <mergeCell ref="D130:D134"/>
    <mergeCell ref="E130:E134"/>
    <mergeCell ref="F130:F134"/>
    <mergeCell ref="G130:G134"/>
    <mergeCell ref="H130:H134"/>
    <mergeCell ref="B646:C646"/>
    <mergeCell ref="B647:C647"/>
    <mergeCell ref="B602:C602"/>
    <mergeCell ref="B681:C681"/>
    <mergeCell ref="B711:C711"/>
    <mergeCell ref="B616:C616"/>
    <mergeCell ref="B583:C583"/>
    <mergeCell ref="B678:C678"/>
    <mergeCell ref="B683:C683"/>
    <mergeCell ref="B708:C708"/>
    <mergeCell ref="B690:C690"/>
    <mergeCell ref="B694:C694"/>
    <mergeCell ref="B584:C584"/>
    <mergeCell ref="B585:C585"/>
    <mergeCell ref="B586:C586"/>
    <mergeCell ref="B587:C587"/>
    <mergeCell ref="B588:C588"/>
    <mergeCell ref="B599:C599"/>
    <mergeCell ref="B600:C600"/>
    <mergeCell ref="B601:C601"/>
    <mergeCell ref="B652:C652"/>
    <mergeCell ref="B663:C663"/>
    <mergeCell ref="B664:C664"/>
    <mergeCell ref="B665:C665"/>
    <mergeCell ref="B799:C799"/>
    <mergeCell ref="D825:I825"/>
    <mergeCell ref="D826:D830"/>
    <mergeCell ref="E826:E830"/>
    <mergeCell ref="F826:F830"/>
    <mergeCell ref="G826:G830"/>
    <mergeCell ref="I801:I804"/>
    <mergeCell ref="B805:C805"/>
    <mergeCell ref="B818:C818"/>
    <mergeCell ref="B814:C814"/>
    <mergeCell ref="D808:I808"/>
    <mergeCell ref="D809:D813"/>
    <mergeCell ref="E809:E813"/>
    <mergeCell ref="F809:F813"/>
    <mergeCell ref="G809:G813"/>
    <mergeCell ref="H809:H813"/>
    <mergeCell ref="I809:I813"/>
    <mergeCell ref="B816:C816"/>
    <mergeCell ref="F776:F780"/>
    <mergeCell ref="G776:G780"/>
    <mergeCell ref="H776:H780"/>
    <mergeCell ref="E639:E643"/>
    <mergeCell ref="F639:F643"/>
    <mergeCell ref="G639:G643"/>
    <mergeCell ref="D750:I750"/>
    <mergeCell ref="D751:D755"/>
    <mergeCell ref="E751:E755"/>
    <mergeCell ref="D726:I726"/>
    <mergeCell ref="D727:D731"/>
    <mergeCell ref="E727:E731"/>
    <mergeCell ref="F727:F731"/>
    <mergeCell ref="G727:G731"/>
    <mergeCell ref="H727:H731"/>
    <mergeCell ref="D775:I775"/>
    <mergeCell ref="D673:D677"/>
    <mergeCell ref="E673:E677"/>
    <mergeCell ref="F673:F677"/>
    <mergeCell ref="G673:G677"/>
    <mergeCell ref="H673:H677"/>
    <mergeCell ref="I673:I677"/>
    <mergeCell ref="D702:I702"/>
    <mergeCell ref="E685:E689"/>
    <mergeCell ref="B922:C922"/>
    <mergeCell ref="B915:C915"/>
    <mergeCell ref="H910:H914"/>
    <mergeCell ref="G910:G914"/>
    <mergeCell ref="F910:F914"/>
    <mergeCell ref="E910:E914"/>
    <mergeCell ref="D910:D914"/>
    <mergeCell ref="I910:I914"/>
    <mergeCell ref="D909:I909"/>
    <mergeCell ref="I887:I888"/>
    <mergeCell ref="B888:C888"/>
    <mergeCell ref="B896:C896"/>
    <mergeCell ref="I898:I904"/>
    <mergeCell ref="B904:C904"/>
    <mergeCell ref="D890:I890"/>
    <mergeCell ref="D891:D895"/>
    <mergeCell ref="E891:E895"/>
    <mergeCell ref="F891:F895"/>
    <mergeCell ref="G891:G895"/>
    <mergeCell ref="H891:H895"/>
    <mergeCell ref="I891:I895"/>
    <mergeCell ref="B831:C831"/>
    <mergeCell ref="B834:C834"/>
    <mergeCell ref="D879:I879"/>
    <mergeCell ref="D880:D884"/>
    <mergeCell ref="E880:E884"/>
    <mergeCell ref="F880:F884"/>
    <mergeCell ref="G880:G884"/>
    <mergeCell ref="H880:H884"/>
    <mergeCell ref="B885:C885"/>
    <mergeCell ref="I880:I884"/>
    <mergeCell ref="B842:C842"/>
    <mergeCell ref="B867:C867"/>
    <mergeCell ref="D870:D874"/>
    <mergeCell ref="B878:C878"/>
    <mergeCell ref="I877:I878"/>
    <mergeCell ref="B875:C875"/>
    <mergeCell ref="I870:I874"/>
    <mergeCell ref="H870:H874"/>
    <mergeCell ref="F837:F841"/>
    <mergeCell ref="G837:G841"/>
    <mergeCell ref="H837:H841"/>
    <mergeCell ref="G870:G874"/>
    <mergeCell ref="F870:F874"/>
    <mergeCell ref="E870:E874"/>
  </mergeCells>
  <pageMargins left="0.2" right="0.2" top="0.25" bottom="0.2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287"/>
  <sheetViews>
    <sheetView topLeftCell="A108" workbookViewId="0">
      <selection activeCell="H283" sqref="H283"/>
    </sheetView>
  </sheetViews>
  <sheetFormatPr defaultRowHeight="15"/>
  <cols>
    <col min="1" max="1" width="6" customWidth="1"/>
    <col min="2" max="4" width="14.140625" customWidth="1"/>
    <col min="5" max="5" width="12.28515625" customWidth="1"/>
    <col min="6" max="6" width="11.140625" customWidth="1"/>
    <col min="7" max="7" width="60.85546875" style="425" customWidth="1"/>
    <col min="8" max="8" width="21" customWidth="1"/>
    <col min="9" max="9" width="18.42578125" customWidth="1"/>
    <col min="10" max="10" width="20.140625" customWidth="1"/>
    <col min="11" max="11" width="21.5703125" customWidth="1"/>
    <col min="12" max="12" width="21.85546875" customWidth="1"/>
    <col min="13" max="15" width="14.28515625" bestFit="1" customWidth="1"/>
    <col min="16" max="17" width="13.28515625" bestFit="1" customWidth="1"/>
  </cols>
  <sheetData>
    <row r="1" spans="1:17">
      <c r="A1" s="4" t="s">
        <v>65</v>
      </c>
    </row>
    <row r="3" spans="1:17" ht="29.25" customHeight="1">
      <c r="B3" s="959" t="s">
        <v>128</v>
      </c>
      <c r="C3" s="959"/>
      <c r="D3" s="959"/>
      <c r="E3" s="959" t="s">
        <v>21</v>
      </c>
      <c r="F3" s="959"/>
      <c r="G3" s="941" t="s">
        <v>166</v>
      </c>
      <c r="H3" s="960" t="s">
        <v>172</v>
      </c>
      <c r="I3" s="960" t="s">
        <v>171</v>
      </c>
      <c r="J3" s="960" t="s">
        <v>170</v>
      </c>
      <c r="K3" s="960" t="s">
        <v>169</v>
      </c>
      <c r="L3" s="960" t="s">
        <v>168</v>
      </c>
    </row>
    <row r="4" spans="1:17" ht="126" customHeight="1">
      <c r="B4" s="79" t="s">
        <v>22</v>
      </c>
      <c r="C4" s="79" t="s">
        <v>23</v>
      </c>
      <c r="D4" s="79" t="s">
        <v>24</v>
      </c>
      <c r="E4" s="11" t="s">
        <v>4</v>
      </c>
      <c r="F4" s="11" t="s">
        <v>40</v>
      </c>
      <c r="G4" s="962"/>
      <c r="H4" s="961"/>
      <c r="I4" s="961"/>
      <c r="J4" s="961"/>
      <c r="K4" s="961"/>
      <c r="L4" s="961"/>
    </row>
    <row r="5" spans="1:17">
      <c r="B5" s="38"/>
      <c r="C5" s="38"/>
      <c r="D5" s="38"/>
      <c r="E5" s="11"/>
      <c r="F5" s="11"/>
      <c r="G5" s="419" t="s">
        <v>1479</v>
      </c>
      <c r="H5" s="548">
        <f>+H6+H39+H70+H91+H112+H149+H168+H215+H262</f>
        <v>43169733.669100009</v>
      </c>
      <c r="I5" s="548">
        <f>+I6+I39+I70+I91+I112+I149+I168+I215+I262</f>
        <v>69896190.400000006</v>
      </c>
      <c r="J5" s="548">
        <f>+J6+J39+J70+J91+J112+J149+J168+J215+J262</f>
        <v>77398732.381999999</v>
      </c>
      <c r="K5" s="548">
        <f>+K6+K39+K70+K91+K112+K149+K168+K215+K262</f>
        <v>75642421.770000011</v>
      </c>
      <c r="L5" s="548">
        <f>+L6+L39+L70+L91+L112+L149+L168+L215+L262</f>
        <v>74388306.836999997</v>
      </c>
    </row>
    <row r="6" spans="1:17">
      <c r="B6" s="130" t="s">
        <v>393</v>
      </c>
      <c r="C6" s="130" t="s">
        <v>394</v>
      </c>
      <c r="D6" s="130" t="s">
        <v>395</v>
      </c>
      <c r="E6" s="131" t="s">
        <v>185</v>
      </c>
      <c r="F6" s="131"/>
      <c r="G6" s="426" t="str">
        <f>+'Հ3 Մաս 1 և 2'!D26</f>
        <v>¶ÛáõÕ³ïÝï»ëáõÃÛ³Ý ËÃ³ÝÙ³Ý Íñ³·Çñ</v>
      </c>
      <c r="H6" s="132">
        <f>+H8+H14+H19+H24+H29+H34</f>
        <v>13904252.186000003</v>
      </c>
      <c r="I6" s="132">
        <f t="shared" ref="I6:L6" si="0">+I8+I14+I19+I24+I29+I34</f>
        <v>13166499.1</v>
      </c>
      <c r="J6" s="132">
        <f t="shared" si="0"/>
        <v>10374513.299999999</v>
      </c>
      <c r="K6" s="132">
        <f t="shared" si="0"/>
        <v>8947005.3399999999</v>
      </c>
      <c r="L6" s="132">
        <f t="shared" si="0"/>
        <v>7935576.1600000001</v>
      </c>
      <c r="M6" s="454"/>
      <c r="N6" s="454"/>
      <c r="O6" s="454"/>
      <c r="P6" s="454"/>
      <c r="Q6" s="454"/>
    </row>
    <row r="7" spans="1:17">
      <c r="B7" s="130"/>
      <c r="C7" s="130"/>
      <c r="D7" s="130"/>
      <c r="E7" s="131"/>
      <c r="F7" s="131"/>
      <c r="G7" s="433" t="s">
        <v>164</v>
      </c>
      <c r="H7" s="133"/>
      <c r="I7" s="133"/>
      <c r="J7" s="133"/>
      <c r="K7" s="133"/>
      <c r="L7" s="133"/>
      <c r="M7" s="154"/>
      <c r="N7" s="154"/>
      <c r="O7" s="154"/>
      <c r="P7" s="154"/>
      <c r="Q7" s="154"/>
    </row>
    <row r="8" spans="1:17" s="243" customFormat="1" ht="87.75" customHeight="1">
      <c r="B8" s="130"/>
      <c r="C8" s="130"/>
      <c r="D8" s="130"/>
      <c r="E8" s="131"/>
      <c r="F8" s="131" t="s">
        <v>359</v>
      </c>
      <c r="G8" s="426" t="str">
        <f>+'Հ3 Մաս 1 և 2'!D34</f>
        <v xml:space="preserve"> ä»ï³Ï³Ý ³ç³ÏóáõÃÛáõÝ Ð³Û³ëï³ÝÇ Ð³Ýñ³å»ïáõÃÛ³Ý Ë³ÕáÕ³·áñÍáõÃÛ³Ý ¨ ·ÇÝ»·áñÍáõÃÛ³Ý áÉáñïÝ»ñáõÙ í³ñíáÕ å»ï³Ï³Ý ù³Õ³ù³Ï³ÝáõÃÛ³Ý áõ ½³ñ·³óÙ³Ý Íñ³·ñ»ñÇ Çñ³Ï³Ý³óÙ³ÝÁ</v>
      </c>
      <c r="H8" s="132">
        <f>+H10</f>
        <v>176135.58</v>
      </c>
      <c r="I8" s="132">
        <f>+I10</f>
        <v>264000</v>
      </c>
      <c r="J8" s="132">
        <f>+J10</f>
        <v>762000</v>
      </c>
      <c r="K8" s="132">
        <f>+K10</f>
        <v>762000</v>
      </c>
      <c r="L8" s="132">
        <f>+L10</f>
        <v>762000</v>
      </c>
    </row>
    <row r="9" spans="1:17">
      <c r="B9" s="97"/>
      <c r="C9" s="97"/>
      <c r="D9" s="97"/>
      <c r="E9" s="96"/>
      <c r="F9" s="96"/>
      <c r="G9" s="434" t="s">
        <v>167</v>
      </c>
      <c r="H9" s="29"/>
      <c r="I9" s="29"/>
      <c r="J9" s="29"/>
      <c r="K9" s="29"/>
      <c r="L9" s="29"/>
    </row>
    <row r="10" spans="1:17">
      <c r="B10" s="97"/>
      <c r="C10" s="97"/>
      <c r="D10" s="97"/>
      <c r="E10" s="96"/>
      <c r="F10" s="96"/>
      <c r="G10" s="435" t="s">
        <v>396</v>
      </c>
      <c r="H10" s="98">
        <f>+H12</f>
        <v>176135.58</v>
      </c>
      <c r="I10" s="98">
        <f>+I12</f>
        <v>264000</v>
      </c>
      <c r="J10" s="98">
        <f>+J12</f>
        <v>762000</v>
      </c>
      <c r="K10" s="98">
        <f>+K12</f>
        <v>762000</v>
      </c>
      <c r="L10" s="98">
        <f>+L12</f>
        <v>762000</v>
      </c>
    </row>
    <row r="11" spans="1:17" ht="38.25">
      <c r="B11" s="97"/>
      <c r="C11" s="97"/>
      <c r="D11" s="97"/>
      <c r="E11" s="96"/>
      <c r="F11" s="96"/>
      <c r="G11" s="434" t="s">
        <v>165</v>
      </c>
      <c r="H11" s="29"/>
      <c r="I11" s="29"/>
      <c r="J11" s="29"/>
      <c r="K11" s="29"/>
      <c r="L11" s="29"/>
    </row>
    <row r="12" spans="1:17">
      <c r="B12" s="97"/>
      <c r="C12" s="97"/>
      <c r="D12" s="97"/>
      <c r="E12" s="96"/>
      <c r="F12" s="96"/>
      <c r="G12" s="434" t="s">
        <v>1574</v>
      </c>
      <c r="H12" s="98">
        <f>+'Հ3 Մաս 1 և 2'!E33</f>
        <v>176135.58</v>
      </c>
      <c r="I12" s="98">
        <f>+'Հ3 Մաս 1 և 2'!F33</f>
        <v>264000</v>
      </c>
      <c r="J12" s="98">
        <f>+'Հ3 Մաս 1 և 2'!G33</f>
        <v>762000</v>
      </c>
      <c r="K12" s="98">
        <f>+'Հ3 Մաս 1 և 2'!H33</f>
        <v>762000</v>
      </c>
      <c r="L12" s="98">
        <f>+'Հ3 Մաս 1 և 2'!I33</f>
        <v>762000</v>
      </c>
    </row>
    <row r="13" spans="1:17">
      <c r="B13" s="97"/>
      <c r="C13" s="97"/>
      <c r="D13" s="97"/>
      <c r="E13" s="96"/>
      <c r="F13" s="96"/>
      <c r="G13" s="434"/>
      <c r="H13" s="29"/>
      <c r="I13" s="29"/>
      <c r="J13" s="29"/>
      <c r="K13" s="29"/>
      <c r="L13" s="29"/>
    </row>
    <row r="14" spans="1:17" s="243" customFormat="1" ht="25.5">
      <c r="B14" s="130"/>
      <c r="C14" s="130"/>
      <c r="D14" s="130"/>
      <c r="E14" s="131"/>
      <c r="F14" s="131" t="s">
        <v>369</v>
      </c>
      <c r="G14" s="426" t="s">
        <v>196</v>
      </c>
      <c r="H14" s="132">
        <f>+H16</f>
        <v>342378.03600000002</v>
      </c>
      <c r="I14" s="132">
        <f t="shared" ref="I14:L14" si="1">+I16</f>
        <v>332055.90000000002</v>
      </c>
      <c r="J14" s="132">
        <f t="shared" si="1"/>
        <v>467219</v>
      </c>
      <c r="K14" s="132">
        <f t="shared" si="1"/>
        <v>467219</v>
      </c>
      <c r="L14" s="132">
        <f t="shared" si="1"/>
        <v>467219</v>
      </c>
    </row>
    <row r="15" spans="1:17">
      <c r="B15" s="97"/>
      <c r="C15" s="97"/>
      <c r="D15" s="97"/>
      <c r="E15" s="96"/>
      <c r="F15" s="96"/>
      <c r="G15" s="434" t="s">
        <v>167</v>
      </c>
      <c r="H15" s="29"/>
      <c r="I15" s="29"/>
      <c r="J15" s="29"/>
      <c r="K15" s="29"/>
      <c r="L15" s="29"/>
    </row>
    <row r="16" spans="1:17">
      <c r="B16" s="97"/>
      <c r="C16" s="97"/>
      <c r="D16" s="97"/>
      <c r="E16" s="96"/>
      <c r="F16" s="96"/>
      <c r="G16" s="435" t="s">
        <v>396</v>
      </c>
      <c r="H16" s="98">
        <f>+H18</f>
        <v>342378.03600000002</v>
      </c>
      <c r="I16" s="98">
        <f t="shared" ref="I16:L16" si="2">+I18</f>
        <v>332055.90000000002</v>
      </c>
      <c r="J16" s="98">
        <f t="shared" si="2"/>
        <v>467219</v>
      </c>
      <c r="K16" s="98">
        <f t="shared" si="2"/>
        <v>467219</v>
      </c>
      <c r="L16" s="98">
        <f t="shared" si="2"/>
        <v>467219</v>
      </c>
    </row>
    <row r="17" spans="2:12" ht="38.25">
      <c r="B17" s="97"/>
      <c r="C17" s="97"/>
      <c r="D17" s="97"/>
      <c r="E17" s="96"/>
      <c r="F17" s="96"/>
      <c r="G17" s="434" t="s">
        <v>165</v>
      </c>
      <c r="H17" s="29"/>
      <c r="I17" s="29"/>
      <c r="J17" s="29"/>
      <c r="K17" s="29"/>
      <c r="L17" s="29"/>
    </row>
    <row r="18" spans="2:12" ht="25.5">
      <c r="B18" s="97"/>
      <c r="C18" s="97"/>
      <c r="D18" s="97"/>
      <c r="E18" s="96"/>
      <c r="F18" s="96"/>
      <c r="G18" s="434" t="s">
        <v>1575</v>
      </c>
      <c r="H18" s="98">
        <f>+'Հ3 Մաս 1 և 2'!E39</f>
        <v>342378.03600000002</v>
      </c>
      <c r="I18" s="98">
        <f>+'Հ3 Մաս 1 և 2'!F39</f>
        <v>332055.90000000002</v>
      </c>
      <c r="J18" s="98">
        <f>+'Հ3 Մաս 1 և 2'!G39</f>
        <v>467219</v>
      </c>
      <c r="K18" s="98">
        <f>+'Հ3 Մաս 1 և 2'!H39</f>
        <v>467219</v>
      </c>
      <c r="L18" s="98">
        <f>+'Հ3 Մաս 1 և 2'!I39</f>
        <v>467219</v>
      </c>
    </row>
    <row r="19" spans="2:12" s="243" customFormat="1" ht="25.5">
      <c r="B19" s="130"/>
      <c r="C19" s="130"/>
      <c r="D19" s="130"/>
      <c r="E19" s="131"/>
      <c r="F19" s="131" t="s">
        <v>439</v>
      </c>
      <c r="G19" s="426" t="s">
        <v>199</v>
      </c>
      <c r="H19" s="132">
        <f>+H21</f>
        <v>8469398.9700000007</v>
      </c>
      <c r="I19" s="132">
        <f t="shared" ref="I19:L19" si="3">+I21</f>
        <v>6347641.2999999998</v>
      </c>
      <c r="J19" s="132">
        <f t="shared" si="3"/>
        <v>3181332.17</v>
      </c>
      <c r="K19" s="132">
        <f t="shared" si="3"/>
        <v>1435359.99</v>
      </c>
      <c r="L19" s="132">
        <f t="shared" si="3"/>
        <v>265213.58</v>
      </c>
    </row>
    <row r="20" spans="2:12">
      <c r="B20" s="97"/>
      <c r="C20" s="97"/>
      <c r="D20" s="97"/>
      <c r="E20" s="96"/>
      <c r="F20" s="96"/>
      <c r="G20" s="434" t="s">
        <v>167</v>
      </c>
      <c r="H20" s="29"/>
      <c r="I20" s="29"/>
      <c r="J20" s="29"/>
      <c r="K20" s="29"/>
      <c r="L20" s="29"/>
    </row>
    <row r="21" spans="2:12">
      <c r="B21" s="97"/>
      <c r="C21" s="97"/>
      <c r="D21" s="97"/>
      <c r="E21" s="96"/>
      <c r="F21" s="96"/>
      <c r="G21" s="435" t="s">
        <v>396</v>
      </c>
      <c r="H21" s="98">
        <f>+H23</f>
        <v>8469398.9700000007</v>
      </c>
      <c r="I21" s="98">
        <f t="shared" ref="I21:L21" si="4">+I23</f>
        <v>6347641.2999999998</v>
      </c>
      <c r="J21" s="98">
        <f t="shared" si="4"/>
        <v>3181332.17</v>
      </c>
      <c r="K21" s="98">
        <f t="shared" si="4"/>
        <v>1435359.99</v>
      </c>
      <c r="L21" s="98">
        <f t="shared" si="4"/>
        <v>265213.58</v>
      </c>
    </row>
    <row r="22" spans="2:12" ht="38.25">
      <c r="B22" s="97"/>
      <c r="C22" s="97"/>
      <c r="D22" s="97"/>
      <c r="E22" s="96"/>
      <c r="F22" s="96"/>
      <c r="G22" s="434" t="s">
        <v>165</v>
      </c>
      <c r="H22" s="29"/>
      <c r="I22" s="29"/>
      <c r="J22" s="29"/>
      <c r="K22" s="29"/>
      <c r="L22" s="29"/>
    </row>
    <row r="23" spans="2:12">
      <c r="B23" s="97"/>
      <c r="C23" s="97"/>
      <c r="D23" s="97"/>
      <c r="E23" s="96"/>
      <c r="F23" s="96"/>
      <c r="G23" s="434" t="s">
        <v>440</v>
      </c>
      <c r="H23" s="98">
        <f>+'Հ3 Մաս 1 և 2'!E51</f>
        <v>8469398.9700000007</v>
      </c>
      <c r="I23" s="98">
        <f>+'Հ3 Մաս 1 և 2'!F51</f>
        <v>6347641.2999999998</v>
      </c>
      <c r="J23" s="98">
        <f>+'Հ3 Մաս 1 և 2'!G51</f>
        <v>3181332.17</v>
      </c>
      <c r="K23" s="98">
        <f>+'Հ3 Մաս 1 և 2'!H51</f>
        <v>1435359.99</v>
      </c>
      <c r="L23" s="98">
        <f>+'Հ3 Մաս 1 և 2'!I51</f>
        <v>265213.58</v>
      </c>
    </row>
    <row r="24" spans="2:12" s="243" customFormat="1" ht="25.5">
      <c r="B24" s="130"/>
      <c r="C24" s="130"/>
      <c r="D24" s="130"/>
      <c r="E24" s="131"/>
      <c r="F24" s="131" t="s">
        <v>612</v>
      </c>
      <c r="G24" s="436" t="s">
        <v>613</v>
      </c>
      <c r="H24" s="132">
        <f>+H26</f>
        <v>3816494.7</v>
      </c>
      <c r="I24" s="132">
        <f t="shared" ref="I24:L24" si="5">+I26</f>
        <v>4402113.7</v>
      </c>
      <c r="J24" s="132">
        <f t="shared" si="5"/>
        <v>3686767.53</v>
      </c>
      <c r="K24" s="132">
        <f t="shared" si="5"/>
        <v>3411773.29</v>
      </c>
      <c r="L24" s="132">
        <f t="shared" si="5"/>
        <v>3097994.6</v>
      </c>
    </row>
    <row r="25" spans="2:12">
      <c r="B25" s="97"/>
      <c r="C25" s="97"/>
      <c r="D25" s="97"/>
      <c r="E25" s="96"/>
      <c r="F25" s="96"/>
      <c r="G25" s="434" t="s">
        <v>167</v>
      </c>
      <c r="H25" s="29"/>
      <c r="I25" s="29"/>
      <c r="J25" s="29"/>
      <c r="K25" s="29"/>
      <c r="L25" s="29"/>
    </row>
    <row r="26" spans="2:12" ht="28.5" customHeight="1">
      <c r="B26" s="97"/>
      <c r="C26" s="97"/>
      <c r="D26" s="97"/>
      <c r="E26" s="96"/>
      <c r="F26" s="96"/>
      <c r="G26" s="435" t="s">
        <v>396</v>
      </c>
      <c r="H26" s="98">
        <f>+H28</f>
        <v>3816494.7</v>
      </c>
      <c r="I26" s="98">
        <f t="shared" ref="I26:L26" si="6">+I28</f>
        <v>4402113.7</v>
      </c>
      <c r="J26" s="98">
        <f t="shared" si="6"/>
        <v>3686767.53</v>
      </c>
      <c r="K26" s="98">
        <f t="shared" si="6"/>
        <v>3411773.29</v>
      </c>
      <c r="L26" s="98">
        <f t="shared" si="6"/>
        <v>3097994.6</v>
      </c>
    </row>
    <row r="27" spans="2:12" ht="38.25">
      <c r="B27" s="97"/>
      <c r="C27" s="97"/>
      <c r="D27" s="97"/>
      <c r="E27" s="96"/>
      <c r="F27" s="96"/>
      <c r="G27" s="434" t="s">
        <v>165</v>
      </c>
      <c r="H27" s="29"/>
      <c r="I27" s="29"/>
      <c r="J27" s="29"/>
      <c r="K27" s="29"/>
      <c r="L27" s="29"/>
    </row>
    <row r="28" spans="2:12">
      <c r="B28" s="97"/>
      <c r="C28" s="97"/>
      <c r="D28" s="97"/>
      <c r="E28" s="96"/>
      <c r="F28" s="96"/>
      <c r="G28" s="434" t="s">
        <v>1576</v>
      </c>
      <c r="H28" s="98">
        <f>+'Հ3 Մաս 1 և 2'!E57</f>
        <v>3816494.7</v>
      </c>
      <c r="I28" s="98">
        <f>+'Հ3 Մաս 1 և 2'!F57</f>
        <v>4402113.7</v>
      </c>
      <c r="J28" s="98">
        <f>+'Հ3 Մաս 1 և 2'!G57</f>
        <v>3686767.53</v>
      </c>
      <c r="K28" s="98">
        <f>+'Հ3 Մաս 1 և 2'!H57</f>
        <v>3411773.29</v>
      </c>
      <c r="L28" s="98">
        <f>+'Հ3 Մաս 1 և 2'!I57</f>
        <v>3097994.6</v>
      </c>
    </row>
    <row r="29" spans="2:12" s="243" customFormat="1" ht="51">
      <c r="B29" s="130"/>
      <c r="C29" s="130"/>
      <c r="D29" s="130"/>
      <c r="E29" s="131"/>
      <c r="F29" s="131" t="s">
        <v>441</v>
      </c>
      <c r="G29" s="426" t="s">
        <v>204</v>
      </c>
      <c r="H29" s="132">
        <f>+H31</f>
        <v>1099844.8999999999</v>
      </c>
      <c r="I29" s="132">
        <f t="shared" ref="I29:L29" si="7">+I31</f>
        <v>1521688.2</v>
      </c>
      <c r="J29" s="132">
        <f t="shared" si="7"/>
        <v>1978194.6</v>
      </c>
      <c r="K29" s="132">
        <f t="shared" si="7"/>
        <v>2571653.06</v>
      </c>
      <c r="L29" s="132">
        <f t="shared" si="7"/>
        <v>3343148.98</v>
      </c>
    </row>
    <row r="30" spans="2:12">
      <c r="B30" s="97"/>
      <c r="C30" s="97"/>
      <c r="D30" s="97"/>
      <c r="E30" s="96"/>
      <c r="F30" s="96"/>
      <c r="G30" s="434" t="s">
        <v>167</v>
      </c>
      <c r="H30" s="29"/>
      <c r="I30" s="29"/>
      <c r="J30" s="29"/>
      <c r="K30" s="29"/>
      <c r="L30" s="29"/>
    </row>
    <row r="31" spans="2:12">
      <c r="B31" s="97"/>
      <c r="C31" s="97"/>
      <c r="D31" s="97"/>
      <c r="E31" s="96"/>
      <c r="F31" s="96"/>
      <c r="G31" s="435" t="s">
        <v>396</v>
      </c>
      <c r="H31" s="98">
        <f>+H33</f>
        <v>1099844.8999999999</v>
      </c>
      <c r="I31" s="98">
        <f t="shared" ref="I31:L31" si="8">+I33</f>
        <v>1521688.2</v>
      </c>
      <c r="J31" s="98">
        <f t="shared" si="8"/>
        <v>1978194.6</v>
      </c>
      <c r="K31" s="98">
        <f t="shared" si="8"/>
        <v>2571653.06</v>
      </c>
      <c r="L31" s="98">
        <f t="shared" si="8"/>
        <v>3343148.98</v>
      </c>
    </row>
    <row r="32" spans="2:12" ht="38.25">
      <c r="B32" s="97"/>
      <c r="C32" s="97"/>
      <c r="D32" s="97"/>
      <c r="E32" s="96"/>
      <c r="F32" s="96"/>
      <c r="G32" s="434" t="s">
        <v>165</v>
      </c>
      <c r="H32" s="29"/>
      <c r="I32" s="29"/>
      <c r="J32" s="29"/>
      <c r="K32" s="29"/>
      <c r="L32" s="29"/>
    </row>
    <row r="33" spans="2:12">
      <c r="B33" s="97"/>
      <c r="C33" s="97"/>
      <c r="D33" s="97"/>
      <c r="E33" s="96"/>
      <c r="F33" s="96"/>
      <c r="G33" s="434" t="s">
        <v>1576</v>
      </c>
      <c r="H33" s="98">
        <f>+'Հ3 Մաս 1 և 2'!E63</f>
        <v>1099844.8999999999</v>
      </c>
      <c r="I33" s="98">
        <f>+'Հ3 Մաս 1 և 2'!F63</f>
        <v>1521688.2</v>
      </c>
      <c r="J33" s="98">
        <f>+'Հ3 Մաս 1 և 2'!G63</f>
        <v>1978194.6</v>
      </c>
      <c r="K33" s="98">
        <f>+'Հ3 Մաս 1 և 2'!H63</f>
        <v>2571653.06</v>
      </c>
      <c r="L33" s="98">
        <f>+'Հ3 Մաս 1 և 2'!I63</f>
        <v>3343148.98</v>
      </c>
    </row>
    <row r="34" spans="2:12" s="243" customFormat="1" ht="25.5">
      <c r="B34" s="130"/>
      <c r="C34" s="130"/>
      <c r="D34" s="130"/>
      <c r="E34" s="131"/>
      <c r="F34" s="131" t="s">
        <v>552</v>
      </c>
      <c r="G34" s="426" t="s">
        <v>209</v>
      </c>
      <c r="H34" s="132">
        <f>+H36</f>
        <v>0</v>
      </c>
      <c r="I34" s="132">
        <f t="shared" ref="I34:L34" si="9">+I36</f>
        <v>299000</v>
      </c>
      <c r="J34" s="132">
        <f t="shared" si="9"/>
        <v>299000</v>
      </c>
      <c r="K34" s="132">
        <f t="shared" si="9"/>
        <v>299000</v>
      </c>
      <c r="L34" s="132">
        <f t="shared" si="9"/>
        <v>0</v>
      </c>
    </row>
    <row r="35" spans="2:12">
      <c r="B35" s="97"/>
      <c r="C35" s="97"/>
      <c r="D35" s="97"/>
      <c r="E35" s="96"/>
      <c r="F35" s="96"/>
      <c r="G35" s="434" t="s">
        <v>167</v>
      </c>
      <c r="H35" s="29"/>
      <c r="I35" s="29"/>
      <c r="J35" s="29"/>
      <c r="K35" s="29"/>
      <c r="L35" s="29"/>
    </row>
    <row r="36" spans="2:12">
      <c r="B36" s="97"/>
      <c r="C36" s="97"/>
      <c r="D36" s="97"/>
      <c r="E36" s="96"/>
      <c r="F36" s="96"/>
      <c r="G36" s="435" t="s">
        <v>396</v>
      </c>
      <c r="H36" s="98">
        <f>+H38</f>
        <v>0</v>
      </c>
      <c r="I36" s="98">
        <f t="shared" ref="I36:L36" si="10">+I38</f>
        <v>299000</v>
      </c>
      <c r="J36" s="98">
        <f t="shared" si="10"/>
        <v>299000</v>
      </c>
      <c r="K36" s="98">
        <f t="shared" si="10"/>
        <v>299000</v>
      </c>
      <c r="L36" s="98">
        <f t="shared" si="10"/>
        <v>0</v>
      </c>
    </row>
    <row r="37" spans="2:12" ht="38.25">
      <c r="B37" s="97"/>
      <c r="C37" s="97"/>
      <c r="D37" s="97"/>
      <c r="E37" s="96"/>
      <c r="F37" s="96"/>
      <c r="G37" s="434" t="s">
        <v>165</v>
      </c>
      <c r="H37" s="29"/>
      <c r="I37" s="29"/>
      <c r="J37" s="29"/>
      <c r="K37" s="29"/>
      <c r="L37" s="29"/>
    </row>
    <row r="38" spans="2:12">
      <c r="B38" s="97"/>
      <c r="C38" s="97"/>
      <c r="D38" s="97"/>
      <c r="E38" s="96"/>
      <c r="F38" s="96"/>
      <c r="G38" s="434" t="s">
        <v>1577</v>
      </c>
      <c r="H38" s="98">
        <f>+'Հ3 Մաս 1 և 2'!E87</f>
        <v>0</v>
      </c>
      <c r="I38" s="98">
        <f>+'Հ3 Մաս 1 և 2'!F87</f>
        <v>299000</v>
      </c>
      <c r="J38" s="98">
        <f>+'Հ3 Մաս 1 և 2'!G87</f>
        <v>299000</v>
      </c>
      <c r="K38" s="98">
        <f>+'Հ3 Մաս 1 և 2'!H87</f>
        <v>299000</v>
      </c>
      <c r="L38" s="98">
        <f>+'Հ3 Մաս 1 և 2'!I87</f>
        <v>0</v>
      </c>
    </row>
    <row r="39" spans="2:12" s="243" customFormat="1" ht="25.5">
      <c r="B39" s="141" t="s">
        <v>393</v>
      </c>
      <c r="C39" s="141" t="s">
        <v>395</v>
      </c>
      <c r="D39" s="141" t="s">
        <v>395</v>
      </c>
      <c r="E39" s="428" t="s">
        <v>1160</v>
      </c>
      <c r="F39" s="428"/>
      <c r="G39" s="437" t="s">
        <v>1161</v>
      </c>
      <c r="H39" s="132">
        <f>+H41+H46+H56+H62+H51</f>
        <v>129792.74</v>
      </c>
      <c r="I39" s="132">
        <f t="shared" ref="I39:L39" si="11">+I41+I46+I56+I62+I51</f>
        <v>1155022.5</v>
      </c>
      <c r="J39" s="132">
        <f t="shared" si="11"/>
        <v>2808930</v>
      </c>
      <c r="K39" s="132">
        <f t="shared" si="11"/>
        <v>605800</v>
      </c>
      <c r="L39" s="132">
        <f t="shared" si="11"/>
        <v>605800</v>
      </c>
    </row>
    <row r="40" spans="2:12" ht="16.5">
      <c r="B40" s="97"/>
      <c r="C40" s="97"/>
      <c r="D40" s="97"/>
      <c r="E40" s="421"/>
      <c r="F40" s="421"/>
      <c r="G40" s="438" t="s">
        <v>1162</v>
      </c>
      <c r="H40" s="98"/>
      <c r="I40" s="98"/>
      <c r="J40" s="98"/>
      <c r="K40" s="98"/>
      <c r="L40" s="98"/>
    </row>
    <row r="41" spans="2:12" s="243" customFormat="1" ht="25.5">
      <c r="B41" s="130"/>
      <c r="C41" s="130"/>
      <c r="D41" s="130"/>
      <c r="E41" s="428"/>
      <c r="F41" s="428" t="s">
        <v>195</v>
      </c>
      <c r="G41" s="437" t="s">
        <v>1163</v>
      </c>
      <c r="H41" s="132">
        <f>+H43</f>
        <v>60557.279999999999</v>
      </c>
      <c r="I41" s="132">
        <f t="shared" ref="I41:L41" si="12">+I43</f>
        <v>342123</v>
      </c>
      <c r="J41" s="132">
        <f t="shared" si="12"/>
        <v>416000</v>
      </c>
      <c r="K41" s="132">
        <f t="shared" si="12"/>
        <v>416000</v>
      </c>
      <c r="L41" s="132">
        <f t="shared" si="12"/>
        <v>416000</v>
      </c>
    </row>
    <row r="42" spans="2:12" ht="16.5">
      <c r="B42" s="97"/>
      <c r="C42" s="97"/>
      <c r="D42" s="97"/>
      <c r="E42" s="421"/>
      <c r="F42" s="421"/>
      <c r="G42" s="438" t="s">
        <v>167</v>
      </c>
      <c r="H42" s="98"/>
      <c r="I42" s="98"/>
      <c r="J42" s="98"/>
      <c r="K42" s="98"/>
      <c r="L42" s="98"/>
    </row>
    <row r="43" spans="2:12" ht="16.5">
      <c r="B43" s="97"/>
      <c r="C43" s="97"/>
      <c r="D43" s="97"/>
      <c r="E43" s="421"/>
      <c r="F43" s="421"/>
      <c r="G43" s="439" t="s">
        <v>589</v>
      </c>
      <c r="H43" s="98">
        <f>+H45</f>
        <v>60557.279999999999</v>
      </c>
      <c r="I43" s="98">
        <f t="shared" ref="I43:L43" si="13">+I45</f>
        <v>342123</v>
      </c>
      <c r="J43" s="98">
        <f t="shared" si="13"/>
        <v>416000</v>
      </c>
      <c r="K43" s="98">
        <f t="shared" si="13"/>
        <v>416000</v>
      </c>
      <c r="L43" s="98">
        <f t="shared" si="13"/>
        <v>416000</v>
      </c>
    </row>
    <row r="44" spans="2:12" ht="25.5">
      <c r="B44" s="97"/>
      <c r="C44" s="97"/>
      <c r="D44" s="97"/>
      <c r="E44" s="421"/>
      <c r="F44" s="421"/>
      <c r="G44" s="438" t="s">
        <v>1133</v>
      </c>
      <c r="H44" s="98"/>
      <c r="I44" s="98"/>
      <c r="J44" s="98"/>
      <c r="K44" s="98"/>
      <c r="L44" s="98"/>
    </row>
    <row r="45" spans="2:12" ht="16.5">
      <c r="B45" s="97"/>
      <c r="C45" s="97"/>
      <c r="D45" s="97"/>
      <c r="E45" s="421"/>
      <c r="F45" s="421"/>
      <c r="G45" s="438" t="s">
        <v>1166</v>
      </c>
      <c r="H45" s="418">
        <v>60557.279999999999</v>
      </c>
      <c r="I45" s="418">
        <v>342123</v>
      </c>
      <c r="J45" s="155">
        <v>416000</v>
      </c>
      <c r="K45" s="155">
        <v>416000</v>
      </c>
      <c r="L45" s="155">
        <v>416000</v>
      </c>
    </row>
    <row r="46" spans="2:12" s="243" customFormat="1" ht="16.5">
      <c r="B46" s="130"/>
      <c r="C46" s="130"/>
      <c r="D46" s="130"/>
      <c r="E46" s="428"/>
      <c r="F46" s="428">
        <v>11003</v>
      </c>
      <c r="G46" s="440" t="s">
        <v>1164</v>
      </c>
      <c r="H46" s="132">
        <f>+H48</f>
        <v>24949.86</v>
      </c>
      <c r="I46" s="132">
        <f t="shared" ref="I46:L46" si="14">+I48</f>
        <v>227000</v>
      </c>
      <c r="J46" s="132">
        <f t="shared" si="14"/>
        <v>27360</v>
      </c>
      <c r="K46" s="132">
        <f t="shared" si="14"/>
        <v>27360</v>
      </c>
      <c r="L46" s="132">
        <f t="shared" si="14"/>
        <v>27360</v>
      </c>
    </row>
    <row r="47" spans="2:12" ht="16.5">
      <c r="B47" s="97"/>
      <c r="C47" s="97"/>
      <c r="D47" s="97"/>
      <c r="E47" s="421"/>
      <c r="F47" s="421"/>
      <c r="G47" s="441" t="s">
        <v>167</v>
      </c>
      <c r="H47" s="98"/>
      <c r="I47" s="98"/>
      <c r="J47" s="98"/>
      <c r="K47" s="98"/>
      <c r="L47" s="98"/>
    </row>
    <row r="48" spans="2:12" ht="16.5">
      <c r="B48" s="97"/>
      <c r="C48" s="97"/>
      <c r="D48" s="97"/>
      <c r="E48" s="421"/>
      <c r="F48" s="421"/>
      <c r="G48" s="441" t="s">
        <v>589</v>
      </c>
      <c r="H48" s="98">
        <f>+H50</f>
        <v>24949.86</v>
      </c>
      <c r="I48" s="98">
        <f t="shared" ref="I48:L48" si="15">+I50</f>
        <v>227000</v>
      </c>
      <c r="J48" s="98">
        <f t="shared" si="15"/>
        <v>27360</v>
      </c>
      <c r="K48" s="98">
        <f t="shared" si="15"/>
        <v>27360</v>
      </c>
      <c r="L48" s="98">
        <f t="shared" si="15"/>
        <v>27360</v>
      </c>
    </row>
    <row r="49" spans="2:12" ht="25.5">
      <c r="B49" s="97"/>
      <c r="C49" s="97"/>
      <c r="D49" s="97"/>
      <c r="E49" s="421"/>
      <c r="F49" s="421"/>
      <c r="G49" s="441" t="s">
        <v>1133</v>
      </c>
      <c r="H49" s="98"/>
      <c r="I49" s="98"/>
      <c r="J49" s="98"/>
      <c r="K49" s="98"/>
      <c r="L49" s="98"/>
    </row>
    <row r="50" spans="2:12" ht="16.5">
      <c r="B50" s="97"/>
      <c r="C50" s="97"/>
      <c r="D50" s="97"/>
      <c r="E50" s="421"/>
      <c r="F50" s="421"/>
      <c r="G50" s="441" t="s">
        <v>1165</v>
      </c>
      <c r="H50" s="98">
        <v>24949.86</v>
      </c>
      <c r="I50" s="98">
        <v>227000</v>
      </c>
      <c r="J50" s="185">
        <v>27360</v>
      </c>
      <c r="K50" s="185">
        <v>27360</v>
      </c>
      <c r="L50" s="185">
        <v>27360</v>
      </c>
    </row>
    <row r="51" spans="2:12" s="243" customFormat="1" ht="16.5">
      <c r="B51" s="130"/>
      <c r="C51" s="130"/>
      <c r="D51" s="130"/>
      <c r="E51" s="428"/>
      <c r="F51" s="428">
        <v>11008</v>
      </c>
      <c r="G51" s="440" t="s">
        <v>1433</v>
      </c>
      <c r="H51" s="132">
        <f>+H53</f>
        <v>0</v>
      </c>
      <c r="I51" s="132">
        <f t="shared" ref="I51:L51" si="16">+I53</f>
        <v>50000</v>
      </c>
      <c r="J51" s="132">
        <f t="shared" si="16"/>
        <v>50000</v>
      </c>
      <c r="K51" s="132">
        <f t="shared" si="16"/>
        <v>50000</v>
      </c>
      <c r="L51" s="132">
        <f t="shared" si="16"/>
        <v>50000</v>
      </c>
    </row>
    <row r="52" spans="2:12" ht="16.5">
      <c r="B52" s="97"/>
      <c r="C52" s="97"/>
      <c r="D52" s="97"/>
      <c r="E52" s="421"/>
      <c r="F52" s="421"/>
      <c r="G52" s="441" t="s">
        <v>167</v>
      </c>
      <c r="H52" s="98"/>
      <c r="I52" s="98"/>
      <c r="J52" s="98"/>
      <c r="K52" s="98"/>
      <c r="L52" s="98"/>
    </row>
    <row r="53" spans="2:12" ht="16.5">
      <c r="B53" s="97"/>
      <c r="C53" s="97"/>
      <c r="D53" s="97"/>
      <c r="E53" s="421"/>
      <c r="F53" s="421"/>
      <c r="G53" s="441" t="s">
        <v>589</v>
      </c>
      <c r="H53" s="98">
        <f>+H55</f>
        <v>0</v>
      </c>
      <c r="I53" s="98">
        <f t="shared" ref="I53:L53" si="17">+I55</f>
        <v>50000</v>
      </c>
      <c r="J53" s="98">
        <f t="shared" si="17"/>
        <v>50000</v>
      </c>
      <c r="K53" s="98">
        <f t="shared" si="17"/>
        <v>50000</v>
      </c>
      <c r="L53" s="98">
        <f t="shared" si="17"/>
        <v>50000</v>
      </c>
    </row>
    <row r="54" spans="2:12" ht="25.5">
      <c r="B54" s="97"/>
      <c r="C54" s="97"/>
      <c r="D54" s="97"/>
      <c r="E54" s="421"/>
      <c r="F54" s="421"/>
      <c r="G54" s="441" t="s">
        <v>1133</v>
      </c>
      <c r="H54" s="98"/>
      <c r="I54" s="98"/>
      <c r="J54" s="98"/>
      <c r="K54" s="98"/>
      <c r="L54" s="98"/>
    </row>
    <row r="55" spans="2:12" ht="16.5">
      <c r="B55" s="97"/>
      <c r="C55" s="97"/>
      <c r="D55" s="97"/>
      <c r="E55" s="421"/>
      <c r="F55" s="421"/>
      <c r="G55" s="441" t="s">
        <v>1578</v>
      </c>
      <c r="H55" s="98"/>
      <c r="I55" s="98">
        <v>50000</v>
      </c>
      <c r="J55" s="98">
        <v>50000</v>
      </c>
      <c r="K55" s="98">
        <v>50000</v>
      </c>
      <c r="L55" s="98">
        <v>50000</v>
      </c>
    </row>
    <row r="56" spans="2:12" s="243" customFormat="1" ht="25.5">
      <c r="B56" s="130"/>
      <c r="C56" s="130"/>
      <c r="D56" s="130"/>
      <c r="E56" s="428"/>
      <c r="F56" s="428">
        <v>31001</v>
      </c>
      <c r="G56" s="440" t="s">
        <v>1167</v>
      </c>
      <c r="H56" s="132">
        <f>+H58</f>
        <v>20493.100000000002</v>
      </c>
      <c r="I56" s="132">
        <f t="shared" ref="I56:L56" si="18">+I58</f>
        <v>35899.5</v>
      </c>
      <c r="J56" s="132">
        <f t="shared" si="18"/>
        <v>112440</v>
      </c>
      <c r="K56" s="132">
        <f t="shared" si="18"/>
        <v>112440</v>
      </c>
      <c r="L56" s="132">
        <f t="shared" si="18"/>
        <v>112440</v>
      </c>
    </row>
    <row r="57" spans="2:12" ht="16.5">
      <c r="B57" s="97"/>
      <c r="C57" s="97"/>
      <c r="D57" s="97"/>
      <c r="E57" s="421"/>
      <c r="F57" s="421"/>
      <c r="G57" s="441" t="s">
        <v>167</v>
      </c>
      <c r="H57" s="98"/>
      <c r="I57" s="98"/>
      <c r="J57" s="98"/>
      <c r="K57" s="98"/>
      <c r="L57" s="98"/>
    </row>
    <row r="58" spans="2:12">
      <c r="B58" s="97"/>
      <c r="C58" s="97"/>
      <c r="D58" s="97"/>
      <c r="E58" s="96"/>
      <c r="F58" s="96"/>
      <c r="G58" s="442" t="s">
        <v>589</v>
      </c>
      <c r="H58" s="98">
        <f>+H60+H61</f>
        <v>20493.100000000002</v>
      </c>
      <c r="I58" s="98">
        <f t="shared" ref="I58:L58" si="19">+I60+I61</f>
        <v>35899.5</v>
      </c>
      <c r="J58" s="98">
        <f t="shared" si="19"/>
        <v>112440</v>
      </c>
      <c r="K58" s="98">
        <f t="shared" si="19"/>
        <v>112440</v>
      </c>
      <c r="L58" s="98">
        <f t="shared" si="19"/>
        <v>112440</v>
      </c>
    </row>
    <row r="59" spans="2:12" ht="25.5">
      <c r="B59" s="97"/>
      <c r="C59" s="97"/>
      <c r="D59" s="97"/>
      <c r="E59" s="96"/>
      <c r="F59" s="96"/>
      <c r="G59" s="434" t="s">
        <v>1133</v>
      </c>
      <c r="H59" s="98"/>
      <c r="I59" s="98"/>
      <c r="J59" s="98"/>
      <c r="K59" s="98"/>
      <c r="L59" s="98"/>
    </row>
    <row r="60" spans="2:12">
      <c r="B60" s="97"/>
      <c r="C60" s="97"/>
      <c r="D60" s="97"/>
      <c r="E60" s="96"/>
      <c r="F60" s="96"/>
      <c r="G60" s="434" t="s">
        <v>1174</v>
      </c>
      <c r="H60" s="98">
        <v>18087.400000000001</v>
      </c>
      <c r="I60" s="98">
        <v>35899.5</v>
      </c>
      <c r="J60" s="98">
        <v>85240</v>
      </c>
      <c r="K60" s="98">
        <v>85240</v>
      </c>
      <c r="L60" s="98">
        <v>85240</v>
      </c>
    </row>
    <row r="61" spans="2:12">
      <c r="B61" s="97"/>
      <c r="C61" s="97"/>
      <c r="D61" s="97"/>
      <c r="E61" s="96"/>
      <c r="F61" s="96"/>
      <c r="G61" s="434" t="s">
        <v>1175</v>
      </c>
      <c r="H61" s="98">
        <v>2405.6999999999998</v>
      </c>
      <c r="I61" s="98"/>
      <c r="J61" s="98">
        <v>27200</v>
      </c>
      <c r="K61" s="98">
        <v>27200</v>
      </c>
      <c r="L61" s="98">
        <v>27200</v>
      </c>
    </row>
    <row r="62" spans="2:12" s="243" customFormat="1" ht="25.5">
      <c r="B62" s="130"/>
      <c r="C62" s="130"/>
      <c r="D62" s="130"/>
      <c r="E62" s="131"/>
      <c r="F62" s="428">
        <v>31002</v>
      </c>
      <c r="G62" s="440" t="s">
        <v>1176</v>
      </c>
      <c r="H62" s="132">
        <f>+H64+H67</f>
        <v>23792.5</v>
      </c>
      <c r="I62" s="132">
        <f t="shared" ref="I62:L62" si="20">+I64+I67</f>
        <v>500000</v>
      </c>
      <c r="J62" s="132">
        <f t="shared" si="20"/>
        <v>2203130</v>
      </c>
      <c r="K62" s="132">
        <f t="shared" si="20"/>
        <v>0</v>
      </c>
      <c r="L62" s="132">
        <f t="shared" si="20"/>
        <v>0</v>
      </c>
    </row>
    <row r="63" spans="2:12" ht="16.5">
      <c r="B63" s="97"/>
      <c r="C63" s="97"/>
      <c r="D63" s="97"/>
      <c r="E63" s="96"/>
      <c r="F63" s="421"/>
      <c r="G63" s="441" t="s">
        <v>167</v>
      </c>
      <c r="H63" s="98"/>
      <c r="I63" s="98"/>
      <c r="J63" s="98"/>
      <c r="K63" s="98"/>
      <c r="L63" s="98"/>
    </row>
    <row r="64" spans="2:12">
      <c r="B64" s="97"/>
      <c r="C64" s="97"/>
      <c r="D64" s="97"/>
      <c r="E64" s="96"/>
      <c r="F64" s="96"/>
      <c r="G64" s="443" t="s">
        <v>438</v>
      </c>
      <c r="H64" s="98">
        <f>+H66</f>
        <v>23792.5</v>
      </c>
      <c r="I64" s="98">
        <f t="shared" ref="I64:L64" si="21">+I66</f>
        <v>500000</v>
      </c>
      <c r="J64" s="98">
        <f t="shared" si="21"/>
        <v>2162000</v>
      </c>
      <c r="K64" s="98">
        <f t="shared" si="21"/>
        <v>0</v>
      </c>
      <c r="L64" s="98">
        <f t="shared" si="21"/>
        <v>0</v>
      </c>
    </row>
    <row r="65" spans="2:12" ht="25.5">
      <c r="B65" s="97"/>
      <c r="C65" s="97"/>
      <c r="D65" s="97"/>
      <c r="E65" s="96"/>
      <c r="F65" s="96"/>
      <c r="G65" s="434" t="s">
        <v>1133</v>
      </c>
      <c r="H65" s="98"/>
      <c r="I65" s="98"/>
      <c r="J65" s="98"/>
      <c r="K65" s="98"/>
      <c r="L65" s="98"/>
    </row>
    <row r="66" spans="2:12">
      <c r="B66" s="97"/>
      <c r="C66" s="97"/>
      <c r="D66" s="97"/>
      <c r="E66" s="96"/>
      <c r="F66" s="96"/>
      <c r="G66" s="434" t="s">
        <v>1168</v>
      </c>
      <c r="H66" s="98">
        <v>23792.5</v>
      </c>
      <c r="I66" s="98">
        <v>500000</v>
      </c>
      <c r="J66" s="98">
        <v>2162000</v>
      </c>
      <c r="K66" s="98"/>
      <c r="L66" s="98"/>
    </row>
    <row r="67" spans="2:12">
      <c r="B67" s="97"/>
      <c r="C67" s="97"/>
      <c r="D67" s="97"/>
      <c r="E67" s="96"/>
      <c r="F67" s="96"/>
      <c r="G67" s="434" t="s">
        <v>1170</v>
      </c>
      <c r="H67" s="98">
        <f>+H68</f>
        <v>0</v>
      </c>
      <c r="I67" s="98">
        <f t="shared" ref="I67:L67" si="22">+I68</f>
        <v>0</v>
      </c>
      <c r="J67" s="98">
        <f t="shared" si="22"/>
        <v>41130</v>
      </c>
      <c r="K67" s="98">
        <f t="shared" si="22"/>
        <v>0</v>
      </c>
      <c r="L67" s="98">
        <f t="shared" si="22"/>
        <v>0</v>
      </c>
    </row>
    <row r="68" spans="2:12">
      <c r="B68" s="97"/>
      <c r="C68" s="97"/>
      <c r="D68" s="97"/>
      <c r="E68" s="96"/>
      <c r="F68" s="96"/>
      <c r="G68" s="434" t="s">
        <v>1169</v>
      </c>
      <c r="H68" s="98"/>
      <c r="I68" s="98"/>
      <c r="J68" s="98">
        <v>41130</v>
      </c>
      <c r="K68" s="98"/>
      <c r="L68" s="98"/>
    </row>
    <row r="69" spans="2:12">
      <c r="B69" s="97"/>
      <c r="C69" s="97"/>
      <c r="D69" s="97"/>
      <c r="E69" s="96"/>
      <c r="F69" s="96"/>
      <c r="G69" s="434"/>
      <c r="H69" s="98"/>
      <c r="I69" s="98"/>
      <c r="J69" s="98"/>
      <c r="K69" s="98"/>
      <c r="L69" s="98"/>
    </row>
    <row r="70" spans="2:12">
      <c r="B70" s="141" t="s">
        <v>393</v>
      </c>
      <c r="C70" s="141" t="s">
        <v>394</v>
      </c>
      <c r="D70" s="141" t="s">
        <v>395</v>
      </c>
      <c r="E70" s="142">
        <v>1059</v>
      </c>
      <c r="F70" s="142"/>
      <c r="G70" s="444" t="s">
        <v>222</v>
      </c>
      <c r="H70" s="133">
        <f>+H72+H77+H83</f>
        <v>151048.21999999997</v>
      </c>
      <c r="I70" s="133">
        <f t="shared" ref="I70:L70" si="23">+I72+I77+I83</f>
        <v>125382</v>
      </c>
      <c r="J70" s="133">
        <f t="shared" si="23"/>
        <v>261493.3</v>
      </c>
      <c r="K70" s="133">
        <f t="shared" si="23"/>
        <v>261493.3</v>
      </c>
      <c r="L70" s="133">
        <f t="shared" si="23"/>
        <v>261493.3</v>
      </c>
    </row>
    <row r="71" spans="2:12">
      <c r="B71" s="30"/>
      <c r="C71" s="30"/>
      <c r="D71" s="30"/>
      <c r="E71" s="29"/>
      <c r="F71" s="29"/>
      <c r="G71" s="434" t="s">
        <v>1162</v>
      </c>
      <c r="H71" s="29"/>
      <c r="I71" s="29"/>
      <c r="J71" s="29"/>
      <c r="K71" s="29"/>
      <c r="L71" s="29"/>
    </row>
    <row r="72" spans="2:12" s="243" customFormat="1" ht="38.25">
      <c r="B72" s="468"/>
      <c r="C72" s="468"/>
      <c r="D72" s="468"/>
      <c r="E72" s="133"/>
      <c r="F72" s="133" t="s">
        <v>189</v>
      </c>
      <c r="G72" s="444" t="s">
        <v>225</v>
      </c>
      <c r="H72" s="133">
        <f>+H74</f>
        <v>55039.42</v>
      </c>
      <c r="I72" s="133">
        <f t="shared" ref="I72:L72" si="24">+I74</f>
        <v>47940</v>
      </c>
      <c r="J72" s="133">
        <f t="shared" si="24"/>
        <v>98997</v>
      </c>
      <c r="K72" s="133">
        <f t="shared" si="24"/>
        <v>98997</v>
      </c>
      <c r="L72" s="133">
        <f t="shared" si="24"/>
        <v>98997</v>
      </c>
    </row>
    <row r="73" spans="2:12">
      <c r="B73" s="30"/>
      <c r="C73" s="30"/>
      <c r="D73" s="30"/>
      <c r="E73" s="29"/>
      <c r="F73" s="29"/>
      <c r="G73" s="434" t="s">
        <v>167</v>
      </c>
      <c r="H73" s="29"/>
      <c r="I73" s="29"/>
      <c r="J73" s="29"/>
      <c r="K73" s="29"/>
      <c r="L73" s="29"/>
    </row>
    <row r="74" spans="2:12">
      <c r="B74" s="30"/>
      <c r="C74" s="30"/>
      <c r="D74" s="30"/>
      <c r="E74" s="29"/>
      <c r="F74" s="29"/>
      <c r="G74" s="435" t="s">
        <v>589</v>
      </c>
      <c r="H74" s="29">
        <f>+H76</f>
        <v>55039.42</v>
      </c>
      <c r="I74" s="29">
        <f t="shared" ref="I74:L74" si="25">+I76</f>
        <v>47940</v>
      </c>
      <c r="J74" s="29">
        <f t="shared" si="25"/>
        <v>98997</v>
      </c>
      <c r="K74" s="29">
        <f t="shared" si="25"/>
        <v>98997</v>
      </c>
      <c r="L74" s="29">
        <f t="shared" si="25"/>
        <v>98997</v>
      </c>
    </row>
    <row r="75" spans="2:12" ht="25.5">
      <c r="B75" s="30"/>
      <c r="C75" s="30"/>
      <c r="D75" s="30"/>
      <c r="E75" s="29"/>
      <c r="F75" s="29"/>
      <c r="G75" s="434" t="s">
        <v>1133</v>
      </c>
      <c r="H75" s="143"/>
      <c r="I75" s="29"/>
      <c r="J75" s="29"/>
      <c r="K75" s="29"/>
      <c r="L75" s="29"/>
    </row>
    <row r="76" spans="2:12" ht="36.75" customHeight="1">
      <c r="B76" s="30"/>
      <c r="C76" s="30"/>
      <c r="D76" s="30"/>
      <c r="E76" s="29"/>
      <c r="F76" s="29"/>
      <c r="G76" s="434" t="s">
        <v>1579</v>
      </c>
      <c r="H76" s="98">
        <f>+'Հ3 Մաս 4'!D191</f>
        <v>55039.42</v>
      </c>
      <c r="I76" s="98">
        <f>+'Հ3 Մաս 4'!E191</f>
        <v>47940</v>
      </c>
      <c r="J76" s="98">
        <f>+'Հ3 Մաս 4'!F191</f>
        <v>98997</v>
      </c>
      <c r="K76" s="98">
        <f>+'Հ3 Մաս 4'!G191</f>
        <v>98997</v>
      </c>
      <c r="L76" s="98">
        <f>+'Հ3 Մաս 4'!H191</f>
        <v>98997</v>
      </c>
    </row>
    <row r="77" spans="2:12" s="243" customFormat="1">
      <c r="B77" s="468"/>
      <c r="C77" s="468"/>
      <c r="D77" s="468"/>
      <c r="E77" s="133"/>
      <c r="F77" s="133" t="s">
        <v>195</v>
      </c>
      <c r="G77" s="444" t="s">
        <v>227</v>
      </c>
      <c r="H77" s="133">
        <f>+H79</f>
        <v>47943.1</v>
      </c>
      <c r="I77" s="133">
        <f t="shared" ref="I77:L77" si="26">+I79</f>
        <v>29376.3</v>
      </c>
      <c r="J77" s="133">
        <f t="shared" si="26"/>
        <v>29376.3</v>
      </c>
      <c r="K77" s="133">
        <f t="shared" si="26"/>
        <v>29376.3</v>
      </c>
      <c r="L77" s="133">
        <f t="shared" si="26"/>
        <v>29376.3</v>
      </c>
    </row>
    <row r="78" spans="2:12">
      <c r="B78" s="30"/>
      <c r="C78" s="30"/>
      <c r="D78" s="30"/>
      <c r="E78" s="29"/>
      <c r="F78" s="29"/>
      <c r="G78" s="434" t="s">
        <v>167</v>
      </c>
      <c r="H78" s="29"/>
      <c r="I78" s="29"/>
      <c r="J78" s="29"/>
      <c r="K78" s="29"/>
      <c r="L78" s="29"/>
    </row>
    <row r="79" spans="2:12">
      <c r="B79" s="30"/>
      <c r="C79" s="30"/>
      <c r="D79" s="30"/>
      <c r="E79" s="29"/>
      <c r="F79" s="29"/>
      <c r="G79" s="435" t="s">
        <v>589</v>
      </c>
      <c r="H79" s="98">
        <f>+H81+H82</f>
        <v>47943.1</v>
      </c>
      <c r="I79" s="98">
        <f t="shared" ref="I79:L79" si="27">+I81+I82</f>
        <v>29376.3</v>
      </c>
      <c r="J79" s="98">
        <f t="shared" si="27"/>
        <v>29376.3</v>
      </c>
      <c r="K79" s="98">
        <f t="shared" si="27"/>
        <v>29376.3</v>
      </c>
      <c r="L79" s="98">
        <f t="shared" si="27"/>
        <v>29376.3</v>
      </c>
    </row>
    <row r="80" spans="2:12" ht="25.5">
      <c r="B80" s="30"/>
      <c r="C80" s="30"/>
      <c r="D80" s="30"/>
      <c r="E80" s="29"/>
      <c r="F80" s="29"/>
      <c r="G80" s="434" t="s">
        <v>1133</v>
      </c>
      <c r="H80" s="143"/>
      <c r="I80" s="29"/>
      <c r="J80" s="29"/>
      <c r="K80" s="29"/>
      <c r="L80" s="29"/>
    </row>
    <row r="81" spans="2:12">
      <c r="B81" s="30"/>
      <c r="C81" s="30"/>
      <c r="D81" s="30"/>
      <c r="E81" s="29"/>
      <c r="F81" s="29"/>
      <c r="G81" s="434" t="s">
        <v>1580</v>
      </c>
      <c r="H81" s="98">
        <v>20046.099999999999</v>
      </c>
      <c r="I81" s="98">
        <v>29376.3</v>
      </c>
      <c r="J81" s="98">
        <v>29376.3</v>
      </c>
      <c r="K81" s="98">
        <v>29376.3</v>
      </c>
      <c r="L81" s="98">
        <v>29376.3</v>
      </c>
    </row>
    <row r="82" spans="2:12" ht="25.5">
      <c r="B82" s="30"/>
      <c r="C82" s="30"/>
      <c r="D82" s="30"/>
      <c r="E82" s="29"/>
      <c r="F82" s="29"/>
      <c r="G82" s="465" t="s">
        <v>1581</v>
      </c>
      <c r="H82" s="98">
        <v>27897</v>
      </c>
      <c r="I82" s="98">
        <v>0</v>
      </c>
      <c r="J82" s="98">
        <v>0</v>
      </c>
      <c r="K82" s="98">
        <v>0</v>
      </c>
      <c r="L82" s="98">
        <v>0</v>
      </c>
    </row>
    <row r="83" spans="2:12" s="243" customFormat="1" ht="25.5">
      <c r="B83" s="468"/>
      <c r="C83" s="468"/>
      <c r="D83" s="468"/>
      <c r="E83" s="133"/>
      <c r="F83" s="133" t="s">
        <v>217</v>
      </c>
      <c r="G83" s="444" t="s">
        <v>229</v>
      </c>
      <c r="H83" s="133">
        <f>+H85</f>
        <v>48065.7</v>
      </c>
      <c r="I83" s="133">
        <f t="shared" ref="I83:L83" si="28">+I85</f>
        <v>48065.7</v>
      </c>
      <c r="J83" s="133">
        <f t="shared" si="28"/>
        <v>133120</v>
      </c>
      <c r="K83" s="133">
        <f t="shared" si="28"/>
        <v>133120</v>
      </c>
      <c r="L83" s="133">
        <f t="shared" si="28"/>
        <v>133120</v>
      </c>
    </row>
    <row r="84" spans="2:12">
      <c r="B84" s="30"/>
      <c r="C84" s="30"/>
      <c r="D84" s="30"/>
      <c r="E84" s="29"/>
      <c r="F84" s="29"/>
      <c r="G84" s="434" t="s">
        <v>167</v>
      </c>
      <c r="H84" s="29"/>
      <c r="I84" s="29"/>
      <c r="J84" s="29"/>
      <c r="K84" s="29"/>
      <c r="L84" s="29"/>
    </row>
    <row r="85" spans="2:12">
      <c r="B85" s="30"/>
      <c r="C85" s="30"/>
      <c r="D85" s="30"/>
      <c r="E85" s="29"/>
      <c r="F85" s="29"/>
      <c r="G85" s="435" t="s">
        <v>589</v>
      </c>
      <c r="H85" s="98">
        <f>+H87</f>
        <v>48065.7</v>
      </c>
      <c r="I85" s="98">
        <f t="shared" ref="I85:L85" si="29">+I87</f>
        <v>48065.7</v>
      </c>
      <c r="J85" s="98">
        <f t="shared" si="29"/>
        <v>133120</v>
      </c>
      <c r="K85" s="98">
        <f t="shared" si="29"/>
        <v>133120</v>
      </c>
      <c r="L85" s="98">
        <f t="shared" si="29"/>
        <v>133120</v>
      </c>
    </row>
    <row r="86" spans="2:12" ht="25.5">
      <c r="B86" s="30"/>
      <c r="C86" s="30"/>
      <c r="D86" s="30"/>
      <c r="E86" s="29"/>
      <c r="F86" s="29"/>
      <c r="G86" s="434" t="s">
        <v>1133</v>
      </c>
      <c r="H86" s="143"/>
      <c r="I86" s="29"/>
      <c r="J86" s="29"/>
      <c r="K86" s="29"/>
      <c r="L86" s="29"/>
    </row>
    <row r="87" spans="2:12" ht="25.5">
      <c r="B87" s="97"/>
      <c r="C87" s="97"/>
      <c r="D87" s="97"/>
      <c r="E87" s="96"/>
      <c r="F87" s="96"/>
      <c r="G87" s="434" t="s">
        <v>1582</v>
      </c>
      <c r="H87" s="98">
        <f>+'Հ3 Մաս 4'!D218</f>
        <v>48065.7</v>
      </c>
      <c r="I87" s="98">
        <f>+'Հ3 Մաս 4'!E218</f>
        <v>48065.7</v>
      </c>
      <c r="J87" s="98">
        <f>+'Հ3 Մաս 4'!F218</f>
        <v>133120</v>
      </c>
      <c r="K87" s="98">
        <f>+'Հ3 Մաս 4'!G218</f>
        <v>133120</v>
      </c>
      <c r="L87" s="98">
        <f>+'Հ3 Մաս 4'!H218</f>
        <v>133120</v>
      </c>
    </row>
    <row r="88" spans="2:12">
      <c r="B88" s="97"/>
      <c r="C88" s="97"/>
      <c r="D88" s="97"/>
      <c r="E88" s="96"/>
      <c r="F88" s="96"/>
      <c r="G88" s="434"/>
      <c r="H88" s="98"/>
      <c r="I88" s="98"/>
      <c r="J88" s="98"/>
      <c r="K88" s="98"/>
      <c r="L88" s="98"/>
    </row>
    <row r="89" spans="2:12">
      <c r="B89" s="97"/>
      <c r="C89" s="97"/>
      <c r="D89" s="97"/>
      <c r="E89" s="96"/>
      <c r="F89" s="96"/>
      <c r="G89" s="434"/>
      <c r="H89" s="98"/>
      <c r="I89" s="98"/>
      <c r="J89" s="98"/>
      <c r="K89" s="98"/>
      <c r="L89" s="98"/>
    </row>
    <row r="90" spans="2:12">
      <c r="B90" s="97"/>
      <c r="C90" s="97"/>
      <c r="D90" s="97"/>
      <c r="E90" s="96"/>
      <c r="F90" s="96"/>
      <c r="G90" s="434"/>
      <c r="H90" s="98"/>
      <c r="I90" s="98"/>
      <c r="J90" s="98"/>
      <c r="K90" s="98"/>
      <c r="L90" s="98"/>
    </row>
    <row r="91" spans="2:12" ht="25.5">
      <c r="B91" s="141" t="s">
        <v>393</v>
      </c>
      <c r="C91" s="141" t="s">
        <v>395</v>
      </c>
      <c r="D91" s="141" t="s">
        <v>395</v>
      </c>
      <c r="E91" s="142">
        <v>1067</v>
      </c>
      <c r="F91" s="142"/>
      <c r="G91" s="444" t="s">
        <v>568</v>
      </c>
      <c r="H91" s="474">
        <f>+H93+H98+H103</f>
        <v>28023.4</v>
      </c>
      <c r="I91" s="474">
        <f t="shared" ref="I91:L91" si="30">+I93+I98+I103</f>
        <v>1030803.4</v>
      </c>
      <c r="J91" s="474">
        <f t="shared" si="30"/>
        <v>1715123.4</v>
      </c>
      <c r="K91" s="474">
        <f t="shared" si="30"/>
        <v>4236923.4000000004</v>
      </c>
      <c r="L91" s="474">
        <f t="shared" si="30"/>
        <v>7878123.4000000004</v>
      </c>
    </row>
    <row r="92" spans="2:12">
      <c r="B92" s="30"/>
      <c r="C92" s="30"/>
      <c r="D92" s="30"/>
      <c r="E92" s="29"/>
      <c r="F92" s="29"/>
      <c r="G92" s="434" t="s">
        <v>164</v>
      </c>
      <c r="H92" s="29"/>
      <c r="I92" s="29"/>
      <c r="J92" s="29"/>
      <c r="K92" s="29"/>
      <c r="L92" s="29"/>
    </row>
    <row r="93" spans="2:12">
      <c r="B93" s="30"/>
      <c r="C93" s="30"/>
      <c r="D93" s="30"/>
      <c r="E93" s="29"/>
      <c r="F93" s="29">
        <v>11001</v>
      </c>
      <c r="G93" s="435" t="s">
        <v>577</v>
      </c>
      <c r="H93" s="29">
        <f>+H95</f>
        <v>14123.4</v>
      </c>
      <c r="I93" s="29">
        <f t="shared" ref="I93:L93" si="31">+I95</f>
        <v>14123.4</v>
      </c>
      <c r="J93" s="29">
        <f t="shared" si="31"/>
        <v>14123.4</v>
      </c>
      <c r="K93" s="29">
        <f t="shared" si="31"/>
        <v>14123.4</v>
      </c>
      <c r="L93" s="29">
        <f t="shared" si="31"/>
        <v>14123.4</v>
      </c>
    </row>
    <row r="94" spans="2:12">
      <c r="B94" s="30"/>
      <c r="C94" s="30"/>
      <c r="D94" s="30"/>
      <c r="E94" s="29"/>
      <c r="F94" s="29"/>
      <c r="G94" s="434" t="s">
        <v>167</v>
      </c>
      <c r="H94" s="29"/>
      <c r="I94" s="29"/>
      <c r="J94" s="29"/>
      <c r="K94" s="29"/>
      <c r="L94" s="29"/>
    </row>
    <row r="95" spans="2:12">
      <c r="B95" s="30"/>
      <c r="C95" s="30"/>
      <c r="D95" s="30"/>
      <c r="E95" s="29"/>
      <c r="F95" s="29"/>
      <c r="G95" s="435" t="s">
        <v>589</v>
      </c>
      <c r="H95" s="29">
        <f>+H97</f>
        <v>14123.4</v>
      </c>
      <c r="I95" s="29">
        <f t="shared" ref="I95:L95" si="32">+I97</f>
        <v>14123.4</v>
      </c>
      <c r="J95" s="29">
        <f t="shared" si="32"/>
        <v>14123.4</v>
      </c>
      <c r="K95" s="29">
        <f t="shared" si="32"/>
        <v>14123.4</v>
      </c>
      <c r="L95" s="29">
        <f t="shared" si="32"/>
        <v>14123.4</v>
      </c>
    </row>
    <row r="96" spans="2:12" ht="38.25">
      <c r="B96" s="30"/>
      <c r="C96" s="30"/>
      <c r="D96" s="30"/>
      <c r="E96" s="29"/>
      <c r="F96" s="29"/>
      <c r="G96" s="434" t="s">
        <v>165</v>
      </c>
      <c r="H96" s="143"/>
      <c r="I96" s="29"/>
      <c r="J96" s="29"/>
      <c r="K96" s="29"/>
      <c r="L96" s="29"/>
    </row>
    <row r="97" spans="2:12">
      <c r="B97" s="30"/>
      <c r="C97" s="30"/>
      <c r="D97" s="30"/>
      <c r="E97" s="29"/>
      <c r="F97" s="29"/>
      <c r="G97" s="434" t="s">
        <v>1583</v>
      </c>
      <c r="H97" s="98">
        <f>+'Հ3 Մաս 1 և 2'!E206</f>
        <v>14123.4</v>
      </c>
      <c r="I97" s="98">
        <f>+'Հ3 Մաս 1 և 2'!F206</f>
        <v>14123.4</v>
      </c>
      <c r="J97" s="98">
        <f>+'Հ3 Մաս 1 և 2'!G206</f>
        <v>14123.4</v>
      </c>
      <c r="K97" s="98">
        <f>+'Հ3 Մաս 1 և 2'!H206</f>
        <v>14123.4</v>
      </c>
      <c r="L97" s="98">
        <f>+'Հ3 Մաս 1 և 2'!I206</f>
        <v>14123.4</v>
      </c>
    </row>
    <row r="98" spans="2:12">
      <c r="B98" s="30"/>
      <c r="C98" s="30"/>
      <c r="D98" s="30"/>
      <c r="E98" s="29"/>
      <c r="F98" s="29">
        <v>11002</v>
      </c>
      <c r="G98" s="435" t="s">
        <v>237</v>
      </c>
      <c r="H98" s="29">
        <f>+H100</f>
        <v>13900</v>
      </c>
      <c r="I98" s="29">
        <f t="shared" ref="I98:L98" si="33">+I100</f>
        <v>16680</v>
      </c>
      <c r="J98" s="29">
        <f t="shared" si="33"/>
        <v>114000</v>
      </c>
      <c r="K98" s="29">
        <f t="shared" si="33"/>
        <v>114000</v>
      </c>
      <c r="L98" s="29">
        <f t="shared" si="33"/>
        <v>114000</v>
      </c>
    </row>
    <row r="99" spans="2:12">
      <c r="B99" s="30"/>
      <c r="C99" s="30"/>
      <c r="D99" s="30"/>
      <c r="E99" s="29"/>
      <c r="F99" s="29"/>
      <c r="G99" s="434" t="s">
        <v>167</v>
      </c>
      <c r="H99" s="29"/>
      <c r="I99" s="29"/>
      <c r="J99" s="29"/>
      <c r="K99" s="29"/>
      <c r="L99" s="29"/>
    </row>
    <row r="100" spans="2:12">
      <c r="B100" s="30"/>
      <c r="C100" s="30"/>
      <c r="D100" s="30"/>
      <c r="E100" s="29"/>
      <c r="F100" s="29"/>
      <c r="G100" s="435" t="s">
        <v>589</v>
      </c>
      <c r="H100" s="29">
        <f>+H102</f>
        <v>13900</v>
      </c>
      <c r="I100" s="29">
        <f t="shared" ref="I100:L100" si="34">+I102</f>
        <v>16680</v>
      </c>
      <c r="J100" s="29">
        <f t="shared" si="34"/>
        <v>114000</v>
      </c>
      <c r="K100" s="29">
        <f t="shared" si="34"/>
        <v>114000</v>
      </c>
      <c r="L100" s="29">
        <f t="shared" si="34"/>
        <v>114000</v>
      </c>
    </row>
    <row r="101" spans="2:12" ht="38.25">
      <c r="B101" s="30"/>
      <c r="C101" s="30"/>
      <c r="D101" s="30"/>
      <c r="E101" s="29"/>
      <c r="F101" s="29"/>
      <c r="G101" s="434" t="s">
        <v>165</v>
      </c>
      <c r="H101" s="143"/>
      <c r="I101" s="29"/>
      <c r="J101" s="29"/>
      <c r="K101" s="29"/>
      <c r="L101" s="29"/>
    </row>
    <row r="102" spans="2:12" ht="25.5">
      <c r="B102" s="30"/>
      <c r="C102" s="30"/>
      <c r="D102" s="30"/>
      <c r="E102" s="29"/>
      <c r="F102" s="29"/>
      <c r="G102" s="434" t="s">
        <v>1584</v>
      </c>
      <c r="H102" s="98">
        <f>+'Հ3 Մաս 1 և 2'!E212</f>
        <v>13900</v>
      </c>
      <c r="I102" s="98">
        <f>+'Հ3 Մաս 1 և 2'!F212</f>
        <v>16680</v>
      </c>
      <c r="J102" s="98">
        <f>+'Հ3 Մաս 1 և 2'!G212</f>
        <v>114000</v>
      </c>
      <c r="K102" s="98">
        <f>+'Հ3 Մաս 1 և 2'!H212</f>
        <v>114000</v>
      </c>
      <c r="L102" s="98">
        <f>+'Հ3 Մաս 1 և 2'!I212</f>
        <v>114000</v>
      </c>
    </row>
    <row r="103" spans="2:12" s="243" customFormat="1">
      <c r="B103" s="468"/>
      <c r="C103" s="468"/>
      <c r="D103" s="468"/>
      <c r="E103" s="133"/>
      <c r="F103" s="133">
        <v>32002</v>
      </c>
      <c r="G103" s="444" t="s">
        <v>602</v>
      </c>
      <c r="H103" s="133">
        <f>+H105</f>
        <v>0</v>
      </c>
      <c r="I103" s="474">
        <f>+I105+I110</f>
        <v>1000000</v>
      </c>
      <c r="J103" s="474">
        <f>+J105+J110</f>
        <v>1587000</v>
      </c>
      <c r="K103" s="474">
        <f t="shared" ref="K103:L103" si="35">+K105+K110</f>
        <v>4108800</v>
      </c>
      <c r="L103" s="474">
        <f t="shared" si="35"/>
        <v>7750000</v>
      </c>
    </row>
    <row r="104" spans="2:12">
      <c r="B104" s="30"/>
      <c r="C104" s="30"/>
      <c r="D104" s="30"/>
      <c r="E104" s="29"/>
      <c r="F104" s="29"/>
      <c r="G104" s="434" t="s">
        <v>167</v>
      </c>
      <c r="H104" s="29"/>
      <c r="I104" s="29"/>
      <c r="J104" s="29"/>
      <c r="K104" s="29"/>
      <c r="L104" s="29"/>
    </row>
    <row r="105" spans="2:12">
      <c r="B105" s="30"/>
      <c r="C105" s="30"/>
      <c r="D105" s="30"/>
      <c r="E105" s="29"/>
      <c r="F105" s="29"/>
      <c r="G105" s="435" t="s">
        <v>589</v>
      </c>
      <c r="H105" s="98">
        <f>H107+H108+H109+H111</f>
        <v>0</v>
      </c>
      <c r="I105" s="98">
        <f>I107+I108+I109</f>
        <v>1000000</v>
      </c>
      <c r="J105" s="98">
        <f>J107+J108+J109</f>
        <v>1562000</v>
      </c>
      <c r="K105" s="98">
        <f t="shared" ref="K105:L105" si="36">K107+K108+K109+K111</f>
        <v>4108800</v>
      </c>
      <c r="L105" s="98">
        <f t="shared" si="36"/>
        <v>7750000</v>
      </c>
    </row>
    <row r="106" spans="2:12" ht="32.25" customHeight="1">
      <c r="B106" s="30"/>
      <c r="C106" s="30"/>
      <c r="D106" s="30"/>
      <c r="E106" s="29"/>
      <c r="F106" s="29"/>
      <c r="G106" s="434" t="s">
        <v>1133</v>
      </c>
      <c r="H106" s="475"/>
      <c r="I106" s="29"/>
      <c r="J106" s="29"/>
      <c r="K106" s="29"/>
      <c r="L106" s="29"/>
    </row>
    <row r="107" spans="2:12">
      <c r="B107" s="30"/>
      <c r="C107" s="30"/>
      <c r="D107" s="30"/>
      <c r="E107" s="29"/>
      <c r="F107" s="29"/>
      <c r="G107" s="434" t="s">
        <v>1571</v>
      </c>
      <c r="H107" s="475"/>
      <c r="I107" s="29"/>
      <c r="J107" s="463"/>
      <c r="K107" s="29"/>
      <c r="L107" s="463">
        <v>2177000</v>
      </c>
    </row>
    <row r="108" spans="2:12">
      <c r="B108" s="30"/>
      <c r="C108" s="30"/>
      <c r="D108" s="30"/>
      <c r="E108" s="29"/>
      <c r="F108" s="29"/>
      <c r="G108" s="434" t="s">
        <v>1585</v>
      </c>
      <c r="H108" s="98">
        <f>+'Հ3 Մաս 1 և 2'!E215</f>
        <v>0</v>
      </c>
      <c r="I108" s="98">
        <v>1000000</v>
      </c>
      <c r="J108" s="98">
        <v>1340000</v>
      </c>
      <c r="K108" s="98">
        <v>4108800</v>
      </c>
      <c r="L108" s="98">
        <v>5573000</v>
      </c>
    </row>
    <row r="109" spans="2:12">
      <c r="B109" s="30"/>
      <c r="C109" s="30"/>
      <c r="D109" s="30"/>
      <c r="E109" s="29"/>
      <c r="F109" s="29"/>
      <c r="G109" s="434" t="s">
        <v>1572</v>
      </c>
      <c r="H109" s="475"/>
      <c r="I109" s="29"/>
      <c r="J109" s="463">
        <v>222000</v>
      </c>
      <c r="K109" s="29"/>
      <c r="L109" s="463"/>
    </row>
    <row r="110" spans="2:12">
      <c r="B110" s="30"/>
      <c r="C110" s="30"/>
      <c r="D110" s="30"/>
      <c r="E110" s="29"/>
      <c r="F110" s="29"/>
      <c r="G110" s="434" t="s">
        <v>1170</v>
      </c>
      <c r="H110" s="463">
        <f t="shared" ref="H110:I110" si="37">+H111</f>
        <v>0</v>
      </c>
      <c r="I110" s="463">
        <f t="shared" si="37"/>
        <v>0</v>
      </c>
      <c r="J110" s="463">
        <f>+J111</f>
        <v>25000</v>
      </c>
      <c r="K110" s="463">
        <f t="shared" ref="K110:L110" si="38">+K111</f>
        <v>0</v>
      </c>
      <c r="L110" s="463">
        <f t="shared" si="38"/>
        <v>0</v>
      </c>
    </row>
    <row r="111" spans="2:12">
      <c r="B111" s="30"/>
      <c r="C111" s="30"/>
      <c r="D111" s="30"/>
      <c r="E111" s="29"/>
      <c r="F111" s="29"/>
      <c r="G111" s="434" t="s">
        <v>1169</v>
      </c>
      <c r="H111" s="475"/>
      <c r="I111" s="29"/>
      <c r="J111" s="29">
        <v>25000</v>
      </c>
      <c r="K111" s="29"/>
      <c r="L111" s="29"/>
    </row>
    <row r="112" spans="2:12" s="243" customFormat="1" ht="25.5">
      <c r="B112" s="141" t="s">
        <v>393</v>
      </c>
      <c r="C112" s="141" t="s">
        <v>395</v>
      </c>
      <c r="D112" s="141" t="s">
        <v>395</v>
      </c>
      <c r="E112" s="142">
        <v>1104</v>
      </c>
      <c r="F112" s="142"/>
      <c r="G112" s="447" t="s">
        <v>253</v>
      </c>
      <c r="H112" s="474">
        <f>+H129+H114+H124+H119+H134+H139+H144</f>
        <v>8670593.9199999999</v>
      </c>
      <c r="I112" s="474">
        <f t="shared" ref="I112:L112" si="39">+I129+I114+I124+I119+I134+I139+I144</f>
        <v>20433233</v>
      </c>
      <c r="J112" s="474">
        <f t="shared" si="39"/>
        <v>25118467.73</v>
      </c>
      <c r="K112" s="474">
        <f t="shared" si="39"/>
        <v>25499967.73</v>
      </c>
      <c r="L112" s="474">
        <f t="shared" si="39"/>
        <v>26455467.73</v>
      </c>
    </row>
    <row r="113" spans="2:12">
      <c r="B113" s="30"/>
      <c r="C113" s="30"/>
      <c r="D113" s="30"/>
      <c r="E113" s="29"/>
      <c r="F113" s="29"/>
      <c r="G113" s="434" t="s">
        <v>164</v>
      </c>
      <c r="H113" s="29"/>
      <c r="I113" s="29"/>
      <c r="J113" s="29"/>
      <c r="K113" s="29"/>
      <c r="L113" s="29"/>
    </row>
    <row r="114" spans="2:12" s="243" customFormat="1" ht="25.5">
      <c r="B114" s="468"/>
      <c r="C114" s="468"/>
      <c r="D114" s="468"/>
      <c r="E114" s="133"/>
      <c r="F114" s="133" t="s">
        <v>189</v>
      </c>
      <c r="G114" s="433" t="s">
        <v>1230</v>
      </c>
      <c r="H114" s="474">
        <f>+H116</f>
        <v>0</v>
      </c>
      <c r="I114" s="474">
        <f t="shared" ref="I114:L114" si="40">+I116</f>
        <v>1566684.4</v>
      </c>
      <c r="J114" s="474">
        <f t="shared" si="40"/>
        <v>1340000</v>
      </c>
      <c r="K114" s="474">
        <f t="shared" si="40"/>
        <v>1395000</v>
      </c>
      <c r="L114" s="474">
        <f t="shared" si="40"/>
        <v>1402500</v>
      </c>
    </row>
    <row r="115" spans="2:12">
      <c r="B115" s="30"/>
      <c r="C115" s="30"/>
      <c r="D115" s="30"/>
      <c r="E115" s="29"/>
      <c r="F115" s="29"/>
      <c r="G115" s="434" t="s">
        <v>167</v>
      </c>
      <c r="H115" s="29"/>
      <c r="I115" s="29"/>
      <c r="J115" s="29"/>
      <c r="K115" s="29"/>
      <c r="L115" s="29"/>
    </row>
    <row r="116" spans="2:12">
      <c r="B116" s="30"/>
      <c r="C116" s="30"/>
      <c r="D116" s="30"/>
      <c r="E116" s="29"/>
      <c r="F116" s="29"/>
      <c r="G116" s="434" t="s">
        <v>589</v>
      </c>
      <c r="H116" s="29">
        <f>+H118</f>
        <v>0</v>
      </c>
      <c r="I116" s="29">
        <f t="shared" ref="I116:L116" si="41">+I118</f>
        <v>1566684.4</v>
      </c>
      <c r="J116" s="29">
        <f t="shared" si="41"/>
        <v>1340000</v>
      </c>
      <c r="K116" s="29">
        <f t="shared" si="41"/>
        <v>1395000</v>
      </c>
      <c r="L116" s="29">
        <f t="shared" si="41"/>
        <v>1402500</v>
      </c>
    </row>
    <row r="117" spans="2:12" ht="25.5">
      <c r="B117" s="30"/>
      <c r="C117" s="30"/>
      <c r="D117" s="30"/>
      <c r="E117" s="29"/>
      <c r="F117" s="29"/>
      <c r="G117" s="434" t="s">
        <v>1133</v>
      </c>
      <c r="H117" s="29"/>
      <c r="I117" s="29"/>
      <c r="J117" s="29"/>
      <c r="K117" s="29"/>
      <c r="L117" s="29"/>
    </row>
    <row r="118" spans="2:12">
      <c r="B118" s="30"/>
      <c r="C118" s="30"/>
      <c r="D118" s="30"/>
      <c r="E118" s="29"/>
      <c r="F118" s="29"/>
      <c r="G118" s="434" t="s">
        <v>1586</v>
      </c>
      <c r="H118" s="29"/>
      <c r="I118" s="481">
        <v>1566684.4</v>
      </c>
      <c r="J118" s="481">
        <v>1340000</v>
      </c>
      <c r="K118" s="481">
        <v>1395000</v>
      </c>
      <c r="L118" s="481">
        <v>1402500</v>
      </c>
    </row>
    <row r="119" spans="2:12" s="243" customFormat="1" ht="25.5">
      <c r="B119" s="468"/>
      <c r="C119" s="468"/>
      <c r="D119" s="468"/>
      <c r="E119" s="133"/>
      <c r="F119" s="133" t="s">
        <v>195</v>
      </c>
      <c r="G119" s="433" t="s">
        <v>1231</v>
      </c>
      <c r="H119" s="547">
        <f>+H121</f>
        <v>790882</v>
      </c>
      <c r="I119" s="547">
        <f t="shared" ref="I119:L119" si="42">+I121</f>
        <v>1573200</v>
      </c>
      <c r="J119" s="547">
        <f t="shared" si="42"/>
        <v>2568780</v>
      </c>
      <c r="K119" s="547">
        <f t="shared" si="42"/>
        <v>2295280</v>
      </c>
      <c r="L119" s="547">
        <f t="shared" si="42"/>
        <v>2043280</v>
      </c>
    </row>
    <row r="120" spans="2:12">
      <c r="B120" s="30"/>
      <c r="C120" s="30"/>
      <c r="D120" s="30"/>
      <c r="E120" s="29"/>
      <c r="F120" s="29"/>
      <c r="G120" s="434" t="s">
        <v>167</v>
      </c>
      <c r="H120" s="29"/>
      <c r="I120" s="29"/>
      <c r="J120" s="29"/>
      <c r="K120" s="29"/>
      <c r="L120" s="29"/>
    </row>
    <row r="121" spans="2:12">
      <c r="B121" s="30"/>
      <c r="C121" s="30"/>
      <c r="D121" s="30"/>
      <c r="E121" s="29"/>
      <c r="F121" s="29"/>
      <c r="G121" s="434" t="s">
        <v>589</v>
      </c>
      <c r="H121" s="29">
        <f>+H123</f>
        <v>790882</v>
      </c>
      <c r="I121" s="29">
        <f t="shared" ref="I121:L121" si="43">+I123</f>
        <v>1573200</v>
      </c>
      <c r="J121" s="29">
        <f t="shared" si="43"/>
        <v>2568780</v>
      </c>
      <c r="K121" s="29">
        <f t="shared" si="43"/>
        <v>2295280</v>
      </c>
      <c r="L121" s="29">
        <f t="shared" si="43"/>
        <v>2043280</v>
      </c>
    </row>
    <row r="122" spans="2:12" ht="25.5">
      <c r="B122" s="30"/>
      <c r="C122" s="30"/>
      <c r="D122" s="30"/>
      <c r="E122" s="29"/>
      <c r="F122" s="29"/>
      <c r="G122" s="434" t="s">
        <v>1133</v>
      </c>
      <c r="H122" s="29"/>
      <c r="I122" s="29"/>
      <c r="J122" s="29"/>
      <c r="K122" s="29"/>
      <c r="L122" s="29"/>
    </row>
    <row r="123" spans="2:12" ht="25.5">
      <c r="B123" s="30"/>
      <c r="C123" s="30"/>
      <c r="D123" s="30"/>
      <c r="E123" s="29"/>
      <c r="F123" s="29"/>
      <c r="G123" s="434" t="s">
        <v>1579</v>
      </c>
      <c r="H123" s="29">
        <v>790882</v>
      </c>
      <c r="I123" s="29">
        <v>1573200</v>
      </c>
      <c r="J123" s="29">
        <v>2568780</v>
      </c>
      <c r="K123" s="29">
        <v>2295280</v>
      </c>
      <c r="L123" s="29">
        <v>2043280</v>
      </c>
    </row>
    <row r="124" spans="2:12" s="243" customFormat="1" ht="38.25">
      <c r="B124" s="468"/>
      <c r="C124" s="468"/>
      <c r="D124" s="468"/>
      <c r="E124" s="133"/>
      <c r="F124" s="133">
        <v>11003</v>
      </c>
      <c r="G124" s="447" t="s">
        <v>1132</v>
      </c>
      <c r="H124" s="133">
        <f>+H126</f>
        <v>0</v>
      </c>
      <c r="I124" s="133">
        <f t="shared" ref="I124:L124" si="44">+I126</f>
        <v>100000</v>
      </c>
      <c r="J124" s="133">
        <f t="shared" si="44"/>
        <v>100000</v>
      </c>
      <c r="K124" s="133">
        <f t="shared" si="44"/>
        <v>100000</v>
      </c>
      <c r="L124" s="133">
        <f t="shared" si="44"/>
        <v>100000</v>
      </c>
    </row>
    <row r="125" spans="2:12">
      <c r="B125" s="30"/>
      <c r="C125" s="30"/>
      <c r="D125" s="30"/>
      <c r="E125" s="29"/>
      <c r="F125" s="29"/>
      <c r="G125" s="445" t="s">
        <v>167</v>
      </c>
      <c r="H125" s="29"/>
      <c r="I125" s="29"/>
      <c r="J125" s="29"/>
      <c r="K125" s="29"/>
      <c r="L125" s="29"/>
    </row>
    <row r="126" spans="2:12">
      <c r="B126" s="30"/>
      <c r="C126" s="30"/>
      <c r="D126" s="30"/>
      <c r="E126" s="29"/>
      <c r="F126" s="29"/>
      <c r="G126" s="435" t="s">
        <v>589</v>
      </c>
      <c r="H126" s="29">
        <f>+H128</f>
        <v>0</v>
      </c>
      <c r="I126" s="29">
        <f t="shared" ref="I126:L126" si="45">+I128</f>
        <v>100000</v>
      </c>
      <c r="J126" s="29">
        <f t="shared" si="45"/>
        <v>100000</v>
      </c>
      <c r="K126" s="29">
        <f t="shared" si="45"/>
        <v>100000</v>
      </c>
      <c r="L126" s="29">
        <f t="shared" si="45"/>
        <v>100000</v>
      </c>
    </row>
    <row r="127" spans="2:12" ht="25.5">
      <c r="B127" s="30"/>
      <c r="C127" s="30"/>
      <c r="D127" s="30"/>
      <c r="E127" s="29"/>
      <c r="F127" s="29"/>
      <c r="G127" s="445" t="s">
        <v>1133</v>
      </c>
      <c r="H127" s="143"/>
      <c r="I127" s="29"/>
      <c r="J127" s="29"/>
      <c r="K127" s="29"/>
      <c r="L127" s="29"/>
    </row>
    <row r="128" spans="2:12">
      <c r="B128" s="30"/>
      <c r="C128" s="30"/>
      <c r="D128" s="30"/>
      <c r="E128" s="29"/>
      <c r="F128" s="29"/>
      <c r="G128" s="434" t="s">
        <v>1586</v>
      </c>
      <c r="H128" s="98"/>
      <c r="I128" s="98">
        <v>100000</v>
      </c>
      <c r="J128" s="98">
        <v>100000</v>
      </c>
      <c r="K128" s="98">
        <v>100000</v>
      </c>
      <c r="L128" s="98">
        <v>100000</v>
      </c>
    </row>
    <row r="129" spans="2:12" s="243" customFormat="1">
      <c r="B129" s="468"/>
      <c r="C129" s="468"/>
      <c r="D129" s="468"/>
      <c r="E129" s="133"/>
      <c r="F129" s="133">
        <v>11004</v>
      </c>
      <c r="G129" s="473" t="s">
        <v>259</v>
      </c>
      <c r="H129" s="133">
        <f>+H131</f>
        <v>0</v>
      </c>
      <c r="I129" s="133">
        <f t="shared" ref="I129:L129" si="46">+I131</f>
        <v>50000</v>
      </c>
      <c r="J129" s="133">
        <f t="shared" si="46"/>
        <v>50000</v>
      </c>
      <c r="K129" s="133">
        <f t="shared" si="46"/>
        <v>50000</v>
      </c>
      <c r="L129" s="133">
        <f t="shared" si="46"/>
        <v>50000</v>
      </c>
    </row>
    <row r="130" spans="2:12">
      <c r="B130" s="30"/>
      <c r="C130" s="30"/>
      <c r="D130" s="30"/>
      <c r="E130" s="29"/>
      <c r="F130" s="29"/>
      <c r="G130" s="434" t="s">
        <v>167</v>
      </c>
      <c r="H130" s="29"/>
      <c r="I130" s="29"/>
      <c r="J130" s="29"/>
      <c r="K130" s="29"/>
      <c r="L130" s="29"/>
    </row>
    <row r="131" spans="2:12">
      <c r="B131" s="30"/>
      <c r="C131" s="30"/>
      <c r="D131" s="30"/>
      <c r="E131" s="29"/>
      <c r="F131" s="29"/>
      <c r="G131" s="435" t="s">
        <v>589</v>
      </c>
      <c r="H131" s="29">
        <f>+H133</f>
        <v>0</v>
      </c>
      <c r="I131" s="29">
        <f t="shared" ref="I131:L131" si="47">+I133</f>
        <v>50000</v>
      </c>
      <c r="J131" s="29">
        <f t="shared" si="47"/>
        <v>50000</v>
      </c>
      <c r="K131" s="29">
        <f t="shared" si="47"/>
        <v>50000</v>
      </c>
      <c r="L131" s="29">
        <f t="shared" si="47"/>
        <v>50000</v>
      </c>
    </row>
    <row r="132" spans="2:12" ht="38.25">
      <c r="B132" s="30"/>
      <c r="C132" s="30"/>
      <c r="D132" s="30"/>
      <c r="E132" s="29"/>
      <c r="F132" s="29"/>
      <c r="G132" s="434" t="s">
        <v>165</v>
      </c>
      <c r="H132" s="143"/>
      <c r="I132" s="29"/>
      <c r="J132" s="29"/>
      <c r="K132" s="29"/>
      <c r="L132" s="29"/>
    </row>
    <row r="133" spans="2:12">
      <c r="B133" s="30"/>
      <c r="C133" s="30"/>
      <c r="D133" s="30"/>
      <c r="E133" s="29"/>
      <c r="F133" s="29"/>
      <c r="G133" s="434" t="s">
        <v>1587</v>
      </c>
      <c r="H133" s="98">
        <v>0</v>
      </c>
      <c r="I133" s="98">
        <f>+'Հ3 Մաս 1 և 2'!F292</f>
        <v>50000</v>
      </c>
      <c r="J133" s="98">
        <f>+'Հ3 Մաս 1 և 2'!G292</f>
        <v>50000</v>
      </c>
      <c r="K133" s="98">
        <f>+'Հ3 Մաս 1 և 2'!H292</f>
        <v>50000</v>
      </c>
      <c r="L133" s="98">
        <f>+'Հ3 Մաս 1 և 2'!I292</f>
        <v>50000</v>
      </c>
    </row>
    <row r="134" spans="2:12" s="243" customFormat="1" ht="25.5">
      <c r="B134" s="468"/>
      <c r="C134" s="468"/>
      <c r="D134" s="468"/>
      <c r="E134" s="133"/>
      <c r="F134" s="133" t="s">
        <v>1232</v>
      </c>
      <c r="G134" s="473" t="s">
        <v>1233</v>
      </c>
      <c r="H134" s="133">
        <f>+H136</f>
        <v>0</v>
      </c>
      <c r="I134" s="474">
        <f t="shared" ref="I134:L134" si="48">+I136</f>
        <v>500000</v>
      </c>
      <c r="J134" s="133">
        <f t="shared" si="48"/>
        <v>700000</v>
      </c>
      <c r="K134" s="133">
        <f t="shared" si="48"/>
        <v>800000</v>
      </c>
      <c r="L134" s="133">
        <f t="shared" si="48"/>
        <v>1000000</v>
      </c>
    </row>
    <row r="135" spans="2:12">
      <c r="B135" s="30"/>
      <c r="C135" s="30"/>
      <c r="D135" s="30"/>
      <c r="E135" s="29"/>
      <c r="F135" s="29"/>
      <c r="G135" s="434" t="s">
        <v>167</v>
      </c>
      <c r="H135" s="29"/>
      <c r="I135" s="29"/>
      <c r="J135" s="29"/>
      <c r="K135" s="29"/>
      <c r="L135" s="29"/>
    </row>
    <row r="136" spans="2:12">
      <c r="B136" s="30"/>
      <c r="C136" s="30"/>
      <c r="D136" s="30"/>
      <c r="E136" s="29"/>
      <c r="F136" s="29"/>
      <c r="G136" s="435" t="s">
        <v>589</v>
      </c>
      <c r="H136" s="29">
        <f>+H138</f>
        <v>0</v>
      </c>
      <c r="I136" s="29">
        <f t="shared" ref="I136:L136" si="49">+I138</f>
        <v>500000</v>
      </c>
      <c r="J136" s="29">
        <f t="shared" si="49"/>
        <v>700000</v>
      </c>
      <c r="K136" s="29">
        <f t="shared" si="49"/>
        <v>800000</v>
      </c>
      <c r="L136" s="29">
        <f t="shared" si="49"/>
        <v>1000000</v>
      </c>
    </row>
    <row r="137" spans="2:12" ht="25.5">
      <c r="B137" s="30"/>
      <c r="C137" s="30"/>
      <c r="D137" s="30"/>
      <c r="E137" s="29"/>
      <c r="F137" s="29"/>
      <c r="G137" s="434" t="s">
        <v>1133</v>
      </c>
      <c r="H137" s="143"/>
      <c r="I137" s="29"/>
      <c r="J137" s="29"/>
      <c r="K137" s="29"/>
      <c r="L137" s="29"/>
    </row>
    <row r="138" spans="2:12">
      <c r="B138" s="30"/>
      <c r="C138" s="30"/>
      <c r="D138" s="30"/>
      <c r="E138" s="29"/>
      <c r="F138" s="29"/>
      <c r="G138" s="434" t="s">
        <v>1588</v>
      </c>
      <c r="H138" s="186">
        <v>0</v>
      </c>
      <c r="I138" s="186">
        <v>500000</v>
      </c>
      <c r="J138" s="186">
        <v>700000</v>
      </c>
      <c r="K138" s="186">
        <v>800000</v>
      </c>
      <c r="L138" s="186">
        <v>1000000</v>
      </c>
    </row>
    <row r="139" spans="2:12" s="243" customFormat="1" ht="25.5">
      <c r="B139" s="468"/>
      <c r="C139" s="468"/>
      <c r="D139" s="468"/>
      <c r="E139" s="133"/>
      <c r="F139" s="133">
        <v>12001</v>
      </c>
      <c r="G139" s="473" t="s">
        <v>1234</v>
      </c>
      <c r="H139" s="547">
        <f>+H141</f>
        <v>7879711.9199999999</v>
      </c>
      <c r="I139" s="547">
        <f t="shared" ref="I139:L139" si="50">+I141</f>
        <v>16343348.6</v>
      </c>
      <c r="J139" s="547">
        <f t="shared" si="50"/>
        <v>19359687.73</v>
      </c>
      <c r="K139" s="547">
        <f t="shared" si="50"/>
        <v>19359687.73</v>
      </c>
      <c r="L139" s="547">
        <f t="shared" si="50"/>
        <v>19359687.73</v>
      </c>
    </row>
    <row r="140" spans="2:12">
      <c r="B140" s="30"/>
      <c r="C140" s="30"/>
      <c r="D140" s="30"/>
      <c r="E140" s="29"/>
      <c r="F140" s="29"/>
      <c r="G140" s="434" t="s">
        <v>167</v>
      </c>
      <c r="H140" s="29"/>
      <c r="I140" s="29"/>
      <c r="J140" s="29"/>
      <c r="K140" s="29"/>
      <c r="L140" s="29"/>
    </row>
    <row r="141" spans="2:12">
      <c r="B141" s="30"/>
      <c r="C141" s="30"/>
      <c r="D141" s="30"/>
      <c r="E141" s="29"/>
      <c r="F141" s="29"/>
      <c r="G141" s="435" t="s">
        <v>589</v>
      </c>
      <c r="H141" s="29">
        <f>+H143</f>
        <v>7879711.9199999999</v>
      </c>
      <c r="I141" s="29">
        <f t="shared" ref="I141:L141" si="51">+I143</f>
        <v>16343348.6</v>
      </c>
      <c r="J141" s="29">
        <f t="shared" si="51"/>
        <v>19359687.73</v>
      </c>
      <c r="K141" s="29">
        <f t="shared" si="51"/>
        <v>19359687.73</v>
      </c>
      <c r="L141" s="29">
        <f t="shared" si="51"/>
        <v>19359687.73</v>
      </c>
    </row>
    <row r="142" spans="2:12" ht="25.5">
      <c r="B142" s="30"/>
      <c r="C142" s="30"/>
      <c r="D142" s="30"/>
      <c r="E142" s="29"/>
      <c r="F142" s="29"/>
      <c r="G142" s="434" t="s">
        <v>1133</v>
      </c>
      <c r="H142" s="143"/>
      <c r="I142" s="29"/>
      <c r="J142" s="29"/>
      <c r="K142" s="29"/>
      <c r="L142" s="29"/>
    </row>
    <row r="143" spans="2:12">
      <c r="B143" s="30"/>
      <c r="C143" s="30"/>
      <c r="D143" s="30"/>
      <c r="E143" s="29"/>
      <c r="F143" s="29"/>
      <c r="G143" s="434" t="s">
        <v>1589</v>
      </c>
      <c r="H143" s="186">
        <v>7879711.9199999999</v>
      </c>
      <c r="I143" s="186">
        <v>16343348.6</v>
      </c>
      <c r="J143" s="186">
        <v>19359687.73</v>
      </c>
      <c r="K143" s="186">
        <v>19359687.73</v>
      </c>
      <c r="L143" s="186">
        <v>19359687.73</v>
      </c>
    </row>
    <row r="144" spans="2:12" s="243" customFormat="1" ht="25.5">
      <c r="B144" s="468"/>
      <c r="C144" s="468"/>
      <c r="D144" s="468"/>
      <c r="E144" s="133"/>
      <c r="F144" s="133">
        <v>12003</v>
      </c>
      <c r="G144" s="473" t="s">
        <v>1236</v>
      </c>
      <c r="H144" s="133">
        <f>+H146</f>
        <v>0</v>
      </c>
      <c r="I144" s="133">
        <f t="shared" ref="I144:L144" si="52">+I146</f>
        <v>300000</v>
      </c>
      <c r="J144" s="133">
        <f t="shared" si="52"/>
        <v>1000000</v>
      </c>
      <c r="K144" s="133">
        <f t="shared" si="52"/>
        <v>1500000</v>
      </c>
      <c r="L144" s="133">
        <f t="shared" si="52"/>
        <v>2500000</v>
      </c>
    </row>
    <row r="145" spans="2:12">
      <c r="B145" s="30"/>
      <c r="C145" s="30"/>
      <c r="D145" s="30"/>
      <c r="E145" s="29"/>
      <c r="F145" s="29"/>
      <c r="G145" s="434" t="s">
        <v>167</v>
      </c>
      <c r="H145" s="29"/>
      <c r="I145" s="29"/>
      <c r="J145" s="29"/>
      <c r="K145" s="29"/>
      <c r="L145" s="29"/>
    </row>
    <row r="146" spans="2:12">
      <c r="B146" s="30"/>
      <c r="C146" s="30"/>
      <c r="D146" s="30"/>
      <c r="E146" s="29"/>
      <c r="F146" s="29"/>
      <c r="G146" s="435" t="s">
        <v>589</v>
      </c>
      <c r="H146" s="29">
        <f>+H148</f>
        <v>0</v>
      </c>
      <c r="I146" s="29">
        <f t="shared" ref="I146:L146" si="53">+I148</f>
        <v>300000</v>
      </c>
      <c r="J146" s="29">
        <f t="shared" si="53"/>
        <v>1000000</v>
      </c>
      <c r="K146" s="29">
        <f t="shared" si="53"/>
        <v>1500000</v>
      </c>
      <c r="L146" s="29">
        <f t="shared" si="53"/>
        <v>2500000</v>
      </c>
    </row>
    <row r="147" spans="2:12" ht="25.5">
      <c r="B147" s="30"/>
      <c r="C147" s="30"/>
      <c r="D147" s="30"/>
      <c r="E147" s="29"/>
      <c r="F147" s="29"/>
      <c r="G147" s="434" t="s">
        <v>1133</v>
      </c>
      <c r="H147" s="143"/>
      <c r="I147" s="29"/>
      <c r="J147" s="29"/>
      <c r="K147" s="29"/>
      <c r="L147" s="29"/>
    </row>
    <row r="148" spans="2:12">
      <c r="B148" s="30"/>
      <c r="C148" s="30"/>
      <c r="D148" s="30"/>
      <c r="E148" s="29"/>
      <c r="F148" s="29"/>
      <c r="G148" s="434" t="s">
        <v>1589</v>
      </c>
      <c r="H148" s="98">
        <v>0</v>
      </c>
      <c r="I148" s="98">
        <v>300000</v>
      </c>
      <c r="J148" s="98">
        <v>1000000</v>
      </c>
      <c r="K148" s="98">
        <v>1500000</v>
      </c>
      <c r="L148" s="98">
        <v>2500000</v>
      </c>
    </row>
    <row r="149" spans="2:12">
      <c r="B149" s="130" t="s">
        <v>393</v>
      </c>
      <c r="C149" s="130" t="s">
        <v>394</v>
      </c>
      <c r="D149" s="130" t="s">
        <v>395</v>
      </c>
      <c r="E149" s="131" t="s">
        <v>262</v>
      </c>
      <c r="F149" s="131"/>
      <c r="G149" s="447" t="s">
        <v>263</v>
      </c>
      <c r="H149" s="132">
        <f>+H151+H157+H163</f>
        <v>2454196.6</v>
      </c>
      <c r="I149" s="132">
        <f t="shared" ref="I149:L149" si="54">+I151+I157+I163</f>
        <v>1955434.4</v>
      </c>
      <c r="J149" s="132">
        <f t="shared" si="54"/>
        <v>3038604.5350000001</v>
      </c>
      <c r="K149" s="132">
        <f t="shared" si="54"/>
        <v>3158004.5350000001</v>
      </c>
      <c r="L149" s="132">
        <f t="shared" si="54"/>
        <v>3393004.5350000001</v>
      </c>
    </row>
    <row r="150" spans="2:12">
      <c r="B150" s="130"/>
      <c r="C150" s="130"/>
      <c r="D150" s="130"/>
      <c r="E150" s="131"/>
      <c r="F150" s="131"/>
      <c r="G150" s="433" t="s">
        <v>164</v>
      </c>
      <c r="H150" s="133"/>
      <c r="I150" s="133"/>
      <c r="J150" s="133"/>
      <c r="K150" s="133"/>
      <c r="L150" s="133"/>
    </row>
    <row r="151" spans="2:12" s="243" customFormat="1" ht="66" customHeight="1">
      <c r="B151" s="130"/>
      <c r="C151" s="130"/>
      <c r="D151" s="130"/>
      <c r="E151" s="131"/>
      <c r="F151" s="131" t="s">
        <v>189</v>
      </c>
      <c r="G151" s="447" t="s">
        <v>266</v>
      </c>
      <c r="H151" s="132">
        <f>+H153</f>
        <v>2147650.1</v>
      </c>
      <c r="I151" s="132">
        <f>+I153</f>
        <v>1300000</v>
      </c>
      <c r="J151" s="132">
        <f>+J153</f>
        <v>2506218.1350000002</v>
      </c>
      <c r="K151" s="132">
        <f>+K153</f>
        <v>2506218.1350000002</v>
      </c>
      <c r="L151" s="132">
        <f>+L153</f>
        <v>2506218.1350000002</v>
      </c>
    </row>
    <row r="152" spans="2:12">
      <c r="B152" s="97"/>
      <c r="C152" s="97"/>
      <c r="D152" s="97"/>
      <c r="E152" s="96"/>
      <c r="F152" s="96"/>
      <c r="G152" s="434" t="s">
        <v>167</v>
      </c>
      <c r="H152" s="29"/>
      <c r="I152" s="29"/>
      <c r="J152" s="29"/>
      <c r="K152" s="29"/>
      <c r="L152" s="29"/>
    </row>
    <row r="153" spans="2:12">
      <c r="B153" s="97"/>
      <c r="C153" s="97"/>
      <c r="D153" s="97"/>
      <c r="E153" s="96"/>
      <c r="F153" s="96"/>
      <c r="G153" s="435" t="s">
        <v>589</v>
      </c>
      <c r="H153" s="98">
        <f>+H155+H156</f>
        <v>2147650.1</v>
      </c>
      <c r="I153" s="98">
        <f>+I155+I156</f>
        <v>1300000</v>
      </c>
      <c r="J153" s="98">
        <f t="shared" ref="J153:L153" si="55">+J155+J156</f>
        <v>2506218.1350000002</v>
      </c>
      <c r="K153" s="98">
        <f t="shared" si="55"/>
        <v>2506218.1350000002</v>
      </c>
      <c r="L153" s="98">
        <f t="shared" si="55"/>
        <v>2506218.1350000002</v>
      </c>
    </row>
    <row r="154" spans="2:12" ht="25.5">
      <c r="B154" s="97"/>
      <c r="C154" s="97"/>
      <c r="D154" s="97"/>
      <c r="E154" s="96"/>
      <c r="F154" s="96"/>
      <c r="G154" s="445" t="s">
        <v>1133</v>
      </c>
      <c r="H154" s="29"/>
      <c r="I154" s="29"/>
      <c r="J154" s="29"/>
      <c r="K154" s="29"/>
      <c r="L154" s="29"/>
    </row>
    <row r="155" spans="2:12">
      <c r="B155" s="97"/>
      <c r="C155" s="97"/>
      <c r="D155" s="97"/>
      <c r="E155" s="96"/>
      <c r="F155" s="96"/>
      <c r="G155" s="435" t="s">
        <v>1590</v>
      </c>
      <c r="H155" s="98">
        <v>614775.6</v>
      </c>
      <c r="I155" s="98">
        <v>267535</v>
      </c>
      <c r="J155" s="98">
        <v>1327969.0950000002</v>
      </c>
      <c r="K155" s="98">
        <v>1327969.0950000002</v>
      </c>
      <c r="L155" s="98">
        <v>1327969.0950000002</v>
      </c>
    </row>
    <row r="156" spans="2:12" ht="25.5">
      <c r="B156" s="97"/>
      <c r="C156" s="97"/>
      <c r="D156" s="97"/>
      <c r="E156" s="96"/>
      <c r="F156" s="96"/>
      <c r="G156" s="435" t="s">
        <v>1591</v>
      </c>
      <c r="H156" s="98">
        <v>1532874.5</v>
      </c>
      <c r="I156" s="98">
        <v>1032465</v>
      </c>
      <c r="J156" s="98">
        <v>1178249.04</v>
      </c>
      <c r="K156" s="98">
        <v>1178249.04</v>
      </c>
      <c r="L156" s="98">
        <v>1178249.04</v>
      </c>
    </row>
    <row r="157" spans="2:12" s="243" customFormat="1" ht="66" customHeight="1">
      <c r="B157" s="130"/>
      <c r="C157" s="130"/>
      <c r="D157" s="130"/>
      <c r="E157" s="131"/>
      <c r="F157" s="131" t="s">
        <v>260</v>
      </c>
      <c r="G157" s="447" t="s">
        <v>268</v>
      </c>
      <c r="H157" s="132">
        <f>+H159</f>
        <v>306546.5</v>
      </c>
      <c r="I157" s="132">
        <f t="shared" ref="I157:L157" si="56">+I159</f>
        <v>155434.4</v>
      </c>
      <c r="J157" s="132">
        <f t="shared" si="56"/>
        <v>132386.40000000002</v>
      </c>
      <c r="K157" s="132">
        <f t="shared" si="56"/>
        <v>151786.40000000002</v>
      </c>
      <c r="L157" s="132">
        <f t="shared" si="56"/>
        <v>136786.40000000002</v>
      </c>
    </row>
    <row r="158" spans="2:12">
      <c r="B158" s="97"/>
      <c r="C158" s="97"/>
      <c r="D158" s="97"/>
      <c r="E158" s="96"/>
      <c r="F158" s="96"/>
      <c r="G158" s="434" t="s">
        <v>167</v>
      </c>
      <c r="H158" s="29"/>
      <c r="I158" s="29"/>
      <c r="J158" s="29"/>
      <c r="K158" s="29"/>
      <c r="L158" s="29"/>
    </row>
    <row r="159" spans="2:12">
      <c r="B159" s="97"/>
      <c r="C159" s="97"/>
      <c r="D159" s="97"/>
      <c r="E159" s="96"/>
      <c r="F159" s="96"/>
      <c r="G159" s="435" t="s">
        <v>589</v>
      </c>
      <c r="H159" s="98">
        <f>+H161+H162</f>
        <v>306546.5</v>
      </c>
      <c r="I159" s="98">
        <f>+I162+I161</f>
        <v>155434.4</v>
      </c>
      <c r="J159" s="98">
        <f t="shared" ref="J159:L159" si="57">+J162+J161</f>
        <v>132386.40000000002</v>
      </c>
      <c r="K159" s="98">
        <f t="shared" si="57"/>
        <v>151786.40000000002</v>
      </c>
      <c r="L159" s="98">
        <f t="shared" si="57"/>
        <v>136786.40000000002</v>
      </c>
    </row>
    <row r="160" spans="2:12" ht="25.5">
      <c r="B160" s="97"/>
      <c r="C160" s="97"/>
      <c r="D160" s="97"/>
      <c r="E160" s="96"/>
      <c r="F160" s="96"/>
      <c r="G160" s="434" t="s">
        <v>1133</v>
      </c>
      <c r="H160" s="29"/>
      <c r="I160" s="29"/>
      <c r="J160" s="29"/>
      <c r="K160" s="29"/>
      <c r="L160" s="29"/>
    </row>
    <row r="161" spans="2:13">
      <c r="B161" s="97"/>
      <c r="C161" s="97"/>
      <c r="D161" s="97"/>
      <c r="E161" s="96"/>
      <c r="F161" s="96"/>
      <c r="G161" s="434" t="s">
        <v>1592</v>
      </c>
      <c r="H161" s="29">
        <v>57502.1</v>
      </c>
      <c r="I161" s="29">
        <v>19400</v>
      </c>
      <c r="J161" s="29"/>
      <c r="K161" s="29">
        <v>19400</v>
      </c>
      <c r="L161" s="29"/>
    </row>
    <row r="162" spans="2:13" ht="25.5">
      <c r="B162" s="97"/>
      <c r="C162" s="97"/>
      <c r="D162" s="97"/>
      <c r="E162" s="96"/>
      <c r="F162" s="96"/>
      <c r="G162" s="434" t="s">
        <v>1579</v>
      </c>
      <c r="H162" s="98">
        <v>249044.4</v>
      </c>
      <c r="I162" s="98">
        <v>136034.4</v>
      </c>
      <c r="J162" s="98">
        <v>132386.40000000002</v>
      </c>
      <c r="K162" s="98">
        <v>132386.40000000002</v>
      </c>
      <c r="L162" s="98">
        <v>136786.40000000002</v>
      </c>
      <c r="M162" s="154"/>
    </row>
    <row r="163" spans="2:13" s="243" customFormat="1" ht="66" customHeight="1">
      <c r="B163" s="130"/>
      <c r="C163" s="130"/>
      <c r="D163" s="130"/>
      <c r="E163" s="131"/>
      <c r="F163" s="131" t="s">
        <v>270</v>
      </c>
      <c r="G163" s="447" t="s">
        <v>271</v>
      </c>
      <c r="H163" s="132">
        <f>+H165</f>
        <v>0</v>
      </c>
      <c r="I163" s="132">
        <f>+I165</f>
        <v>500000</v>
      </c>
      <c r="J163" s="132">
        <f>+J165</f>
        <v>400000</v>
      </c>
      <c r="K163" s="132">
        <f>+K165</f>
        <v>500000</v>
      </c>
      <c r="L163" s="132">
        <f>+L165</f>
        <v>750000</v>
      </c>
    </row>
    <row r="164" spans="2:13">
      <c r="B164" s="97"/>
      <c r="C164" s="97"/>
      <c r="D164" s="97"/>
      <c r="E164" s="96"/>
      <c r="F164" s="96"/>
      <c r="G164" s="434" t="s">
        <v>167</v>
      </c>
      <c r="H164" s="29"/>
      <c r="I164" s="29"/>
      <c r="J164" s="29"/>
      <c r="K164" s="29"/>
      <c r="L164" s="29"/>
    </row>
    <row r="165" spans="2:13">
      <c r="B165" s="97"/>
      <c r="C165" s="97"/>
      <c r="D165" s="97"/>
      <c r="E165" s="96"/>
      <c r="F165" s="96"/>
      <c r="G165" s="435" t="s">
        <v>396</v>
      </c>
      <c r="H165" s="98">
        <f>+H167</f>
        <v>0</v>
      </c>
      <c r="I165" s="98">
        <f>+I167</f>
        <v>500000</v>
      </c>
      <c r="J165" s="98">
        <f>+J167</f>
        <v>400000</v>
      </c>
      <c r="K165" s="98">
        <f>+K167</f>
        <v>500000</v>
      </c>
      <c r="L165" s="98">
        <f>+L167</f>
        <v>750000</v>
      </c>
    </row>
    <row r="166" spans="2:13" ht="38.25">
      <c r="B166" s="97"/>
      <c r="C166" s="97"/>
      <c r="D166" s="97"/>
      <c r="E166" s="96"/>
      <c r="F166" s="96"/>
      <c r="G166" s="434" t="s">
        <v>165</v>
      </c>
      <c r="H166" s="29"/>
      <c r="I166" s="29"/>
      <c r="J166" s="29"/>
      <c r="K166" s="29"/>
      <c r="L166" s="29"/>
    </row>
    <row r="167" spans="2:13" ht="40.5" customHeight="1">
      <c r="B167" s="97"/>
      <c r="C167" s="97"/>
      <c r="D167" s="97"/>
      <c r="E167" s="96"/>
      <c r="F167" s="96"/>
      <c r="G167" s="434" t="s">
        <v>1591</v>
      </c>
      <c r="H167" s="98">
        <v>0</v>
      </c>
      <c r="I167" s="98">
        <f>+'Հ3 Մաս 1 և 2'!F344</f>
        <v>500000</v>
      </c>
      <c r="J167" s="98">
        <f>+'Հ3 Մաս 1 և 2'!G344</f>
        <v>400000</v>
      </c>
      <c r="K167" s="98">
        <f>+'Հ3 Մաս 1 և 2'!H344</f>
        <v>500000</v>
      </c>
      <c r="L167" s="98">
        <f>+'Հ3 Մաս 1 և 2'!I344</f>
        <v>750000</v>
      </c>
    </row>
    <row r="168" spans="2:13" s="508" customFormat="1" ht="17.25">
      <c r="B168" s="504" t="s">
        <v>393</v>
      </c>
      <c r="C168" s="504" t="s">
        <v>395</v>
      </c>
      <c r="D168" s="504" t="s">
        <v>395</v>
      </c>
      <c r="E168" s="505" t="s">
        <v>273</v>
      </c>
      <c r="F168" s="505"/>
      <c r="G168" s="506" t="s">
        <v>274</v>
      </c>
      <c r="H168" s="507">
        <f>+H180+H170+H175+H210+H190+H185+H195+H200+H205</f>
        <v>1054226.693</v>
      </c>
      <c r="I168" s="507">
        <f t="shared" ref="I168:L168" si="58">+I180+I170+I175+I210+I190+I185+I195+I200+I205</f>
        <v>7307797</v>
      </c>
      <c r="J168" s="507">
        <f t="shared" si="58"/>
        <v>10319904.35</v>
      </c>
      <c r="K168" s="507">
        <f t="shared" si="58"/>
        <v>10568720</v>
      </c>
      <c r="L168" s="507">
        <f t="shared" si="58"/>
        <v>5918380</v>
      </c>
    </row>
    <row r="169" spans="2:13">
      <c r="B169" s="130"/>
      <c r="C169" s="130"/>
      <c r="D169" s="130"/>
      <c r="E169" s="131"/>
      <c r="F169" s="131"/>
      <c r="G169" s="433" t="s">
        <v>164</v>
      </c>
      <c r="H169" s="133"/>
      <c r="I169" s="133"/>
      <c r="J169" s="133"/>
      <c r="K169" s="133"/>
      <c r="L169" s="133"/>
    </row>
    <row r="170" spans="2:13" ht="38.25">
      <c r="B170" s="130"/>
      <c r="C170" s="130"/>
      <c r="D170" s="130"/>
      <c r="E170" s="131"/>
      <c r="F170" s="131" t="s">
        <v>195</v>
      </c>
      <c r="G170" s="433" t="s">
        <v>277</v>
      </c>
      <c r="H170" s="133">
        <f>+H172</f>
        <v>307847.45</v>
      </c>
      <c r="I170" s="133">
        <f>+I172</f>
        <v>577000</v>
      </c>
      <c r="J170" s="133">
        <f>+J172</f>
        <v>727000</v>
      </c>
      <c r="K170" s="133">
        <f t="shared" ref="K170:L170" si="59">+K172</f>
        <v>877000</v>
      </c>
      <c r="L170" s="133">
        <f t="shared" si="59"/>
        <v>1027000</v>
      </c>
    </row>
    <row r="171" spans="2:13">
      <c r="B171" s="130"/>
      <c r="C171" s="130"/>
      <c r="D171" s="130"/>
      <c r="E171" s="131"/>
      <c r="F171" s="131"/>
      <c r="G171" s="434" t="s">
        <v>167</v>
      </c>
      <c r="H171" s="133"/>
      <c r="I171" s="133"/>
      <c r="J171" s="133"/>
      <c r="K171" s="133"/>
      <c r="L171" s="133"/>
    </row>
    <row r="172" spans="2:13">
      <c r="B172" s="130"/>
      <c r="C172" s="130"/>
      <c r="D172" s="130"/>
      <c r="E172" s="131"/>
      <c r="F172" s="131"/>
      <c r="G172" s="434" t="s">
        <v>589</v>
      </c>
      <c r="H172" s="29">
        <f>+H174</f>
        <v>307847.45</v>
      </c>
      <c r="I172" s="29">
        <f>+I174</f>
        <v>577000</v>
      </c>
      <c r="J172" s="29">
        <f t="shared" ref="J172:L172" si="60">+J174</f>
        <v>727000</v>
      </c>
      <c r="K172" s="29">
        <f t="shared" si="60"/>
        <v>877000</v>
      </c>
      <c r="L172" s="29">
        <f t="shared" si="60"/>
        <v>1027000</v>
      </c>
    </row>
    <row r="173" spans="2:13" ht="25.5">
      <c r="B173" s="130"/>
      <c r="C173" s="130"/>
      <c r="D173" s="130"/>
      <c r="E173" s="131"/>
      <c r="F173" s="131"/>
      <c r="G173" s="434" t="s">
        <v>1133</v>
      </c>
      <c r="H173" s="133"/>
      <c r="I173" s="133"/>
      <c r="J173" s="133"/>
      <c r="K173" s="133"/>
      <c r="L173" s="133"/>
    </row>
    <row r="174" spans="2:13">
      <c r="B174" s="130"/>
      <c r="C174" s="130"/>
      <c r="D174" s="130"/>
      <c r="E174" s="131"/>
      <c r="F174" s="131"/>
      <c r="G174" s="434" t="s">
        <v>1578</v>
      </c>
      <c r="H174" s="29">
        <v>307847.45</v>
      </c>
      <c r="I174" s="29">
        <v>577000</v>
      </c>
      <c r="J174" s="29">
        <v>727000</v>
      </c>
      <c r="K174" s="29">
        <v>877000</v>
      </c>
      <c r="L174" s="29">
        <v>1027000</v>
      </c>
    </row>
    <row r="175" spans="2:13" s="243" customFormat="1" ht="43.5" customHeight="1">
      <c r="B175" s="130"/>
      <c r="C175" s="130"/>
      <c r="D175" s="130"/>
      <c r="E175" s="131"/>
      <c r="F175" s="131" t="s">
        <v>258</v>
      </c>
      <c r="G175" s="490" t="s">
        <v>279</v>
      </c>
      <c r="H175" s="132">
        <f>+H177</f>
        <v>300000</v>
      </c>
      <c r="I175" s="132">
        <f>+I177</f>
        <v>300000</v>
      </c>
      <c r="J175" s="132">
        <f>+J177</f>
        <v>300000</v>
      </c>
      <c r="K175" s="132">
        <f>+K177</f>
        <v>300000</v>
      </c>
      <c r="L175" s="132">
        <f>+L177</f>
        <v>300000</v>
      </c>
    </row>
    <row r="176" spans="2:13">
      <c r="B176" s="97"/>
      <c r="C176" s="97"/>
      <c r="D176" s="97"/>
      <c r="E176" s="96"/>
      <c r="F176" s="96"/>
      <c r="G176" s="434" t="s">
        <v>167</v>
      </c>
      <c r="H176" s="29"/>
      <c r="I176" s="29"/>
      <c r="J176" s="29"/>
      <c r="K176" s="29"/>
      <c r="L176" s="29"/>
    </row>
    <row r="177" spans="2:12">
      <c r="B177" s="97"/>
      <c r="C177" s="97"/>
      <c r="D177" s="97"/>
      <c r="E177" s="96"/>
      <c r="F177" s="96"/>
      <c r="G177" s="435" t="s">
        <v>589</v>
      </c>
      <c r="H177" s="98">
        <f>+H179</f>
        <v>300000</v>
      </c>
      <c r="I177" s="98">
        <f>+I179</f>
        <v>300000</v>
      </c>
      <c r="J177" s="98">
        <f>+J179</f>
        <v>300000</v>
      </c>
      <c r="K177" s="98">
        <f>+K179</f>
        <v>300000</v>
      </c>
      <c r="L177" s="98">
        <f>+L179</f>
        <v>300000</v>
      </c>
    </row>
    <row r="178" spans="2:12" ht="25.5">
      <c r="B178" s="97"/>
      <c r="C178" s="97"/>
      <c r="D178" s="97"/>
      <c r="E178" s="96"/>
      <c r="F178" s="96"/>
      <c r="G178" s="434" t="s">
        <v>1133</v>
      </c>
      <c r="H178" s="29"/>
      <c r="I178" s="29"/>
      <c r="J178" s="29"/>
      <c r="K178" s="29"/>
      <c r="L178" s="29"/>
    </row>
    <row r="179" spans="2:12">
      <c r="B179" s="97"/>
      <c r="C179" s="97"/>
      <c r="D179" s="97"/>
      <c r="E179" s="96"/>
      <c r="F179" s="96"/>
      <c r="G179" s="434" t="s">
        <v>1586</v>
      </c>
      <c r="H179" s="485">
        <v>300000</v>
      </c>
      <c r="I179" s="485">
        <v>300000</v>
      </c>
      <c r="J179" s="485">
        <v>300000</v>
      </c>
      <c r="K179" s="485">
        <v>300000</v>
      </c>
      <c r="L179" s="485">
        <v>300000</v>
      </c>
    </row>
    <row r="180" spans="2:12" s="243" customFormat="1" ht="66" customHeight="1">
      <c r="B180" s="130"/>
      <c r="C180" s="130"/>
      <c r="D180" s="130"/>
      <c r="E180" s="131"/>
      <c r="F180" s="131" t="s">
        <v>356</v>
      </c>
      <c r="G180" s="490" t="s">
        <v>980</v>
      </c>
      <c r="H180" s="132">
        <f>+H182</f>
        <v>248722.99299999999</v>
      </c>
      <c r="I180" s="132">
        <f>+I182</f>
        <v>250000</v>
      </c>
      <c r="J180" s="132">
        <f>+J182</f>
        <v>250000</v>
      </c>
      <c r="K180" s="132">
        <f>+K182</f>
        <v>250000</v>
      </c>
      <c r="L180" s="132">
        <f>+L182</f>
        <v>250000</v>
      </c>
    </row>
    <row r="181" spans="2:12">
      <c r="B181" s="97"/>
      <c r="C181" s="97"/>
      <c r="D181" s="97"/>
      <c r="E181" s="96"/>
      <c r="F181" s="96"/>
      <c r="G181" s="434" t="s">
        <v>167</v>
      </c>
      <c r="H181" s="29"/>
      <c r="I181" s="29"/>
      <c r="J181" s="29"/>
      <c r="K181" s="29"/>
      <c r="L181" s="29"/>
    </row>
    <row r="182" spans="2:12">
      <c r="B182" s="97"/>
      <c r="C182" s="97"/>
      <c r="D182" s="97"/>
      <c r="E182" s="96"/>
      <c r="F182" s="96"/>
      <c r="G182" s="435" t="s">
        <v>396</v>
      </c>
      <c r="H182" s="98">
        <f>+H184</f>
        <v>248722.99299999999</v>
      </c>
      <c r="I182" s="98">
        <f>+I184</f>
        <v>250000</v>
      </c>
      <c r="J182" s="98">
        <f>+J184</f>
        <v>250000</v>
      </c>
      <c r="K182" s="98">
        <f>+K184</f>
        <v>250000</v>
      </c>
      <c r="L182" s="98">
        <f>+L184</f>
        <v>250000</v>
      </c>
    </row>
    <row r="183" spans="2:12" ht="38.25">
      <c r="B183" s="97"/>
      <c r="C183" s="97"/>
      <c r="D183" s="97"/>
      <c r="E183" s="96"/>
      <c r="F183" s="96"/>
      <c r="G183" s="434" t="s">
        <v>165</v>
      </c>
      <c r="H183" s="29"/>
      <c r="I183" s="29"/>
      <c r="J183" s="29"/>
      <c r="K183" s="29"/>
      <c r="L183" s="29"/>
    </row>
    <row r="184" spans="2:12">
      <c r="B184" s="97"/>
      <c r="C184" s="97"/>
      <c r="D184" s="97"/>
      <c r="E184" s="96"/>
      <c r="F184" s="96"/>
      <c r="G184" s="434" t="s">
        <v>1583</v>
      </c>
      <c r="H184" s="98">
        <f>+'Հ3 Մաս 1 և 2'!E410</f>
        <v>248722.99299999999</v>
      </c>
      <c r="I184" s="98">
        <f>+'Հ3 Մաս 1 և 2'!F410</f>
        <v>250000</v>
      </c>
      <c r="J184" s="98">
        <f>+'Հ3 Մաս 1 և 2'!G410</f>
        <v>250000</v>
      </c>
      <c r="K184" s="98">
        <f>+'Հ3 Մաս 1 և 2'!H410</f>
        <v>250000</v>
      </c>
      <c r="L184" s="98">
        <f>+'Հ3 Մաս 1 և 2'!I410</f>
        <v>250000</v>
      </c>
    </row>
    <row r="185" spans="2:12" s="243" customFormat="1" ht="79.5" customHeight="1">
      <c r="B185" s="130"/>
      <c r="C185" s="130"/>
      <c r="D185" s="130"/>
      <c r="E185" s="131"/>
      <c r="F185" s="131" t="s">
        <v>1330</v>
      </c>
      <c r="G185" s="490" t="s">
        <v>287</v>
      </c>
      <c r="H185" s="132">
        <f>+H187</f>
        <v>0</v>
      </c>
      <c r="I185" s="132">
        <f>+I187</f>
        <v>138850</v>
      </c>
      <c r="J185" s="132">
        <f>+J187</f>
        <v>140180</v>
      </c>
      <c r="K185" s="132">
        <f>+K187</f>
        <v>134500</v>
      </c>
      <c r="L185" s="132">
        <f>+L187</f>
        <v>134500</v>
      </c>
    </row>
    <row r="186" spans="2:12">
      <c r="B186" s="97"/>
      <c r="C186" s="97"/>
      <c r="D186" s="97"/>
      <c r="E186" s="96"/>
      <c r="F186" s="96"/>
      <c r="G186" s="434" t="s">
        <v>167</v>
      </c>
      <c r="H186" s="29"/>
      <c r="I186" s="29"/>
      <c r="J186" s="29"/>
      <c r="K186" s="29"/>
      <c r="L186" s="29"/>
    </row>
    <row r="187" spans="2:12">
      <c r="B187" s="97"/>
      <c r="C187" s="97"/>
      <c r="D187" s="97"/>
      <c r="E187" s="96"/>
      <c r="F187" s="96"/>
      <c r="G187" s="435" t="s">
        <v>396</v>
      </c>
      <c r="H187" s="98">
        <f>+H189</f>
        <v>0</v>
      </c>
      <c r="I187" s="98">
        <f>+I189</f>
        <v>138850</v>
      </c>
      <c r="J187" s="98">
        <f>+J189</f>
        <v>140180</v>
      </c>
      <c r="K187" s="98">
        <f>+K189</f>
        <v>134500</v>
      </c>
      <c r="L187" s="98">
        <f>+L189</f>
        <v>134500</v>
      </c>
    </row>
    <row r="188" spans="2:12" ht="38.25">
      <c r="B188" s="97"/>
      <c r="C188" s="97"/>
      <c r="D188" s="97"/>
      <c r="E188" s="96"/>
      <c r="F188" s="96"/>
      <c r="G188" s="434" t="s">
        <v>165</v>
      </c>
      <c r="H188" s="29"/>
      <c r="I188" s="29"/>
      <c r="J188" s="29"/>
      <c r="K188" s="29"/>
      <c r="L188" s="29"/>
    </row>
    <row r="189" spans="2:12">
      <c r="B189" s="97"/>
      <c r="C189" s="97"/>
      <c r="D189" s="97"/>
      <c r="E189" s="96"/>
      <c r="F189" s="96"/>
      <c r="G189" s="434" t="s">
        <v>1588</v>
      </c>
      <c r="H189" s="98">
        <f>+'Հ3 Մաս 1 և 2'!E415</f>
        <v>0</v>
      </c>
      <c r="I189" s="98">
        <v>138850</v>
      </c>
      <c r="J189" s="98">
        <v>140180</v>
      </c>
      <c r="K189" s="98">
        <v>134500</v>
      </c>
      <c r="L189" s="98">
        <v>134500</v>
      </c>
    </row>
    <row r="190" spans="2:12" s="243" customFormat="1" ht="66" customHeight="1">
      <c r="B190" s="130"/>
      <c r="C190" s="130"/>
      <c r="D190" s="130"/>
      <c r="E190" s="131"/>
      <c r="F190" s="131" t="s">
        <v>290</v>
      </c>
      <c r="G190" s="490" t="s">
        <v>291</v>
      </c>
      <c r="H190" s="132">
        <f>+H192</f>
        <v>197656.25</v>
      </c>
      <c r="I190" s="132">
        <f>+I192</f>
        <v>1574887</v>
      </c>
      <c r="J190" s="132">
        <f>+J192</f>
        <v>1148474.3500000001</v>
      </c>
      <c r="K190" s="132">
        <f>+K192</f>
        <v>0</v>
      </c>
      <c r="L190" s="132">
        <f>+L192</f>
        <v>0</v>
      </c>
    </row>
    <row r="191" spans="2:12">
      <c r="B191" s="97"/>
      <c r="C191" s="97"/>
      <c r="D191" s="97"/>
      <c r="E191" s="96"/>
      <c r="F191" s="96"/>
      <c r="G191" s="434" t="s">
        <v>167</v>
      </c>
      <c r="H191" s="29"/>
      <c r="I191" s="29"/>
      <c r="J191" s="29"/>
      <c r="K191" s="29"/>
      <c r="L191" s="29"/>
    </row>
    <row r="192" spans="2:12">
      <c r="B192" s="97"/>
      <c r="C192" s="97"/>
      <c r="D192" s="97"/>
      <c r="E192" s="96"/>
      <c r="F192" s="96"/>
      <c r="G192" s="435" t="s">
        <v>396</v>
      </c>
      <c r="H192" s="98">
        <f>+H194</f>
        <v>197656.25</v>
      </c>
      <c r="I192" s="98">
        <f>+I194</f>
        <v>1574887</v>
      </c>
      <c r="J192" s="98">
        <f>+J194</f>
        <v>1148474.3500000001</v>
      </c>
      <c r="K192" s="98">
        <f>+K194</f>
        <v>0</v>
      </c>
      <c r="L192" s="98">
        <f>+L194</f>
        <v>0</v>
      </c>
    </row>
    <row r="193" spans="2:12" ht="38.25">
      <c r="B193" s="97"/>
      <c r="C193" s="97"/>
      <c r="D193" s="97"/>
      <c r="E193" s="96"/>
      <c r="F193" s="96"/>
      <c r="G193" s="434" t="s">
        <v>165</v>
      </c>
      <c r="H193" s="29"/>
      <c r="I193" s="29"/>
      <c r="J193" s="29"/>
      <c r="K193" s="29"/>
      <c r="L193" s="29"/>
    </row>
    <row r="194" spans="2:12" ht="44.25" customHeight="1">
      <c r="B194" s="97"/>
      <c r="C194" s="97"/>
      <c r="D194" s="97"/>
      <c r="E194" s="96"/>
      <c r="F194" s="96"/>
      <c r="G194" s="434" t="s">
        <v>1593</v>
      </c>
      <c r="H194" s="98">
        <v>197656.25</v>
      </c>
      <c r="I194" s="98">
        <v>1574887</v>
      </c>
      <c r="J194" s="98">
        <v>1148474.3500000001</v>
      </c>
      <c r="K194" s="98">
        <f>+'Հ3 Մաս 1 և 2'!H415</f>
        <v>0</v>
      </c>
      <c r="L194" s="98">
        <f>+'Հ3 Մաս 1 և 2'!I415</f>
        <v>0</v>
      </c>
    </row>
    <row r="195" spans="2:12" ht="66" customHeight="1">
      <c r="B195" s="97"/>
      <c r="C195" s="97"/>
      <c r="D195" s="97"/>
      <c r="E195" s="96"/>
      <c r="F195" s="131" t="s">
        <v>198</v>
      </c>
      <c r="G195" s="447" t="s">
        <v>293</v>
      </c>
      <c r="H195" s="98">
        <f>+H197</f>
        <v>0</v>
      </c>
      <c r="I195" s="98">
        <f>+I197</f>
        <v>35060</v>
      </c>
      <c r="J195" s="98">
        <f>+J197</f>
        <v>36850</v>
      </c>
      <c r="K195" s="98">
        <f>+K197</f>
        <v>50340</v>
      </c>
      <c r="L195" s="98">
        <f>+L197</f>
        <v>0</v>
      </c>
    </row>
    <row r="196" spans="2:12">
      <c r="B196" s="97"/>
      <c r="C196" s="97"/>
      <c r="D196" s="97"/>
      <c r="E196" s="96"/>
      <c r="F196" s="96"/>
      <c r="G196" s="434" t="s">
        <v>167</v>
      </c>
      <c r="H196" s="29"/>
      <c r="I196" s="29"/>
      <c r="J196" s="29"/>
      <c r="K196" s="29"/>
      <c r="L196" s="29"/>
    </row>
    <row r="197" spans="2:12">
      <c r="B197" s="97"/>
      <c r="C197" s="97"/>
      <c r="D197" s="97"/>
      <c r="E197" s="96"/>
      <c r="F197" s="96"/>
      <c r="G197" s="435" t="s">
        <v>589</v>
      </c>
      <c r="H197" s="98">
        <f>+H199</f>
        <v>0</v>
      </c>
      <c r="I197" s="98">
        <f>+I199</f>
        <v>35060</v>
      </c>
      <c r="J197" s="98">
        <f>+J199</f>
        <v>36850</v>
      </c>
      <c r="K197" s="98">
        <f>+K199</f>
        <v>50340</v>
      </c>
      <c r="L197" s="98">
        <f>+L199</f>
        <v>0</v>
      </c>
    </row>
    <row r="198" spans="2:12" ht="25.5">
      <c r="B198" s="97"/>
      <c r="C198" s="97"/>
      <c r="D198" s="97"/>
      <c r="E198" s="96"/>
      <c r="F198" s="96"/>
      <c r="G198" s="434" t="s">
        <v>1133</v>
      </c>
      <c r="H198" s="29"/>
      <c r="I198" s="29"/>
      <c r="J198" s="29"/>
      <c r="K198" s="29"/>
      <c r="L198" s="29"/>
    </row>
    <row r="199" spans="2:12">
      <c r="B199" s="97"/>
      <c r="C199" s="97"/>
      <c r="D199" s="97"/>
      <c r="E199" s="96"/>
      <c r="F199" s="96"/>
      <c r="G199" s="434" t="s">
        <v>1586</v>
      </c>
      <c r="H199" s="98"/>
      <c r="I199" s="432">
        <v>35060</v>
      </c>
      <c r="J199" s="432">
        <v>36850</v>
      </c>
      <c r="K199" s="432">
        <v>50340</v>
      </c>
      <c r="L199" s="432">
        <v>0</v>
      </c>
    </row>
    <row r="200" spans="2:12" ht="66" customHeight="1">
      <c r="B200" s="97"/>
      <c r="C200" s="97"/>
      <c r="D200" s="97"/>
      <c r="E200" s="96"/>
      <c r="F200" s="131" t="s">
        <v>295</v>
      </c>
      <c r="G200" s="447" t="s">
        <v>296</v>
      </c>
      <c r="H200" s="98">
        <f>+H202</f>
        <v>0</v>
      </c>
      <c r="I200" s="132">
        <f>+I202</f>
        <v>132000</v>
      </c>
      <c r="J200" s="132">
        <f>+J202</f>
        <v>167400</v>
      </c>
      <c r="K200" s="132">
        <f>+K202</f>
        <v>206880</v>
      </c>
      <c r="L200" s="132">
        <f>+L202</f>
        <v>206880</v>
      </c>
    </row>
    <row r="201" spans="2:12">
      <c r="B201" s="97"/>
      <c r="C201" s="97"/>
      <c r="D201" s="97"/>
      <c r="E201" s="96"/>
      <c r="F201" s="96"/>
      <c r="G201" s="434" t="s">
        <v>167</v>
      </c>
      <c r="H201" s="29"/>
      <c r="I201" s="29"/>
      <c r="J201" s="29"/>
      <c r="K201" s="29"/>
      <c r="L201" s="29"/>
    </row>
    <row r="202" spans="2:12">
      <c r="B202" s="97"/>
      <c r="C202" s="97"/>
      <c r="D202" s="97"/>
      <c r="E202" s="96"/>
      <c r="F202" s="96"/>
      <c r="G202" s="435" t="s">
        <v>589</v>
      </c>
      <c r="H202" s="98">
        <f>+H204</f>
        <v>0</v>
      </c>
      <c r="I202" s="98">
        <f>+I204</f>
        <v>132000</v>
      </c>
      <c r="J202" s="98">
        <f>+J204</f>
        <v>167400</v>
      </c>
      <c r="K202" s="98">
        <f>+K204</f>
        <v>206880</v>
      </c>
      <c r="L202" s="98">
        <f>+L204</f>
        <v>206880</v>
      </c>
    </row>
    <row r="203" spans="2:12" ht="25.5">
      <c r="B203" s="97"/>
      <c r="C203" s="97"/>
      <c r="D203" s="97"/>
      <c r="E203" s="96"/>
      <c r="F203" s="96"/>
      <c r="G203" s="434" t="s">
        <v>1133</v>
      </c>
      <c r="H203" s="29"/>
      <c r="I203" s="29"/>
      <c r="J203" s="29"/>
      <c r="K203" s="29"/>
      <c r="L203" s="29"/>
    </row>
    <row r="204" spans="2:12">
      <c r="B204" s="97"/>
      <c r="C204" s="97"/>
      <c r="D204" s="97"/>
      <c r="E204" s="96"/>
      <c r="F204" s="96"/>
      <c r="G204" s="434" t="s">
        <v>1589</v>
      </c>
      <c r="H204" s="98"/>
      <c r="I204" s="432">
        <v>132000</v>
      </c>
      <c r="J204" s="432">
        <v>167400</v>
      </c>
      <c r="K204" s="432">
        <v>206880</v>
      </c>
      <c r="L204" s="432">
        <v>206880</v>
      </c>
    </row>
    <row r="205" spans="2:12" ht="66" customHeight="1">
      <c r="B205" s="97"/>
      <c r="C205" s="97"/>
      <c r="D205" s="97"/>
      <c r="E205" s="96"/>
      <c r="F205" s="131" t="s">
        <v>376</v>
      </c>
      <c r="G205" s="447" t="s">
        <v>629</v>
      </c>
      <c r="H205" s="98">
        <f>+H207</f>
        <v>0</v>
      </c>
      <c r="I205" s="98">
        <f>+I207</f>
        <v>300000</v>
      </c>
      <c r="J205" s="98">
        <f>+J207</f>
        <v>3550000</v>
      </c>
      <c r="K205" s="98">
        <f>+K207</f>
        <v>4750000</v>
      </c>
      <c r="L205" s="98">
        <f>+L207</f>
        <v>0</v>
      </c>
    </row>
    <row r="206" spans="2:12">
      <c r="B206" s="97"/>
      <c r="C206" s="97"/>
      <c r="D206" s="97"/>
      <c r="E206" s="96"/>
      <c r="F206" s="96"/>
      <c r="G206" s="434" t="s">
        <v>167</v>
      </c>
      <c r="H206" s="29"/>
      <c r="I206" s="29"/>
      <c r="J206" s="29"/>
      <c r="K206" s="29"/>
      <c r="L206" s="29"/>
    </row>
    <row r="207" spans="2:12">
      <c r="B207" s="97"/>
      <c r="C207" s="97"/>
      <c r="D207" s="97"/>
      <c r="E207" s="96"/>
      <c r="F207" s="96"/>
      <c r="G207" s="435" t="s">
        <v>396</v>
      </c>
      <c r="H207" s="98">
        <f>+H209</f>
        <v>0</v>
      </c>
      <c r="I207" s="98">
        <f>+I209</f>
        <v>300000</v>
      </c>
      <c r="J207" s="98">
        <f>+J209</f>
        <v>3550000</v>
      </c>
      <c r="K207" s="98">
        <f>+K209</f>
        <v>4750000</v>
      </c>
      <c r="L207" s="98">
        <f>+L209</f>
        <v>0</v>
      </c>
    </row>
    <row r="208" spans="2:12" ht="38.25">
      <c r="B208" s="97"/>
      <c r="C208" s="97"/>
      <c r="D208" s="97"/>
      <c r="E208" s="96"/>
      <c r="F208" s="96"/>
      <c r="G208" s="434" t="s">
        <v>165</v>
      </c>
      <c r="H208" s="29"/>
      <c r="I208" s="29"/>
      <c r="J208" s="29"/>
      <c r="K208" s="29"/>
      <c r="L208" s="29"/>
    </row>
    <row r="209" spans="2:12">
      <c r="B209" s="97"/>
      <c r="C209" s="97"/>
      <c r="D209" s="97"/>
      <c r="E209" s="96"/>
      <c r="F209" s="96"/>
      <c r="G209" s="434" t="s">
        <v>1594</v>
      </c>
      <c r="H209" s="98">
        <f>+'Հ3 Մաս 1 և 2'!E441</f>
        <v>0</v>
      </c>
      <c r="I209" s="98">
        <v>300000</v>
      </c>
      <c r="J209" s="98">
        <v>3550000</v>
      </c>
      <c r="K209" s="98">
        <v>4750000</v>
      </c>
      <c r="L209" s="98">
        <f>+'Հ3 Մաս 1 և 2'!I441</f>
        <v>0</v>
      </c>
    </row>
    <row r="210" spans="2:12" ht="66" customHeight="1">
      <c r="B210" s="97"/>
      <c r="C210" s="97"/>
      <c r="D210" s="97"/>
      <c r="E210" s="96"/>
      <c r="F210" s="131" t="s">
        <v>1421</v>
      </c>
      <c r="G210" s="447" t="s">
        <v>301</v>
      </c>
      <c r="H210" s="98">
        <f>+H212</f>
        <v>0</v>
      </c>
      <c r="I210" s="98">
        <f>+I212</f>
        <v>4000000</v>
      </c>
      <c r="J210" s="98">
        <f>+J212</f>
        <v>4000000</v>
      </c>
      <c r="K210" s="98">
        <f>+K212</f>
        <v>4000000</v>
      </c>
      <c r="L210" s="98">
        <f>+L212</f>
        <v>4000000</v>
      </c>
    </row>
    <row r="211" spans="2:12">
      <c r="B211" s="97"/>
      <c r="C211" s="97"/>
      <c r="D211" s="97"/>
      <c r="E211" s="96"/>
      <c r="F211" s="96"/>
      <c r="G211" s="434" t="s">
        <v>167</v>
      </c>
      <c r="H211" s="29"/>
      <c r="I211" s="29"/>
      <c r="J211" s="29"/>
      <c r="K211" s="29"/>
      <c r="L211" s="29"/>
    </row>
    <row r="212" spans="2:12">
      <c r="B212" s="97"/>
      <c r="C212" s="97"/>
      <c r="D212" s="97"/>
      <c r="E212" s="96"/>
      <c r="F212" s="96"/>
      <c r="G212" s="813" t="s">
        <v>396</v>
      </c>
      <c r="H212" s="98">
        <f>+H214</f>
        <v>0</v>
      </c>
      <c r="I212" s="98">
        <f>+I214</f>
        <v>4000000</v>
      </c>
      <c r="J212" s="98">
        <f>+J214</f>
        <v>4000000</v>
      </c>
      <c r="K212" s="98">
        <f>+K214</f>
        <v>4000000</v>
      </c>
      <c r="L212" s="98">
        <f>+L214</f>
        <v>4000000</v>
      </c>
    </row>
    <row r="213" spans="2:12" ht="38.25">
      <c r="B213" s="97"/>
      <c r="C213" s="97"/>
      <c r="D213" s="97"/>
      <c r="E213" s="96"/>
      <c r="F213" s="96"/>
      <c r="G213" s="434" t="s">
        <v>165</v>
      </c>
      <c r="H213" s="29"/>
      <c r="I213" s="29"/>
      <c r="J213" s="29"/>
      <c r="K213" s="29"/>
      <c r="L213" s="29"/>
    </row>
    <row r="214" spans="2:12">
      <c r="B214" s="97"/>
      <c r="C214" s="97"/>
      <c r="D214" s="97"/>
      <c r="E214" s="96"/>
      <c r="F214" s="96"/>
      <c r="G214" s="443" t="s">
        <v>1537</v>
      </c>
      <c r="H214" s="98"/>
      <c r="I214" s="98">
        <v>4000000</v>
      </c>
      <c r="J214" s="98">
        <v>4000000</v>
      </c>
      <c r="K214" s="98">
        <v>4000000</v>
      </c>
      <c r="L214" s="98">
        <v>4000000</v>
      </c>
    </row>
    <row r="215" spans="2:12">
      <c r="B215" s="130" t="s">
        <v>393</v>
      </c>
      <c r="C215" s="130" t="s">
        <v>394</v>
      </c>
      <c r="D215" s="130" t="s">
        <v>395</v>
      </c>
      <c r="E215" s="131" t="s">
        <v>302</v>
      </c>
      <c r="F215" s="131"/>
      <c r="G215" s="447" t="s">
        <v>303</v>
      </c>
      <c r="H215" s="132">
        <f>H217+H222+H279+H227+H237+H242+H257+H252+H232+H247</f>
        <v>15812023.210099999</v>
      </c>
      <c r="I215" s="132">
        <f t="shared" ref="I215:L215" si="61">I217+I222+I279+I227+I237+I242+I257+I252+I232+I247</f>
        <v>23222019</v>
      </c>
      <c r="J215" s="132">
        <f t="shared" si="61"/>
        <v>21461695.767000001</v>
      </c>
      <c r="K215" s="132">
        <f t="shared" si="61"/>
        <v>19364507.464999996</v>
      </c>
      <c r="L215" s="132">
        <f t="shared" si="61"/>
        <v>18440461.712000001</v>
      </c>
    </row>
    <row r="216" spans="2:12">
      <c r="B216" s="130"/>
      <c r="C216" s="130"/>
      <c r="D216" s="130"/>
      <c r="E216" s="131"/>
      <c r="F216" s="131"/>
      <c r="G216" s="433" t="s">
        <v>164</v>
      </c>
      <c r="H216" s="133"/>
      <c r="I216" s="133"/>
      <c r="J216" s="133"/>
      <c r="K216" s="133"/>
      <c r="L216" s="133"/>
    </row>
    <row r="217" spans="2:12" s="243" customFormat="1" ht="66" customHeight="1">
      <c r="B217" s="130"/>
      <c r="C217" s="130"/>
      <c r="D217" s="130"/>
      <c r="E217" s="131"/>
      <c r="F217" s="131" t="s">
        <v>352</v>
      </c>
      <c r="G217" s="447" t="s">
        <v>307</v>
      </c>
      <c r="H217" s="132">
        <f>+H219</f>
        <v>2327820.031</v>
      </c>
      <c r="I217" s="132">
        <f>+I219</f>
        <v>2488575.2999999998</v>
      </c>
      <c r="J217" s="132">
        <f>+J219</f>
        <v>2466914.5380000002</v>
      </c>
      <c r="K217" s="132">
        <f>+K219</f>
        <v>2315762.7689999999</v>
      </c>
      <c r="L217" s="132">
        <f>+L219</f>
        <v>1771136.507</v>
      </c>
    </row>
    <row r="218" spans="2:12">
      <c r="B218" s="97"/>
      <c r="C218" s="97"/>
      <c r="D218" s="97"/>
      <c r="E218" s="96"/>
      <c r="F218" s="96"/>
      <c r="G218" s="434" t="s">
        <v>167</v>
      </c>
      <c r="H218" s="29"/>
      <c r="I218" s="29"/>
      <c r="J218" s="29"/>
      <c r="K218" s="29"/>
      <c r="L218" s="29"/>
    </row>
    <row r="219" spans="2:12">
      <c r="B219" s="97"/>
      <c r="C219" s="97"/>
      <c r="D219" s="97"/>
      <c r="E219" s="96"/>
      <c r="F219" s="96"/>
      <c r="G219" s="435" t="s">
        <v>396</v>
      </c>
      <c r="H219" s="98">
        <f>+H221</f>
        <v>2327820.031</v>
      </c>
      <c r="I219" s="98">
        <f>+I221</f>
        <v>2488575.2999999998</v>
      </c>
      <c r="J219" s="98">
        <f>+J221</f>
        <v>2466914.5380000002</v>
      </c>
      <c r="K219" s="98">
        <f>+K221</f>
        <v>2315762.7689999999</v>
      </c>
      <c r="L219" s="98">
        <f>+L221</f>
        <v>1771136.507</v>
      </c>
    </row>
    <row r="220" spans="2:12" ht="38.25">
      <c r="B220" s="97"/>
      <c r="C220" s="97"/>
      <c r="D220" s="97"/>
      <c r="E220" s="96"/>
      <c r="F220" s="96"/>
      <c r="G220" s="434" t="s">
        <v>165</v>
      </c>
      <c r="H220" s="29"/>
      <c r="I220" s="29"/>
      <c r="J220" s="29"/>
      <c r="K220" s="29"/>
      <c r="L220" s="29"/>
    </row>
    <row r="221" spans="2:12">
      <c r="B221" s="97"/>
      <c r="C221" s="97"/>
      <c r="D221" s="97"/>
      <c r="E221" s="96"/>
      <c r="F221" s="96"/>
      <c r="G221" s="434" t="s">
        <v>440</v>
      </c>
      <c r="H221" s="98">
        <v>2327820.031</v>
      </c>
      <c r="I221" s="98">
        <v>2488575.2999999998</v>
      </c>
      <c r="J221" s="98">
        <v>2466914.5380000002</v>
      </c>
      <c r="K221" s="98">
        <v>2315762.7689999999</v>
      </c>
      <c r="L221" s="98">
        <v>1771136.507</v>
      </c>
    </row>
    <row r="222" spans="2:12" s="243" customFormat="1" ht="66" customHeight="1">
      <c r="B222" s="130"/>
      <c r="C222" s="130"/>
      <c r="D222" s="130"/>
      <c r="E222" s="131"/>
      <c r="F222" s="131" t="s">
        <v>261</v>
      </c>
      <c r="G222" s="447" t="s">
        <v>309</v>
      </c>
      <c r="H222" s="132">
        <f>+H224</f>
        <v>809578.39999999991</v>
      </c>
      <c r="I222" s="132">
        <f>+I224</f>
        <v>844109.8</v>
      </c>
      <c r="J222" s="132">
        <f>+J224</f>
        <v>1075458.801</v>
      </c>
      <c r="K222" s="132">
        <f>+K224</f>
        <v>996993.47499999998</v>
      </c>
      <c r="L222" s="132">
        <f>+L224</f>
        <v>878528.14899999998</v>
      </c>
    </row>
    <row r="223" spans="2:12">
      <c r="B223" s="97"/>
      <c r="C223" s="97"/>
      <c r="D223" s="97"/>
      <c r="E223" s="96"/>
      <c r="F223" s="96"/>
      <c r="G223" s="434" t="s">
        <v>167</v>
      </c>
      <c r="H223" s="29"/>
      <c r="I223" s="29"/>
      <c r="J223" s="29"/>
      <c r="K223" s="29"/>
      <c r="L223" s="29"/>
    </row>
    <row r="224" spans="2:12">
      <c r="B224" s="97"/>
      <c r="C224" s="97"/>
      <c r="D224" s="97"/>
      <c r="E224" s="96"/>
      <c r="F224" s="96"/>
      <c r="G224" s="435" t="s">
        <v>396</v>
      </c>
      <c r="H224" s="98">
        <f>+H226</f>
        <v>809578.39999999991</v>
      </c>
      <c r="I224" s="98">
        <f>+I226</f>
        <v>844109.8</v>
      </c>
      <c r="J224" s="98">
        <f>+J226</f>
        <v>1075458.801</v>
      </c>
      <c r="K224" s="98">
        <f>+K226</f>
        <v>996993.47499999998</v>
      </c>
      <c r="L224" s="98">
        <f>+L226</f>
        <v>878528.14899999998</v>
      </c>
    </row>
    <row r="225" spans="2:12" ht="38.25">
      <c r="B225" s="97"/>
      <c r="C225" s="97"/>
      <c r="D225" s="97"/>
      <c r="E225" s="96"/>
      <c r="F225" s="96"/>
      <c r="G225" s="434" t="s">
        <v>165</v>
      </c>
      <c r="H225" s="29"/>
      <c r="I225" s="29"/>
      <c r="J225" s="29"/>
      <c r="K225" s="29"/>
      <c r="L225" s="29"/>
    </row>
    <row r="226" spans="2:12">
      <c r="B226" s="97"/>
      <c r="C226" s="97"/>
      <c r="D226" s="97"/>
      <c r="E226" s="96"/>
      <c r="F226" s="96"/>
      <c r="G226" s="434" t="s">
        <v>440</v>
      </c>
      <c r="H226" s="98">
        <f>+'Հ3 Մաս 1 և 2'!E474</f>
        <v>809578.39999999991</v>
      </c>
      <c r="I226" s="98">
        <f>+'Հ3 Մաս 1 և 2'!F474</f>
        <v>844109.8</v>
      </c>
      <c r="J226" s="98">
        <f>+'Հ3 Մաս 1 և 2'!G474</f>
        <v>1075458.801</v>
      </c>
      <c r="K226" s="98">
        <f>+'Հ3 Մաս 1 և 2'!H474</f>
        <v>996993.47499999998</v>
      </c>
      <c r="L226" s="98">
        <f>+'Հ3 Մաս 1 և 2'!I474</f>
        <v>878528.14899999998</v>
      </c>
    </row>
    <row r="227" spans="2:12" s="243" customFormat="1" ht="66" customHeight="1">
      <c r="B227" s="130"/>
      <c r="C227" s="130"/>
      <c r="D227" s="130"/>
      <c r="E227" s="131"/>
      <c r="F227" s="131" t="s">
        <v>612</v>
      </c>
      <c r="G227" s="447" t="s">
        <v>311</v>
      </c>
      <c r="H227" s="132">
        <f>+H229</f>
        <v>3552485.2379999999</v>
      </c>
      <c r="I227" s="132">
        <f>+I229</f>
        <v>4140682.4</v>
      </c>
      <c r="J227" s="132">
        <f>+J229</f>
        <v>3492845.47</v>
      </c>
      <c r="K227" s="132">
        <f>+K229</f>
        <v>3296250.07</v>
      </c>
      <c r="L227" s="132">
        <f>+L229</f>
        <v>3014169.2</v>
      </c>
    </row>
    <row r="228" spans="2:12">
      <c r="B228" s="97"/>
      <c r="C228" s="97"/>
      <c r="D228" s="97"/>
      <c r="E228" s="96"/>
      <c r="F228" s="96"/>
      <c r="G228" s="434" t="s">
        <v>167</v>
      </c>
      <c r="H228" s="29"/>
      <c r="I228" s="29"/>
      <c r="J228" s="29"/>
      <c r="K228" s="29"/>
      <c r="L228" s="29"/>
    </row>
    <row r="229" spans="2:12">
      <c r="B229" s="97"/>
      <c r="C229" s="97"/>
      <c r="D229" s="97"/>
      <c r="E229" s="96"/>
      <c r="F229" s="96"/>
      <c r="G229" s="435" t="s">
        <v>396</v>
      </c>
      <c r="H229" s="98">
        <f>+H231</f>
        <v>3552485.2379999999</v>
      </c>
      <c r="I229" s="98">
        <f>+I231</f>
        <v>4140682.4</v>
      </c>
      <c r="J229" s="98">
        <f>+J231</f>
        <v>3492845.47</v>
      </c>
      <c r="K229" s="98">
        <f>+K231</f>
        <v>3296250.07</v>
      </c>
      <c r="L229" s="98">
        <f>+L231</f>
        <v>3014169.2</v>
      </c>
    </row>
    <row r="230" spans="2:12" ht="38.25">
      <c r="B230" s="97"/>
      <c r="C230" s="97"/>
      <c r="D230" s="97"/>
      <c r="E230" s="96"/>
      <c r="F230" s="96"/>
      <c r="G230" s="434" t="s">
        <v>165</v>
      </c>
      <c r="H230" s="29"/>
      <c r="I230" s="29"/>
      <c r="J230" s="29"/>
      <c r="K230" s="29"/>
      <c r="L230" s="29"/>
    </row>
    <row r="231" spans="2:12">
      <c r="B231" s="97"/>
      <c r="C231" s="97"/>
      <c r="D231" s="97"/>
      <c r="E231" s="96"/>
      <c r="F231" s="96"/>
      <c r="G231" s="434" t="s">
        <v>440</v>
      </c>
      <c r="H231" s="98">
        <f>+'Հ3 Մաս 1 և 2'!E480</f>
        <v>3552485.2379999999</v>
      </c>
      <c r="I231" s="98">
        <f>+'Հ3 Մաս 1 և 2'!F480</f>
        <v>4140682.4</v>
      </c>
      <c r="J231" s="98">
        <f>+'Հ3 Մաս 1 և 2'!G480</f>
        <v>3492845.47</v>
      </c>
      <c r="K231" s="98">
        <f>+'Հ3 Մաս 1 և 2'!H480</f>
        <v>3296250.07</v>
      </c>
      <c r="L231" s="98">
        <f>+'Հ3 Մաս 1 և 2'!I480</f>
        <v>3014169.2</v>
      </c>
    </row>
    <row r="232" spans="2:12" s="243" customFormat="1" ht="66" customHeight="1">
      <c r="B232" s="130"/>
      <c r="C232" s="130"/>
      <c r="D232" s="130"/>
      <c r="E232" s="131"/>
      <c r="F232" s="131" t="s">
        <v>1392</v>
      </c>
      <c r="G232" s="447" t="s">
        <v>315</v>
      </c>
      <c r="H232" s="132">
        <f>+H234</f>
        <v>18826.053</v>
      </c>
      <c r="I232" s="132">
        <f>+I234</f>
        <v>11914</v>
      </c>
      <c r="J232" s="132">
        <f>+J234</f>
        <v>8029.5010000000002</v>
      </c>
      <c r="K232" s="132">
        <f>+K234</f>
        <v>4463.58</v>
      </c>
      <c r="L232" s="132">
        <f>+L234</f>
        <v>2469.3319999999999</v>
      </c>
    </row>
    <row r="233" spans="2:12">
      <c r="B233" s="97"/>
      <c r="C233" s="97"/>
      <c r="D233" s="97"/>
      <c r="E233" s="96"/>
      <c r="F233" s="96"/>
      <c r="G233" s="434" t="s">
        <v>167</v>
      </c>
      <c r="H233" s="29"/>
      <c r="I233" s="29"/>
      <c r="J233" s="29"/>
      <c r="K233" s="29"/>
      <c r="L233" s="29"/>
    </row>
    <row r="234" spans="2:12">
      <c r="B234" s="97"/>
      <c r="C234" s="97"/>
      <c r="D234" s="97"/>
      <c r="E234" s="96"/>
      <c r="F234" s="96"/>
      <c r="G234" s="435" t="s">
        <v>396</v>
      </c>
      <c r="H234" s="98">
        <f>+H236</f>
        <v>18826.053</v>
      </c>
      <c r="I234" s="98">
        <f>+I236</f>
        <v>11914</v>
      </c>
      <c r="J234" s="98">
        <f>+J236</f>
        <v>8029.5010000000002</v>
      </c>
      <c r="K234" s="98">
        <f>+K236</f>
        <v>4463.58</v>
      </c>
      <c r="L234" s="98">
        <f>+L236</f>
        <v>2469.3319999999999</v>
      </c>
    </row>
    <row r="235" spans="2:12" ht="38.25">
      <c r="B235" s="97"/>
      <c r="C235" s="97"/>
      <c r="D235" s="97"/>
      <c r="E235" s="96"/>
      <c r="F235" s="96"/>
      <c r="G235" s="434" t="s">
        <v>165</v>
      </c>
      <c r="H235" s="29"/>
      <c r="I235" s="29"/>
      <c r="J235" s="29"/>
      <c r="K235" s="29"/>
      <c r="L235" s="29"/>
    </row>
    <row r="236" spans="2:12">
      <c r="B236" s="97"/>
      <c r="C236" s="97"/>
      <c r="D236" s="97"/>
      <c r="E236" s="96"/>
      <c r="F236" s="96"/>
      <c r="G236" s="434" t="s">
        <v>440</v>
      </c>
      <c r="H236" s="98">
        <v>18826.053</v>
      </c>
      <c r="I236" s="98">
        <v>11914</v>
      </c>
      <c r="J236" s="98">
        <v>8029.5010000000002</v>
      </c>
      <c r="K236" s="98">
        <v>4463.58</v>
      </c>
      <c r="L236" s="98">
        <v>2469.3319999999999</v>
      </c>
    </row>
    <row r="237" spans="2:12" s="243" customFormat="1" ht="66" customHeight="1">
      <c r="B237" s="130"/>
      <c r="C237" s="130"/>
      <c r="D237" s="130"/>
      <c r="E237" s="131"/>
      <c r="F237" s="131" t="s">
        <v>518</v>
      </c>
      <c r="G237" s="538" t="s">
        <v>516</v>
      </c>
      <c r="H237" s="132">
        <f>+H239</f>
        <v>139543.35</v>
      </c>
      <c r="I237" s="132">
        <f>+I239</f>
        <v>165199.70000000001</v>
      </c>
      <c r="J237" s="132">
        <f>+J239</f>
        <v>115170.91</v>
      </c>
      <c r="K237" s="132">
        <f>+K239</f>
        <v>69578.81</v>
      </c>
      <c r="L237" s="132">
        <f>+L239</f>
        <v>31593.54</v>
      </c>
    </row>
    <row r="238" spans="2:12">
      <c r="B238" s="97"/>
      <c r="C238" s="97"/>
      <c r="D238" s="97"/>
      <c r="E238" s="96"/>
      <c r="F238" s="96"/>
      <c r="G238" s="434" t="s">
        <v>167</v>
      </c>
      <c r="H238" s="29"/>
      <c r="I238" s="29"/>
      <c r="J238" s="29"/>
      <c r="K238" s="29"/>
      <c r="L238" s="29"/>
    </row>
    <row r="239" spans="2:12">
      <c r="B239" s="97"/>
      <c r="C239" s="97"/>
      <c r="D239" s="97"/>
      <c r="E239" s="96"/>
      <c r="F239" s="96"/>
      <c r="G239" s="435" t="s">
        <v>396</v>
      </c>
      <c r="H239" s="98">
        <f>+H241</f>
        <v>139543.35</v>
      </c>
      <c r="I239" s="98">
        <f>+I241</f>
        <v>165199.70000000001</v>
      </c>
      <c r="J239" s="98">
        <f>+J241</f>
        <v>115170.91</v>
      </c>
      <c r="K239" s="98">
        <f>+K241</f>
        <v>69578.81</v>
      </c>
      <c r="L239" s="98">
        <f>+L241</f>
        <v>31593.54</v>
      </c>
    </row>
    <row r="240" spans="2:12" ht="38.25">
      <c r="B240" s="97"/>
      <c r="C240" s="97"/>
      <c r="D240" s="97"/>
      <c r="E240" s="96"/>
      <c r="F240" s="96"/>
      <c r="G240" s="434" t="s">
        <v>165</v>
      </c>
      <c r="H240" s="29"/>
      <c r="I240" s="29"/>
      <c r="J240" s="29"/>
      <c r="K240" s="29"/>
      <c r="L240" s="29"/>
    </row>
    <row r="241" spans="2:12">
      <c r="B241" s="97"/>
      <c r="C241" s="97"/>
      <c r="D241" s="97"/>
      <c r="E241" s="96"/>
      <c r="F241" s="96"/>
      <c r="G241" s="434" t="s">
        <v>440</v>
      </c>
      <c r="H241" s="98">
        <v>139543.35</v>
      </c>
      <c r="I241" s="98">
        <v>165199.70000000001</v>
      </c>
      <c r="J241" s="98">
        <v>115170.91</v>
      </c>
      <c r="K241" s="98">
        <v>69578.81</v>
      </c>
      <c r="L241" s="98">
        <v>31593.54</v>
      </c>
    </row>
    <row r="242" spans="2:12" ht="66" customHeight="1">
      <c r="B242" s="97"/>
      <c r="C242" s="97"/>
      <c r="D242" s="97"/>
      <c r="E242" s="96"/>
      <c r="F242" s="96" t="s">
        <v>376</v>
      </c>
      <c r="G242" s="435" t="s">
        <v>324</v>
      </c>
      <c r="H242" s="98">
        <f>+H244</f>
        <v>15719.5481</v>
      </c>
      <c r="I242" s="98">
        <f>+I244</f>
        <v>50612.6</v>
      </c>
      <c r="J242" s="98">
        <f>+J244</f>
        <v>3136.6669999999999</v>
      </c>
      <c r="K242" s="98">
        <f>+K244</f>
        <v>948.33299999999997</v>
      </c>
      <c r="L242" s="98">
        <f>+L244</f>
        <v>260</v>
      </c>
    </row>
    <row r="243" spans="2:12">
      <c r="B243" s="97"/>
      <c r="C243" s="97"/>
      <c r="D243" s="97"/>
      <c r="E243" s="96"/>
      <c r="F243" s="96"/>
      <c r="G243" s="434" t="s">
        <v>167</v>
      </c>
      <c r="H243" s="29"/>
      <c r="I243" s="29"/>
      <c r="J243" s="29"/>
      <c r="K243" s="29"/>
      <c r="L243" s="29"/>
    </row>
    <row r="244" spans="2:12">
      <c r="B244" s="97"/>
      <c r="C244" s="97"/>
      <c r="D244" s="97"/>
      <c r="E244" s="96"/>
      <c r="F244" s="96"/>
      <c r="G244" s="435" t="s">
        <v>396</v>
      </c>
      <c r="H244" s="98">
        <f>+H246</f>
        <v>15719.5481</v>
      </c>
      <c r="I244" s="98">
        <f>+I246</f>
        <v>50612.6</v>
      </c>
      <c r="J244" s="98">
        <f>+J246</f>
        <v>3136.6669999999999</v>
      </c>
      <c r="K244" s="98">
        <f>+K246</f>
        <v>948.33299999999997</v>
      </c>
      <c r="L244" s="98">
        <f>+L246</f>
        <v>260</v>
      </c>
    </row>
    <row r="245" spans="2:12" ht="38.25">
      <c r="B245" s="97"/>
      <c r="C245" s="97"/>
      <c r="D245" s="97"/>
      <c r="E245" s="96"/>
      <c r="F245" s="96"/>
      <c r="G245" s="434" t="s">
        <v>165</v>
      </c>
      <c r="H245" s="29"/>
      <c r="I245" s="29"/>
      <c r="J245" s="29"/>
      <c r="K245" s="29"/>
      <c r="L245" s="29"/>
    </row>
    <row r="246" spans="2:12">
      <c r="B246" s="97"/>
      <c r="C246" s="97"/>
      <c r="D246" s="97"/>
      <c r="E246" s="96"/>
      <c r="F246" s="96"/>
      <c r="G246" s="434" t="s">
        <v>440</v>
      </c>
      <c r="H246" s="98">
        <f>+'Հ3 Մաս 1 և 2'!E522</f>
        <v>15719.5481</v>
      </c>
      <c r="I246" s="98">
        <f>+'Հ3 Մաս 1 և 2'!F522</f>
        <v>50612.6</v>
      </c>
      <c r="J246" s="98">
        <f>+'Հ3 Մաս 1 և 2'!G522</f>
        <v>3136.6669999999999</v>
      </c>
      <c r="K246" s="98">
        <f>+'Հ3 Մաս 1 և 2'!H522</f>
        <v>948.33299999999997</v>
      </c>
      <c r="L246" s="98">
        <f>+'Հ3 Մաս 1 և 2'!I522</f>
        <v>260</v>
      </c>
    </row>
    <row r="247" spans="2:12" s="243" customFormat="1" ht="37.5" customHeight="1">
      <c r="B247" s="130"/>
      <c r="C247" s="130"/>
      <c r="D247" s="130"/>
      <c r="E247" s="131"/>
      <c r="F247" s="131" t="s">
        <v>1403</v>
      </c>
      <c r="G247" s="444" t="s">
        <v>328</v>
      </c>
      <c r="H247" s="132">
        <f>+H249</f>
        <v>8948050.5899999999</v>
      </c>
      <c r="I247" s="132">
        <f>+I249</f>
        <v>13720218.699999999</v>
      </c>
      <c r="J247" s="132">
        <f>+J249</f>
        <v>12149433.380000001</v>
      </c>
      <c r="K247" s="132">
        <f>+K249</f>
        <v>12118010.427999999</v>
      </c>
      <c r="L247" s="132">
        <f>+L249</f>
        <v>12067304.983999999</v>
      </c>
    </row>
    <row r="248" spans="2:12">
      <c r="B248" s="97"/>
      <c r="C248" s="97"/>
      <c r="D248" s="97"/>
      <c r="E248" s="96"/>
      <c r="F248" s="96"/>
      <c r="G248" s="434" t="s">
        <v>167</v>
      </c>
      <c r="H248" s="29"/>
      <c r="I248" s="29"/>
      <c r="J248" s="29"/>
      <c r="K248" s="29"/>
      <c r="L248" s="29"/>
    </row>
    <row r="249" spans="2:12">
      <c r="B249" s="97"/>
      <c r="C249" s="97"/>
      <c r="D249" s="97"/>
      <c r="E249" s="96"/>
      <c r="F249" s="96"/>
      <c r="G249" s="435" t="s">
        <v>396</v>
      </c>
      <c r="H249" s="98">
        <f>+H251</f>
        <v>8948050.5899999999</v>
      </c>
      <c r="I249" s="98">
        <f>+I251</f>
        <v>13720218.699999999</v>
      </c>
      <c r="J249" s="98">
        <f>+J251</f>
        <v>12149433.380000001</v>
      </c>
      <c r="K249" s="98">
        <f>+K251</f>
        <v>12118010.427999999</v>
      </c>
      <c r="L249" s="98">
        <f>+L251</f>
        <v>12067304.983999999</v>
      </c>
    </row>
    <row r="250" spans="2:12" ht="38.25">
      <c r="B250" s="97"/>
      <c r="C250" s="97"/>
      <c r="D250" s="97"/>
      <c r="E250" s="96"/>
      <c r="F250" s="96"/>
      <c r="G250" s="434" t="s">
        <v>165</v>
      </c>
      <c r="H250" s="29"/>
      <c r="I250" s="29"/>
      <c r="J250" s="29"/>
      <c r="K250" s="29"/>
      <c r="L250" s="29"/>
    </row>
    <row r="251" spans="2:12">
      <c r="B251" s="97"/>
      <c r="C251" s="97"/>
      <c r="D251" s="97"/>
      <c r="E251" s="96"/>
      <c r="F251" s="96"/>
      <c r="G251" s="434" t="s">
        <v>440</v>
      </c>
      <c r="H251" s="158">
        <v>8948050.5899999999</v>
      </c>
      <c r="I251" s="158">
        <v>13720218.699999999</v>
      </c>
      <c r="J251" s="158">
        <v>12149433.380000001</v>
      </c>
      <c r="K251" s="158">
        <v>12118010.427999999</v>
      </c>
      <c r="L251" s="158">
        <v>12067304.983999999</v>
      </c>
    </row>
    <row r="252" spans="2:12" s="243" customFormat="1" ht="55.5" customHeight="1">
      <c r="B252" s="130"/>
      <c r="C252" s="130"/>
      <c r="D252" s="130"/>
      <c r="E252" s="131"/>
      <c r="F252" s="131" t="s">
        <v>335</v>
      </c>
      <c r="G252" s="444" t="s">
        <v>336</v>
      </c>
      <c r="H252" s="132">
        <f>+H254</f>
        <v>0</v>
      </c>
      <c r="I252" s="132">
        <f>+I254</f>
        <v>1700706.5</v>
      </c>
      <c r="J252" s="132">
        <f>+J254</f>
        <v>1700706.5</v>
      </c>
      <c r="K252" s="132">
        <f>+K254</f>
        <v>0</v>
      </c>
      <c r="L252" s="132">
        <f>+L254</f>
        <v>0</v>
      </c>
    </row>
    <row r="253" spans="2:12">
      <c r="B253" s="97"/>
      <c r="C253" s="97"/>
      <c r="D253" s="97"/>
      <c r="E253" s="96"/>
      <c r="F253" s="96"/>
      <c r="G253" s="434" t="s">
        <v>167</v>
      </c>
      <c r="H253" s="29"/>
      <c r="I253" s="29"/>
      <c r="J253" s="29"/>
      <c r="K253" s="29"/>
      <c r="L253" s="29"/>
    </row>
    <row r="254" spans="2:12">
      <c r="B254" s="97"/>
      <c r="C254" s="97"/>
      <c r="D254" s="97"/>
      <c r="E254" s="96"/>
      <c r="F254" s="96"/>
      <c r="G254" s="435" t="s">
        <v>396</v>
      </c>
      <c r="H254" s="98">
        <f>+H256</f>
        <v>0</v>
      </c>
      <c r="I254" s="98">
        <f>+I256</f>
        <v>1700706.5</v>
      </c>
      <c r="J254" s="98">
        <f>+J256</f>
        <v>1700706.5</v>
      </c>
      <c r="K254" s="98">
        <f>+K256</f>
        <v>0</v>
      </c>
      <c r="L254" s="98">
        <f>+L256</f>
        <v>0</v>
      </c>
    </row>
    <row r="255" spans="2:12" ht="38.25">
      <c r="B255" s="97"/>
      <c r="C255" s="97"/>
      <c r="D255" s="97"/>
      <c r="E255" s="96"/>
      <c r="F255" s="96"/>
      <c r="G255" s="434" t="s">
        <v>165</v>
      </c>
      <c r="H255" s="29"/>
      <c r="I255" s="29"/>
      <c r="J255" s="29"/>
      <c r="K255" s="29"/>
      <c r="L255" s="29"/>
    </row>
    <row r="256" spans="2:12">
      <c r="B256" s="97"/>
      <c r="C256" s="97"/>
      <c r="D256" s="97"/>
      <c r="E256" s="96"/>
      <c r="F256" s="96"/>
      <c r="G256" s="434" t="s">
        <v>1235</v>
      </c>
      <c r="H256" s="98">
        <f>+'Հ3 Մաս 1 և 2'!E553</f>
        <v>0</v>
      </c>
      <c r="I256" s="161">
        <v>1700706.5</v>
      </c>
      <c r="J256" s="161">
        <v>1700706.5</v>
      </c>
      <c r="K256" s="98">
        <f>+'Հ3 Մաս 1 և 2'!H553</f>
        <v>0</v>
      </c>
      <c r="L256" s="98">
        <f>+'Հ3 Մաս 1 և 2'!I553</f>
        <v>0</v>
      </c>
    </row>
    <row r="257" spans="2:12" ht="66" customHeight="1">
      <c r="B257" s="97"/>
      <c r="C257" s="97"/>
      <c r="D257" s="97"/>
      <c r="E257" s="96"/>
      <c r="F257" s="96" t="s">
        <v>338</v>
      </c>
      <c r="G257" s="435" t="s">
        <v>339</v>
      </c>
      <c r="H257" s="98">
        <f>+H259</f>
        <v>0</v>
      </c>
      <c r="I257" s="98">
        <f>+I259</f>
        <v>100000</v>
      </c>
      <c r="J257" s="98">
        <f>+J259</f>
        <v>450000</v>
      </c>
      <c r="K257" s="98">
        <f>+K259</f>
        <v>562500</v>
      </c>
      <c r="L257" s="98">
        <f>+L259</f>
        <v>675000</v>
      </c>
    </row>
    <row r="258" spans="2:12">
      <c r="B258" s="97"/>
      <c r="C258" s="97"/>
      <c r="D258" s="97"/>
      <c r="E258" s="96"/>
      <c r="F258" s="96"/>
      <c r="G258" s="434" t="s">
        <v>167</v>
      </c>
      <c r="H258" s="29"/>
      <c r="I258" s="29"/>
      <c r="J258" s="29"/>
      <c r="K258" s="29"/>
      <c r="L258" s="29"/>
    </row>
    <row r="259" spans="2:12">
      <c r="B259" s="97"/>
      <c r="C259" s="97"/>
      <c r="D259" s="97"/>
      <c r="E259" s="96"/>
      <c r="F259" s="96"/>
      <c r="G259" s="435" t="s">
        <v>396</v>
      </c>
      <c r="H259" s="98">
        <f>+H261</f>
        <v>0</v>
      </c>
      <c r="I259" s="98">
        <f>+I261</f>
        <v>100000</v>
      </c>
      <c r="J259" s="98">
        <f>+J261</f>
        <v>450000</v>
      </c>
      <c r="K259" s="98">
        <f>+K261</f>
        <v>562500</v>
      </c>
      <c r="L259" s="98">
        <f>+L261</f>
        <v>675000</v>
      </c>
    </row>
    <row r="260" spans="2:12" ht="38.25">
      <c r="B260" s="97"/>
      <c r="C260" s="97"/>
      <c r="D260" s="97"/>
      <c r="E260" s="96"/>
      <c r="F260" s="96"/>
      <c r="G260" s="434" t="s">
        <v>165</v>
      </c>
      <c r="H260" s="29"/>
      <c r="I260" s="29"/>
      <c r="J260" s="29"/>
      <c r="K260" s="29"/>
      <c r="L260" s="29"/>
    </row>
    <row r="261" spans="2:12">
      <c r="B261" s="97"/>
      <c r="C261" s="97"/>
      <c r="D261" s="97"/>
      <c r="E261" s="96"/>
      <c r="F261" s="96"/>
      <c r="G261" s="434" t="s">
        <v>542</v>
      </c>
      <c r="H261" s="98">
        <f>+'Հ3 Մաս 1 և 2'!E558</f>
        <v>0</v>
      </c>
      <c r="I261" s="98">
        <f>+'Հ3 Մաս 1 և 2'!F558</f>
        <v>100000</v>
      </c>
      <c r="J261" s="98">
        <f>+'Հ3 Մաս 1 և 2'!G558</f>
        <v>450000</v>
      </c>
      <c r="K261" s="98">
        <f>+'Հ3 Մաս 1 և 2'!H558</f>
        <v>562500</v>
      </c>
      <c r="L261" s="98">
        <f>+'Հ3 Մաս 1 և 2'!I558</f>
        <v>675000</v>
      </c>
    </row>
    <row r="262" spans="2:12">
      <c r="B262" s="130" t="s">
        <v>393</v>
      </c>
      <c r="C262" s="130" t="s">
        <v>394</v>
      </c>
      <c r="D262" s="130" t="s">
        <v>395</v>
      </c>
      <c r="E262" s="131" t="s">
        <v>341</v>
      </c>
      <c r="F262" s="131"/>
      <c r="G262" s="445" t="s">
        <v>743</v>
      </c>
      <c r="H262" s="132">
        <f>+H264</f>
        <v>965576.7</v>
      </c>
      <c r="I262" s="132">
        <f t="shared" ref="I262:L262" si="62">+I264</f>
        <v>1500000</v>
      </c>
      <c r="J262" s="132">
        <f t="shared" si="62"/>
        <v>2300000</v>
      </c>
      <c r="K262" s="132">
        <f t="shared" si="62"/>
        <v>3000000</v>
      </c>
      <c r="L262" s="132">
        <f t="shared" si="62"/>
        <v>3500000</v>
      </c>
    </row>
    <row r="263" spans="2:12">
      <c r="B263" s="130"/>
      <c r="C263" s="130"/>
      <c r="D263" s="130"/>
      <c r="E263" s="131"/>
      <c r="F263" s="131"/>
      <c r="G263" s="433" t="s">
        <v>164</v>
      </c>
      <c r="H263" s="133"/>
      <c r="I263" s="133"/>
      <c r="J263" s="133"/>
      <c r="K263" s="133"/>
      <c r="L263" s="133"/>
    </row>
    <row r="264" spans="2:12">
      <c r="B264" s="97"/>
      <c r="C264" s="97"/>
      <c r="D264" s="97"/>
      <c r="E264" s="96"/>
      <c r="F264" s="96" t="s">
        <v>369</v>
      </c>
      <c r="G264" s="435" t="s">
        <v>636</v>
      </c>
      <c r="H264" s="169">
        <f>+H266</f>
        <v>965576.7</v>
      </c>
      <c r="I264" s="169">
        <f t="shared" ref="I264:L264" si="63">+I266</f>
        <v>1500000</v>
      </c>
      <c r="J264" s="169">
        <f t="shared" si="63"/>
        <v>2300000</v>
      </c>
      <c r="K264" s="169">
        <f t="shared" si="63"/>
        <v>3000000</v>
      </c>
      <c r="L264" s="169">
        <f t="shared" si="63"/>
        <v>3500000</v>
      </c>
    </row>
    <row r="265" spans="2:12">
      <c r="B265" s="97"/>
      <c r="C265" s="97"/>
      <c r="D265" s="97"/>
      <c r="E265" s="96"/>
      <c r="F265" s="96"/>
      <c r="G265" s="434" t="s">
        <v>167</v>
      </c>
      <c r="H265" s="29"/>
      <c r="I265" s="29"/>
      <c r="J265" s="29"/>
      <c r="K265" s="29"/>
      <c r="L265" s="29"/>
    </row>
    <row r="266" spans="2:12">
      <c r="B266" s="97"/>
      <c r="C266" s="97"/>
      <c r="D266" s="97"/>
      <c r="E266" s="96"/>
      <c r="F266" s="96"/>
      <c r="G266" s="434" t="s">
        <v>638</v>
      </c>
      <c r="H266" s="169">
        <f>+H268+H269+H270</f>
        <v>965576.7</v>
      </c>
      <c r="I266" s="169">
        <f t="shared" ref="I266:L266" si="64">+I268+I269+I270</f>
        <v>1500000</v>
      </c>
      <c r="J266" s="169">
        <f t="shared" si="64"/>
        <v>2300000</v>
      </c>
      <c r="K266" s="169">
        <f t="shared" si="64"/>
        <v>3000000</v>
      </c>
      <c r="L266" s="169">
        <f t="shared" si="64"/>
        <v>3500000</v>
      </c>
    </row>
    <row r="267" spans="2:12" ht="38.25">
      <c r="B267" s="97"/>
      <c r="C267" s="97"/>
      <c r="D267" s="97"/>
      <c r="E267" s="96"/>
      <c r="F267" s="96"/>
      <c r="G267" s="434" t="s">
        <v>165</v>
      </c>
      <c r="H267" s="29"/>
      <c r="I267" s="29"/>
      <c r="J267" s="29"/>
      <c r="K267" s="29"/>
      <c r="L267" s="29"/>
    </row>
    <row r="268" spans="2:12">
      <c r="B268" s="97"/>
      <c r="C268" s="97"/>
      <c r="D268" s="97"/>
      <c r="E268" s="96"/>
      <c r="F268" s="96"/>
      <c r="G268" s="434" t="s">
        <v>741</v>
      </c>
      <c r="H268" s="170">
        <v>10000</v>
      </c>
      <c r="I268" s="169">
        <v>10000</v>
      </c>
      <c r="J268" s="169">
        <v>10000</v>
      </c>
      <c r="K268" s="169">
        <v>10000</v>
      </c>
      <c r="L268" s="169">
        <v>10000</v>
      </c>
    </row>
    <row r="269" spans="2:12">
      <c r="B269" s="97"/>
      <c r="C269" s="97"/>
      <c r="D269" s="97"/>
      <c r="E269" s="96"/>
      <c r="F269" s="96"/>
      <c r="G269" s="435" t="s">
        <v>742</v>
      </c>
      <c r="H269" s="169">
        <v>671576.7</v>
      </c>
      <c r="I269" s="169">
        <v>1110000</v>
      </c>
      <c r="J269" s="169">
        <v>1640000</v>
      </c>
      <c r="K269" s="169">
        <v>2070000</v>
      </c>
      <c r="L269" s="169">
        <v>2365000</v>
      </c>
    </row>
    <row r="270" spans="2:12">
      <c r="B270" s="97"/>
      <c r="C270" s="97"/>
      <c r="D270" s="97"/>
      <c r="E270" s="96"/>
      <c r="F270" s="96"/>
      <c r="G270" s="434" t="s">
        <v>482</v>
      </c>
      <c r="H270" s="169">
        <v>284000</v>
      </c>
      <c r="I270" s="169">
        <v>380000</v>
      </c>
      <c r="J270" s="169">
        <v>650000</v>
      </c>
      <c r="K270" s="169">
        <v>920000</v>
      </c>
      <c r="L270" s="169">
        <v>1125000</v>
      </c>
    </row>
    <row r="271" spans="2:12" ht="25.5">
      <c r="B271" s="97"/>
      <c r="C271" s="97"/>
      <c r="D271" s="97"/>
      <c r="E271" s="96"/>
      <c r="F271" s="29">
        <v>12002</v>
      </c>
      <c r="G271" s="435" t="s">
        <v>353</v>
      </c>
      <c r="H271" s="169">
        <f>+H273</f>
        <v>0</v>
      </c>
      <c r="I271" s="169">
        <f t="shared" ref="I271:L271" si="65">+I273</f>
        <v>5000000</v>
      </c>
      <c r="J271" s="169">
        <f t="shared" si="65"/>
        <v>20000000</v>
      </c>
      <c r="K271" s="169">
        <f t="shared" si="65"/>
        <v>11000000</v>
      </c>
      <c r="L271" s="169">
        <f t="shared" si="65"/>
        <v>20000000</v>
      </c>
    </row>
    <row r="272" spans="2:12">
      <c r="B272" s="97"/>
      <c r="C272" s="97"/>
      <c r="D272" s="97"/>
      <c r="E272" s="96"/>
      <c r="F272" s="29"/>
      <c r="G272" s="434" t="s">
        <v>167</v>
      </c>
      <c r="H272" s="29"/>
      <c r="I272" s="29"/>
      <c r="J272" s="29"/>
      <c r="K272" s="29"/>
      <c r="L272" s="29"/>
    </row>
    <row r="273" spans="1:12">
      <c r="B273" s="97"/>
      <c r="C273" s="97"/>
      <c r="D273" s="97"/>
      <c r="E273" s="96"/>
      <c r="F273" s="29"/>
      <c r="G273" s="435" t="s">
        <v>638</v>
      </c>
      <c r="H273" s="169">
        <f>+H275+H276+H277</f>
        <v>0</v>
      </c>
      <c r="I273" s="169">
        <f t="shared" ref="I273:L273" si="66">+I275+I276+I277</f>
        <v>5000000</v>
      </c>
      <c r="J273" s="169">
        <f t="shared" si="66"/>
        <v>20000000</v>
      </c>
      <c r="K273" s="169">
        <f t="shared" si="66"/>
        <v>11000000</v>
      </c>
      <c r="L273" s="169">
        <f t="shared" si="66"/>
        <v>20000000</v>
      </c>
    </row>
    <row r="274" spans="1:12" ht="38.25">
      <c r="B274" s="97"/>
      <c r="C274" s="97"/>
      <c r="D274" s="97"/>
      <c r="E274" s="96"/>
      <c r="F274" s="29"/>
      <c r="G274" s="434" t="s">
        <v>165</v>
      </c>
      <c r="H274" s="29"/>
      <c r="I274" s="29"/>
      <c r="J274" s="29"/>
      <c r="K274" s="29"/>
      <c r="L274" s="29"/>
    </row>
    <row r="275" spans="1:12">
      <c r="B275" s="97"/>
      <c r="C275" s="97"/>
      <c r="D275" s="97"/>
      <c r="E275" s="96"/>
      <c r="F275" s="29"/>
      <c r="G275" s="434" t="s">
        <v>744</v>
      </c>
      <c r="H275" s="169">
        <v>0</v>
      </c>
      <c r="I275" s="169">
        <v>2000000</v>
      </c>
      <c r="J275" s="169">
        <v>10000000</v>
      </c>
      <c r="K275" s="169">
        <v>6500000</v>
      </c>
      <c r="L275" s="169">
        <v>10000000</v>
      </c>
    </row>
    <row r="276" spans="1:12">
      <c r="B276" s="97"/>
      <c r="C276" s="97"/>
      <c r="D276" s="97"/>
      <c r="E276" s="96"/>
      <c r="F276" s="29"/>
      <c r="G276" s="434" t="s">
        <v>745</v>
      </c>
      <c r="H276" s="169">
        <v>0</v>
      </c>
      <c r="I276" s="169">
        <v>2700000</v>
      </c>
      <c r="J276" s="169">
        <v>9700000</v>
      </c>
      <c r="K276" s="169">
        <v>4200000</v>
      </c>
      <c r="L276" s="169">
        <v>9700000</v>
      </c>
    </row>
    <row r="277" spans="1:12">
      <c r="B277" s="97"/>
      <c r="C277" s="97"/>
      <c r="D277" s="97"/>
      <c r="E277" s="96"/>
      <c r="F277" s="29"/>
      <c r="G277" s="448" t="s">
        <v>746</v>
      </c>
      <c r="H277" s="168">
        <v>0</v>
      </c>
      <c r="I277" s="169">
        <v>300000</v>
      </c>
      <c r="J277" s="169">
        <v>300000</v>
      </c>
      <c r="K277" s="169">
        <v>300000</v>
      </c>
      <c r="L277" s="169">
        <v>300000</v>
      </c>
    </row>
    <row r="278" spans="1:12">
      <c r="B278" s="97"/>
      <c r="C278" s="97"/>
      <c r="D278" s="97"/>
      <c r="E278" s="96"/>
      <c r="F278" s="96"/>
      <c r="G278" s="434"/>
      <c r="H278" s="29"/>
      <c r="I278" s="29"/>
      <c r="J278" s="29"/>
      <c r="K278" s="29"/>
      <c r="L278" s="29"/>
    </row>
    <row r="279" spans="1:12">
      <c r="B279" s="97"/>
      <c r="C279" s="97"/>
      <c r="D279" s="97"/>
      <c r="E279" s="96"/>
      <c r="F279" s="96"/>
      <c r="G279" s="435"/>
      <c r="H279" s="29"/>
      <c r="I279" s="29"/>
      <c r="J279" s="29"/>
      <c r="K279" s="29"/>
      <c r="L279" s="29"/>
    </row>
    <row r="280" spans="1:12">
      <c r="B280" s="97"/>
      <c r="C280" s="97"/>
      <c r="D280" s="97"/>
      <c r="E280" s="96"/>
      <c r="F280" s="96"/>
      <c r="G280" s="434"/>
      <c r="H280" s="29"/>
      <c r="I280" s="29"/>
      <c r="J280" s="29"/>
      <c r="K280" s="29"/>
      <c r="L280" s="29"/>
    </row>
    <row r="281" spans="1:12">
      <c r="B281" s="97"/>
      <c r="C281" s="97"/>
      <c r="D281" s="97"/>
      <c r="E281" s="96"/>
      <c r="F281" s="96"/>
      <c r="G281" s="434"/>
      <c r="H281" s="29"/>
      <c r="I281" s="29"/>
      <c r="J281" s="29"/>
      <c r="K281" s="29"/>
      <c r="L281" s="29"/>
    </row>
    <row r="282" spans="1:12">
      <c r="B282" s="97"/>
      <c r="C282" s="97"/>
      <c r="D282" s="97"/>
      <c r="E282" s="96"/>
      <c r="F282" s="96"/>
      <c r="G282" s="434"/>
      <c r="H282" s="29"/>
      <c r="I282" s="29"/>
      <c r="J282" s="29"/>
      <c r="K282" s="29"/>
      <c r="L282" s="29"/>
    </row>
    <row r="283" spans="1:12">
      <c r="B283" s="40" t="s">
        <v>62</v>
      </c>
      <c r="C283" s="40" t="s">
        <v>62</v>
      </c>
      <c r="D283" s="40" t="s">
        <v>62</v>
      </c>
      <c r="E283" s="40" t="s">
        <v>62</v>
      </c>
      <c r="F283" s="40" t="s">
        <v>62</v>
      </c>
      <c r="G283" s="449" t="s">
        <v>71</v>
      </c>
      <c r="H283" s="536">
        <f>+H6+H39+H70+H91+H112+H149+H168+H215+H262</f>
        <v>43169733.669100009</v>
      </c>
      <c r="I283" s="536">
        <f>+I6+I39+I70+I91+I112+I149+I168+I215+I262</f>
        <v>69896190.400000006</v>
      </c>
      <c r="J283" s="536">
        <f>+J6+J39+J70+J91+J112+J149+J168+J215+J262</f>
        <v>77398732.381999999</v>
      </c>
      <c r="K283" s="536">
        <f>+K6+K39+K70+K91+K112+K149+K168+K215+K262</f>
        <v>75642421.770000011</v>
      </c>
      <c r="L283" s="536">
        <f>+L6+L39+L70+L91+L112+L149+L168+L215+L262</f>
        <v>74388306.836999997</v>
      </c>
    </row>
    <row r="284" spans="1:12">
      <c r="A284" s="1"/>
    </row>
    <row r="285" spans="1:12">
      <c r="C285" s="75" t="s">
        <v>1480</v>
      </c>
    </row>
    <row r="287" spans="1:12">
      <c r="E287" s="87"/>
    </row>
  </sheetData>
  <mergeCells count="8">
    <mergeCell ref="B3:D3"/>
    <mergeCell ref="H3:H4"/>
    <mergeCell ref="I3:I4"/>
    <mergeCell ref="L3:L4"/>
    <mergeCell ref="K3:K4"/>
    <mergeCell ref="J3:J4"/>
    <mergeCell ref="E3:F3"/>
    <mergeCell ref="G3:G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I61"/>
  <sheetViews>
    <sheetView workbookViewId="0">
      <pane xSplit="5" ySplit="4" topLeftCell="F5" activePane="bottomRight" state="frozen"/>
      <selection pane="topRight" activeCell="F1" sqref="F1"/>
      <selection pane="bottomLeft" activeCell="A5" sqref="A5"/>
      <selection pane="bottomRight" activeCell="AO43" sqref="AO43"/>
    </sheetView>
  </sheetViews>
  <sheetFormatPr defaultRowHeight="15"/>
  <cols>
    <col min="1" max="1" width="11.28515625" customWidth="1"/>
    <col min="2" max="2" width="10.5703125" customWidth="1"/>
    <col min="3" max="3" width="11.42578125" customWidth="1"/>
    <col min="4" max="4" width="23.5703125" customWidth="1"/>
    <col min="5" max="5" width="13.28515625" customWidth="1"/>
    <col min="6" max="16" width="13.42578125" customWidth="1"/>
    <col min="17" max="17" width="13" customWidth="1"/>
    <col min="18" max="18" width="15.28515625" customWidth="1"/>
    <col min="19" max="21" width="11" customWidth="1"/>
    <col min="22" max="22" width="13.7109375" customWidth="1"/>
    <col min="23" max="23" width="11.7109375" customWidth="1"/>
    <col min="24" max="24" width="12.140625" customWidth="1"/>
    <col min="25" max="25" width="15.85546875" customWidth="1"/>
    <col min="26" max="26" width="17.140625" customWidth="1"/>
    <col min="27" max="27" width="11" customWidth="1"/>
    <col min="28" max="28" width="12" customWidth="1"/>
    <col min="29" max="29" width="10.85546875" customWidth="1"/>
    <col min="30" max="30" width="12.85546875" customWidth="1"/>
    <col min="31" max="31" width="10.28515625" bestFit="1" customWidth="1"/>
    <col min="32" max="33" width="10.5703125" bestFit="1" customWidth="1"/>
    <col min="34" max="34" width="9.5703125" bestFit="1" customWidth="1"/>
    <col min="35" max="36" width="10.5703125" bestFit="1" customWidth="1"/>
    <col min="37" max="37" width="10.140625" bestFit="1" customWidth="1"/>
    <col min="38" max="38" width="10.5703125" bestFit="1" customWidth="1"/>
    <col min="39" max="39" width="10.85546875" bestFit="1" customWidth="1"/>
    <col min="40" max="40" width="14.140625" customWidth="1"/>
    <col min="41" max="41" width="11.28515625" customWidth="1"/>
    <col min="42" max="42" width="14" customWidth="1"/>
    <col min="43" max="43" width="11.7109375" bestFit="1" customWidth="1"/>
    <col min="44" max="52" width="9.7109375" customWidth="1"/>
    <col min="53" max="53" width="12.7109375" customWidth="1"/>
    <col min="54" max="54" width="13.140625" customWidth="1"/>
    <col min="55" max="59" width="11.7109375" bestFit="1" customWidth="1"/>
    <col min="60" max="60" width="11.28515625" bestFit="1" customWidth="1"/>
    <col min="61" max="61" width="10.7109375" bestFit="1" customWidth="1"/>
    <col min="62" max="62" width="10.85546875" bestFit="1" customWidth="1"/>
    <col min="63" max="63" width="10.7109375" bestFit="1" customWidth="1"/>
    <col min="64" max="64" width="11" bestFit="1" customWidth="1"/>
  </cols>
  <sheetData>
    <row r="1" spans="1:64">
      <c r="A1" s="4" t="s">
        <v>69</v>
      </c>
      <c r="K1">
        <v>1000</v>
      </c>
    </row>
    <row r="2" spans="1:64" ht="14.25" customHeight="1"/>
    <row r="3" spans="1:64">
      <c r="B3" s="959" t="s">
        <v>21</v>
      </c>
      <c r="C3" s="959"/>
      <c r="D3" s="959" t="s">
        <v>66</v>
      </c>
      <c r="E3" s="959" t="s">
        <v>149</v>
      </c>
      <c r="F3" s="959"/>
      <c r="G3" s="959"/>
      <c r="H3" s="959"/>
      <c r="I3" s="959"/>
      <c r="J3" s="959"/>
      <c r="K3" s="959"/>
      <c r="L3" s="959"/>
      <c r="M3" s="959"/>
      <c r="N3" s="959"/>
      <c r="O3" s="959"/>
      <c r="P3" s="959"/>
      <c r="Q3" s="959" t="s">
        <v>150</v>
      </c>
      <c r="R3" s="959"/>
      <c r="S3" s="959"/>
      <c r="T3" s="959"/>
      <c r="U3" s="959"/>
      <c r="V3" s="959"/>
      <c r="W3" s="959"/>
      <c r="X3" s="959"/>
      <c r="Y3" s="959"/>
      <c r="Z3" s="959"/>
      <c r="AA3" s="959"/>
      <c r="AB3" s="959"/>
      <c r="AC3" s="959" t="s">
        <v>153</v>
      </c>
      <c r="AD3" s="959"/>
      <c r="AE3" s="959"/>
      <c r="AF3" s="959"/>
      <c r="AG3" s="959"/>
      <c r="AH3" s="959"/>
      <c r="AI3" s="959"/>
      <c r="AJ3" s="959"/>
      <c r="AK3" s="959"/>
      <c r="AL3" s="959"/>
      <c r="AM3" s="959"/>
      <c r="AN3" s="959"/>
      <c r="AO3" s="959" t="s">
        <v>151</v>
      </c>
      <c r="AP3" s="959"/>
      <c r="AQ3" s="959"/>
      <c r="AR3" s="959"/>
      <c r="AS3" s="959"/>
      <c r="AT3" s="959"/>
      <c r="AU3" s="959"/>
      <c r="AV3" s="959"/>
      <c r="AW3" s="959"/>
      <c r="AX3" s="959"/>
      <c r="AY3" s="959"/>
      <c r="AZ3" s="959"/>
      <c r="BA3" s="959" t="s">
        <v>152</v>
      </c>
      <c r="BB3" s="959"/>
      <c r="BC3" s="959"/>
      <c r="BD3" s="959"/>
      <c r="BE3" s="959"/>
      <c r="BF3" s="959"/>
      <c r="BG3" s="959"/>
      <c r="BH3" s="959"/>
      <c r="BI3" s="959"/>
      <c r="BJ3" s="959"/>
      <c r="BK3" s="959"/>
      <c r="BL3" s="959"/>
    </row>
    <row r="4" spans="1:64" ht="126" customHeight="1">
      <c r="B4" s="11" t="s">
        <v>4</v>
      </c>
      <c r="C4" s="11" t="s">
        <v>40</v>
      </c>
      <c r="D4" s="959"/>
      <c r="E4" s="12" t="s">
        <v>25</v>
      </c>
      <c r="F4" s="39" t="s">
        <v>397</v>
      </c>
      <c r="G4" s="39" t="s">
        <v>398</v>
      </c>
      <c r="H4" s="39" t="s">
        <v>399</v>
      </c>
      <c r="I4" s="39" t="s">
        <v>400</v>
      </c>
      <c r="J4" s="39" t="s">
        <v>401</v>
      </c>
      <c r="K4" s="39" t="s">
        <v>402</v>
      </c>
      <c r="L4" s="39" t="s">
        <v>403</v>
      </c>
      <c r="M4" s="39" t="s">
        <v>404</v>
      </c>
      <c r="N4" s="39" t="s">
        <v>405</v>
      </c>
      <c r="O4" s="39" t="s">
        <v>406</v>
      </c>
      <c r="P4" s="39" t="s">
        <v>407</v>
      </c>
      <c r="Q4" s="12" t="s">
        <v>25</v>
      </c>
      <c r="R4" s="39" t="s">
        <v>397</v>
      </c>
      <c r="S4" s="39" t="s">
        <v>398</v>
      </c>
      <c r="T4" s="39" t="s">
        <v>399</v>
      </c>
      <c r="U4" s="39" t="s">
        <v>400</v>
      </c>
      <c r="V4" s="39" t="s">
        <v>401</v>
      </c>
      <c r="W4" s="39" t="s">
        <v>402</v>
      </c>
      <c r="X4" s="39" t="s">
        <v>403</v>
      </c>
      <c r="Y4" s="39" t="s">
        <v>404</v>
      </c>
      <c r="Z4" s="39" t="s">
        <v>405</v>
      </c>
      <c r="AA4" s="39" t="s">
        <v>406</v>
      </c>
      <c r="AB4" s="39" t="s">
        <v>407</v>
      </c>
      <c r="AC4" s="12" t="s">
        <v>25</v>
      </c>
      <c r="AD4" s="39" t="s">
        <v>397</v>
      </c>
      <c r="AE4" s="39" t="s">
        <v>398</v>
      </c>
      <c r="AF4" s="39" t="s">
        <v>399</v>
      </c>
      <c r="AG4" s="39" t="s">
        <v>400</v>
      </c>
      <c r="AH4" s="39" t="s">
        <v>401</v>
      </c>
      <c r="AI4" s="39" t="s">
        <v>402</v>
      </c>
      <c r="AJ4" s="39" t="s">
        <v>403</v>
      </c>
      <c r="AK4" s="39" t="s">
        <v>404</v>
      </c>
      <c r="AL4" s="39" t="s">
        <v>405</v>
      </c>
      <c r="AM4" s="39" t="s">
        <v>406</v>
      </c>
      <c r="AN4" s="39" t="s">
        <v>407</v>
      </c>
      <c r="AO4" s="12" t="s">
        <v>25</v>
      </c>
      <c r="AP4" s="39" t="s">
        <v>397</v>
      </c>
      <c r="AQ4" s="39" t="s">
        <v>398</v>
      </c>
      <c r="AR4" s="39" t="s">
        <v>399</v>
      </c>
      <c r="AS4" s="39" t="s">
        <v>400</v>
      </c>
      <c r="AT4" s="39" t="s">
        <v>401</v>
      </c>
      <c r="AU4" s="39" t="s">
        <v>402</v>
      </c>
      <c r="AV4" s="39" t="s">
        <v>403</v>
      </c>
      <c r="AW4" s="39" t="s">
        <v>404</v>
      </c>
      <c r="AX4" s="39" t="s">
        <v>405</v>
      </c>
      <c r="AY4" s="39" t="s">
        <v>406</v>
      </c>
      <c r="AZ4" s="39" t="s">
        <v>407</v>
      </c>
      <c r="BA4" s="12" t="s">
        <v>25</v>
      </c>
      <c r="BB4" s="39" t="s">
        <v>397</v>
      </c>
      <c r="BC4" s="39" t="s">
        <v>398</v>
      </c>
      <c r="BD4" s="39" t="s">
        <v>399</v>
      </c>
      <c r="BE4" s="39" t="s">
        <v>400</v>
      </c>
      <c r="BF4" s="39" t="s">
        <v>401</v>
      </c>
      <c r="BG4" s="39" t="s">
        <v>402</v>
      </c>
      <c r="BH4" s="39" t="s">
        <v>403</v>
      </c>
      <c r="BI4" s="39" t="s">
        <v>404</v>
      </c>
      <c r="BJ4" s="39" t="s">
        <v>405</v>
      </c>
      <c r="BK4" s="39" t="s">
        <v>406</v>
      </c>
      <c r="BL4" s="39" t="s">
        <v>407</v>
      </c>
    </row>
    <row r="5" spans="1:64" ht="114.75">
      <c r="A5" s="154"/>
      <c r="B5" s="29">
        <v>1022</v>
      </c>
      <c r="C5" s="29">
        <v>11001</v>
      </c>
      <c r="D5" s="29" t="s">
        <v>191</v>
      </c>
      <c r="E5" s="103">
        <f>SUM(F5:P5)</f>
        <v>176135.58</v>
      </c>
      <c r="F5" s="45">
        <v>35000</v>
      </c>
      <c r="G5" s="45"/>
      <c r="H5" s="45">
        <v>30000</v>
      </c>
      <c r="I5" s="45">
        <v>35000</v>
      </c>
      <c r="J5" s="45"/>
      <c r="K5" s="45"/>
      <c r="L5" s="45"/>
      <c r="M5" s="45"/>
      <c r="N5" s="45">
        <v>65000</v>
      </c>
      <c r="O5" s="45">
        <v>11135.58</v>
      </c>
      <c r="P5" s="45"/>
      <c r="Q5" s="430">
        <f>SUM(R5:AB5)</f>
        <v>264000</v>
      </c>
      <c r="R5" s="45">
        <v>70000</v>
      </c>
      <c r="S5" s="45"/>
      <c r="T5" s="45">
        <v>60000</v>
      </c>
      <c r="U5" s="45">
        <v>60000</v>
      </c>
      <c r="V5" s="45"/>
      <c r="W5" s="45"/>
      <c r="X5" s="45"/>
      <c r="Y5" s="45"/>
      <c r="Z5" s="45">
        <v>74000</v>
      </c>
      <c r="AA5" s="45"/>
      <c r="AB5" s="45"/>
      <c r="AC5" s="430">
        <f>SUM(AD5:AN5)</f>
        <v>762000</v>
      </c>
      <c r="AD5" s="45">
        <v>200000</v>
      </c>
      <c r="AE5" s="45">
        <v>94000</v>
      </c>
      <c r="AF5" s="45">
        <v>85000</v>
      </c>
      <c r="AG5" s="45">
        <v>90000</v>
      </c>
      <c r="AH5" s="45"/>
      <c r="AI5" s="45"/>
      <c r="AJ5" s="45">
        <v>90000</v>
      </c>
      <c r="AK5" s="45"/>
      <c r="AL5" s="45">
        <v>105000</v>
      </c>
      <c r="AM5" s="45">
        <v>98000</v>
      </c>
      <c r="AN5" s="45"/>
      <c r="AO5" s="429">
        <f>SUM(AP5:AZ5)</f>
        <v>762000</v>
      </c>
      <c r="AP5" s="45">
        <v>762000</v>
      </c>
      <c r="AQ5" s="30"/>
      <c r="AR5" s="30"/>
      <c r="AS5" s="30"/>
      <c r="AT5" s="30"/>
      <c r="AU5" s="30"/>
      <c r="AV5" s="30"/>
      <c r="AW5" s="30"/>
      <c r="AX5" s="30"/>
      <c r="AY5" s="30"/>
      <c r="AZ5" s="30"/>
      <c r="BA5" s="429">
        <f>SUM(BB5:BL5)</f>
        <v>762000</v>
      </c>
      <c r="BB5" s="45">
        <v>762000</v>
      </c>
      <c r="BC5" s="30"/>
      <c r="BD5" s="30"/>
      <c r="BE5" s="30"/>
      <c r="BF5" s="30"/>
      <c r="BG5" s="30"/>
      <c r="BH5" s="30"/>
      <c r="BI5" s="30"/>
      <c r="BJ5" s="30"/>
      <c r="BK5" s="30"/>
      <c r="BL5" s="30"/>
    </row>
    <row r="6" spans="1:64" ht="63.75">
      <c r="B6" s="29">
        <v>1022</v>
      </c>
      <c r="C6" s="29">
        <v>11002</v>
      </c>
      <c r="D6" s="29" t="s">
        <v>196</v>
      </c>
      <c r="E6" s="103">
        <f>SUM(F6:P6)</f>
        <v>342378.04</v>
      </c>
      <c r="F6" s="45">
        <f>205068.5+597.18</f>
        <v>205665.68</v>
      </c>
      <c r="G6" s="45">
        <v>14354.79</v>
      </c>
      <c r="H6" s="45">
        <v>10937</v>
      </c>
      <c r="I6" s="45">
        <v>10937</v>
      </c>
      <c r="J6" s="45">
        <v>18114.400000000001</v>
      </c>
      <c r="K6" s="45">
        <v>18114.38</v>
      </c>
      <c r="L6" s="45">
        <v>10937</v>
      </c>
      <c r="M6" s="45">
        <v>14354.8</v>
      </c>
      <c r="N6" s="45">
        <v>7519.2</v>
      </c>
      <c r="O6" s="45">
        <v>14354.79</v>
      </c>
      <c r="P6" s="45">
        <v>17089</v>
      </c>
      <c r="Q6" s="430">
        <f>SUM(R6:AB6)</f>
        <v>332055.89999999997</v>
      </c>
      <c r="R6" s="45">
        <v>199233.6</v>
      </c>
      <c r="S6" s="45">
        <v>13946.3</v>
      </c>
      <c r="T6" s="45">
        <v>10625.8</v>
      </c>
      <c r="U6" s="45">
        <v>10625.8</v>
      </c>
      <c r="V6" s="45">
        <v>17599</v>
      </c>
      <c r="W6" s="45">
        <v>17599</v>
      </c>
      <c r="X6" s="45">
        <v>10625.8</v>
      </c>
      <c r="Y6" s="45">
        <v>13946.3</v>
      </c>
      <c r="Z6" s="45">
        <v>7305.2</v>
      </c>
      <c r="AA6" s="45">
        <v>13946.3</v>
      </c>
      <c r="AB6" s="45">
        <v>16602.8</v>
      </c>
      <c r="AC6" s="430">
        <f t="shared" ref="AC6:AC40" si="0">SUM(AD6:AN6)</f>
        <v>467219</v>
      </c>
      <c r="AD6" s="45">
        <v>278675.90000000002</v>
      </c>
      <c r="AE6" s="45">
        <v>19507.3</v>
      </c>
      <c r="AF6" s="45">
        <v>14862.7</v>
      </c>
      <c r="AG6" s="45">
        <v>14862.7</v>
      </c>
      <c r="AH6" s="45">
        <v>27376</v>
      </c>
      <c r="AI6" s="45">
        <v>24616</v>
      </c>
      <c r="AJ6" s="45">
        <v>14862.7</v>
      </c>
      <c r="AK6" s="45">
        <v>19507.3</v>
      </c>
      <c r="AL6" s="45">
        <v>10218.1</v>
      </c>
      <c r="AM6" s="45">
        <v>19507.3</v>
      </c>
      <c r="AN6" s="45">
        <v>23223</v>
      </c>
      <c r="AO6" s="429">
        <f t="shared" ref="AO6:AO40" si="1">SUM(AP6:AZ6)</f>
        <v>467219</v>
      </c>
      <c r="AP6" s="45">
        <v>278675.90000000002</v>
      </c>
      <c r="AQ6" s="45">
        <v>19507.3</v>
      </c>
      <c r="AR6" s="45">
        <v>14862.7</v>
      </c>
      <c r="AS6" s="45">
        <v>14862.7</v>
      </c>
      <c r="AT6" s="45">
        <v>27376</v>
      </c>
      <c r="AU6" s="45">
        <v>24616</v>
      </c>
      <c r="AV6" s="45">
        <v>14862.7</v>
      </c>
      <c r="AW6" s="45">
        <v>19507.3</v>
      </c>
      <c r="AX6" s="45">
        <v>10218.1</v>
      </c>
      <c r="AY6" s="45">
        <v>19507.3</v>
      </c>
      <c r="AZ6" s="45">
        <v>23223</v>
      </c>
      <c r="BA6" s="429">
        <f t="shared" ref="BA6:BA40" si="2">SUM(BB6:BL6)</f>
        <v>467219</v>
      </c>
      <c r="BB6" s="45">
        <v>278675.90000000002</v>
      </c>
      <c r="BC6" s="45">
        <v>19507.3</v>
      </c>
      <c r="BD6" s="45">
        <v>14862.7</v>
      </c>
      <c r="BE6" s="45">
        <v>14862.7</v>
      </c>
      <c r="BF6" s="45">
        <v>27376</v>
      </c>
      <c r="BG6" s="45">
        <v>24616</v>
      </c>
      <c r="BH6" s="45">
        <v>14862.7</v>
      </c>
      <c r="BI6" s="45">
        <v>19507.3</v>
      </c>
      <c r="BJ6" s="45">
        <v>10218.1</v>
      </c>
      <c r="BK6" s="45">
        <v>19507.3</v>
      </c>
      <c r="BL6" s="45">
        <v>23223</v>
      </c>
    </row>
    <row r="7" spans="1:64" ht="63.75">
      <c r="B7" s="104">
        <v>1022</v>
      </c>
      <c r="C7" s="104">
        <v>12001</v>
      </c>
      <c r="D7" s="104" t="s">
        <v>442</v>
      </c>
      <c r="E7" s="103">
        <f t="shared" ref="E7:E49" si="3">SUM(F7:P7)</f>
        <v>8469398.9700000007</v>
      </c>
      <c r="F7" s="45">
        <v>398061.75159000006</v>
      </c>
      <c r="G7" s="45">
        <v>827460.279369</v>
      </c>
      <c r="H7" s="45">
        <v>1662543.0178110001</v>
      </c>
      <c r="I7" s="45">
        <v>1877665.7516490002</v>
      </c>
      <c r="J7" s="45">
        <v>702960.1145100001</v>
      </c>
      <c r="K7" s="45">
        <v>439561.80654300004</v>
      </c>
      <c r="L7" s="45">
        <v>636898.80254399998</v>
      </c>
      <c r="M7" s="45">
        <v>595398.74759100005</v>
      </c>
      <c r="N7" s="45">
        <v>237143.17116</v>
      </c>
      <c r="O7" s="45">
        <v>486990.44077500008</v>
      </c>
      <c r="P7" s="45">
        <v>604715.08645800001</v>
      </c>
      <c r="Q7" s="430">
        <f>SUM(R7:AB7)</f>
        <v>6347641.2999999998</v>
      </c>
      <c r="R7" s="510">
        <v>304686.78240000003</v>
      </c>
      <c r="S7" s="510">
        <v>615721.20609999995</v>
      </c>
      <c r="T7" s="510">
        <v>1250485.3361</v>
      </c>
      <c r="U7" s="510">
        <v>1383785.8033999999</v>
      </c>
      <c r="V7" s="510">
        <v>526854.22790000006</v>
      </c>
      <c r="W7" s="510">
        <v>330077.34760000004</v>
      </c>
      <c r="X7" s="510">
        <v>482420.73879999999</v>
      </c>
      <c r="Y7" s="510">
        <v>450682.53229999996</v>
      </c>
      <c r="Z7" s="510">
        <v>177733.95639999997</v>
      </c>
      <c r="AA7" s="510">
        <v>368163.19539999997</v>
      </c>
      <c r="AB7" s="510">
        <v>457030.17360000004</v>
      </c>
      <c r="AC7" s="430">
        <f t="shared" si="0"/>
        <v>3183651.3511446398</v>
      </c>
      <c r="AD7" s="45">
        <v>134252.217152</v>
      </c>
      <c r="AE7" s="45">
        <v>329980.49696384004</v>
      </c>
      <c r="AF7" s="45">
        <v>616599.43658688001</v>
      </c>
      <c r="AG7" s="45">
        <v>694567.52516416006</v>
      </c>
      <c r="AH7" s="45">
        <v>282709.0823984</v>
      </c>
      <c r="AI7" s="45">
        <v>175606.35389984</v>
      </c>
      <c r="AJ7" s="45">
        <v>254481.12214272004</v>
      </c>
      <c r="AK7" s="45">
        <v>193542.70461792001</v>
      </c>
      <c r="AL7" s="45">
        <v>88631.913977600008</v>
      </c>
      <c r="AM7" s="45">
        <v>163202.33980799999</v>
      </c>
      <c r="AN7" s="45">
        <v>250078.15843328001</v>
      </c>
      <c r="AO7" s="429">
        <f t="shared" si="1"/>
        <v>1435359.99</v>
      </c>
      <c r="AP7" s="45">
        <v>59525.814145290002</v>
      </c>
      <c r="AQ7" s="45">
        <v>148881.27960276001</v>
      </c>
      <c r="AR7" s="45">
        <v>278198.60254181997</v>
      </c>
      <c r="AS7" s="45">
        <v>313376.40517673997</v>
      </c>
      <c r="AT7" s="45">
        <v>127553.26551134999</v>
      </c>
      <c r="AU7" s="45">
        <v>79230.436088009999</v>
      </c>
      <c r="AV7" s="45">
        <v>114817.31632008</v>
      </c>
      <c r="AW7" s="45">
        <v>87322.995711630007</v>
      </c>
      <c r="AX7" s="45">
        <v>39989.129321399996</v>
      </c>
      <c r="AY7" s="45">
        <v>73633.967487000002</v>
      </c>
      <c r="AZ7" s="45">
        <v>112830.77809392</v>
      </c>
      <c r="BA7" s="429">
        <f t="shared" si="2"/>
        <v>265213.57799999998</v>
      </c>
      <c r="BB7" s="45">
        <v>10998.672293238</v>
      </c>
      <c r="BC7" s="45">
        <v>27509.013164472002</v>
      </c>
      <c r="BD7" s="45">
        <v>51403.165260803995</v>
      </c>
      <c r="BE7" s="45">
        <v>57903.019630427996</v>
      </c>
      <c r="BF7" s="45">
        <v>23568.204608969998</v>
      </c>
      <c r="BG7" s="45">
        <v>14639.524292021999</v>
      </c>
      <c r="BH7" s="45">
        <v>21214.964531376001</v>
      </c>
      <c r="BI7" s="45">
        <v>16134.798444786</v>
      </c>
      <c r="BJ7" s="45">
        <v>7388.8502830799989</v>
      </c>
      <c r="BK7" s="45">
        <v>13605.456551399999</v>
      </c>
      <c r="BL7" s="45">
        <v>20847.908939423996</v>
      </c>
    </row>
    <row r="8" spans="1:64" ht="63.75">
      <c r="B8" s="104">
        <v>1022</v>
      </c>
      <c r="C8" s="104">
        <v>12004</v>
      </c>
      <c r="D8" s="92" t="s">
        <v>202</v>
      </c>
      <c r="E8" s="103">
        <f t="shared" si="3"/>
        <v>3816494.7000000007</v>
      </c>
      <c r="F8" s="45">
        <v>1441242.36</v>
      </c>
      <c r="G8" s="45">
        <v>80388.249999999971</v>
      </c>
      <c r="H8" s="45">
        <v>1413709.75</v>
      </c>
      <c r="I8" s="45">
        <v>416672.25</v>
      </c>
      <c r="J8" s="45">
        <v>24106.17</v>
      </c>
      <c r="K8" s="45">
        <v>21662.98</v>
      </c>
      <c r="L8" s="45">
        <v>65590.91</v>
      </c>
      <c r="M8" s="45">
        <v>12220.67</v>
      </c>
      <c r="N8" s="45">
        <v>41138.160000000003</v>
      </c>
      <c r="O8" s="45">
        <v>288479.53999999998</v>
      </c>
      <c r="P8" s="45">
        <v>11283.66</v>
      </c>
      <c r="Q8" s="430">
        <f>SUM(R8:AB8)</f>
        <v>4402113.7</v>
      </c>
      <c r="R8" s="556">
        <v>1929721.9</v>
      </c>
      <c r="S8" s="556">
        <v>62123.1</v>
      </c>
      <c r="T8" s="556">
        <v>1651407.8</v>
      </c>
      <c r="U8" s="556">
        <v>292284.7</v>
      </c>
      <c r="V8" s="556">
        <v>21485.200000000001</v>
      </c>
      <c r="W8" s="556">
        <v>27751.200000000001</v>
      </c>
      <c r="X8" s="556">
        <v>91323.5</v>
      </c>
      <c r="Y8" s="556">
        <v>10916.9</v>
      </c>
      <c r="Z8" s="556">
        <v>49562.400000000001</v>
      </c>
      <c r="AA8" s="556">
        <v>234549.6</v>
      </c>
      <c r="AB8" s="556">
        <v>30987.4</v>
      </c>
      <c r="AC8" s="430">
        <f t="shared" si="0"/>
        <v>3686767.53</v>
      </c>
      <c r="AD8" s="45">
        <v>1392252.83</v>
      </c>
      <c r="AE8" s="45">
        <v>77655.759999999995</v>
      </c>
      <c r="AF8" s="45">
        <v>1365656.08</v>
      </c>
      <c r="AG8" s="45">
        <v>402509.07</v>
      </c>
      <c r="AH8" s="45">
        <v>23286.77</v>
      </c>
      <c r="AI8" s="45">
        <v>20926.63</v>
      </c>
      <c r="AJ8" s="45">
        <v>63361.4</v>
      </c>
      <c r="AK8" s="45">
        <v>11805.27</v>
      </c>
      <c r="AL8" s="45">
        <v>39739.83</v>
      </c>
      <c r="AM8" s="45">
        <v>278673.77</v>
      </c>
      <c r="AN8" s="45">
        <v>10900.12</v>
      </c>
      <c r="AO8" s="429">
        <f>SUM(AP8:AZ8)</f>
        <v>3411773.28</v>
      </c>
      <c r="AP8" s="45">
        <v>1288405.3500000001</v>
      </c>
      <c r="AQ8" s="45">
        <v>71863.45</v>
      </c>
      <c r="AR8" s="45">
        <v>1263792.44</v>
      </c>
      <c r="AS8" s="45">
        <v>372486.11</v>
      </c>
      <c r="AT8" s="45">
        <v>21549.82</v>
      </c>
      <c r="AU8" s="45">
        <v>19365.72</v>
      </c>
      <c r="AV8" s="45">
        <v>58635.3</v>
      </c>
      <c r="AW8" s="45">
        <v>10924.73</v>
      </c>
      <c r="AX8" s="45">
        <v>36775.65</v>
      </c>
      <c r="AY8" s="45">
        <v>257887.63</v>
      </c>
      <c r="AZ8" s="45">
        <v>10087.08</v>
      </c>
      <c r="BA8" s="429">
        <f t="shared" si="2"/>
        <v>3097994.5999999996</v>
      </c>
      <c r="BB8" s="45">
        <v>1169911.5</v>
      </c>
      <c r="BC8" s="45">
        <v>65254.21</v>
      </c>
      <c r="BD8" s="45">
        <v>1147562.23</v>
      </c>
      <c r="BE8" s="45">
        <v>338228.79</v>
      </c>
      <c r="BF8" s="45">
        <v>19567.900000000001</v>
      </c>
      <c r="BG8" s="45">
        <v>17584.669999999998</v>
      </c>
      <c r="BH8" s="45">
        <v>53242.65</v>
      </c>
      <c r="BI8" s="45">
        <v>9919.98</v>
      </c>
      <c r="BJ8" s="45">
        <v>33393.42</v>
      </c>
      <c r="BK8" s="45">
        <v>234169.87</v>
      </c>
      <c r="BL8" s="45">
        <v>9159.3799999999992</v>
      </c>
    </row>
    <row r="9" spans="1:64" ht="140.25">
      <c r="B9" s="29">
        <v>1022</v>
      </c>
      <c r="C9" s="29">
        <v>12005</v>
      </c>
      <c r="D9" s="29" t="s">
        <v>443</v>
      </c>
      <c r="E9" s="103">
        <f t="shared" si="3"/>
        <v>1099624.93102</v>
      </c>
      <c r="F9" s="45">
        <v>0</v>
      </c>
      <c r="G9" s="45">
        <v>222498.62326999998</v>
      </c>
      <c r="H9" s="45">
        <v>323354.40059999994</v>
      </c>
      <c r="I9" s="45">
        <v>366248.35169999994</v>
      </c>
      <c r="J9" s="45">
        <v>37174.757619999997</v>
      </c>
      <c r="K9" s="45">
        <v>50372.896419999997</v>
      </c>
      <c r="L9" s="45">
        <v>4619.3485799999989</v>
      </c>
      <c r="M9" s="45">
        <v>2199.6897999999997</v>
      </c>
      <c r="N9" s="45">
        <v>15727.782069999999</v>
      </c>
      <c r="O9" s="45">
        <v>1979.7208199999998</v>
      </c>
      <c r="P9" s="45">
        <v>75449.360140000004</v>
      </c>
      <c r="Q9" s="430">
        <f t="shared" ref="Q9:Q40" si="4">SUM(R9:AB9)</f>
        <v>1521688.2</v>
      </c>
      <c r="R9" s="45">
        <v>0</v>
      </c>
      <c r="S9" s="45">
        <v>289729.43328</v>
      </c>
      <c r="T9" s="45">
        <v>281816.65464000002</v>
      </c>
      <c r="U9" s="45">
        <v>635913.49878000002</v>
      </c>
      <c r="V9" s="45">
        <v>76540.916460000008</v>
      </c>
      <c r="W9" s="45">
        <v>73041.033599999995</v>
      </c>
      <c r="X9" s="45">
        <v>19781.946600000003</v>
      </c>
      <c r="Y9" s="45">
        <v>3043.3764000000001</v>
      </c>
      <c r="Z9" s="45">
        <v>31955.4522</v>
      </c>
      <c r="AA9" s="45">
        <v>5630.2463399999997</v>
      </c>
      <c r="AB9" s="45">
        <v>104235.64169999998</v>
      </c>
      <c r="AC9" s="103">
        <v>1978194.6</v>
      </c>
      <c r="AD9" s="45">
        <v>0</v>
      </c>
      <c r="AE9" s="45">
        <v>376648.25183999998</v>
      </c>
      <c r="AF9" s="45">
        <v>366361.63992000005</v>
      </c>
      <c r="AG9" s="45">
        <v>826687.52334000007</v>
      </c>
      <c r="AH9" s="45">
        <v>99503.188380000007</v>
      </c>
      <c r="AI9" s="45">
        <v>94953.340800000005</v>
      </c>
      <c r="AJ9" s="45">
        <v>25716.529800000004</v>
      </c>
      <c r="AK9" s="45">
        <v>3956.3892000000001</v>
      </c>
      <c r="AL9" s="45">
        <v>41542.086600000002</v>
      </c>
      <c r="AM9" s="45">
        <v>7319.320020000001</v>
      </c>
      <c r="AN9" s="45">
        <v>135506.33009999999</v>
      </c>
      <c r="AO9" s="103">
        <v>2571653.06</v>
      </c>
      <c r="AP9" s="45">
        <v>0</v>
      </c>
      <c r="AQ9" s="45">
        <v>489642.74262399995</v>
      </c>
      <c r="AR9" s="45">
        <v>476270.14671200002</v>
      </c>
      <c r="AS9" s="45">
        <v>1074693.8137739999</v>
      </c>
      <c r="AT9" s="45">
        <v>129354.14891800002</v>
      </c>
      <c r="AU9" s="45">
        <v>123439.34688000001</v>
      </c>
      <c r="AV9" s="45">
        <v>33431.489780000004</v>
      </c>
      <c r="AW9" s="45">
        <v>5143.3061200000002</v>
      </c>
      <c r="AX9" s="45">
        <v>54004.714260000008</v>
      </c>
      <c r="AY9" s="45">
        <v>9515.1163219999999</v>
      </c>
      <c r="AZ9" s="45">
        <v>176158.23460999998</v>
      </c>
      <c r="BA9" s="103">
        <v>3343148.9</v>
      </c>
      <c r="BB9" s="45">
        <v>0</v>
      </c>
      <c r="BC9" s="45">
        <v>636535.55055999989</v>
      </c>
      <c r="BD9" s="45">
        <v>619151.17628000001</v>
      </c>
      <c r="BE9" s="45">
        <v>1397101.9253099998</v>
      </c>
      <c r="BF9" s="45">
        <v>168160.38967</v>
      </c>
      <c r="BG9" s="45">
        <v>160471.14720000001</v>
      </c>
      <c r="BH9" s="45">
        <v>43460.935700000002</v>
      </c>
      <c r="BI9" s="45">
        <v>6686.2978000000003</v>
      </c>
      <c r="BJ9" s="45">
        <v>70206.126900000003</v>
      </c>
      <c r="BK9" s="45">
        <v>12369.65093</v>
      </c>
      <c r="BL9" s="45">
        <v>229005.69964999997</v>
      </c>
    </row>
    <row r="10" spans="1:64" ht="63.75">
      <c r="B10" s="29">
        <v>1022</v>
      </c>
      <c r="C10" s="29">
        <v>12013</v>
      </c>
      <c r="D10" s="92" t="s">
        <v>209</v>
      </c>
      <c r="E10" s="103">
        <f t="shared" si="3"/>
        <v>0</v>
      </c>
      <c r="F10" s="416"/>
      <c r="G10" s="45"/>
      <c r="H10" s="45"/>
      <c r="I10" s="45"/>
      <c r="J10" s="45"/>
      <c r="K10" s="45"/>
      <c r="L10" s="45"/>
      <c r="M10" s="45"/>
      <c r="N10" s="45"/>
      <c r="O10" s="45"/>
      <c r="P10" s="45"/>
      <c r="Q10" s="430">
        <f>R10+S10+T10+U10+V10+W10+X10+Y10+Z10+AA10+AB10</f>
        <v>299000</v>
      </c>
      <c r="R10" s="416">
        <v>299000</v>
      </c>
      <c r="S10" s="45"/>
      <c r="T10" s="45"/>
      <c r="U10" s="45"/>
      <c r="V10" s="45"/>
      <c r="W10" s="45"/>
      <c r="X10" s="45"/>
      <c r="Y10" s="45"/>
      <c r="Z10" s="45"/>
      <c r="AA10" s="45"/>
      <c r="AB10" s="45"/>
      <c r="AC10" s="430">
        <f>AD10+AE10+AF10+AG10+AH10+AI10++AJ10+AK10+AL10+AM10+AN10</f>
        <v>299000</v>
      </c>
      <c r="AD10" s="416">
        <v>299000</v>
      </c>
      <c r="AE10" s="45"/>
      <c r="AF10" s="45"/>
      <c r="AG10" s="45"/>
      <c r="AH10" s="45"/>
      <c r="AI10" s="45"/>
      <c r="AJ10" s="45"/>
      <c r="AK10" s="45"/>
      <c r="AL10" s="45"/>
      <c r="AM10" s="45"/>
      <c r="AN10" s="45"/>
      <c r="AO10" s="551">
        <f>AP10+AQ10+AR10+AS10+AT10+AU10+AV10+AW10+AX10+AY10+AZ10</f>
        <v>299000</v>
      </c>
      <c r="AP10" s="45">
        <v>299000</v>
      </c>
      <c r="AQ10" s="45"/>
      <c r="AR10" s="45"/>
      <c r="AS10" s="45"/>
      <c r="AT10" s="45"/>
      <c r="AU10" s="45"/>
      <c r="AV10" s="45"/>
      <c r="AW10" s="45"/>
      <c r="AX10" s="45"/>
      <c r="AY10" s="45"/>
      <c r="AZ10" s="45"/>
      <c r="BA10" s="429">
        <f>BB10+BC10+BD10+BE10+BF10+BG10+BH10+BI10+BJ10+BK10+BL10</f>
        <v>299000</v>
      </c>
      <c r="BB10" s="45">
        <v>299000</v>
      </c>
      <c r="BC10" s="45"/>
      <c r="BD10" s="45"/>
      <c r="BE10" s="45"/>
      <c r="BF10" s="45"/>
      <c r="BG10" s="45"/>
      <c r="BH10" s="45"/>
      <c r="BI10" s="45"/>
      <c r="BJ10" s="45"/>
      <c r="BK10" s="45"/>
      <c r="BL10" s="45"/>
    </row>
    <row r="11" spans="1:64" ht="81">
      <c r="B11" s="29">
        <v>1058</v>
      </c>
      <c r="C11" s="29">
        <v>11002</v>
      </c>
      <c r="D11" s="420" t="s">
        <v>1163</v>
      </c>
      <c r="E11" s="103">
        <f t="shared" si="3"/>
        <v>60557.279999999999</v>
      </c>
      <c r="F11" s="416">
        <f>+'Հ3 Մաս 4'!D127</f>
        <v>60557.279999999999</v>
      </c>
      <c r="G11" s="45"/>
      <c r="H11" s="45"/>
      <c r="I11" s="45"/>
      <c r="J11" s="45"/>
      <c r="K11" s="45"/>
      <c r="L11" s="45"/>
      <c r="M11" s="45"/>
      <c r="N11" s="45"/>
      <c r="O11" s="45"/>
      <c r="P11" s="45"/>
      <c r="Q11" s="430">
        <f t="shared" ref="Q11:Q17" si="5">R11+S11+T11+U11+V11+W11+X11+Y11+Z11+AA11+AB11</f>
        <v>342123</v>
      </c>
      <c r="R11" s="416">
        <f>+'Հ4 '!I45</f>
        <v>342123</v>
      </c>
      <c r="S11" s="45"/>
      <c r="T11" s="45"/>
      <c r="U11" s="45"/>
      <c r="V11" s="45"/>
      <c r="W11" s="45"/>
      <c r="X11" s="45"/>
      <c r="Y11" s="45"/>
      <c r="Z11" s="45"/>
      <c r="AA11" s="45"/>
      <c r="AB11" s="45"/>
      <c r="AC11" s="430">
        <f t="shared" ref="AC11:AC16" si="6">AD11+AE11+AF11+AG11+AH11+AI11++AJ11+AK11+AL11+AM11+AN11</f>
        <v>416000</v>
      </c>
      <c r="AD11" s="416">
        <f>+'Հ4 '!J41</f>
        <v>416000</v>
      </c>
      <c r="AE11" s="45"/>
      <c r="AF11" s="45"/>
      <c r="AG11" s="45"/>
      <c r="AH11" s="45"/>
      <c r="AI11" s="45"/>
      <c r="AJ11" s="45"/>
      <c r="AK11" s="45"/>
      <c r="AL11" s="45"/>
      <c r="AM11" s="45"/>
      <c r="AN11" s="45"/>
      <c r="AO11" s="429">
        <f t="shared" ref="AO11:AO15" si="7">AP11+AQ11+AR11+AS11+AT11+AU11+AV11+AW11+AX11+AY11+AZ11</f>
        <v>416000</v>
      </c>
      <c r="AP11" s="416">
        <f>+'Հ4 '!K41</f>
        <v>416000</v>
      </c>
      <c r="AQ11" s="45"/>
      <c r="AR11" s="45"/>
      <c r="AS11" s="45"/>
      <c r="AT11" s="45"/>
      <c r="AU11" s="45"/>
      <c r="AV11" s="45"/>
      <c r="AW11" s="45"/>
      <c r="AX11" s="45"/>
      <c r="AY11" s="45"/>
      <c r="AZ11" s="45"/>
      <c r="BA11" s="429">
        <f t="shared" ref="BA11:BA15" si="8">BB11+BC11+BD11+BE11+BF11+BG11+BH11+BI11+BJ11+BK11+BL11</f>
        <v>416000</v>
      </c>
      <c r="BB11" s="416">
        <f>+'Հ4 '!L41</f>
        <v>416000</v>
      </c>
      <c r="BC11" s="45"/>
      <c r="BD11" s="45"/>
      <c r="BE11" s="45"/>
      <c r="BF11" s="45"/>
      <c r="BG11" s="45"/>
      <c r="BH11" s="45"/>
      <c r="BI11" s="45"/>
      <c r="BJ11" s="45"/>
      <c r="BK11" s="45"/>
      <c r="BL11" s="45"/>
    </row>
    <row r="12" spans="1:64" ht="40.5">
      <c r="B12" s="29">
        <v>1058</v>
      </c>
      <c r="C12" s="29">
        <v>11003</v>
      </c>
      <c r="D12" s="420" t="s">
        <v>1164</v>
      </c>
      <c r="E12" s="103">
        <f t="shared" si="3"/>
        <v>24949.86</v>
      </c>
      <c r="F12" s="416">
        <f>+'Հ3 Մաս 4'!D139</f>
        <v>24949.86</v>
      </c>
      <c r="G12" s="45"/>
      <c r="H12" s="45"/>
      <c r="I12" s="45"/>
      <c r="J12" s="45"/>
      <c r="K12" s="45"/>
      <c r="L12" s="45"/>
      <c r="M12" s="45"/>
      <c r="N12" s="45"/>
      <c r="O12" s="45"/>
      <c r="P12" s="45"/>
      <c r="Q12" s="430">
        <f t="shared" si="5"/>
        <v>227000</v>
      </c>
      <c r="R12" s="416">
        <f>+'Հ4 '!I46</f>
        <v>227000</v>
      </c>
      <c r="S12" s="45"/>
      <c r="T12" s="45"/>
      <c r="U12" s="45"/>
      <c r="V12" s="45"/>
      <c r="W12" s="45"/>
      <c r="X12" s="45"/>
      <c r="Y12" s="45"/>
      <c r="Z12" s="45"/>
      <c r="AA12" s="45"/>
      <c r="AB12" s="45"/>
      <c r="AC12" s="430">
        <f t="shared" si="6"/>
        <v>27360</v>
      </c>
      <c r="AD12" s="416">
        <f>+'Հ4 '!J46</f>
        <v>27360</v>
      </c>
      <c r="AE12" s="45"/>
      <c r="AF12" s="45"/>
      <c r="AG12" s="45"/>
      <c r="AH12" s="45"/>
      <c r="AI12" s="45"/>
      <c r="AJ12" s="45"/>
      <c r="AK12" s="45"/>
      <c r="AL12" s="45"/>
      <c r="AM12" s="45"/>
      <c r="AN12" s="45"/>
      <c r="AO12" s="429">
        <f t="shared" si="7"/>
        <v>27360</v>
      </c>
      <c r="AP12" s="416">
        <f>+'Հ4 '!K46</f>
        <v>27360</v>
      </c>
      <c r="AQ12" s="45"/>
      <c r="AR12" s="45"/>
      <c r="AS12" s="45"/>
      <c r="AT12" s="45"/>
      <c r="AU12" s="45"/>
      <c r="AV12" s="45"/>
      <c r="AW12" s="45"/>
      <c r="AX12" s="45"/>
      <c r="AY12" s="45"/>
      <c r="AZ12" s="45"/>
      <c r="BA12" s="429">
        <f t="shared" si="8"/>
        <v>27360</v>
      </c>
      <c r="BB12" s="416">
        <f>+'Հ4 '!L46</f>
        <v>27360</v>
      </c>
      <c r="BC12" s="45"/>
      <c r="BD12" s="45"/>
      <c r="BE12" s="45"/>
      <c r="BF12" s="45"/>
      <c r="BG12" s="45"/>
      <c r="BH12" s="45"/>
      <c r="BI12" s="45"/>
      <c r="BJ12" s="45"/>
      <c r="BK12" s="45"/>
      <c r="BL12" s="45"/>
    </row>
    <row r="13" spans="1:64" ht="25.5">
      <c r="B13" s="29">
        <v>1058</v>
      </c>
      <c r="C13" s="29">
        <v>11008</v>
      </c>
      <c r="D13" s="441" t="s">
        <v>1433</v>
      </c>
      <c r="E13" s="103">
        <f t="shared" ref="E13" si="9">SUM(F13:P13)</f>
        <v>0</v>
      </c>
      <c r="F13" s="416">
        <f>+'Հ3 Մաս 4'!D140</f>
        <v>0</v>
      </c>
      <c r="G13" s="45"/>
      <c r="H13" s="45"/>
      <c r="I13" s="45"/>
      <c r="J13" s="45"/>
      <c r="K13" s="45"/>
      <c r="L13" s="45"/>
      <c r="M13" s="45"/>
      <c r="N13" s="45"/>
      <c r="O13" s="45"/>
      <c r="P13" s="45"/>
      <c r="Q13" s="430">
        <f t="shared" ref="Q13" si="10">R13+S13+T13+U13+V13+W13+X13+Y13+Z13+AA13+AB13</f>
        <v>50000</v>
      </c>
      <c r="R13" s="416">
        <v>50000</v>
      </c>
      <c r="S13" s="45"/>
      <c r="T13" s="45"/>
      <c r="U13" s="45"/>
      <c r="V13" s="45"/>
      <c r="W13" s="45"/>
      <c r="X13" s="45"/>
      <c r="Y13" s="45"/>
      <c r="Z13" s="45"/>
      <c r="AA13" s="45"/>
      <c r="AB13" s="45"/>
      <c r="AC13" s="430">
        <f t="shared" ref="AC13" si="11">AD13+AE13+AF13+AG13+AH13+AI13++AJ13+AK13+AL13+AM13+AN13</f>
        <v>50000</v>
      </c>
      <c r="AD13" s="416">
        <v>50000</v>
      </c>
      <c r="AE13" s="45"/>
      <c r="AF13" s="45"/>
      <c r="AG13" s="45"/>
      <c r="AH13" s="45"/>
      <c r="AI13" s="45"/>
      <c r="AJ13" s="45"/>
      <c r="AK13" s="45"/>
      <c r="AL13" s="45"/>
      <c r="AM13" s="45"/>
      <c r="AN13" s="45"/>
      <c r="AO13" s="429">
        <f t="shared" ref="AO13" si="12">AP13+AQ13+AR13+AS13+AT13+AU13+AV13+AW13+AX13+AY13+AZ13</f>
        <v>50000</v>
      </c>
      <c r="AP13" s="416">
        <v>50000</v>
      </c>
      <c r="AQ13" s="45"/>
      <c r="AR13" s="45"/>
      <c r="AS13" s="45"/>
      <c r="AT13" s="45"/>
      <c r="AU13" s="45"/>
      <c r="AV13" s="45"/>
      <c r="AW13" s="45"/>
      <c r="AX13" s="45"/>
      <c r="AY13" s="45"/>
      <c r="AZ13" s="45"/>
      <c r="BA13" s="429">
        <f t="shared" ref="BA13" si="13">BB13+BC13+BD13+BE13+BF13+BG13+BH13+BI13+BJ13+BK13+BL13</f>
        <v>50000</v>
      </c>
      <c r="BB13" s="416">
        <v>50000</v>
      </c>
      <c r="BC13" s="45"/>
      <c r="BD13" s="45"/>
      <c r="BE13" s="45"/>
      <c r="BF13" s="45"/>
      <c r="BG13" s="45"/>
      <c r="BH13" s="45"/>
      <c r="BI13" s="45"/>
      <c r="BJ13" s="45"/>
      <c r="BK13" s="45"/>
      <c r="BL13" s="45"/>
    </row>
    <row r="14" spans="1:64" ht="67.5">
      <c r="B14" s="29">
        <v>1058</v>
      </c>
      <c r="C14" s="29">
        <v>31001</v>
      </c>
      <c r="D14" s="420" t="s">
        <v>1167</v>
      </c>
      <c r="E14" s="103">
        <f t="shared" si="3"/>
        <v>20493.100000000002</v>
      </c>
      <c r="F14" s="416">
        <f>+'Հ3 Մաս 4'!D161</f>
        <v>20493.100000000002</v>
      </c>
      <c r="G14" s="45"/>
      <c r="H14" s="45"/>
      <c r="I14" s="45"/>
      <c r="J14" s="45"/>
      <c r="K14" s="45"/>
      <c r="L14" s="45"/>
      <c r="M14" s="45"/>
      <c r="N14" s="45"/>
      <c r="O14" s="45"/>
      <c r="P14" s="45"/>
      <c r="Q14" s="430">
        <f t="shared" si="5"/>
        <v>35899.5</v>
      </c>
      <c r="R14" s="416">
        <f>+'Հ4 '!I56</f>
        <v>35899.5</v>
      </c>
      <c r="S14" s="45"/>
      <c r="T14" s="45"/>
      <c r="U14" s="45"/>
      <c r="V14" s="45"/>
      <c r="W14" s="45"/>
      <c r="X14" s="45"/>
      <c r="Y14" s="45"/>
      <c r="Z14" s="45"/>
      <c r="AA14" s="45"/>
      <c r="AB14" s="45"/>
      <c r="AC14" s="430">
        <f t="shared" si="6"/>
        <v>112440</v>
      </c>
      <c r="AD14" s="416">
        <f>+'Հ4 '!J56</f>
        <v>112440</v>
      </c>
      <c r="AE14" s="45"/>
      <c r="AF14" s="45"/>
      <c r="AG14" s="45"/>
      <c r="AH14" s="45"/>
      <c r="AI14" s="45"/>
      <c r="AJ14" s="45"/>
      <c r="AK14" s="45"/>
      <c r="AL14" s="45"/>
      <c r="AM14" s="45"/>
      <c r="AN14" s="45"/>
      <c r="AO14" s="429">
        <f t="shared" si="7"/>
        <v>112440</v>
      </c>
      <c r="AP14" s="416">
        <f>+'Հ4 '!K56</f>
        <v>112440</v>
      </c>
      <c r="AQ14" s="45"/>
      <c r="AR14" s="45"/>
      <c r="AS14" s="45"/>
      <c r="AT14" s="45"/>
      <c r="AU14" s="45"/>
      <c r="AV14" s="45"/>
      <c r="AW14" s="45"/>
      <c r="AX14" s="45"/>
      <c r="AY14" s="45"/>
      <c r="AZ14" s="45"/>
      <c r="BA14" s="429">
        <f t="shared" si="8"/>
        <v>112440</v>
      </c>
      <c r="BB14" s="416">
        <f>+'Հ4 '!L56</f>
        <v>112440</v>
      </c>
      <c r="BC14" s="45"/>
      <c r="BD14" s="45"/>
      <c r="BE14" s="45"/>
      <c r="BF14" s="45"/>
      <c r="BG14" s="45"/>
      <c r="BH14" s="45"/>
      <c r="BI14" s="45"/>
      <c r="BJ14" s="45"/>
      <c r="BK14" s="45"/>
      <c r="BL14" s="45"/>
    </row>
    <row r="15" spans="1:64" ht="27">
      <c r="B15" s="29">
        <v>1058</v>
      </c>
      <c r="C15" s="29">
        <v>31002</v>
      </c>
      <c r="D15" s="420" t="s">
        <v>589</v>
      </c>
      <c r="E15" s="103">
        <f t="shared" si="3"/>
        <v>23792.5</v>
      </c>
      <c r="F15" s="416">
        <f>+'Հ3 Մաս 4'!D172</f>
        <v>23792.5</v>
      </c>
      <c r="G15" s="45"/>
      <c r="H15" s="45"/>
      <c r="I15" s="45"/>
      <c r="J15" s="45"/>
      <c r="K15" s="45"/>
      <c r="L15" s="45"/>
      <c r="M15" s="45"/>
      <c r="N15" s="45"/>
      <c r="O15" s="45"/>
      <c r="P15" s="45"/>
      <c r="Q15" s="430">
        <f t="shared" si="5"/>
        <v>500000</v>
      </c>
      <c r="R15" s="416">
        <f>+'Հ4 '!I62</f>
        <v>500000</v>
      </c>
      <c r="S15" s="45"/>
      <c r="T15" s="45"/>
      <c r="U15" s="45"/>
      <c r="V15" s="45"/>
      <c r="W15" s="45"/>
      <c r="X15" s="45"/>
      <c r="Y15" s="45"/>
      <c r="Z15" s="45"/>
      <c r="AA15" s="45"/>
      <c r="AB15" s="45"/>
      <c r="AC15" s="430">
        <f t="shared" si="6"/>
        <v>2203130</v>
      </c>
      <c r="AD15" s="416">
        <f>+'Հ4 '!J62</f>
        <v>2203130</v>
      </c>
      <c r="AE15" s="45"/>
      <c r="AF15" s="45"/>
      <c r="AG15" s="45"/>
      <c r="AH15" s="45"/>
      <c r="AI15" s="45"/>
      <c r="AJ15" s="45"/>
      <c r="AK15" s="45"/>
      <c r="AL15" s="45"/>
      <c r="AM15" s="45"/>
      <c r="AN15" s="45"/>
      <c r="AO15" s="429">
        <f t="shared" si="7"/>
        <v>0</v>
      </c>
      <c r="AP15" s="416">
        <f>+'Հ4 '!K62</f>
        <v>0</v>
      </c>
      <c r="AQ15" s="45"/>
      <c r="AR15" s="45"/>
      <c r="AS15" s="45"/>
      <c r="AT15" s="45"/>
      <c r="AU15" s="45"/>
      <c r="AV15" s="45"/>
      <c r="AW15" s="45"/>
      <c r="AX15" s="45"/>
      <c r="AY15" s="45"/>
      <c r="AZ15" s="45"/>
      <c r="BA15" s="429">
        <f t="shared" si="8"/>
        <v>0</v>
      </c>
      <c r="BB15" s="416">
        <f>+'Հ4 '!L62</f>
        <v>0</v>
      </c>
      <c r="BC15" s="45"/>
      <c r="BD15" s="45"/>
      <c r="BE15" s="45"/>
      <c r="BF15" s="45"/>
      <c r="BG15" s="45"/>
      <c r="BH15" s="45"/>
      <c r="BI15" s="45"/>
      <c r="BJ15" s="45"/>
      <c r="BK15" s="45"/>
      <c r="BL15" s="45"/>
    </row>
    <row r="16" spans="1:64" ht="114.75">
      <c r="B16" s="29">
        <v>1059</v>
      </c>
      <c r="C16" s="29">
        <v>11001</v>
      </c>
      <c r="D16" s="29" t="s">
        <v>1196</v>
      </c>
      <c r="E16" s="103">
        <f t="shared" si="3"/>
        <v>55039.42</v>
      </c>
      <c r="F16" s="416"/>
      <c r="G16" s="144">
        <v>5960.08</v>
      </c>
      <c r="H16" s="144">
        <v>5418.71</v>
      </c>
      <c r="I16" s="144">
        <v>6088.64</v>
      </c>
      <c r="J16" s="144">
        <v>5756.9</v>
      </c>
      <c r="K16" s="144">
        <v>6173.04</v>
      </c>
      <c r="L16" s="144">
        <v>5659.72</v>
      </c>
      <c r="M16" s="144">
        <v>5129.1000000000004</v>
      </c>
      <c r="N16" s="144">
        <v>3447.29</v>
      </c>
      <c r="O16" s="144">
        <v>5473.27</v>
      </c>
      <c r="P16" s="144">
        <v>5932.67</v>
      </c>
      <c r="Q16" s="430">
        <f t="shared" si="5"/>
        <v>47940</v>
      </c>
      <c r="R16" s="416"/>
      <c r="S16" s="144">
        <v>5155.17</v>
      </c>
      <c r="T16" s="144">
        <v>5414.29</v>
      </c>
      <c r="U16" s="144">
        <v>5221.8999999999996</v>
      </c>
      <c r="V16" s="144">
        <f>4582.9+5.4</f>
        <v>4588.2999999999993</v>
      </c>
      <c r="W16" s="144">
        <v>5011.83</v>
      </c>
      <c r="X16" s="144">
        <v>4929.42</v>
      </c>
      <c r="Y16" s="144">
        <v>4860.6899999999996</v>
      </c>
      <c r="Z16" s="144">
        <v>3451.21</v>
      </c>
      <c r="AA16" s="144">
        <v>4625.1899999999996</v>
      </c>
      <c r="AB16" s="144">
        <v>4682</v>
      </c>
      <c r="AC16" s="430">
        <f t="shared" si="6"/>
        <v>98997.000000000015</v>
      </c>
      <c r="AD16" s="416"/>
      <c r="AE16" s="144">
        <v>10677</v>
      </c>
      <c r="AF16" s="144">
        <v>11096.4</v>
      </c>
      <c r="AG16" s="144">
        <v>10626</v>
      </c>
      <c r="AH16" s="144">
        <v>9277.7999999999993</v>
      </c>
      <c r="AI16" s="144">
        <v>10260.6</v>
      </c>
      <c r="AJ16" s="144">
        <v>10487.4</v>
      </c>
      <c r="AK16" s="144">
        <v>9660.6</v>
      </c>
      <c r="AL16" s="144">
        <v>7581.6</v>
      </c>
      <c r="AM16" s="144">
        <v>10023.6</v>
      </c>
      <c r="AN16" s="144">
        <v>9306</v>
      </c>
      <c r="AO16" s="430">
        <f t="shared" ref="AO16" si="14">AP16+AQ16+AR16+AS16+AT16+AU16++AV16+AW16+AX16+AY16+AZ16</f>
        <v>98997.000000000015</v>
      </c>
      <c r="AP16" s="416"/>
      <c r="AQ16" s="144">
        <v>10677</v>
      </c>
      <c r="AR16" s="144">
        <v>11096.4</v>
      </c>
      <c r="AS16" s="144">
        <v>10626</v>
      </c>
      <c r="AT16" s="144">
        <v>9277.7999999999993</v>
      </c>
      <c r="AU16" s="144">
        <v>10260.6</v>
      </c>
      <c r="AV16" s="144">
        <v>10487.4</v>
      </c>
      <c r="AW16" s="144">
        <v>9660.6</v>
      </c>
      <c r="AX16" s="144">
        <v>7581.6</v>
      </c>
      <c r="AY16" s="144">
        <v>10023.6</v>
      </c>
      <c r="AZ16" s="144">
        <v>9306</v>
      </c>
      <c r="BA16" s="430">
        <f t="shared" ref="BA16" si="15">BB16+BC16+BD16+BE16+BF16+BG16++BH16+BI16+BJ16+BK16+BL16</f>
        <v>98997.000000000015</v>
      </c>
      <c r="BB16" s="416"/>
      <c r="BC16" s="144">
        <v>10677</v>
      </c>
      <c r="BD16" s="144">
        <v>11096.4</v>
      </c>
      <c r="BE16" s="144">
        <v>10626</v>
      </c>
      <c r="BF16" s="144">
        <v>9277.7999999999993</v>
      </c>
      <c r="BG16" s="144">
        <v>10260.6</v>
      </c>
      <c r="BH16" s="144">
        <v>10487.4</v>
      </c>
      <c r="BI16" s="144">
        <v>9660.6</v>
      </c>
      <c r="BJ16" s="144">
        <v>7581.6</v>
      </c>
      <c r="BK16" s="144">
        <v>10023.6</v>
      </c>
      <c r="BL16" s="144">
        <v>9306</v>
      </c>
    </row>
    <row r="17" spans="1:87" ht="25.5">
      <c r="B17" s="29">
        <v>1059</v>
      </c>
      <c r="C17" s="29">
        <v>11002</v>
      </c>
      <c r="D17" s="29" t="s">
        <v>1201</v>
      </c>
      <c r="E17" s="103">
        <f t="shared" si="3"/>
        <v>47943.069999999992</v>
      </c>
      <c r="F17" s="416"/>
      <c r="G17" s="416">
        <v>4595.7</v>
      </c>
      <c r="H17" s="144">
        <v>3089</v>
      </c>
      <c r="I17" s="144">
        <v>4369</v>
      </c>
      <c r="J17" s="144">
        <v>5494</v>
      </c>
      <c r="K17" s="144">
        <v>4950.5</v>
      </c>
      <c r="L17" s="144">
        <v>3524.5</v>
      </c>
      <c r="M17" s="144">
        <v>4753</v>
      </c>
      <c r="N17" s="144">
        <v>1998</v>
      </c>
      <c r="O17" s="144">
        <v>3431.1</v>
      </c>
      <c r="P17" s="144">
        <v>11738.27</v>
      </c>
      <c r="Q17" s="430">
        <f t="shared" si="5"/>
        <v>29376.33</v>
      </c>
      <c r="R17" s="416"/>
      <c r="S17" s="144">
        <v>2188</v>
      </c>
      <c r="T17" s="144">
        <v>3748</v>
      </c>
      <c r="U17" s="144">
        <v>3298</v>
      </c>
      <c r="V17" s="144">
        <v>2938</v>
      </c>
      <c r="W17" s="144">
        <v>2248</v>
      </c>
      <c r="X17" s="144">
        <v>1768</v>
      </c>
      <c r="Y17" s="144">
        <v>3536</v>
      </c>
      <c r="Z17" s="144">
        <v>2878</v>
      </c>
      <c r="AA17" s="144">
        <v>4588</v>
      </c>
      <c r="AB17" s="144">
        <v>2186.33</v>
      </c>
      <c r="AC17" s="430">
        <f t="shared" ref="AC17:AC18" si="16">AD17+AE17+AF17+AG17+AH17+AI17+AJ17+AK17+AL17+AM17+AN17</f>
        <v>29376.33</v>
      </c>
      <c r="AD17" s="416"/>
      <c r="AE17" s="144">
        <v>2188</v>
      </c>
      <c r="AF17" s="144">
        <v>3748</v>
      </c>
      <c r="AG17" s="144">
        <v>3298</v>
      </c>
      <c r="AH17" s="144">
        <v>2938</v>
      </c>
      <c r="AI17" s="144">
        <v>2248</v>
      </c>
      <c r="AJ17" s="144">
        <v>1768</v>
      </c>
      <c r="AK17" s="144">
        <v>3536</v>
      </c>
      <c r="AL17" s="144">
        <v>2878</v>
      </c>
      <c r="AM17" s="144">
        <v>4588</v>
      </c>
      <c r="AN17" s="144">
        <v>2186.33</v>
      </c>
      <c r="AO17" s="430">
        <f t="shared" ref="AO17:AO18" si="17">AP17+AQ17+AR17+AS17+AT17+AU17+AV17+AW17+AX17+AY17+AZ17</f>
        <v>29376.33</v>
      </c>
      <c r="AP17" s="416"/>
      <c r="AQ17" s="144">
        <v>2188</v>
      </c>
      <c r="AR17" s="144">
        <v>3748</v>
      </c>
      <c r="AS17" s="144">
        <v>3298</v>
      </c>
      <c r="AT17" s="144">
        <v>2938</v>
      </c>
      <c r="AU17" s="144">
        <v>2248</v>
      </c>
      <c r="AV17" s="144">
        <v>1768</v>
      </c>
      <c r="AW17" s="144">
        <v>3536</v>
      </c>
      <c r="AX17" s="144">
        <v>2878</v>
      </c>
      <c r="AY17" s="144">
        <v>4588</v>
      </c>
      <c r="AZ17" s="144">
        <v>2186.33</v>
      </c>
      <c r="BA17" s="430">
        <f t="shared" ref="BA17" si="18">BB17+BC17+BD17+BE17+BF17+BG17+BH17+BI17+BJ17+BK17+BL17</f>
        <v>29376.33</v>
      </c>
      <c r="BB17" s="416"/>
      <c r="BC17" s="144">
        <v>2188</v>
      </c>
      <c r="BD17" s="144">
        <v>3748</v>
      </c>
      <c r="BE17" s="144">
        <v>3298</v>
      </c>
      <c r="BF17" s="144">
        <v>2938</v>
      </c>
      <c r="BG17" s="144">
        <v>2248</v>
      </c>
      <c r="BH17" s="144">
        <v>1768</v>
      </c>
      <c r="BI17" s="144">
        <v>3536</v>
      </c>
      <c r="BJ17" s="144">
        <v>2878</v>
      </c>
      <c r="BK17" s="144">
        <v>4588</v>
      </c>
      <c r="BL17" s="144">
        <v>2186.33</v>
      </c>
    </row>
    <row r="18" spans="1:87" ht="45">
      <c r="B18" s="29">
        <v>1059</v>
      </c>
      <c r="C18" s="29">
        <v>11003</v>
      </c>
      <c r="D18" s="160" t="s">
        <v>1223</v>
      </c>
      <c r="E18" s="103">
        <f t="shared" si="3"/>
        <v>48065.7</v>
      </c>
      <c r="F18" s="416"/>
      <c r="G18" s="416"/>
      <c r="H18" s="470"/>
      <c r="I18" s="144">
        <v>44605.7</v>
      </c>
      <c r="J18" s="144">
        <v>1400</v>
      </c>
      <c r="K18" s="470"/>
      <c r="L18" s="470"/>
      <c r="M18" s="30">
        <v>1360</v>
      </c>
      <c r="N18" s="470"/>
      <c r="O18" s="470"/>
      <c r="P18" s="144">
        <v>700</v>
      </c>
      <c r="Q18" s="103">
        <f t="shared" ref="Q18" si="19">SUM(R18:AB18)</f>
        <v>48065.7</v>
      </c>
      <c r="R18" s="416"/>
      <c r="S18" s="416"/>
      <c r="T18" s="470"/>
      <c r="U18" s="144">
        <v>44605.7</v>
      </c>
      <c r="V18" s="144">
        <v>1400</v>
      </c>
      <c r="W18" s="470"/>
      <c r="X18" s="470"/>
      <c r="Y18" s="30">
        <v>1360</v>
      </c>
      <c r="Z18" s="470"/>
      <c r="AA18" s="470"/>
      <c r="AB18" s="144">
        <v>700</v>
      </c>
      <c r="AC18" s="430">
        <f t="shared" si="16"/>
        <v>133120</v>
      </c>
      <c r="AD18" s="416"/>
      <c r="AE18" s="470"/>
      <c r="AF18" s="470"/>
      <c r="AG18" s="30">
        <v>122560</v>
      </c>
      <c r="AH18" s="30">
        <v>2640</v>
      </c>
      <c r="AI18" s="30">
        <v>2640</v>
      </c>
      <c r="AJ18" s="470"/>
      <c r="AK18" s="30">
        <v>2640</v>
      </c>
      <c r="AL18" s="470"/>
      <c r="AM18" s="470"/>
      <c r="AN18" s="30">
        <v>2640</v>
      </c>
      <c r="AO18" s="430">
        <f t="shared" si="17"/>
        <v>133120</v>
      </c>
      <c r="AP18" s="416"/>
      <c r="AQ18" s="470"/>
      <c r="AR18" s="470"/>
      <c r="AS18" s="30">
        <v>122560</v>
      </c>
      <c r="AT18" s="30">
        <v>2640</v>
      </c>
      <c r="AU18" s="30">
        <v>2640</v>
      </c>
      <c r="AV18" s="470"/>
      <c r="AW18" s="30">
        <v>2640</v>
      </c>
      <c r="AX18" s="470"/>
      <c r="AY18" s="470"/>
      <c r="AZ18" s="30">
        <v>2640</v>
      </c>
      <c r="BA18" s="430">
        <f>BB18+BC18+BD18+BE18+BF18+BG18+BH18+BI18+BJ18+BK18+BL18</f>
        <v>133120</v>
      </c>
      <c r="BB18" s="416"/>
      <c r="BC18" s="470"/>
      <c r="BD18" s="470"/>
      <c r="BE18" s="30">
        <v>122560</v>
      </c>
      <c r="BF18" s="30">
        <v>2640</v>
      </c>
      <c r="BG18" s="30">
        <v>2640</v>
      </c>
      <c r="BH18" s="470"/>
      <c r="BI18" s="30">
        <v>2640</v>
      </c>
      <c r="BJ18" s="470"/>
      <c r="BK18" s="470"/>
      <c r="BL18" s="30">
        <v>2640</v>
      </c>
    </row>
    <row r="19" spans="1:87" ht="38.25">
      <c r="B19" s="29">
        <v>1067</v>
      </c>
      <c r="C19" s="29">
        <v>11001</v>
      </c>
      <c r="D19" s="92" t="s">
        <v>1176</v>
      </c>
      <c r="E19" s="103">
        <f t="shared" si="3"/>
        <v>14123.4</v>
      </c>
      <c r="F19" s="416">
        <v>14123.4</v>
      </c>
      <c r="G19" s="45"/>
      <c r="H19" s="45"/>
      <c r="I19" s="45"/>
      <c r="J19" s="45"/>
      <c r="K19" s="45"/>
      <c r="L19" s="45"/>
      <c r="M19" s="45"/>
      <c r="N19" s="45"/>
      <c r="O19" s="45"/>
      <c r="P19" s="45"/>
      <c r="Q19" s="430">
        <f t="shared" ref="Q19" si="20">SUM(R19:AB19)</f>
        <v>14123.4</v>
      </c>
      <c r="R19" s="416">
        <v>14123.4</v>
      </c>
      <c r="S19" s="45"/>
      <c r="T19" s="45"/>
      <c r="U19" s="45"/>
      <c r="V19" s="45"/>
      <c r="W19" s="45"/>
      <c r="X19" s="45"/>
      <c r="Y19" s="45"/>
      <c r="Z19" s="45"/>
      <c r="AA19" s="45"/>
      <c r="AB19" s="45"/>
      <c r="AC19" s="430">
        <f t="shared" ref="AC19" si="21">SUM(AD19:AN19)</f>
        <v>14123.4</v>
      </c>
      <c r="AD19" s="416">
        <v>14123.4</v>
      </c>
      <c r="AE19" s="45"/>
      <c r="AF19" s="45"/>
      <c r="AG19" s="45"/>
      <c r="AH19" s="45"/>
      <c r="AI19" s="45"/>
      <c r="AJ19" s="45"/>
      <c r="AK19" s="45"/>
      <c r="AL19" s="45"/>
      <c r="AM19" s="45"/>
      <c r="AN19" s="45"/>
      <c r="AO19" s="429">
        <f t="shared" ref="AO19" si="22">SUM(AP19:AZ19)</f>
        <v>14123.4</v>
      </c>
      <c r="AP19" s="416">
        <v>14123.4</v>
      </c>
      <c r="AQ19" s="45"/>
      <c r="AR19" s="45"/>
      <c r="AS19" s="45"/>
      <c r="AT19" s="45"/>
      <c r="AU19" s="45"/>
      <c r="AV19" s="45"/>
      <c r="AW19" s="45"/>
      <c r="AX19" s="45"/>
      <c r="AY19" s="45"/>
      <c r="AZ19" s="45"/>
      <c r="BA19" s="429">
        <f t="shared" ref="BA19" si="23">SUM(BB19:BL19)</f>
        <v>14123.4</v>
      </c>
      <c r="BB19" s="416">
        <v>14123.4</v>
      </c>
      <c r="BC19" s="45"/>
      <c r="BD19" s="45"/>
      <c r="BE19" s="45"/>
      <c r="BF19" s="45"/>
      <c r="BG19" s="45"/>
      <c r="BH19" s="45"/>
      <c r="BI19" s="45"/>
      <c r="BJ19" s="45"/>
      <c r="BK19" s="45"/>
      <c r="BL19" s="45"/>
    </row>
    <row r="20" spans="1:87" ht="38.25">
      <c r="B20" s="29">
        <v>1067</v>
      </c>
      <c r="C20" s="29">
        <v>11002</v>
      </c>
      <c r="D20" s="92" t="s">
        <v>232</v>
      </c>
      <c r="E20" s="103">
        <f t="shared" si="3"/>
        <v>13900</v>
      </c>
      <c r="F20" s="416">
        <v>13900</v>
      </c>
      <c r="G20" s="45"/>
      <c r="H20" s="45"/>
      <c r="I20" s="45"/>
      <c r="J20" s="45"/>
      <c r="K20" s="45"/>
      <c r="L20" s="45"/>
      <c r="M20" s="45"/>
      <c r="N20" s="45"/>
      <c r="O20" s="45"/>
      <c r="P20" s="45"/>
      <c r="Q20" s="430">
        <f t="shared" ref="Q20" si="24">SUM(R20:AB20)</f>
        <v>16680</v>
      </c>
      <c r="R20" s="416">
        <v>16680</v>
      </c>
      <c r="S20" s="45"/>
      <c r="T20" s="45"/>
      <c r="U20" s="45"/>
      <c r="V20" s="45"/>
      <c r="W20" s="45"/>
      <c r="X20" s="45"/>
      <c r="Y20" s="45"/>
      <c r="Z20" s="45"/>
      <c r="AA20" s="45"/>
      <c r="AB20" s="45"/>
      <c r="AC20" s="430">
        <f t="shared" ref="AC20" si="25">SUM(AD20:AN20)</f>
        <v>114000</v>
      </c>
      <c r="AD20" s="416">
        <v>114000</v>
      </c>
      <c r="AE20" s="45"/>
      <c r="AF20" s="45"/>
      <c r="AG20" s="45"/>
      <c r="AH20" s="45"/>
      <c r="AI20" s="45"/>
      <c r="AJ20" s="45"/>
      <c r="AK20" s="45"/>
      <c r="AL20" s="45"/>
      <c r="AM20" s="45"/>
      <c r="AN20" s="45"/>
      <c r="AO20" s="429">
        <f t="shared" ref="AO20" si="26">SUM(AP20:AZ20)</f>
        <v>114000</v>
      </c>
      <c r="AP20" s="416">
        <v>114000</v>
      </c>
      <c r="AQ20" s="45"/>
      <c r="AR20" s="45"/>
      <c r="AS20" s="45"/>
      <c r="AT20" s="45"/>
      <c r="AU20" s="45"/>
      <c r="AV20" s="45"/>
      <c r="AW20" s="45"/>
      <c r="AX20" s="45"/>
      <c r="AY20" s="45"/>
      <c r="AZ20" s="45"/>
      <c r="BA20" s="429">
        <f t="shared" ref="BA20" si="27">SUM(BB20:BL20)</f>
        <v>114000</v>
      </c>
      <c r="BB20" s="416">
        <v>114000</v>
      </c>
      <c r="BC20" s="45"/>
      <c r="BD20" s="45"/>
      <c r="BE20" s="45"/>
      <c r="BF20" s="45"/>
      <c r="BG20" s="45"/>
      <c r="BH20" s="45"/>
      <c r="BI20" s="45"/>
      <c r="BJ20" s="45"/>
      <c r="BK20" s="45"/>
      <c r="BL20" s="45"/>
    </row>
    <row r="21" spans="1:87" ht="25.5">
      <c r="B21" s="29">
        <v>1067</v>
      </c>
      <c r="C21" s="29">
        <v>32002</v>
      </c>
      <c r="D21" s="92" t="s">
        <v>240</v>
      </c>
      <c r="E21" s="103">
        <f t="shared" si="3"/>
        <v>0</v>
      </c>
      <c r="F21" s="416"/>
      <c r="G21" s="45"/>
      <c r="H21" s="45"/>
      <c r="I21" s="45"/>
      <c r="J21" s="45"/>
      <c r="K21" s="45"/>
      <c r="L21" s="45"/>
      <c r="M21" s="45"/>
      <c r="N21" s="45"/>
      <c r="O21" s="45"/>
      <c r="P21" s="45"/>
      <c r="Q21" s="429">
        <f>R21+S21+T21</f>
        <v>1000000</v>
      </c>
      <c r="R21" s="30">
        <v>1000000</v>
      </c>
      <c r="S21" s="45"/>
      <c r="T21" s="45"/>
      <c r="U21" s="45"/>
      <c r="V21" s="45"/>
      <c r="W21" s="45"/>
      <c r="X21" s="45"/>
      <c r="Y21" s="45"/>
      <c r="Z21" s="45"/>
      <c r="AA21" s="45"/>
      <c r="AB21" s="45"/>
      <c r="AC21" s="429">
        <f>AD21+AE21+AF21</f>
        <v>1587000</v>
      </c>
      <c r="AD21" s="30">
        <v>1587000</v>
      </c>
      <c r="AE21" s="45"/>
      <c r="AF21" s="45"/>
      <c r="AG21" s="45"/>
      <c r="AH21" s="45"/>
      <c r="AI21" s="45"/>
      <c r="AJ21" s="45"/>
      <c r="AK21" s="45"/>
      <c r="AL21" s="45"/>
      <c r="AM21" s="45"/>
      <c r="AN21" s="45"/>
      <c r="AO21" s="452">
        <f>AP21+AQ21+AR21</f>
        <v>4108800</v>
      </c>
      <c r="AP21" s="453">
        <v>4108800</v>
      </c>
      <c r="AQ21" s="45"/>
      <c r="AR21" s="45"/>
      <c r="AS21" s="45"/>
      <c r="AT21" s="45"/>
      <c r="AU21" s="45"/>
      <c r="AV21" s="45"/>
      <c r="AW21" s="45"/>
      <c r="AX21" s="45"/>
      <c r="AY21" s="45"/>
      <c r="AZ21" s="45"/>
      <c r="BA21" s="429">
        <f>BB21+BC21+BD21</f>
        <v>7750000</v>
      </c>
      <c r="BB21" s="30">
        <v>7750000</v>
      </c>
      <c r="BC21" s="45"/>
      <c r="BD21" s="45"/>
      <c r="BE21" s="45"/>
      <c r="BF21" s="45"/>
      <c r="BG21" s="45"/>
      <c r="BH21" s="45"/>
      <c r="BI21" s="45"/>
      <c r="BJ21" s="45"/>
      <c r="BK21" s="45"/>
      <c r="BL21" s="45"/>
    </row>
    <row r="22" spans="1:87" ht="63">
      <c r="A22" s="431"/>
      <c r="B22" s="29">
        <v>1104</v>
      </c>
      <c r="C22" s="29">
        <v>11003</v>
      </c>
      <c r="D22" s="539" t="s">
        <v>1123</v>
      </c>
      <c r="E22" s="103">
        <f t="shared" si="3"/>
        <v>0</v>
      </c>
      <c r="F22" s="416"/>
      <c r="G22" s="45"/>
      <c r="H22" s="45"/>
      <c r="I22" s="45"/>
      <c r="J22" s="45"/>
      <c r="K22" s="45"/>
      <c r="L22" s="45"/>
      <c r="M22" s="45"/>
      <c r="N22" s="45"/>
      <c r="O22" s="45"/>
      <c r="P22" s="45"/>
      <c r="Q22" s="103">
        <f>SUM(R22:AB22)</f>
        <v>100000</v>
      </c>
      <c r="R22" s="416">
        <v>100000</v>
      </c>
      <c r="S22" s="45"/>
      <c r="T22" s="45"/>
      <c r="U22" s="45"/>
      <c r="V22" s="45"/>
      <c r="W22" s="45"/>
      <c r="X22" s="45"/>
      <c r="Y22" s="45"/>
      <c r="Z22" s="45"/>
      <c r="AA22" s="45"/>
      <c r="AB22" s="45"/>
      <c r="AC22" s="103">
        <f>SUM(AD22:AN22)</f>
        <v>100000</v>
      </c>
      <c r="AD22" s="416">
        <v>100000</v>
      </c>
      <c r="AE22" s="45"/>
      <c r="AF22" s="45"/>
      <c r="AG22" s="45"/>
      <c r="AH22" s="45"/>
      <c r="AI22" s="45"/>
      <c r="AJ22" s="45"/>
      <c r="AK22" s="45"/>
      <c r="AL22" s="45"/>
      <c r="AM22" s="45"/>
      <c r="AN22" s="45"/>
      <c r="AO22" s="103">
        <f>SUM(AP22:AZ22)</f>
        <v>100000</v>
      </c>
      <c r="AP22" s="416">
        <v>100000</v>
      </c>
      <c r="AQ22" s="45"/>
      <c r="AR22" s="45"/>
      <c r="AS22" s="45"/>
      <c r="AT22" s="45"/>
      <c r="AU22" s="45"/>
      <c r="AV22" s="45"/>
      <c r="AW22" s="45"/>
      <c r="AX22" s="45"/>
      <c r="AY22" s="45"/>
      <c r="AZ22" s="45"/>
      <c r="BA22" s="103">
        <f>SUM(BB22:BL22)</f>
        <v>100000</v>
      </c>
      <c r="BB22" s="416">
        <v>100000</v>
      </c>
      <c r="BC22" s="45"/>
      <c r="BD22" s="45"/>
      <c r="BE22" s="45"/>
      <c r="BF22" s="45"/>
      <c r="BG22" s="45"/>
      <c r="BH22" s="45"/>
      <c r="BI22" s="45"/>
      <c r="BJ22" s="45"/>
      <c r="BK22" s="45"/>
      <c r="BL22" s="45"/>
    </row>
    <row r="23" spans="1:87" s="415" customFormat="1" ht="25.5">
      <c r="A23" s="431"/>
      <c r="B23" s="968">
        <v>1116</v>
      </c>
      <c r="C23" s="29">
        <v>11001</v>
      </c>
      <c r="D23" s="187" t="s">
        <v>1244</v>
      </c>
      <c r="E23" s="452">
        <v>2147650.1</v>
      </c>
      <c r="F23" s="416">
        <f>E23-G23-H23-I23-J23-K23-L23-M23-N23-O23-P23</f>
        <v>36510.051700000011</v>
      </c>
      <c r="G23" s="45">
        <f>E23*10.6/100</f>
        <v>227650.91059999997</v>
      </c>
      <c r="H23" s="45">
        <f>E23*8.2/100</f>
        <v>176107.3082</v>
      </c>
      <c r="I23" s="45">
        <f>E23*8.5/100</f>
        <v>182550.25850000003</v>
      </c>
      <c r="J23" s="45">
        <f>E23*14/100</f>
        <v>300671.01400000002</v>
      </c>
      <c r="K23" s="45">
        <f>E23*11.2/100</f>
        <v>240536.8112</v>
      </c>
      <c r="L23" s="45">
        <f>E23*8.5/100</f>
        <v>182550.25850000003</v>
      </c>
      <c r="M23" s="45">
        <f>E23*10.8/100</f>
        <v>231946.21080000003</v>
      </c>
      <c r="N23" s="45">
        <f>E23*3.8/100</f>
        <v>81610.703800000003</v>
      </c>
      <c r="O23" s="45">
        <f>E23*9.5/100</f>
        <v>204026.75949999999</v>
      </c>
      <c r="P23" s="45">
        <f>E23*13.2/100</f>
        <v>283489.81319999998</v>
      </c>
      <c r="Q23" s="452">
        <v>1300000</v>
      </c>
      <c r="R23" s="479">
        <f>Q23-S23-T23-U23-V23-W23-X23-Y23-Z23-AA23-AB23</f>
        <v>22100</v>
      </c>
      <c r="S23" s="479">
        <f>Q23*10.6/100</f>
        <v>137800</v>
      </c>
      <c r="T23" s="453">
        <f>Q23*8.2/100</f>
        <v>106600</v>
      </c>
      <c r="U23" s="478">
        <f>Q23*8.5/100</f>
        <v>110500</v>
      </c>
      <c r="V23" s="478">
        <f>Q23*14/100</f>
        <v>182000</v>
      </c>
      <c r="W23" s="478">
        <f>Q23*11.2/100</f>
        <v>145600</v>
      </c>
      <c r="X23" s="478">
        <f>Q23*8.5/100</f>
        <v>110500</v>
      </c>
      <c r="Y23" s="478">
        <f>Q23*10.8/100</f>
        <v>140400</v>
      </c>
      <c r="Z23" s="478">
        <f>Q23*3.8/100</f>
        <v>49400</v>
      </c>
      <c r="AA23" s="478">
        <f>Q23*9.5/100</f>
        <v>123500</v>
      </c>
      <c r="AB23" s="478">
        <f>Q23*13.2/100</f>
        <v>171600</v>
      </c>
      <c r="AC23" s="103">
        <v>2506218.1350000002</v>
      </c>
      <c r="AD23" s="479">
        <f>AC23-AE23-AF23-AG23-AH23-AI23-AJ23-AK23-AL23-AM23-AN23</f>
        <v>42605.708294999902</v>
      </c>
      <c r="AE23" s="479">
        <f>AC23*10.6/100</f>
        <v>265659.12231000001</v>
      </c>
      <c r="AF23" s="453">
        <f>AC23*8.2/100</f>
        <v>205509.88707</v>
      </c>
      <c r="AG23" s="478">
        <f>AC23*8.5/100</f>
        <v>213028.54147500001</v>
      </c>
      <c r="AH23" s="478">
        <f>AC23*14/100</f>
        <v>350870.53889999999</v>
      </c>
      <c r="AI23" s="478">
        <f>AC23*11.2/100</f>
        <v>280696.43112000002</v>
      </c>
      <c r="AJ23" s="478">
        <f>AC23*8.5/100</f>
        <v>213028.54147500001</v>
      </c>
      <c r="AK23" s="478">
        <f>AC23*10.8/100</f>
        <v>270671.55858000001</v>
      </c>
      <c r="AL23" s="478">
        <f>AC23*3.8/100</f>
        <v>95236.289130000005</v>
      </c>
      <c r="AM23" s="478">
        <f>AC23*9.5/100</f>
        <v>238090.72282500003</v>
      </c>
      <c r="AN23" s="478">
        <f>AC23*13.2/100</f>
        <v>330820.79382000002</v>
      </c>
      <c r="AO23" s="103">
        <v>2506218.1350000002</v>
      </c>
      <c r="AP23" s="416">
        <f>AO23-AQ23-AR23-AS23-AT23-AU23-AV23-AW23-AX23-AY23-AZ23</f>
        <v>42605.708294999902</v>
      </c>
      <c r="AQ23" s="45">
        <f>AO23*10.6/100</f>
        <v>265659.12231000001</v>
      </c>
      <c r="AR23" s="45">
        <f>AO23*8.2/100</f>
        <v>205509.88707</v>
      </c>
      <c r="AS23" s="45">
        <f>AO23*8.5/100</f>
        <v>213028.54147500001</v>
      </c>
      <c r="AT23" s="45">
        <f>AO23*14/100</f>
        <v>350870.53889999999</v>
      </c>
      <c r="AU23" s="45">
        <f>AO23*11.2/100</f>
        <v>280696.43112000002</v>
      </c>
      <c r="AV23" s="45">
        <f>AO23*8.5/100</f>
        <v>213028.54147500001</v>
      </c>
      <c r="AW23" s="45">
        <f>AO23*10.8/100</f>
        <v>270671.55858000001</v>
      </c>
      <c r="AX23" s="45">
        <f>AO23*3.8/100</f>
        <v>95236.289130000005</v>
      </c>
      <c r="AY23" s="45">
        <f>AO23*9.5/100</f>
        <v>238090.72282500003</v>
      </c>
      <c r="AZ23" s="45">
        <f>AO23*13.2/100</f>
        <v>330820.79382000002</v>
      </c>
      <c r="BA23" s="103">
        <v>2506218.1350000002</v>
      </c>
      <c r="BB23" s="416">
        <f>BA23-BC23-BD23-BE23-BF23-BG23-BH23-BI23-BJ23-BK23-BL23</f>
        <v>42605.708294999902</v>
      </c>
      <c r="BC23" s="45">
        <f>BA23*10.6/100</f>
        <v>265659.12231000001</v>
      </c>
      <c r="BD23" s="45">
        <f>BA23*8.2/100</f>
        <v>205509.88707</v>
      </c>
      <c r="BE23" s="45">
        <f>BA23*8.5/100</f>
        <v>213028.54147500001</v>
      </c>
      <c r="BF23" s="45">
        <f>BA23*14/100</f>
        <v>350870.53889999999</v>
      </c>
      <c r="BG23" s="45">
        <f>BA23*11.2/100</f>
        <v>280696.43112000002</v>
      </c>
      <c r="BH23" s="45">
        <f>BA23*8.5/100</f>
        <v>213028.54147500001</v>
      </c>
      <c r="BI23" s="45">
        <f>BA23*10.8/100</f>
        <v>270671.55858000001</v>
      </c>
      <c r="BJ23" s="45">
        <f>BA23*3.8/100</f>
        <v>95236.289130000005</v>
      </c>
      <c r="BK23" s="45">
        <f>BA23*9.5/100</f>
        <v>238090.72282500003</v>
      </c>
      <c r="BL23" s="45">
        <f>BA23*13.2/100</f>
        <v>330820.79382000002</v>
      </c>
      <c r="BM23" s="416"/>
      <c r="BN23" s="45"/>
      <c r="BO23" s="45"/>
      <c r="BP23" s="45"/>
      <c r="BQ23" s="45"/>
      <c r="BR23" s="45"/>
      <c r="BS23" s="45"/>
      <c r="BT23" s="45"/>
      <c r="BU23" s="45"/>
      <c r="BV23" s="45"/>
      <c r="BW23" s="45"/>
      <c r="BX23" s="416"/>
      <c r="BY23" s="45"/>
      <c r="BZ23" s="45"/>
      <c r="CA23" s="45"/>
      <c r="CB23" s="45"/>
      <c r="CC23" s="45"/>
      <c r="CD23" s="45"/>
      <c r="CE23" s="45"/>
      <c r="CF23" s="45"/>
      <c r="CG23" s="45"/>
      <c r="CH23" s="45"/>
      <c r="CI23" s="416"/>
    </row>
    <row r="24" spans="1:87" ht="43.5" customHeight="1">
      <c r="B24" s="969"/>
      <c r="C24" s="29">
        <v>11005</v>
      </c>
      <c r="D24" s="187" t="s">
        <v>1269</v>
      </c>
      <c r="E24" s="103">
        <v>306546.5</v>
      </c>
      <c r="F24" s="479">
        <f>E24-G24-H24-I24-J24-K24-L24-M24-N24-O24-P24</f>
        <v>3065.4650000000402</v>
      </c>
      <c r="G24" s="479">
        <f>E24*11/100</f>
        <v>33720.114999999998</v>
      </c>
      <c r="H24" s="453">
        <f>E24*8/100</f>
        <v>24523.72</v>
      </c>
      <c r="I24" s="479">
        <f>E24*8.5/100</f>
        <v>26056.452499999999</v>
      </c>
      <c r="J24" s="478">
        <f>E24*14/100</f>
        <v>42916.51</v>
      </c>
      <c r="K24" s="479">
        <f>E24*11.2/100</f>
        <v>34333.207999999999</v>
      </c>
      <c r="L24" s="479">
        <f>E24*9.5/100</f>
        <v>29121.9175</v>
      </c>
      <c r="M24" s="479">
        <f>E24*10/100</f>
        <v>30654.65</v>
      </c>
      <c r="N24" s="479">
        <f>E24*3.8/100</f>
        <v>11648.767</v>
      </c>
      <c r="O24" s="479">
        <f>E24*9.5/100</f>
        <v>29121.9175</v>
      </c>
      <c r="P24" s="479">
        <f>E24*13.5/100</f>
        <v>41383.777499999997</v>
      </c>
      <c r="Q24" s="450">
        <v>136034.4</v>
      </c>
      <c r="R24" s="479">
        <f>Q24-S24-T24-U24-V24-W24-X24-Y24-Z24-AA24-AB24</f>
        <v>1360.3440000000046</v>
      </c>
      <c r="S24" s="479">
        <f>Q24*11/100</f>
        <v>14963.784</v>
      </c>
      <c r="T24" s="453">
        <f>Q24*8/100</f>
        <v>10882.752</v>
      </c>
      <c r="U24" s="479">
        <f>Q24*8.5/100</f>
        <v>11562.923999999999</v>
      </c>
      <c r="V24" s="478">
        <f>Q24*14/100</f>
        <v>19044.815999999999</v>
      </c>
      <c r="W24" s="479">
        <f>Q24*11.2/100</f>
        <v>15235.852799999999</v>
      </c>
      <c r="X24" s="479">
        <f>Q24*9.5/100</f>
        <v>12923.268</v>
      </c>
      <c r="Y24" s="479">
        <f>Q24*10/100</f>
        <v>13603.44</v>
      </c>
      <c r="Z24" s="479">
        <f>Q24*3.8/100</f>
        <v>5169.3071999999993</v>
      </c>
      <c r="AA24" s="479">
        <f>Q24*9.5/100</f>
        <v>12923.268</v>
      </c>
      <c r="AB24" s="479">
        <f>Q24*13.5/100</f>
        <v>18364.644</v>
      </c>
      <c r="AC24" s="103">
        <v>132386.40000000002</v>
      </c>
      <c r="AD24" s="479">
        <f>AC24-AE24-AF24-AG24-AH24-AI24-AJ24-AK24-AL24-AM24-AN24</f>
        <v>1323.8640000000123</v>
      </c>
      <c r="AE24" s="479">
        <f>AC24*11/100</f>
        <v>14562.504000000004</v>
      </c>
      <c r="AF24" s="453">
        <f>AC24*8/100</f>
        <v>10590.912000000002</v>
      </c>
      <c r="AG24" s="479">
        <f>AC24*8.5/100</f>
        <v>11252.844000000001</v>
      </c>
      <c r="AH24" s="478">
        <f>AC24*14/100</f>
        <v>18534.096000000005</v>
      </c>
      <c r="AI24" s="479">
        <f>AC24*11.2/100</f>
        <v>14827.276800000001</v>
      </c>
      <c r="AJ24" s="479">
        <f>AC24*9.5/100</f>
        <v>12576.708000000002</v>
      </c>
      <c r="AK24" s="479">
        <f>AC24*10/100</f>
        <v>13238.640000000003</v>
      </c>
      <c r="AL24" s="479">
        <f>AC24*3.8/100</f>
        <v>5030.6832000000004</v>
      </c>
      <c r="AM24" s="479">
        <f>AC24*9.5/100</f>
        <v>12576.708000000002</v>
      </c>
      <c r="AN24" s="479">
        <f>AC24*13.5/100</f>
        <v>17872.164000000004</v>
      </c>
      <c r="AO24" s="452">
        <v>151786.40000000002</v>
      </c>
      <c r="AP24" s="478">
        <f>AO24-AQ24-AR24-AS24-AT24-AU24-AV24-AW24-AX24-AY24-AZ24</f>
        <v>1517.8640000000123</v>
      </c>
      <c r="AQ24" s="478">
        <f>AO24*11/100</f>
        <v>16696.504000000004</v>
      </c>
      <c r="AR24" s="479">
        <f>AO24*8/100</f>
        <v>12142.912000000002</v>
      </c>
      <c r="AS24" s="479">
        <f>AO24*8.5/100</f>
        <v>12901.844000000001</v>
      </c>
      <c r="AT24" s="479">
        <f>AO24*14/100</f>
        <v>21250.096000000005</v>
      </c>
      <c r="AU24" s="479">
        <f>AO24*11.2/100</f>
        <v>17000.076800000003</v>
      </c>
      <c r="AV24" s="479">
        <f>AO24*9.5/100</f>
        <v>14419.708000000002</v>
      </c>
      <c r="AW24" s="479">
        <f>AO24*10/100</f>
        <v>15178.640000000003</v>
      </c>
      <c r="AX24" s="478">
        <f>AO24*3.8/100</f>
        <v>5767.8832000000002</v>
      </c>
      <c r="AY24" s="479">
        <f>AO24*9.5/100</f>
        <v>14419.708000000002</v>
      </c>
      <c r="AZ24" s="479">
        <f>AO24*13.5/100</f>
        <v>20491.164000000004</v>
      </c>
      <c r="BA24" s="452">
        <v>136786.40000000002</v>
      </c>
      <c r="BB24" s="451">
        <v>3177.9240000000136</v>
      </c>
      <c r="BC24" s="451">
        <v>34957.164000000004</v>
      </c>
      <c r="BD24" s="451">
        <v>25423.392000000003</v>
      </c>
      <c r="BE24" s="451">
        <v>27012.354000000003</v>
      </c>
      <c r="BF24" s="451">
        <v>44490.936000000009</v>
      </c>
      <c r="BG24" s="451">
        <v>35592.748800000001</v>
      </c>
      <c r="BH24" s="451">
        <v>30190.278000000002</v>
      </c>
      <c r="BI24" s="451">
        <v>31779.24</v>
      </c>
      <c r="BJ24" s="451">
        <v>12076.111200000001</v>
      </c>
      <c r="BK24" s="451">
        <v>30190.278000000002</v>
      </c>
      <c r="BL24" s="451">
        <v>42901.974000000002</v>
      </c>
    </row>
    <row r="25" spans="1:87" ht="56.25" customHeight="1">
      <c r="B25" s="29">
        <v>1116</v>
      </c>
      <c r="C25" s="29">
        <v>11006</v>
      </c>
      <c r="D25" s="29" t="s">
        <v>271</v>
      </c>
      <c r="E25" s="103">
        <f t="shared" si="3"/>
        <v>0</v>
      </c>
      <c r="F25" s="45"/>
      <c r="G25" s="45"/>
      <c r="H25" s="45"/>
      <c r="I25" s="45"/>
      <c r="J25" s="45"/>
      <c r="K25" s="45"/>
      <c r="L25" s="45"/>
      <c r="M25" s="45"/>
      <c r="N25" s="45"/>
      <c r="O25" s="45"/>
      <c r="P25" s="45"/>
      <c r="Q25" s="103">
        <f>SUM(R25:AB25)</f>
        <v>500000</v>
      </c>
      <c r="R25" s="45">
        <v>0</v>
      </c>
      <c r="S25" s="45">
        <v>66000</v>
      </c>
      <c r="T25" s="45">
        <v>75000</v>
      </c>
      <c r="U25" s="45">
        <v>101000</v>
      </c>
      <c r="V25" s="45">
        <v>71000</v>
      </c>
      <c r="W25" s="45">
        <v>22000</v>
      </c>
      <c r="X25" s="45">
        <v>27500</v>
      </c>
      <c r="Y25" s="45">
        <v>60000</v>
      </c>
      <c r="Z25" s="45">
        <v>12000</v>
      </c>
      <c r="AA25" s="45">
        <v>13000</v>
      </c>
      <c r="AB25" s="45">
        <v>52500</v>
      </c>
      <c r="AC25" s="138">
        <f>AD25+AE25+AF25+AG25+AH25+AI25++AJ25+AK25+AL25+AM25+AN25</f>
        <v>400000</v>
      </c>
      <c r="AD25" s="45">
        <v>0</v>
      </c>
      <c r="AE25" s="45">
        <v>49400</v>
      </c>
      <c r="AF25" s="45">
        <v>23500</v>
      </c>
      <c r="AG25" s="45">
        <v>28200</v>
      </c>
      <c r="AH25" s="45">
        <v>72700</v>
      </c>
      <c r="AI25" s="45">
        <v>63300</v>
      </c>
      <c r="AJ25" s="45">
        <v>34700</v>
      </c>
      <c r="AK25" s="45">
        <v>32000</v>
      </c>
      <c r="AL25" s="45">
        <v>12300</v>
      </c>
      <c r="AM25" s="45">
        <v>25300</v>
      </c>
      <c r="AN25" s="45">
        <v>58600</v>
      </c>
      <c r="AO25" s="138">
        <f>AP25+AQ25+AR25+AS25+AT25+AU25+AV25+AW25+AX25+AY25+AZ25</f>
        <v>500000</v>
      </c>
      <c r="AP25" s="45">
        <v>0</v>
      </c>
      <c r="AQ25" s="45">
        <v>61700</v>
      </c>
      <c r="AR25" s="45">
        <v>29400</v>
      </c>
      <c r="AS25" s="45">
        <v>35300</v>
      </c>
      <c r="AT25" s="45">
        <v>90900</v>
      </c>
      <c r="AU25" s="45">
        <v>79100</v>
      </c>
      <c r="AV25" s="45">
        <v>43400</v>
      </c>
      <c r="AW25" s="45">
        <v>40000</v>
      </c>
      <c r="AX25" s="45">
        <v>15400</v>
      </c>
      <c r="AY25" s="45">
        <v>31600</v>
      </c>
      <c r="AZ25" s="45">
        <v>73200</v>
      </c>
      <c r="BA25" s="138">
        <f>BB25+BC25+BD25+BE25+BF25+BG25+BH25+BI25+BJ25+BK25+BL25</f>
        <v>750000</v>
      </c>
      <c r="BB25" s="45">
        <v>0</v>
      </c>
      <c r="BC25" s="45">
        <v>92500</v>
      </c>
      <c r="BD25" s="45">
        <v>44100</v>
      </c>
      <c r="BE25" s="45">
        <v>52900</v>
      </c>
      <c r="BF25" s="45">
        <v>136300</v>
      </c>
      <c r="BG25" s="45">
        <v>118700</v>
      </c>
      <c r="BH25" s="45">
        <v>65100</v>
      </c>
      <c r="BI25" s="45">
        <v>60000</v>
      </c>
      <c r="BJ25" s="45">
        <v>23100</v>
      </c>
      <c r="BK25" s="45">
        <v>47500</v>
      </c>
      <c r="BL25" s="45">
        <v>109800</v>
      </c>
    </row>
    <row r="26" spans="1:87" ht="178.5">
      <c r="B26" s="29">
        <v>1165</v>
      </c>
      <c r="C26" s="29">
        <v>110002</v>
      </c>
      <c r="D26" s="29" t="s">
        <v>1288</v>
      </c>
      <c r="E26" s="103">
        <f>SUM(F26:P26)</f>
        <v>307897.45</v>
      </c>
      <c r="F26" s="45">
        <v>307897.45</v>
      </c>
      <c r="G26" s="482"/>
      <c r="H26" s="482"/>
      <c r="I26" s="482"/>
      <c r="J26" s="482"/>
      <c r="K26" s="482"/>
      <c r="L26" s="482"/>
      <c r="M26" s="482"/>
      <c r="N26" s="482"/>
      <c r="O26" s="482"/>
      <c r="P26" s="482"/>
      <c r="Q26" s="103">
        <f>SUM(R26:AB26)</f>
        <v>577000</v>
      </c>
      <c r="R26" s="482">
        <v>577000</v>
      </c>
      <c r="S26" s="482"/>
      <c r="T26" s="482"/>
      <c r="U26" s="482"/>
      <c r="V26" s="482"/>
      <c r="W26" s="482"/>
      <c r="X26" s="482"/>
      <c r="Y26" s="482"/>
      <c r="Z26" s="482"/>
      <c r="AA26" s="482"/>
      <c r="AB26" s="482"/>
      <c r="AC26" s="103">
        <f>SUM(AD26:AN26)</f>
        <v>727000</v>
      </c>
      <c r="AD26" s="482">
        <v>727000</v>
      </c>
      <c r="AE26" s="482"/>
      <c r="AF26" s="482"/>
      <c r="AG26" s="482"/>
      <c r="AH26" s="482"/>
      <c r="AI26" s="482"/>
      <c r="AJ26" s="482"/>
      <c r="AK26" s="482"/>
      <c r="AL26" s="482"/>
      <c r="AM26" s="482"/>
      <c r="AN26" s="482"/>
      <c r="AO26" s="103">
        <f>SUM(AP26:AZ26)</f>
        <v>877000</v>
      </c>
      <c r="AP26" s="482">
        <v>877000</v>
      </c>
      <c r="AQ26" s="482"/>
      <c r="AR26" s="482"/>
      <c r="AS26" s="482"/>
      <c r="AT26" s="482"/>
      <c r="AU26" s="482"/>
      <c r="AV26" s="482"/>
      <c r="AW26" s="482"/>
      <c r="AX26" s="482"/>
      <c r="AY26" s="482"/>
      <c r="AZ26" s="482"/>
      <c r="BA26" s="103">
        <f>SUM(BB26:BL26)</f>
        <v>1027000</v>
      </c>
      <c r="BB26" s="482">
        <v>1027000</v>
      </c>
      <c r="BC26" s="482"/>
      <c r="BD26" s="482"/>
      <c r="BE26" s="482"/>
      <c r="BF26" s="482"/>
      <c r="BG26" s="482"/>
      <c r="BH26" s="482"/>
      <c r="BI26" s="482"/>
      <c r="BJ26" s="482"/>
      <c r="BK26" s="482"/>
      <c r="BL26" s="482"/>
    </row>
    <row r="27" spans="1:87" ht="84">
      <c r="B27" s="29">
        <v>1165</v>
      </c>
      <c r="C27" s="29">
        <v>11004</v>
      </c>
      <c r="D27" s="488" t="s">
        <v>1309</v>
      </c>
      <c r="E27" s="103">
        <f>SUM(F27:P27)</f>
        <v>300000</v>
      </c>
      <c r="F27" s="45">
        <v>300000</v>
      </c>
      <c r="G27" s="486"/>
      <c r="H27" s="486"/>
      <c r="I27" s="486"/>
      <c r="J27" s="486"/>
      <c r="K27" s="486"/>
      <c r="L27" s="486"/>
      <c r="M27" s="486"/>
      <c r="N27" s="486"/>
      <c r="O27" s="486"/>
      <c r="P27" s="486"/>
      <c r="Q27" s="103">
        <f>SUM(R27:AB27)</f>
        <v>300000</v>
      </c>
      <c r="R27" s="45">
        <v>300000</v>
      </c>
      <c r="S27" s="486"/>
      <c r="T27" s="486"/>
      <c r="U27" s="486"/>
      <c r="V27" s="486"/>
      <c r="W27" s="486"/>
      <c r="X27" s="486"/>
      <c r="Y27" s="486"/>
      <c r="Z27" s="486"/>
      <c r="AA27" s="486"/>
      <c r="AB27" s="486"/>
      <c r="AC27" s="103">
        <f>SUM(AD27:AN27)</f>
        <v>300000</v>
      </c>
      <c r="AD27" s="45">
        <v>300000</v>
      </c>
      <c r="AE27" s="486"/>
      <c r="AF27" s="486"/>
      <c r="AG27" s="486"/>
      <c r="AH27" s="486"/>
      <c r="AI27" s="486"/>
      <c r="AJ27" s="486"/>
      <c r="AK27" s="486"/>
      <c r="AL27" s="486"/>
      <c r="AM27" s="486"/>
      <c r="AN27" s="486"/>
      <c r="AO27" s="103">
        <f>SUM(AP27:AZ27)</f>
        <v>300000</v>
      </c>
      <c r="AP27" s="45">
        <v>300000</v>
      </c>
      <c r="AQ27" s="486"/>
      <c r="AR27" s="486"/>
      <c r="AS27" s="486"/>
      <c r="AT27" s="486"/>
      <c r="AU27" s="486"/>
      <c r="AV27" s="486"/>
      <c r="AW27" s="486"/>
      <c r="AX27" s="486"/>
      <c r="AY27" s="486"/>
      <c r="AZ27" s="486"/>
      <c r="BA27" s="103"/>
      <c r="BB27" s="486"/>
      <c r="BC27" s="486"/>
      <c r="BD27" s="486"/>
      <c r="BE27" s="486"/>
      <c r="BF27" s="486"/>
      <c r="BG27" s="486"/>
      <c r="BH27" s="486"/>
      <c r="BI27" s="486"/>
      <c r="BJ27" s="486"/>
      <c r="BK27" s="486"/>
      <c r="BL27" s="486"/>
    </row>
    <row r="28" spans="1:87" ht="99" customHeight="1">
      <c r="B28" s="29">
        <v>1165</v>
      </c>
      <c r="C28" s="29">
        <v>11009</v>
      </c>
      <c r="D28" s="483" t="s">
        <v>980</v>
      </c>
      <c r="E28" s="103">
        <f t="shared" si="3"/>
        <v>248722.99299999999</v>
      </c>
      <c r="F28" s="416">
        <f>+'Հ3 Մաս 1 և 2'!E410</f>
        <v>248722.99299999999</v>
      </c>
      <c r="G28" s="45"/>
      <c r="H28" s="45"/>
      <c r="I28" s="45"/>
      <c r="J28" s="45"/>
      <c r="K28" s="45"/>
      <c r="L28" s="45"/>
      <c r="M28" s="45"/>
      <c r="N28" s="45"/>
      <c r="O28" s="45"/>
      <c r="P28" s="45"/>
      <c r="Q28" s="430"/>
      <c r="R28" s="416">
        <f>+'Հ3 Մաս 1 և 2'!F410</f>
        <v>250000</v>
      </c>
      <c r="S28" s="45"/>
      <c r="T28" s="45"/>
      <c r="U28" s="45"/>
      <c r="V28" s="45"/>
      <c r="W28" s="45"/>
      <c r="X28" s="45"/>
      <c r="Y28" s="45"/>
      <c r="Z28" s="45"/>
      <c r="AA28" s="45"/>
      <c r="AB28" s="45"/>
      <c r="AC28" s="430">
        <f t="shared" si="0"/>
        <v>250000</v>
      </c>
      <c r="AD28" s="416">
        <f>+'Հ3 Մաս 1 և 2'!G410</f>
        <v>250000</v>
      </c>
      <c r="AE28" s="45"/>
      <c r="AF28" s="45"/>
      <c r="AG28" s="45"/>
      <c r="AH28" s="45"/>
      <c r="AI28" s="45"/>
      <c r="AJ28" s="45"/>
      <c r="AK28" s="45"/>
      <c r="AL28" s="45"/>
      <c r="AM28" s="45"/>
      <c r="AN28" s="45"/>
      <c r="AO28" s="429">
        <f t="shared" si="1"/>
        <v>250000</v>
      </c>
      <c r="AP28" s="416">
        <v>250000</v>
      </c>
      <c r="AQ28" s="45"/>
      <c r="AR28" s="45"/>
      <c r="AS28" s="45"/>
      <c r="AT28" s="45"/>
      <c r="AU28" s="45"/>
      <c r="AV28" s="45"/>
      <c r="AW28" s="45"/>
      <c r="AX28" s="45"/>
      <c r="AY28" s="45"/>
      <c r="AZ28" s="45"/>
      <c r="BA28" s="429">
        <f t="shared" si="2"/>
        <v>250000</v>
      </c>
      <c r="BB28" s="45">
        <v>250000</v>
      </c>
      <c r="BC28" s="45"/>
      <c r="BD28" s="45"/>
      <c r="BE28" s="45"/>
      <c r="BF28" s="45"/>
      <c r="BG28" s="45"/>
      <c r="BH28" s="45"/>
      <c r="BI28" s="45"/>
      <c r="BJ28" s="45"/>
      <c r="BK28" s="45"/>
      <c r="BL28" s="45"/>
    </row>
    <row r="29" spans="1:87" ht="99" customHeight="1">
      <c r="B29" s="29">
        <v>1165</v>
      </c>
      <c r="C29" s="29">
        <v>11010</v>
      </c>
      <c r="D29" s="491" t="s">
        <v>287</v>
      </c>
      <c r="E29" s="138">
        <f>+F29</f>
        <v>138850</v>
      </c>
      <c r="F29" s="493">
        <v>138850</v>
      </c>
      <c r="G29" s="45"/>
      <c r="H29" s="45"/>
      <c r="I29" s="45"/>
      <c r="J29" s="45"/>
      <c r="K29" s="45"/>
      <c r="L29" s="45"/>
      <c r="M29" s="45"/>
      <c r="N29" s="45"/>
      <c r="O29" s="45"/>
      <c r="P29" s="45"/>
      <c r="Q29" s="138">
        <f t="shared" ref="Q29:Q35" si="28">+R29</f>
        <v>140180</v>
      </c>
      <c r="R29" s="132">
        <v>140180</v>
      </c>
      <c r="S29" s="45"/>
      <c r="T29" s="45"/>
      <c r="U29" s="45"/>
      <c r="V29" s="45"/>
      <c r="W29" s="45"/>
      <c r="X29" s="45"/>
      <c r="Y29" s="45"/>
      <c r="Z29" s="45"/>
      <c r="AA29" s="45"/>
      <c r="AB29" s="45"/>
      <c r="AC29" s="430">
        <f>SUM(AD29:AN29)</f>
        <v>134500</v>
      </c>
      <c r="AD29" s="416">
        <v>134500</v>
      </c>
      <c r="AE29" s="45"/>
      <c r="AF29" s="45"/>
      <c r="AG29" s="45"/>
      <c r="AH29" s="45"/>
      <c r="AI29" s="45"/>
      <c r="AJ29" s="45"/>
      <c r="AK29" s="45"/>
      <c r="AL29" s="45"/>
      <c r="AM29" s="45"/>
      <c r="AN29" s="45"/>
      <c r="AO29" s="430">
        <f>SUM(AP29:AZ29)</f>
        <v>134500</v>
      </c>
      <c r="AP29" s="416">
        <v>134500</v>
      </c>
      <c r="AQ29" s="45"/>
      <c r="AR29" s="45"/>
      <c r="AS29" s="45"/>
      <c r="AT29" s="45"/>
      <c r="AU29" s="45"/>
      <c r="AV29" s="45"/>
      <c r="AW29" s="45"/>
      <c r="AX29" s="45"/>
      <c r="AY29" s="45"/>
      <c r="AZ29" s="45"/>
      <c r="BA29" s="429"/>
      <c r="BB29" s="45"/>
      <c r="BC29" s="45"/>
      <c r="BD29" s="45"/>
      <c r="BE29" s="45"/>
      <c r="BF29" s="45"/>
      <c r="BG29" s="45"/>
      <c r="BH29" s="45"/>
      <c r="BI29" s="45"/>
      <c r="BJ29" s="45"/>
      <c r="BK29" s="492"/>
      <c r="BL29" s="492"/>
    </row>
    <row r="30" spans="1:87" ht="73.5">
      <c r="B30" s="29">
        <v>1165</v>
      </c>
      <c r="C30" s="29">
        <v>11013</v>
      </c>
      <c r="D30" s="128" t="s">
        <v>1317</v>
      </c>
      <c r="E30" s="138" t="str">
        <f>+F30</f>
        <v>197.656,25</v>
      </c>
      <c r="F30" s="482" t="s">
        <v>1314</v>
      </c>
      <c r="G30" s="482"/>
      <c r="H30" s="482"/>
      <c r="I30" s="482"/>
      <c r="J30" s="482"/>
      <c r="K30" s="482"/>
      <c r="L30" s="482"/>
      <c r="M30" s="482"/>
      <c r="N30" s="482"/>
      <c r="O30" s="482"/>
      <c r="P30" s="482"/>
      <c r="Q30" s="138" t="str">
        <f t="shared" si="28"/>
        <v>1,574,887,00</v>
      </c>
      <c r="R30" s="482" t="s">
        <v>1320</v>
      </c>
      <c r="S30" s="482"/>
      <c r="T30" s="482"/>
      <c r="U30" s="482"/>
      <c r="V30" s="482"/>
      <c r="W30" s="482"/>
      <c r="X30" s="482"/>
      <c r="Y30" s="482"/>
      <c r="Z30" s="482"/>
      <c r="AA30" s="482"/>
      <c r="AB30" s="482"/>
      <c r="AC30" s="430">
        <f>SUM(AD30:AN30)</f>
        <v>1148474.3500000001</v>
      </c>
      <c r="AD30" s="482">
        <v>1148474.3500000001</v>
      </c>
      <c r="AE30" s="482"/>
      <c r="AF30" s="482"/>
      <c r="AG30" s="482"/>
      <c r="AH30" s="482"/>
      <c r="AI30" s="482"/>
      <c r="AJ30" s="482"/>
      <c r="AK30" s="482"/>
      <c r="AL30" s="482"/>
      <c r="AM30" s="482"/>
      <c r="AN30" s="482"/>
      <c r="AO30" s="430">
        <f t="shared" ref="AO30:AO32" si="29">SUM(AP30:AZ30)</f>
        <v>0</v>
      </c>
      <c r="AP30" s="482"/>
      <c r="AQ30" s="482"/>
      <c r="AR30" s="482"/>
      <c r="AS30" s="482"/>
      <c r="AT30" s="482"/>
      <c r="AU30" s="482"/>
      <c r="AV30" s="482"/>
      <c r="AW30" s="482"/>
      <c r="AX30" s="482"/>
      <c r="AY30" s="482"/>
      <c r="AZ30" s="430"/>
      <c r="BA30" s="430"/>
      <c r="BB30" s="482"/>
      <c r="BC30" s="482"/>
      <c r="BD30" s="482"/>
      <c r="BE30" s="482"/>
      <c r="BF30" s="482"/>
      <c r="BG30" s="482"/>
      <c r="BH30" s="482"/>
      <c r="BI30" s="482"/>
      <c r="BJ30" s="482"/>
    </row>
    <row r="31" spans="1:87" ht="60.75" customHeight="1">
      <c r="B31" s="29">
        <v>1165</v>
      </c>
      <c r="C31" s="29" t="s">
        <v>198</v>
      </c>
      <c r="D31" s="128" t="s">
        <v>293</v>
      </c>
      <c r="E31" s="138"/>
      <c r="F31" s="486"/>
      <c r="G31" s="486"/>
      <c r="H31" s="486"/>
      <c r="I31" s="486"/>
      <c r="J31" s="486"/>
      <c r="K31" s="486"/>
      <c r="L31" s="486"/>
      <c r="M31" s="486"/>
      <c r="N31" s="486"/>
      <c r="O31" s="486"/>
      <c r="P31" s="486"/>
      <c r="Q31" s="138">
        <f t="shared" si="28"/>
        <v>35060</v>
      </c>
      <c r="R31" s="486">
        <v>35060</v>
      </c>
      <c r="S31" s="486"/>
      <c r="T31" s="486"/>
      <c r="U31" s="486"/>
      <c r="V31" s="486"/>
      <c r="W31" s="486"/>
      <c r="X31" s="486"/>
      <c r="Y31" s="486"/>
      <c r="Z31" s="486"/>
      <c r="AA31" s="486"/>
      <c r="AB31" s="486"/>
      <c r="AC31" s="430">
        <f t="shared" ref="AC31:AC32" si="30">SUM(AD31:AN31)</f>
        <v>36850</v>
      </c>
      <c r="AD31" s="486">
        <v>36850</v>
      </c>
      <c r="AE31" s="486"/>
      <c r="AF31" s="486"/>
      <c r="AG31" s="486"/>
      <c r="AH31" s="486"/>
      <c r="AI31" s="486"/>
      <c r="AJ31" s="486"/>
      <c r="AK31" s="486"/>
      <c r="AL31" s="486"/>
      <c r="AM31" s="486"/>
      <c r="AN31" s="486"/>
      <c r="AO31" s="430">
        <f t="shared" si="29"/>
        <v>50340</v>
      </c>
      <c r="AP31" s="486">
        <v>50340</v>
      </c>
      <c r="AQ31" s="486"/>
      <c r="AR31" s="486"/>
      <c r="AS31" s="486"/>
      <c r="AT31" s="486"/>
      <c r="AU31" s="486"/>
      <c r="AV31" s="486"/>
      <c r="AW31" s="486"/>
      <c r="AX31" s="486"/>
      <c r="AY31" s="486"/>
      <c r="AZ31" s="487"/>
      <c r="BA31" s="430"/>
      <c r="BB31" s="486"/>
      <c r="BC31" s="486"/>
      <c r="BD31" s="486"/>
      <c r="BE31" s="486"/>
      <c r="BF31" s="486"/>
      <c r="BG31" s="486"/>
      <c r="BH31" s="486"/>
      <c r="BI31" s="486"/>
      <c r="BJ31" s="486"/>
      <c r="BK31" s="475"/>
      <c r="BL31" s="475"/>
    </row>
    <row r="32" spans="1:87" ht="52.5">
      <c r="B32" s="29">
        <v>1165</v>
      </c>
      <c r="C32" s="29" t="s">
        <v>295</v>
      </c>
      <c r="D32" s="128" t="s">
        <v>296</v>
      </c>
      <c r="E32" s="138"/>
      <c r="F32" s="486"/>
      <c r="G32" s="486"/>
      <c r="H32" s="486"/>
      <c r="I32" s="486"/>
      <c r="J32" s="486"/>
      <c r="K32" s="486"/>
      <c r="L32" s="486"/>
      <c r="M32" s="486"/>
      <c r="N32" s="486"/>
      <c r="O32" s="486"/>
      <c r="P32" s="486"/>
      <c r="Q32" s="138">
        <f t="shared" si="28"/>
        <v>132000</v>
      </c>
      <c r="R32" s="486">
        <v>132000</v>
      </c>
      <c r="S32" s="486"/>
      <c r="T32" s="486"/>
      <c r="U32" s="486"/>
      <c r="V32" s="486"/>
      <c r="W32" s="486"/>
      <c r="X32" s="486"/>
      <c r="Y32" s="486"/>
      <c r="Z32" s="486"/>
      <c r="AA32" s="486"/>
      <c r="AB32" s="486"/>
      <c r="AC32" s="430">
        <f t="shared" si="30"/>
        <v>167400</v>
      </c>
      <c r="AD32" s="486">
        <v>167400</v>
      </c>
      <c r="AE32" s="486"/>
      <c r="AF32" s="486"/>
      <c r="AG32" s="486"/>
      <c r="AH32" s="486"/>
      <c r="AI32" s="486"/>
      <c r="AJ32" s="486"/>
      <c r="AK32" s="486"/>
      <c r="AL32" s="486"/>
      <c r="AM32" s="486"/>
      <c r="AN32" s="486"/>
      <c r="AO32" s="430">
        <f t="shared" si="29"/>
        <v>206880</v>
      </c>
      <c r="AP32" s="486">
        <v>206880</v>
      </c>
      <c r="AQ32" s="486"/>
      <c r="AR32" s="486"/>
      <c r="AS32" s="486"/>
      <c r="AT32" s="486"/>
      <c r="AU32" s="486"/>
      <c r="AV32" s="486"/>
      <c r="AW32" s="486"/>
      <c r="AX32" s="486"/>
      <c r="AY32" s="486"/>
      <c r="AZ32" s="487"/>
      <c r="BA32" s="430"/>
      <c r="BB32" s="486"/>
      <c r="BC32" s="486"/>
      <c r="BD32" s="486"/>
      <c r="BE32" s="486"/>
      <c r="BF32" s="486"/>
      <c r="BG32" s="486"/>
      <c r="BH32" s="486"/>
      <c r="BI32" s="486"/>
      <c r="BJ32" s="486"/>
      <c r="BK32" s="475"/>
      <c r="BL32" s="475"/>
    </row>
    <row r="33" spans="1:64" ht="99" customHeight="1">
      <c r="B33" s="29">
        <v>1165</v>
      </c>
      <c r="C33" s="29" t="s">
        <v>1414</v>
      </c>
      <c r="D33" s="491" t="s">
        <v>287</v>
      </c>
      <c r="E33" s="138">
        <f>+F33</f>
        <v>0</v>
      </c>
      <c r="F33" s="493"/>
      <c r="G33" s="45"/>
      <c r="H33" s="45"/>
      <c r="I33" s="45"/>
      <c r="J33" s="45"/>
      <c r="K33" s="45"/>
      <c r="L33" s="45"/>
      <c r="M33" s="45"/>
      <c r="N33" s="45"/>
      <c r="O33" s="45"/>
      <c r="P33" s="45"/>
      <c r="Q33" s="138">
        <f t="shared" si="28"/>
        <v>138850</v>
      </c>
      <c r="R33" s="493">
        <v>138850</v>
      </c>
      <c r="S33" s="45"/>
      <c r="T33" s="45"/>
      <c r="U33" s="45"/>
      <c r="V33" s="45"/>
      <c r="W33" s="45"/>
      <c r="X33" s="45"/>
      <c r="Y33" s="45"/>
      <c r="Z33" s="45"/>
      <c r="AA33" s="45"/>
      <c r="AB33" s="45"/>
      <c r="AC33" s="138">
        <f>+AD33</f>
        <v>140180</v>
      </c>
      <c r="AD33" s="132">
        <v>140180</v>
      </c>
      <c r="AE33" s="45"/>
      <c r="AF33" s="45"/>
      <c r="AG33" s="45"/>
      <c r="AH33" s="45"/>
      <c r="AI33" s="45"/>
      <c r="AJ33" s="45"/>
      <c r="AK33" s="45"/>
      <c r="AL33" s="45"/>
      <c r="AM33" s="45"/>
      <c r="AN33" s="45"/>
      <c r="AO33" s="430">
        <f>SUM(AP33:AZ33)</f>
        <v>134500</v>
      </c>
      <c r="AP33" s="416">
        <v>134500</v>
      </c>
      <c r="AQ33" s="45"/>
      <c r="AR33" s="45"/>
      <c r="AS33" s="45"/>
      <c r="AT33" s="45"/>
      <c r="AU33" s="45"/>
      <c r="AV33" s="45"/>
      <c r="AW33" s="45"/>
      <c r="AX33" s="45"/>
      <c r="AY33" s="45"/>
      <c r="AZ33" s="45"/>
      <c r="BA33" s="430">
        <f>SUM(BB33:BL33)</f>
        <v>134500</v>
      </c>
      <c r="BB33" s="416">
        <v>134500</v>
      </c>
      <c r="BC33" s="45"/>
      <c r="BD33" s="45"/>
      <c r="BE33" s="45"/>
      <c r="BF33" s="45"/>
      <c r="BG33" s="45"/>
      <c r="BH33" s="45"/>
      <c r="BI33" s="45"/>
      <c r="BJ33" s="45"/>
      <c r="BK33" s="30"/>
      <c r="BL33" s="30"/>
    </row>
    <row r="34" spans="1:64" ht="60.75" customHeight="1">
      <c r="B34" s="29">
        <v>1165</v>
      </c>
      <c r="C34" s="29" t="s">
        <v>1415</v>
      </c>
      <c r="D34" s="128" t="s">
        <v>293</v>
      </c>
      <c r="E34" s="138"/>
      <c r="F34" s="486"/>
      <c r="G34" s="486"/>
      <c r="H34" s="486"/>
      <c r="I34" s="486"/>
      <c r="J34" s="486"/>
      <c r="K34" s="486"/>
      <c r="L34" s="486"/>
      <c r="M34" s="486"/>
      <c r="N34" s="486"/>
      <c r="O34" s="486"/>
      <c r="P34" s="486"/>
      <c r="Q34" s="138">
        <f t="shared" si="28"/>
        <v>35060</v>
      </c>
      <c r="R34" s="486">
        <v>35060</v>
      </c>
      <c r="S34" s="486"/>
      <c r="T34" s="486"/>
      <c r="U34" s="486"/>
      <c r="V34" s="486"/>
      <c r="W34" s="486"/>
      <c r="X34" s="486"/>
      <c r="Y34" s="486"/>
      <c r="Z34" s="486"/>
      <c r="AA34" s="486"/>
      <c r="AB34" s="486"/>
      <c r="AC34" s="430">
        <f t="shared" ref="AC34:AC35" si="31">SUM(AD34:AN34)</f>
        <v>36850</v>
      </c>
      <c r="AD34" s="486">
        <v>36850</v>
      </c>
      <c r="AE34" s="486"/>
      <c r="AF34" s="486"/>
      <c r="AG34" s="486"/>
      <c r="AH34" s="486"/>
      <c r="AI34" s="486"/>
      <c r="AJ34" s="486"/>
      <c r="AK34" s="486"/>
      <c r="AL34" s="486"/>
      <c r="AM34" s="486"/>
      <c r="AN34" s="486"/>
      <c r="AO34" s="430">
        <f t="shared" ref="AO34:AO35" si="32">SUM(AP34:AZ34)</f>
        <v>50340</v>
      </c>
      <c r="AP34" s="486">
        <v>50340</v>
      </c>
      <c r="AQ34" s="486"/>
      <c r="AR34" s="486"/>
      <c r="AS34" s="486"/>
      <c r="AT34" s="486"/>
      <c r="AU34" s="486"/>
      <c r="AV34" s="486"/>
      <c r="AW34" s="486"/>
      <c r="AX34" s="486"/>
      <c r="AY34" s="486"/>
      <c r="AZ34" s="487"/>
      <c r="BA34" s="430"/>
      <c r="BB34" s="486"/>
      <c r="BC34" s="486"/>
      <c r="BD34" s="486"/>
      <c r="BE34" s="486"/>
      <c r="BF34" s="486"/>
      <c r="BG34" s="486"/>
      <c r="BH34" s="486"/>
      <c r="BI34" s="486"/>
      <c r="BJ34" s="486"/>
      <c r="BK34" s="475"/>
      <c r="BL34" s="475"/>
    </row>
    <row r="35" spans="1:64" ht="52.5">
      <c r="B35" s="29">
        <v>1165</v>
      </c>
      <c r="C35" s="29" t="s">
        <v>1416</v>
      </c>
      <c r="D35" s="128" t="s">
        <v>296</v>
      </c>
      <c r="E35" s="138"/>
      <c r="F35" s="486"/>
      <c r="G35" s="486"/>
      <c r="H35" s="486"/>
      <c r="I35" s="486"/>
      <c r="J35" s="486"/>
      <c r="K35" s="486"/>
      <c r="L35" s="486"/>
      <c r="M35" s="486"/>
      <c r="N35" s="486"/>
      <c r="O35" s="486"/>
      <c r="P35" s="486"/>
      <c r="Q35" s="138">
        <f t="shared" si="28"/>
        <v>132000</v>
      </c>
      <c r="R35" s="486">
        <v>132000</v>
      </c>
      <c r="S35" s="486"/>
      <c r="T35" s="486"/>
      <c r="U35" s="486"/>
      <c r="V35" s="486"/>
      <c r="W35" s="486"/>
      <c r="X35" s="486"/>
      <c r="Y35" s="486"/>
      <c r="Z35" s="486"/>
      <c r="AA35" s="486"/>
      <c r="AB35" s="486"/>
      <c r="AC35" s="430">
        <f t="shared" si="31"/>
        <v>167400</v>
      </c>
      <c r="AD35" s="486">
        <v>167400</v>
      </c>
      <c r="AE35" s="486"/>
      <c r="AF35" s="486"/>
      <c r="AG35" s="486"/>
      <c r="AH35" s="486"/>
      <c r="AI35" s="486"/>
      <c r="AJ35" s="486"/>
      <c r="AK35" s="486"/>
      <c r="AL35" s="486"/>
      <c r="AM35" s="486"/>
      <c r="AN35" s="486"/>
      <c r="AO35" s="430">
        <f t="shared" si="32"/>
        <v>206880</v>
      </c>
      <c r="AP35" s="486">
        <v>206880</v>
      </c>
      <c r="AQ35" s="486"/>
      <c r="AR35" s="486"/>
      <c r="AS35" s="486"/>
      <c r="AT35" s="486"/>
      <c r="AU35" s="486"/>
      <c r="AV35" s="486"/>
      <c r="AW35" s="486"/>
      <c r="AX35" s="486"/>
      <c r="AY35" s="486"/>
      <c r="AZ35" s="487"/>
      <c r="BA35" s="430"/>
      <c r="BB35" s="486"/>
      <c r="BC35" s="486"/>
      <c r="BD35" s="486"/>
      <c r="BE35" s="486"/>
      <c r="BF35" s="486"/>
      <c r="BG35" s="486"/>
      <c r="BH35" s="486"/>
      <c r="BI35" s="486"/>
      <c r="BJ35" s="486"/>
      <c r="BK35" s="475"/>
      <c r="BL35" s="475"/>
    </row>
    <row r="36" spans="1:64" ht="70.5" customHeight="1">
      <c r="B36" s="29">
        <v>1165</v>
      </c>
      <c r="C36" s="29">
        <v>12012</v>
      </c>
      <c r="D36" s="92" t="s">
        <v>289</v>
      </c>
      <c r="E36" s="103">
        <f t="shared" si="3"/>
        <v>0</v>
      </c>
      <c r="F36" s="416"/>
      <c r="G36" s="45"/>
      <c r="H36" s="45"/>
      <c r="I36" s="45"/>
      <c r="J36" s="45"/>
      <c r="K36" s="45"/>
      <c r="L36" s="45"/>
      <c r="M36" s="45"/>
      <c r="N36" s="45"/>
      <c r="O36" s="45"/>
      <c r="P36" s="45"/>
      <c r="Q36" s="430">
        <f t="shared" si="4"/>
        <v>300000</v>
      </c>
      <c r="R36" s="416">
        <v>300000</v>
      </c>
      <c r="S36" s="45"/>
      <c r="T36" s="45"/>
      <c r="U36" s="45"/>
      <c r="V36" s="45"/>
      <c r="W36" s="45"/>
      <c r="X36" s="45"/>
      <c r="Y36" s="45"/>
      <c r="Z36" s="45"/>
      <c r="AA36" s="45"/>
      <c r="AB36" s="45"/>
      <c r="AC36" s="430">
        <f t="shared" si="0"/>
        <v>3550000</v>
      </c>
      <c r="AD36" s="416">
        <v>3550000</v>
      </c>
      <c r="AE36" s="45"/>
      <c r="AF36" s="45"/>
      <c r="AG36" s="45"/>
      <c r="AH36" s="45"/>
      <c r="AI36" s="45"/>
      <c r="AJ36" s="45"/>
      <c r="AK36" s="45"/>
      <c r="AL36" s="45"/>
      <c r="AM36" s="45"/>
      <c r="AN36" s="45"/>
      <c r="AO36" s="429">
        <f t="shared" si="1"/>
        <v>4750000</v>
      </c>
      <c r="AP36" s="416">
        <v>4750000</v>
      </c>
      <c r="AQ36" s="45"/>
      <c r="AR36" s="45"/>
      <c r="AS36" s="45"/>
      <c r="AT36" s="45"/>
      <c r="AU36" s="45"/>
      <c r="AV36" s="45"/>
      <c r="AW36" s="45"/>
      <c r="AX36" s="45"/>
      <c r="AY36" s="45"/>
      <c r="AZ36" s="45"/>
      <c r="BA36" s="429">
        <f t="shared" si="2"/>
        <v>0</v>
      </c>
      <c r="BB36" s="45"/>
      <c r="BC36" s="45"/>
      <c r="BD36" s="45"/>
      <c r="BE36" s="45"/>
      <c r="BF36" s="45"/>
      <c r="BG36" s="45"/>
      <c r="BH36" s="45"/>
      <c r="BI36" s="45"/>
      <c r="BJ36" s="45"/>
      <c r="BK36" s="30"/>
      <c r="BL36" s="30"/>
    </row>
    <row r="37" spans="1:64" ht="70.5" customHeight="1">
      <c r="B37" s="29">
        <v>1165</v>
      </c>
      <c r="C37" s="35">
        <v>31003</v>
      </c>
      <c r="D37" s="509" t="s">
        <v>690</v>
      </c>
      <c r="E37" s="103"/>
      <c r="F37" s="416"/>
      <c r="G37" s="45"/>
      <c r="H37" s="45"/>
      <c r="I37" s="45"/>
      <c r="J37" s="45"/>
      <c r="K37" s="45"/>
      <c r="L37" s="45"/>
      <c r="M37" s="45"/>
      <c r="N37" s="45"/>
      <c r="O37" s="45"/>
      <c r="P37" s="45"/>
      <c r="Q37" s="430">
        <f t="shared" si="4"/>
        <v>4000000</v>
      </c>
      <c r="R37" s="35">
        <v>1979900</v>
      </c>
      <c r="S37" s="35">
        <v>400000</v>
      </c>
      <c r="T37" s="35"/>
      <c r="U37" s="35">
        <v>300000</v>
      </c>
      <c r="V37" s="35"/>
      <c r="W37" s="35"/>
      <c r="X37" s="35">
        <v>1320100</v>
      </c>
      <c r="Y37" s="45"/>
      <c r="Z37" s="45"/>
      <c r="AA37" s="45"/>
      <c r="AB37" s="45"/>
      <c r="AC37" s="430"/>
      <c r="AD37" s="416"/>
      <c r="AE37" s="45"/>
      <c r="AF37" s="45"/>
      <c r="AG37" s="45"/>
      <c r="AH37" s="45"/>
      <c r="AI37" s="45"/>
      <c r="AJ37" s="45"/>
      <c r="AK37" s="45"/>
      <c r="AL37" s="45"/>
      <c r="AM37" s="45"/>
      <c r="AN37" s="45"/>
      <c r="AO37" s="429"/>
      <c r="AP37" s="416"/>
      <c r="AQ37" s="45"/>
      <c r="AR37" s="45"/>
      <c r="AS37" s="45"/>
      <c r="AT37" s="45"/>
      <c r="AU37" s="45"/>
      <c r="AV37" s="45"/>
      <c r="AW37" s="45"/>
      <c r="AX37" s="45"/>
      <c r="AY37" s="45"/>
      <c r="AZ37" s="45"/>
      <c r="BA37" s="429"/>
      <c r="BB37" s="45"/>
      <c r="BC37" s="45"/>
      <c r="BD37" s="45"/>
      <c r="BE37" s="45"/>
      <c r="BF37" s="45"/>
      <c r="BG37" s="45"/>
      <c r="BH37" s="45"/>
      <c r="BI37" s="45"/>
      <c r="BJ37" s="45"/>
      <c r="BK37" s="45"/>
      <c r="BL37" s="45"/>
    </row>
    <row r="38" spans="1:64" ht="140.25">
      <c r="B38" s="29">
        <v>1187</v>
      </c>
      <c r="C38" s="29">
        <v>12002</v>
      </c>
      <c r="D38" s="159" t="s">
        <v>1359</v>
      </c>
      <c r="E38" s="138">
        <f>N38+O38+P38+M38+L38+K38+J38+I38+H38+G38+F38</f>
        <v>2327820.031</v>
      </c>
      <c r="F38" s="512">
        <v>0</v>
      </c>
      <c r="G38" s="512">
        <v>350000</v>
      </c>
      <c r="H38" s="512">
        <v>300000</v>
      </c>
      <c r="I38" s="512">
        <v>350000</v>
      </c>
      <c r="J38" s="512">
        <v>255000</v>
      </c>
      <c r="K38" s="512">
        <v>100000</v>
      </c>
      <c r="L38" s="512">
        <v>270000</v>
      </c>
      <c r="M38" s="512">
        <v>200000</v>
      </c>
      <c r="N38" s="512">
        <v>102820.031</v>
      </c>
      <c r="O38" s="512">
        <v>200000</v>
      </c>
      <c r="P38" s="512">
        <v>200000</v>
      </c>
      <c r="Q38" s="138">
        <f>Z38+AA38+AB38+Y38+X38+W38+V38+U38+T38+S38+R38</f>
        <v>2488575.2999999998</v>
      </c>
      <c r="R38" s="512">
        <v>0</v>
      </c>
      <c r="S38" s="512">
        <v>350000</v>
      </c>
      <c r="T38" s="512">
        <v>320000</v>
      </c>
      <c r="U38" s="512">
        <v>350000</v>
      </c>
      <c r="V38" s="512">
        <v>250000</v>
      </c>
      <c r="W38" s="512">
        <v>108575.3</v>
      </c>
      <c r="X38" s="512">
        <v>280000</v>
      </c>
      <c r="Y38" s="512">
        <v>230000</v>
      </c>
      <c r="Z38" s="512">
        <v>190000</v>
      </c>
      <c r="AA38" s="512">
        <v>180000</v>
      </c>
      <c r="AB38" s="512">
        <v>230000</v>
      </c>
      <c r="AC38" s="138">
        <f>AL38+AM38+AN38+AK38+AJ38+AI38+AH38+AG38+AF38+AE38+AD38</f>
        <v>2466914.5379999997</v>
      </c>
      <c r="AD38" s="512">
        <v>0</v>
      </c>
      <c r="AE38" s="512">
        <v>350000</v>
      </c>
      <c r="AF38" s="512">
        <v>350000</v>
      </c>
      <c r="AG38" s="512">
        <v>350000</v>
      </c>
      <c r="AH38" s="512">
        <v>250000</v>
      </c>
      <c r="AI38" s="512">
        <v>106914.538</v>
      </c>
      <c r="AJ38" s="512">
        <v>290000</v>
      </c>
      <c r="AK38" s="512">
        <v>200000</v>
      </c>
      <c r="AL38" s="512">
        <v>190000</v>
      </c>
      <c r="AM38" s="512">
        <v>180000</v>
      </c>
      <c r="AN38" s="512">
        <v>200000</v>
      </c>
      <c r="AO38" s="511">
        <f>AX38+AY38+AZ38+AW38+AV38+AU38+AT38+AS38+AR38+AQ38+AP38</f>
        <v>2315762.7689999999</v>
      </c>
      <c r="AP38" s="512">
        <v>0</v>
      </c>
      <c r="AQ38" s="512">
        <v>350000</v>
      </c>
      <c r="AR38" s="512">
        <v>350000</v>
      </c>
      <c r="AS38" s="512">
        <v>350000</v>
      </c>
      <c r="AT38" s="512">
        <v>250000</v>
      </c>
      <c r="AU38" s="512">
        <v>105762.769</v>
      </c>
      <c r="AV38" s="512">
        <v>290000</v>
      </c>
      <c r="AW38" s="512">
        <v>200000</v>
      </c>
      <c r="AX38" s="512">
        <v>150000</v>
      </c>
      <c r="AY38" s="512">
        <v>150000</v>
      </c>
      <c r="AZ38" s="512">
        <v>120000</v>
      </c>
      <c r="BA38" s="511">
        <f>BJ38+BK38+BL38+BI38+BH38+BG38+BF38+BE38+BD38+BC38+BB38</f>
        <v>1771136.507</v>
      </c>
      <c r="BB38" s="512">
        <v>0</v>
      </c>
      <c r="BC38" s="512">
        <v>250000</v>
      </c>
      <c r="BD38" s="512">
        <v>250000</v>
      </c>
      <c r="BE38" s="512">
        <v>250000</v>
      </c>
      <c r="BF38" s="512">
        <v>250000</v>
      </c>
      <c r="BG38" s="512">
        <v>111136.507</v>
      </c>
      <c r="BH38" s="512">
        <v>190000</v>
      </c>
      <c r="BI38" s="512">
        <v>170000</v>
      </c>
      <c r="BJ38" s="512">
        <v>100000</v>
      </c>
      <c r="BK38" s="512">
        <v>100000</v>
      </c>
      <c r="BL38" s="512">
        <v>100000</v>
      </c>
    </row>
    <row r="39" spans="1:64" ht="63.75">
      <c r="B39" s="29">
        <v>1187</v>
      </c>
      <c r="C39" s="29">
        <v>12003</v>
      </c>
      <c r="D39" s="29" t="s">
        <v>309</v>
      </c>
      <c r="E39" s="103">
        <f t="shared" si="3"/>
        <v>809578.39299999992</v>
      </c>
      <c r="F39" s="45">
        <v>62539.55</v>
      </c>
      <c r="G39" s="45">
        <v>136905.79999999999</v>
      </c>
      <c r="H39" s="45">
        <v>54262.6</v>
      </c>
      <c r="I39" s="45">
        <v>213244.1</v>
      </c>
      <c r="J39" s="45">
        <v>78104.33</v>
      </c>
      <c r="K39" s="45">
        <v>43051.09</v>
      </c>
      <c r="L39" s="45">
        <v>59904.25</v>
      </c>
      <c r="M39" s="45">
        <v>18127.22</v>
      </c>
      <c r="N39" s="45">
        <v>27197.953000000001</v>
      </c>
      <c r="O39" s="45">
        <v>41732.25</v>
      </c>
      <c r="P39" s="45">
        <v>74509.25</v>
      </c>
      <c r="Q39" s="430">
        <f t="shared" si="4"/>
        <v>844109.75619999995</v>
      </c>
      <c r="R39" s="45">
        <v>64996.5</v>
      </c>
      <c r="S39" s="45">
        <v>142654.55619999999</v>
      </c>
      <c r="T39" s="45">
        <v>56555.4</v>
      </c>
      <c r="U39" s="45">
        <v>222845</v>
      </c>
      <c r="V39" s="45">
        <v>81034.5</v>
      </c>
      <c r="W39" s="45">
        <v>44737.8</v>
      </c>
      <c r="X39" s="45">
        <v>62464.1</v>
      </c>
      <c r="Y39" s="45">
        <v>18570.400000000001</v>
      </c>
      <c r="Z39" s="45">
        <v>28699.7</v>
      </c>
      <c r="AA39" s="45">
        <v>43893.7</v>
      </c>
      <c r="AB39" s="45">
        <v>77658.100000000006</v>
      </c>
      <c r="AC39" s="430">
        <f t="shared" si="0"/>
        <v>1075458.7</v>
      </c>
      <c r="AD39" s="45">
        <v>82810.3</v>
      </c>
      <c r="AE39" s="45">
        <v>181752.5</v>
      </c>
      <c r="AF39" s="45">
        <v>72055.7</v>
      </c>
      <c r="AG39" s="45">
        <v>283921.09999999998</v>
      </c>
      <c r="AH39" s="45">
        <v>103244</v>
      </c>
      <c r="AI39" s="45">
        <v>56999.3</v>
      </c>
      <c r="AJ39" s="45">
        <v>79584</v>
      </c>
      <c r="AK39" s="45">
        <v>23660.1</v>
      </c>
      <c r="AL39" s="45">
        <v>36565.599999999999</v>
      </c>
      <c r="AM39" s="45">
        <v>55923.9</v>
      </c>
      <c r="AN39" s="45">
        <v>98942.2</v>
      </c>
      <c r="AO39" s="429">
        <f t="shared" si="1"/>
        <v>996993.70000000007</v>
      </c>
      <c r="AP39" s="45">
        <v>76768.5</v>
      </c>
      <c r="AQ39" s="45">
        <v>168491.9</v>
      </c>
      <c r="AR39" s="45">
        <v>66798.600000000006</v>
      </c>
      <c r="AS39" s="45">
        <v>263206.3</v>
      </c>
      <c r="AT39" s="45">
        <v>95711.4</v>
      </c>
      <c r="AU39" s="45">
        <v>52840.7</v>
      </c>
      <c r="AV39" s="45">
        <v>73777.5</v>
      </c>
      <c r="AW39" s="45">
        <v>21933.9</v>
      </c>
      <c r="AX39" s="45">
        <v>33897.800000000003</v>
      </c>
      <c r="AY39" s="45">
        <v>51843.7</v>
      </c>
      <c r="AZ39" s="45">
        <v>91723.4</v>
      </c>
      <c r="BA39" s="429">
        <f t="shared" si="2"/>
        <v>878528.29999999993</v>
      </c>
      <c r="BB39" s="45">
        <v>67646.7</v>
      </c>
      <c r="BC39" s="45">
        <v>148471.29999999999</v>
      </c>
      <c r="BD39" s="45">
        <v>58861.4</v>
      </c>
      <c r="BE39" s="45">
        <v>231931.4</v>
      </c>
      <c r="BF39" s="45">
        <v>84338.7</v>
      </c>
      <c r="BG39" s="45">
        <v>46562</v>
      </c>
      <c r="BH39" s="45">
        <v>65011.1</v>
      </c>
      <c r="BI39" s="45">
        <v>19327.599999999999</v>
      </c>
      <c r="BJ39" s="45">
        <v>29870</v>
      </c>
      <c r="BK39" s="45">
        <v>45683.5</v>
      </c>
      <c r="BL39" s="45">
        <v>80824.600000000006</v>
      </c>
    </row>
    <row r="40" spans="1:64" ht="63.75">
      <c r="B40" s="29">
        <v>1187</v>
      </c>
      <c r="C40" s="29">
        <v>12004</v>
      </c>
      <c r="D40" s="92" t="s">
        <v>311</v>
      </c>
      <c r="E40" s="103">
        <f t="shared" si="3"/>
        <v>3552485.24</v>
      </c>
      <c r="F40" s="45">
        <v>1017403.91</v>
      </c>
      <c r="G40" s="45">
        <v>584162.75</v>
      </c>
      <c r="H40" s="45">
        <v>493405.18</v>
      </c>
      <c r="I40" s="45">
        <v>495347.87</v>
      </c>
      <c r="J40" s="45">
        <v>67627.19</v>
      </c>
      <c r="K40" s="45">
        <v>46129.65</v>
      </c>
      <c r="L40" s="45">
        <v>620799.18000000005</v>
      </c>
      <c r="M40" s="45">
        <v>18654.439999999999</v>
      </c>
      <c r="N40" s="45">
        <v>37248.54</v>
      </c>
      <c r="O40" s="45">
        <v>97318.41</v>
      </c>
      <c r="P40" s="45">
        <v>74388.12</v>
      </c>
      <c r="Q40" s="430">
        <f t="shared" si="4"/>
        <v>4140682.4</v>
      </c>
      <c r="R40" s="45">
        <v>1857910</v>
      </c>
      <c r="S40" s="45">
        <v>149689.20000000001</v>
      </c>
      <c r="T40" s="45">
        <v>604251.19999999995</v>
      </c>
      <c r="U40" s="45">
        <v>403594.8</v>
      </c>
      <c r="V40" s="45">
        <v>98010.8</v>
      </c>
      <c r="W40" s="45">
        <v>34621.300000000003</v>
      </c>
      <c r="X40" s="45">
        <v>753244.5</v>
      </c>
      <c r="Y40" s="45">
        <v>28950.7</v>
      </c>
      <c r="Z40" s="45">
        <v>19395.7</v>
      </c>
      <c r="AA40" s="45">
        <v>108408.7</v>
      </c>
      <c r="AB40" s="45">
        <v>82605.5</v>
      </c>
      <c r="AC40" s="430">
        <f t="shared" si="0"/>
        <v>3492845.4699999997</v>
      </c>
      <c r="AD40" s="45">
        <v>1000323.5476366928</v>
      </c>
      <c r="AE40" s="45">
        <v>574355.7192317124</v>
      </c>
      <c r="AF40" s="45">
        <v>485121.80386639258</v>
      </c>
      <c r="AG40" s="45">
        <v>487031.87963242567</v>
      </c>
      <c r="AH40" s="45">
        <v>66491.852402553341</v>
      </c>
      <c r="AI40" s="45">
        <v>45355.217024120699</v>
      </c>
      <c r="AJ40" s="45">
        <v>610377.09016426897</v>
      </c>
      <c r="AK40" s="45">
        <v>18341.265859668089</v>
      </c>
      <c r="AL40" s="45">
        <v>36623.204718259098</v>
      </c>
      <c r="AM40" s="45">
        <v>95684.610787039535</v>
      </c>
      <c r="AN40" s="45">
        <v>73139.278676866903</v>
      </c>
      <c r="AO40" s="429">
        <f t="shared" si="1"/>
        <v>3296250.0699999994</v>
      </c>
      <c r="AP40" s="45">
        <v>944020.16700730158</v>
      </c>
      <c r="AQ40" s="45">
        <v>542028.01010902785</v>
      </c>
      <c r="AR40" s="45">
        <v>457816.64081266173</v>
      </c>
      <c r="AS40" s="45">
        <v>459619.20764007187</v>
      </c>
      <c r="AT40" s="45">
        <v>62749.347206690509</v>
      </c>
      <c r="AU40" s="45">
        <v>42802.390937330252</v>
      </c>
      <c r="AV40" s="45">
        <v>576021.91206597176</v>
      </c>
      <c r="AW40" s="45">
        <v>17308.924598321708</v>
      </c>
      <c r="AX40" s="45">
        <v>34561.861425889496</v>
      </c>
      <c r="AY40" s="45">
        <v>90298.986231618706</v>
      </c>
      <c r="AZ40" s="45">
        <v>69022.621965114304</v>
      </c>
      <c r="BA40" s="429">
        <f t="shared" si="2"/>
        <v>3014169.2</v>
      </c>
      <c r="BB40" s="45">
        <v>863234.41824675177</v>
      </c>
      <c r="BC40" s="45">
        <v>495643.26095195825</v>
      </c>
      <c r="BD40" s="45">
        <v>418638.38867813454</v>
      </c>
      <c r="BE40" s="45">
        <v>420286.69851408136</v>
      </c>
      <c r="BF40" s="45">
        <v>57379.490528311944</v>
      </c>
      <c r="BG40" s="45">
        <v>39139.520882789082</v>
      </c>
      <c r="BH40" s="45">
        <v>526728.09071016882</v>
      </c>
      <c r="BI40" s="45">
        <v>15827.690952277679</v>
      </c>
      <c r="BJ40" s="45">
        <v>31604.185359815317</v>
      </c>
      <c r="BK40" s="45">
        <v>82571.533503393817</v>
      </c>
      <c r="BL40" s="45">
        <v>63115.92167231749</v>
      </c>
    </row>
    <row r="41" spans="1:64" ht="102">
      <c r="B41" s="29">
        <v>1187</v>
      </c>
      <c r="C41" s="29">
        <v>12006</v>
      </c>
      <c r="D41" s="92" t="s">
        <v>315</v>
      </c>
      <c r="E41" s="103">
        <f>SUM(F41:P41)</f>
        <v>18826.053</v>
      </c>
      <c r="F41" s="45">
        <v>0</v>
      </c>
      <c r="G41" s="45">
        <v>6000</v>
      </c>
      <c r="H41" s="45">
        <v>4000</v>
      </c>
      <c r="I41" s="45">
        <v>3826.0529999999999</v>
      </c>
      <c r="J41" s="45">
        <v>0</v>
      </c>
      <c r="K41" s="45">
        <v>0</v>
      </c>
      <c r="L41" s="45">
        <v>5000</v>
      </c>
      <c r="M41" s="45">
        <v>0</v>
      </c>
      <c r="N41" s="45">
        <v>0</v>
      </c>
      <c r="O41" s="45">
        <v>0</v>
      </c>
      <c r="P41" s="45">
        <v>0</v>
      </c>
      <c r="Q41" s="103">
        <f>SUM(R41:AB41)</f>
        <v>11914</v>
      </c>
      <c r="R41" s="45">
        <v>0</v>
      </c>
      <c r="S41" s="45">
        <v>4000</v>
      </c>
      <c r="T41" s="45">
        <v>3000</v>
      </c>
      <c r="U41" s="45">
        <v>3000</v>
      </c>
      <c r="V41" s="45">
        <v>0</v>
      </c>
      <c r="W41" s="45">
        <v>0</v>
      </c>
      <c r="X41" s="45">
        <v>1914</v>
      </c>
      <c r="Y41" s="45">
        <v>0</v>
      </c>
      <c r="Z41" s="45">
        <v>0</v>
      </c>
      <c r="AA41" s="45">
        <v>0</v>
      </c>
      <c r="AB41" s="45">
        <v>0</v>
      </c>
      <c r="AC41" s="430">
        <v>8029.5010000000002</v>
      </c>
      <c r="AD41" s="45">
        <v>0</v>
      </c>
      <c r="AE41" s="45">
        <v>3000</v>
      </c>
      <c r="AF41" s="45">
        <v>2000</v>
      </c>
      <c r="AG41" s="45">
        <v>2000</v>
      </c>
      <c r="AH41" s="45">
        <v>0</v>
      </c>
      <c r="AI41" s="45">
        <v>0</v>
      </c>
      <c r="AJ41" s="45">
        <v>1029.501</v>
      </c>
      <c r="AK41" s="45">
        <v>0</v>
      </c>
      <c r="AL41" s="45">
        <v>0</v>
      </c>
      <c r="AM41" s="45">
        <v>0</v>
      </c>
      <c r="AN41" s="45">
        <v>0</v>
      </c>
      <c r="AO41" s="103">
        <f>SUM(AP41:AZ41)</f>
        <v>4463.58</v>
      </c>
      <c r="AP41" s="45">
        <v>0</v>
      </c>
      <c r="AQ41" s="45">
        <v>2000</v>
      </c>
      <c r="AR41" s="45">
        <v>1000</v>
      </c>
      <c r="AS41" s="45">
        <v>1000</v>
      </c>
      <c r="AT41" s="45">
        <v>0</v>
      </c>
      <c r="AU41" s="45">
        <v>0</v>
      </c>
      <c r="AV41" s="45">
        <v>463.58</v>
      </c>
      <c r="AW41" s="45">
        <v>0</v>
      </c>
      <c r="AX41" s="45">
        <v>0</v>
      </c>
      <c r="AY41" s="45">
        <v>0</v>
      </c>
      <c r="AZ41" s="45">
        <v>0</v>
      </c>
      <c r="BA41" s="103">
        <f>SUM(BB41:BL41)</f>
        <v>2469.3319999999999</v>
      </c>
      <c r="BB41" s="45">
        <v>0</v>
      </c>
      <c r="BC41" s="45">
        <v>800</v>
      </c>
      <c r="BD41" s="45">
        <v>700</v>
      </c>
      <c r="BE41" s="45">
        <v>700</v>
      </c>
      <c r="BF41" s="45">
        <v>0</v>
      </c>
      <c r="BG41" s="45">
        <v>0</v>
      </c>
      <c r="BH41" s="45">
        <v>269.33199999999999</v>
      </c>
      <c r="BI41" s="45">
        <v>0</v>
      </c>
      <c r="BJ41" s="45">
        <v>0</v>
      </c>
      <c r="BK41" s="45">
        <v>0</v>
      </c>
      <c r="BL41" s="45">
        <v>0</v>
      </c>
    </row>
    <row r="42" spans="1:64" ht="81.75" customHeight="1">
      <c r="A42" s="501">
        <v>1000</v>
      </c>
      <c r="B42" s="502">
        <v>1187</v>
      </c>
      <c r="C42" s="502">
        <v>12008</v>
      </c>
      <c r="D42" s="92" t="s">
        <v>1310</v>
      </c>
      <c r="E42" s="103">
        <f>(SUM(F42:P42))</f>
        <v>139543.07900000003</v>
      </c>
      <c r="F42" s="45">
        <v>0</v>
      </c>
      <c r="G42" s="45">
        <v>711.02300000000002</v>
      </c>
      <c r="H42" s="45">
        <v>12485.037</v>
      </c>
      <c r="I42" s="45">
        <v>28532.026000000002</v>
      </c>
      <c r="J42" s="45">
        <v>2584.8980000000001</v>
      </c>
      <c r="K42" s="45">
        <v>37839.482000000004</v>
      </c>
      <c r="L42" s="45">
        <v>24082.49</v>
      </c>
      <c r="M42" s="45">
        <v>335.69400000000002</v>
      </c>
      <c r="N42" s="45">
        <v>9553.0400000000009</v>
      </c>
      <c r="O42" s="45">
        <v>19844.153999999999</v>
      </c>
      <c r="P42" s="45">
        <v>3575.2350000000001</v>
      </c>
      <c r="Q42" s="103">
        <f>(SUM(R42:AB42))</f>
        <v>165111.70300000004</v>
      </c>
      <c r="R42" s="114"/>
      <c r="S42" s="114">
        <v>1587.9970000000001</v>
      </c>
      <c r="T42" s="114">
        <v>10891.973</v>
      </c>
      <c r="U42" s="114">
        <v>21843.960999999999</v>
      </c>
      <c r="V42" s="114">
        <v>2963.991</v>
      </c>
      <c r="W42" s="114">
        <v>42699.925000000003</v>
      </c>
      <c r="X42" s="114">
        <v>18867.967000000001</v>
      </c>
      <c r="Y42" s="114">
        <v>1587.9970000000001</v>
      </c>
      <c r="Z42" s="114">
        <v>38735.934000000001</v>
      </c>
      <c r="AA42" s="114">
        <v>21855.964</v>
      </c>
      <c r="AB42" s="114">
        <v>4075.9940000000001</v>
      </c>
      <c r="AC42" s="103">
        <f>(SUM(AD42:AN42))</f>
        <v>115176.64199999998</v>
      </c>
      <c r="AD42" s="503"/>
      <c r="AE42" s="503">
        <v>1139.1579999999999</v>
      </c>
      <c r="AF42" s="503">
        <v>10052.422</v>
      </c>
      <c r="AG42" s="503">
        <v>15409.054</v>
      </c>
      <c r="AH42" s="503">
        <v>3517.4740000000002</v>
      </c>
      <c r="AI42" s="503">
        <v>33478.949999999983</v>
      </c>
      <c r="AJ42" s="503">
        <v>11730.737999999999</v>
      </c>
      <c r="AK42" s="503">
        <v>1039.1579999999999</v>
      </c>
      <c r="AL42" s="503">
        <v>25461.475999999999</v>
      </c>
      <c r="AM42" s="503">
        <v>11069.896000000001</v>
      </c>
      <c r="AN42" s="503">
        <v>2278.3159999999998</v>
      </c>
      <c r="AO42" s="103">
        <f>(SUM(AP42:AZ42))</f>
        <v>69510.182000000001</v>
      </c>
      <c r="AP42" s="503"/>
      <c r="AQ42" s="503">
        <v>651.61800000000005</v>
      </c>
      <c r="AR42" s="503">
        <v>6464.5619999999999</v>
      </c>
      <c r="AS42" s="503">
        <v>10171.034</v>
      </c>
      <c r="AT42" s="503">
        <v>2554.8539999999998</v>
      </c>
      <c r="AU42" s="503">
        <v>22790.45</v>
      </c>
      <c r="AV42" s="503">
        <v>6267.7979999999998</v>
      </c>
      <c r="AW42" s="503">
        <v>751.61799999999994</v>
      </c>
      <c r="AX42" s="503">
        <v>16535.596000000001</v>
      </c>
      <c r="AY42" s="503">
        <v>1419.4159999999999</v>
      </c>
      <c r="AZ42" s="503">
        <v>1903.2360000000001</v>
      </c>
      <c r="BA42" s="103">
        <f>(SUM(BB42:BL42))</f>
        <v>31886.427999999996</v>
      </c>
      <c r="BB42" s="503"/>
      <c r="BC42" s="503">
        <v>350.6</v>
      </c>
      <c r="BD42" s="503">
        <v>4744.5619999999999</v>
      </c>
      <c r="BE42" s="503">
        <v>5571.0339999999997</v>
      </c>
      <c r="BF42" s="503">
        <v>754.85400000000004</v>
      </c>
      <c r="BG42" s="503">
        <v>8090.45</v>
      </c>
      <c r="BH42" s="503">
        <v>3817.7979999999998</v>
      </c>
      <c r="BI42" s="503">
        <v>351.61799999999999</v>
      </c>
      <c r="BJ42" s="503">
        <v>6435.5959999999995</v>
      </c>
      <c r="BK42" s="503">
        <v>819.41600000000005</v>
      </c>
      <c r="BL42" s="503">
        <v>950.5</v>
      </c>
    </row>
    <row r="43" spans="1:64" ht="76.5">
      <c r="B43" s="29">
        <v>1187</v>
      </c>
      <c r="C43" s="29">
        <v>12012</v>
      </c>
      <c r="D43" s="92" t="s">
        <v>324</v>
      </c>
      <c r="E43" s="103">
        <f>SUM(F43:P43)</f>
        <v>15719.543999999998</v>
      </c>
      <c r="F43" s="45">
        <v>0</v>
      </c>
      <c r="G43" s="45">
        <v>0</v>
      </c>
      <c r="H43" s="45">
        <v>0</v>
      </c>
      <c r="I43" s="45">
        <v>978.31700000000001</v>
      </c>
      <c r="J43" s="45">
        <v>8898.3040000000001</v>
      </c>
      <c r="K43" s="45">
        <v>0</v>
      </c>
      <c r="L43" s="45">
        <v>5842.9229999999998</v>
      </c>
      <c r="M43" s="45">
        <v>0</v>
      </c>
      <c r="N43" s="45">
        <v>0</v>
      </c>
      <c r="O43" s="45">
        <v>0</v>
      </c>
      <c r="P43" s="45">
        <v>0</v>
      </c>
      <c r="Q43" s="103">
        <f>(SUM(R43:AB43))</f>
        <v>50612.600000000006</v>
      </c>
      <c r="R43" s="45">
        <v>506.05800000000005</v>
      </c>
      <c r="S43" s="45">
        <v>1012.1160000000001</v>
      </c>
      <c r="T43" s="45">
        <v>1012.1160000000001</v>
      </c>
      <c r="U43" s="45">
        <v>1012.1160000000001</v>
      </c>
      <c r="V43" s="45">
        <v>17718.830000000002</v>
      </c>
      <c r="W43" s="45">
        <v>2530.29</v>
      </c>
      <c r="X43" s="45">
        <v>14169.624000000002</v>
      </c>
      <c r="Y43" s="45">
        <v>2530.29</v>
      </c>
      <c r="Z43" s="45">
        <v>2530.29</v>
      </c>
      <c r="AA43" s="45">
        <v>5060.58</v>
      </c>
      <c r="AB43" s="45">
        <v>2530.29</v>
      </c>
      <c r="AC43" s="103">
        <f>(SUM(AD43:AN43))</f>
        <v>3136</v>
      </c>
      <c r="AD43" s="45">
        <v>0</v>
      </c>
      <c r="AE43" s="45">
        <v>0</v>
      </c>
      <c r="AF43" s="45">
        <v>0</v>
      </c>
      <c r="AG43" s="45"/>
      <c r="AH43" s="45">
        <v>3136</v>
      </c>
      <c r="AI43" s="45">
        <v>0</v>
      </c>
      <c r="AJ43" s="45"/>
      <c r="AK43" s="45">
        <v>0</v>
      </c>
      <c r="AL43" s="45">
        <v>0</v>
      </c>
      <c r="AM43" s="45">
        <v>0</v>
      </c>
      <c r="AN43" s="45">
        <v>0</v>
      </c>
      <c r="AO43" s="814">
        <f>SUM(AP43:AZ43)</f>
        <v>948.33299999999997</v>
      </c>
      <c r="AP43" s="45">
        <v>0</v>
      </c>
      <c r="AQ43" s="45">
        <v>0</v>
      </c>
      <c r="AR43" s="45">
        <v>0</v>
      </c>
      <c r="AS43" s="45">
        <v>740</v>
      </c>
      <c r="AT43" s="45">
        <v>208.333</v>
      </c>
      <c r="AU43" s="45">
        <v>0</v>
      </c>
      <c r="AV43" s="45"/>
      <c r="AW43" s="45">
        <v>0</v>
      </c>
      <c r="AX43" s="45">
        <v>0</v>
      </c>
      <c r="AY43" s="45">
        <v>0</v>
      </c>
      <c r="AZ43" s="45">
        <v>0</v>
      </c>
      <c r="BA43" s="429">
        <f>SUM(BB43:BL43)</f>
        <v>260</v>
      </c>
      <c r="BB43" s="45">
        <v>0</v>
      </c>
      <c r="BC43" s="45">
        <v>0</v>
      </c>
      <c r="BD43" s="45">
        <v>0</v>
      </c>
      <c r="BE43" s="45">
        <v>260</v>
      </c>
      <c r="BF43" s="45">
        <v>0</v>
      </c>
      <c r="BG43" s="45">
        <v>0</v>
      </c>
      <c r="BH43" s="45">
        <v>0</v>
      </c>
      <c r="BI43" s="45">
        <v>0</v>
      </c>
      <c r="BJ43" s="45">
        <v>0</v>
      </c>
      <c r="BK43" s="45">
        <v>0</v>
      </c>
      <c r="BL43" s="144">
        <v>0</v>
      </c>
    </row>
    <row r="44" spans="1:64" ht="122.25">
      <c r="B44" s="29">
        <v>1187</v>
      </c>
      <c r="C44" s="29">
        <v>12014</v>
      </c>
      <c r="D44" s="29" t="s">
        <v>1404</v>
      </c>
      <c r="E44" s="138">
        <f>N44+O44+P44+M44+L44+K44+J44+I44+H44+G44+F44</f>
        <v>8948050.5899999999</v>
      </c>
      <c r="F44" s="516">
        <v>0</v>
      </c>
      <c r="G44" s="516">
        <v>2000000</v>
      </c>
      <c r="H44" s="516">
        <v>2000000</v>
      </c>
      <c r="I44" s="516">
        <v>1000000</v>
      </c>
      <c r="J44" s="516">
        <v>900000</v>
      </c>
      <c r="K44" s="516">
        <v>0</v>
      </c>
      <c r="L44" s="516">
        <v>900000</v>
      </c>
      <c r="M44" s="516">
        <v>748050.59</v>
      </c>
      <c r="N44" s="516">
        <v>750000</v>
      </c>
      <c r="O44" s="516">
        <v>650000</v>
      </c>
      <c r="P44" s="516">
        <v>0</v>
      </c>
      <c r="Q44" s="138">
        <f>Z44+AA44+AB44+Y44+X44+W44+V44+U44+T44+S44+R44</f>
        <v>13720218.699999999</v>
      </c>
      <c r="R44" s="517">
        <v>0</v>
      </c>
      <c r="S44" s="517">
        <v>2200000</v>
      </c>
      <c r="T44" s="517">
        <v>1800000</v>
      </c>
      <c r="U44" s="517">
        <v>2000000</v>
      </c>
      <c r="V44" s="517">
        <v>1220218.7</v>
      </c>
      <c r="W44" s="517">
        <v>1100000</v>
      </c>
      <c r="X44" s="517">
        <v>1800000</v>
      </c>
      <c r="Y44" s="517">
        <v>900000</v>
      </c>
      <c r="Z44" s="517">
        <v>900000</v>
      </c>
      <c r="AA44" s="517">
        <v>900000</v>
      </c>
      <c r="AB44" s="517">
        <v>900000</v>
      </c>
      <c r="AC44" s="138">
        <f>AL44+AM44+AN44+AK44+AJ44+AI44+AH44+AG44+AF44+AE44+AD44</f>
        <v>12149433.388</v>
      </c>
      <c r="AD44" s="45">
        <v>0</v>
      </c>
      <c r="AE44" s="45">
        <v>1800000</v>
      </c>
      <c r="AF44" s="45">
        <v>1649433.388</v>
      </c>
      <c r="AG44" s="45">
        <v>1800000</v>
      </c>
      <c r="AH44" s="45">
        <v>1000000</v>
      </c>
      <c r="AI44" s="45">
        <v>1000000</v>
      </c>
      <c r="AJ44" s="45">
        <v>1700000</v>
      </c>
      <c r="AK44" s="45">
        <v>800000</v>
      </c>
      <c r="AL44" s="45">
        <v>800000</v>
      </c>
      <c r="AM44" s="45">
        <v>800000</v>
      </c>
      <c r="AN44" s="45">
        <v>800000</v>
      </c>
      <c r="AO44" s="511">
        <f>AX44+AY44+AZ44+AW44+AV44+AU44+AT44+AS44+AR44+AQ44+AP44</f>
        <v>12118010.427999999</v>
      </c>
      <c r="AP44" s="517">
        <v>0</v>
      </c>
      <c r="AQ44" s="517">
        <v>1800000</v>
      </c>
      <c r="AR44" s="517">
        <v>1618010.4280000001</v>
      </c>
      <c r="AS44" s="517">
        <v>1800000</v>
      </c>
      <c r="AT44" s="517">
        <v>1000000</v>
      </c>
      <c r="AU44" s="517">
        <v>1000000</v>
      </c>
      <c r="AV44" s="517">
        <v>1700000</v>
      </c>
      <c r="AW44" s="517">
        <v>800000</v>
      </c>
      <c r="AX44" s="517">
        <v>800000</v>
      </c>
      <c r="AY44" s="517">
        <v>800000</v>
      </c>
      <c r="AZ44" s="517">
        <v>800000</v>
      </c>
      <c r="BA44" s="511">
        <f>BL44+BK44+BJ44+BI44+BH44+BG44+BF44+BE44+BD44+BC44+BB44</f>
        <v>12067304.984000001</v>
      </c>
      <c r="BB44" s="515">
        <v>0</v>
      </c>
      <c r="BC44" s="515">
        <v>1800000</v>
      </c>
      <c r="BD44" s="515">
        <v>1600000</v>
      </c>
      <c r="BE44" s="515">
        <v>1800000</v>
      </c>
      <c r="BF44" s="515">
        <v>1000000</v>
      </c>
      <c r="BG44" s="515">
        <v>1000000</v>
      </c>
      <c r="BH44" s="515">
        <v>1667304.9839999999</v>
      </c>
      <c r="BI44" s="515">
        <v>800000</v>
      </c>
      <c r="BJ44" s="515">
        <v>800000</v>
      </c>
      <c r="BK44" s="515">
        <v>800000</v>
      </c>
      <c r="BL44" s="489">
        <v>800000</v>
      </c>
    </row>
    <row r="45" spans="1:64" ht="76.5">
      <c r="B45" s="29">
        <v>1187</v>
      </c>
      <c r="C45" s="29">
        <v>12017</v>
      </c>
      <c r="D45" s="101" t="s">
        <v>1384</v>
      </c>
      <c r="E45" s="103"/>
      <c r="F45" s="45"/>
      <c r="G45" s="45"/>
      <c r="H45" s="45"/>
      <c r="I45" s="45"/>
      <c r="J45" s="45"/>
      <c r="K45" s="45"/>
      <c r="L45" s="45"/>
      <c r="M45" s="45"/>
      <c r="N45" s="45"/>
      <c r="O45" s="45"/>
      <c r="P45" s="45"/>
      <c r="Q45" s="138">
        <f>R45+S45+T45+U45+V45+W45+X45+Y45+Z45+AA45</f>
        <v>1700707.5</v>
      </c>
      <c r="R45" s="45">
        <v>250000</v>
      </c>
      <c r="S45" s="45">
        <v>300000</v>
      </c>
      <c r="T45" s="45">
        <v>300000</v>
      </c>
      <c r="U45" s="45">
        <v>150000</v>
      </c>
      <c r="V45" s="45">
        <v>100707.5</v>
      </c>
      <c r="W45" s="45">
        <v>100000</v>
      </c>
      <c r="X45" s="45">
        <v>150000</v>
      </c>
      <c r="Y45" s="45">
        <v>150000</v>
      </c>
      <c r="Z45" s="45">
        <v>100000</v>
      </c>
      <c r="AA45" s="45">
        <v>100000</v>
      </c>
      <c r="AB45" s="45"/>
      <c r="AC45" s="500">
        <f>AD45+AE45+AF45+AG45+AH45+AI45+AJ45+AK45+AL45+AM45</f>
        <v>1700707.5</v>
      </c>
      <c r="AD45" s="45">
        <v>250000</v>
      </c>
      <c r="AE45" s="45">
        <v>300000</v>
      </c>
      <c r="AF45" s="45">
        <v>300000</v>
      </c>
      <c r="AG45" s="45">
        <v>150000</v>
      </c>
      <c r="AH45" s="45">
        <v>100707.5</v>
      </c>
      <c r="AI45" s="45">
        <v>100000</v>
      </c>
      <c r="AJ45" s="45">
        <v>150000</v>
      </c>
      <c r="AK45" s="45">
        <v>150000</v>
      </c>
      <c r="AL45" s="45">
        <v>100000</v>
      </c>
      <c r="AM45" s="45">
        <v>100000</v>
      </c>
      <c r="AN45" s="45"/>
      <c r="AO45" s="429"/>
      <c r="AP45" s="45"/>
      <c r="AQ45" s="45"/>
      <c r="AR45" s="45"/>
      <c r="AS45" s="45"/>
      <c r="AT45" s="45"/>
      <c r="AU45" s="45"/>
      <c r="AV45" s="45"/>
      <c r="AW45" s="45"/>
      <c r="AX45" s="45"/>
      <c r="AY45" s="45"/>
      <c r="AZ45" s="45"/>
      <c r="BA45" s="429"/>
      <c r="BB45" s="45"/>
      <c r="BC45" s="45"/>
      <c r="BD45" s="45"/>
      <c r="BE45" s="45"/>
      <c r="BF45" s="45"/>
      <c r="BG45" s="45"/>
      <c r="BH45" s="45"/>
      <c r="BI45" s="45"/>
      <c r="BJ45" s="45"/>
      <c r="BK45" s="45"/>
      <c r="BL45" s="470"/>
    </row>
    <row r="46" spans="1:64" ht="76.5">
      <c r="B46" s="29">
        <v>1187</v>
      </c>
      <c r="C46" s="29">
        <v>12018</v>
      </c>
      <c r="D46" s="92" t="s">
        <v>543</v>
      </c>
      <c r="E46" s="103">
        <f t="shared" si="3"/>
        <v>0</v>
      </c>
      <c r="F46" s="45"/>
      <c r="G46" s="45"/>
      <c r="H46" s="45"/>
      <c r="I46" s="45"/>
      <c r="J46" s="45"/>
      <c r="K46" s="45"/>
      <c r="L46" s="45"/>
      <c r="M46" s="45"/>
      <c r="N46" s="45"/>
      <c r="O46" s="45"/>
      <c r="P46" s="45"/>
      <c r="Q46" s="553">
        <f>SUM(R46:AB46)</f>
        <v>100000.00000000001</v>
      </c>
      <c r="R46" s="45" t="s">
        <v>362</v>
      </c>
      <c r="S46" s="45">
        <v>13186.7</v>
      </c>
      <c r="T46" s="45">
        <v>14304</v>
      </c>
      <c r="U46" s="45">
        <v>20070.8</v>
      </c>
      <c r="V46" s="45">
        <v>14185.8</v>
      </c>
      <c r="W46" s="45">
        <v>5395.6</v>
      </c>
      <c r="X46" s="45">
        <v>5494.6</v>
      </c>
      <c r="Y46" s="45">
        <v>11888</v>
      </c>
      <c r="Z46" s="45">
        <v>2397.6</v>
      </c>
      <c r="AA46" s="45">
        <v>2587.4</v>
      </c>
      <c r="AB46" s="45">
        <v>10489.5</v>
      </c>
      <c r="AC46" s="430">
        <f t="shared" ref="AC46" si="33">SUM(AD46:AN46)</f>
        <v>450000</v>
      </c>
      <c r="AD46" s="45">
        <v>5400</v>
      </c>
      <c r="AE46" s="45">
        <v>59400</v>
      </c>
      <c r="AF46" s="45">
        <v>67500</v>
      </c>
      <c r="AG46" s="45">
        <v>90900</v>
      </c>
      <c r="AH46" s="45">
        <v>63450</v>
      </c>
      <c r="AI46" s="45">
        <v>19800</v>
      </c>
      <c r="AJ46" s="45">
        <v>23400</v>
      </c>
      <c r="AK46" s="45">
        <v>50400</v>
      </c>
      <c r="AL46" s="45">
        <v>10800</v>
      </c>
      <c r="AM46" s="45">
        <v>11700</v>
      </c>
      <c r="AN46" s="45">
        <v>47250</v>
      </c>
      <c r="AO46" s="553">
        <f>SUM(AP46:AZ46)</f>
        <v>562500</v>
      </c>
      <c r="AP46" s="45">
        <v>6750</v>
      </c>
      <c r="AQ46" s="45">
        <v>74250</v>
      </c>
      <c r="AR46" s="45">
        <v>84375</v>
      </c>
      <c r="AS46" s="45">
        <v>113625</v>
      </c>
      <c r="AT46" s="45">
        <v>79312.5</v>
      </c>
      <c r="AU46" s="45">
        <v>24750</v>
      </c>
      <c r="AV46" s="45">
        <v>30937.5</v>
      </c>
      <c r="AW46" s="45">
        <v>63000</v>
      </c>
      <c r="AX46" s="45">
        <v>13500</v>
      </c>
      <c r="AY46" s="45">
        <v>14062.5</v>
      </c>
      <c r="AZ46" s="45">
        <v>57937.5</v>
      </c>
      <c r="BA46" s="429">
        <f t="shared" ref="BA46" si="34">SUM(BB46:BL46)</f>
        <v>675000</v>
      </c>
      <c r="BB46" s="423">
        <v>8100</v>
      </c>
      <c r="BC46" s="423">
        <v>89100</v>
      </c>
      <c r="BD46" s="423">
        <v>101250</v>
      </c>
      <c r="BE46" s="423">
        <v>136350</v>
      </c>
      <c r="BF46" s="423">
        <v>95175</v>
      </c>
      <c r="BG46" s="423">
        <v>29700</v>
      </c>
      <c r="BH46" s="423">
        <v>35100</v>
      </c>
      <c r="BI46" s="423">
        <v>75600</v>
      </c>
      <c r="BJ46" s="423">
        <v>16200</v>
      </c>
      <c r="BK46" s="423">
        <v>17550</v>
      </c>
      <c r="BL46" s="423">
        <v>70875</v>
      </c>
    </row>
    <row r="47" spans="1:64" ht="25.5">
      <c r="B47" s="29">
        <v>1190</v>
      </c>
      <c r="C47" s="167" t="s">
        <v>751</v>
      </c>
      <c r="D47" s="92" t="s">
        <v>636</v>
      </c>
      <c r="E47" s="103">
        <f t="shared" si="3"/>
        <v>234500</v>
      </c>
      <c r="F47" s="45">
        <v>28000</v>
      </c>
      <c r="G47" s="45">
        <v>12250</v>
      </c>
      <c r="H47" s="45"/>
      <c r="I47" s="45"/>
      <c r="J47" s="45">
        <v>24780</v>
      </c>
      <c r="K47" s="45">
        <v>27140</v>
      </c>
      <c r="L47" s="45">
        <v>29250</v>
      </c>
      <c r="M47" s="45">
        <v>35230</v>
      </c>
      <c r="N47" s="45">
        <v>28320</v>
      </c>
      <c r="O47" s="45">
        <v>39750</v>
      </c>
      <c r="P47" s="45">
        <v>9780</v>
      </c>
      <c r="Q47" s="103">
        <f t="shared" ref="Q47" si="35">SUM(R47:AB47)</f>
        <v>286000</v>
      </c>
      <c r="R47" s="45">
        <v>20000</v>
      </c>
      <c r="S47" s="45">
        <v>25000</v>
      </c>
      <c r="T47" s="45">
        <v>31400</v>
      </c>
      <c r="U47" s="45"/>
      <c r="V47" s="45">
        <v>32000</v>
      </c>
      <c r="W47" s="45">
        <v>29000</v>
      </c>
      <c r="X47" s="45">
        <v>33600</v>
      </c>
      <c r="Y47" s="45">
        <v>31000</v>
      </c>
      <c r="Z47" s="45">
        <v>22000</v>
      </c>
      <c r="AA47" s="45">
        <v>38000</v>
      </c>
      <c r="AB47" s="45">
        <v>24000</v>
      </c>
      <c r="AC47" s="430"/>
      <c r="AD47" s="45"/>
      <c r="AE47" s="45"/>
      <c r="AF47" s="45">
        <f t="shared" ref="AF47:AF49" si="36">AG47+AH47+AI47</f>
        <v>0</v>
      </c>
      <c r="AG47" s="45"/>
      <c r="AH47" s="45"/>
      <c r="AI47" s="45"/>
      <c r="AJ47" s="45">
        <f t="shared" ref="AJ47:AJ49" si="37">AK47+AL47+AM47</f>
        <v>0</v>
      </c>
      <c r="AK47" s="45"/>
      <c r="AL47" s="45"/>
      <c r="AM47" s="45"/>
      <c r="AN47" s="45"/>
      <c r="AO47" s="429"/>
      <c r="AP47" s="45"/>
      <c r="AQ47" s="45"/>
      <c r="AR47" s="45"/>
      <c r="AS47" s="45"/>
      <c r="AT47" s="45"/>
      <c r="AU47" s="45"/>
      <c r="AV47" s="45"/>
      <c r="AW47" s="45"/>
      <c r="AX47" s="45"/>
      <c r="AY47" s="45"/>
      <c r="AZ47" s="45"/>
      <c r="BA47" s="429"/>
      <c r="BB47" s="423"/>
      <c r="BC47" s="423"/>
      <c r="BD47" s="423"/>
      <c r="BE47" s="423"/>
      <c r="BF47" s="423"/>
      <c r="BG47" s="423"/>
      <c r="BH47" s="423"/>
      <c r="BI47" s="423"/>
      <c r="BJ47" s="423"/>
      <c r="BK47" s="423"/>
      <c r="BL47" s="423"/>
    </row>
    <row r="48" spans="1:64" ht="140.25">
      <c r="B48" s="29">
        <v>1190</v>
      </c>
      <c r="C48" s="167">
        <v>12001</v>
      </c>
      <c r="D48" s="92" t="s">
        <v>681</v>
      </c>
      <c r="E48" s="103"/>
      <c r="F48" s="45"/>
      <c r="G48" s="45"/>
      <c r="H48" s="45"/>
      <c r="I48" s="45"/>
      <c r="J48" s="45"/>
      <c r="K48" s="45"/>
      <c r="L48" s="45"/>
      <c r="M48" s="45"/>
      <c r="N48" s="45"/>
      <c r="O48" s="45"/>
      <c r="P48" s="45"/>
      <c r="Q48" s="103"/>
      <c r="R48" s="45"/>
      <c r="S48" s="45"/>
      <c r="T48" s="45"/>
      <c r="U48" s="45"/>
      <c r="V48" s="45"/>
      <c r="W48" s="45"/>
      <c r="X48" s="45"/>
      <c r="Y48" s="45"/>
      <c r="Z48" s="45"/>
      <c r="AA48" s="45"/>
      <c r="AB48" s="45"/>
      <c r="AC48" s="549">
        <f>SUM(AD48:AN48)</f>
        <v>595936.67692725011</v>
      </c>
      <c r="AD48" s="45">
        <v>49.900000000000006</v>
      </c>
      <c r="AE48" s="45"/>
      <c r="AF48" s="45"/>
      <c r="AG48" s="45"/>
      <c r="AH48" s="550">
        <v>22450.270428000003</v>
      </c>
      <c r="AI48" s="550"/>
      <c r="AJ48" s="550">
        <v>32739.332399999999</v>
      </c>
      <c r="AK48" s="550">
        <v>60676.669799999996</v>
      </c>
      <c r="AL48" s="550">
        <v>180758.0180255</v>
      </c>
      <c r="AM48" s="550">
        <v>26073.494950000004</v>
      </c>
      <c r="AN48" s="45">
        <v>273188.99132375</v>
      </c>
      <c r="AO48" s="429"/>
      <c r="AP48" s="45"/>
      <c r="AQ48" s="45"/>
      <c r="AR48" s="45"/>
      <c r="AS48" s="45"/>
      <c r="AT48" s="45"/>
      <c r="AU48" s="45"/>
      <c r="AV48" s="45"/>
      <c r="AW48" s="45"/>
      <c r="AX48" s="45"/>
      <c r="AY48" s="45"/>
      <c r="AZ48" s="45"/>
      <c r="BA48" s="429"/>
      <c r="BB48" s="423"/>
      <c r="BC48" s="423"/>
      <c r="BD48" s="423"/>
      <c r="BE48" s="423"/>
      <c r="BF48" s="423"/>
      <c r="BG48" s="423"/>
      <c r="BH48" s="423"/>
      <c r="BI48" s="423"/>
      <c r="BJ48" s="423"/>
      <c r="BK48" s="423"/>
      <c r="BL48" s="423"/>
    </row>
    <row r="49" spans="2:64" ht="38.25">
      <c r="B49" s="29">
        <v>1190</v>
      </c>
      <c r="C49" s="167" t="s">
        <v>752</v>
      </c>
      <c r="D49" s="92" t="s">
        <v>747</v>
      </c>
      <c r="E49" s="103">
        <f t="shared" si="3"/>
        <v>0</v>
      </c>
      <c r="F49" s="45">
        <f t="shared" ref="F49:O49" si="38">G49+H49+P49</f>
        <v>0</v>
      </c>
      <c r="G49" s="45">
        <f t="shared" si="38"/>
        <v>0</v>
      </c>
      <c r="H49" s="45">
        <f t="shared" si="38"/>
        <v>0</v>
      </c>
      <c r="I49" s="45">
        <f t="shared" si="38"/>
        <v>0</v>
      </c>
      <c r="J49" s="45">
        <f t="shared" si="38"/>
        <v>0</v>
      </c>
      <c r="K49" s="45">
        <f t="shared" si="38"/>
        <v>0</v>
      </c>
      <c r="L49" s="45">
        <f t="shared" si="38"/>
        <v>0</v>
      </c>
      <c r="M49" s="45">
        <f t="shared" si="38"/>
        <v>0</v>
      </c>
      <c r="N49" s="45">
        <f t="shared" si="38"/>
        <v>0</v>
      </c>
      <c r="O49" s="45">
        <f t="shared" si="38"/>
        <v>0</v>
      </c>
      <c r="P49" s="45">
        <f>Q49+W49+AA49</f>
        <v>0</v>
      </c>
      <c r="Q49" s="103"/>
      <c r="R49" s="45"/>
      <c r="S49" s="45"/>
      <c r="T49" s="45"/>
      <c r="U49" s="45"/>
      <c r="V49" s="45"/>
      <c r="W49" s="45"/>
      <c r="X49" s="45"/>
      <c r="Y49" s="45"/>
      <c r="Z49" s="45"/>
      <c r="AA49" s="45"/>
      <c r="AB49" s="45">
        <f t="shared" ref="AB49" si="39">AC49+AD49+AE49</f>
        <v>0</v>
      </c>
      <c r="AC49" s="430"/>
      <c r="AD49" s="45"/>
      <c r="AE49" s="45"/>
      <c r="AF49" s="45">
        <f t="shared" si="36"/>
        <v>0</v>
      </c>
      <c r="AG49" s="45"/>
      <c r="AH49" s="45"/>
      <c r="AI49" s="45"/>
      <c r="AJ49" s="45">
        <f t="shared" si="37"/>
        <v>0</v>
      </c>
      <c r="AK49" s="45"/>
      <c r="AL49" s="45"/>
      <c r="AM49" s="45"/>
      <c r="AN49" s="45"/>
      <c r="AO49" s="429"/>
      <c r="AP49" s="45"/>
      <c r="AQ49" s="45"/>
      <c r="AR49" s="45"/>
      <c r="AS49" s="45"/>
      <c r="AT49" s="45"/>
      <c r="AU49" s="45"/>
      <c r="AV49" s="45"/>
      <c r="AW49" s="45"/>
      <c r="AX49" s="45"/>
      <c r="AY49" s="45"/>
      <c r="AZ49" s="45"/>
      <c r="BA49" s="429"/>
      <c r="BB49" s="423"/>
      <c r="BC49" s="423"/>
      <c r="BD49" s="423"/>
      <c r="BE49" s="423"/>
      <c r="BF49" s="423"/>
      <c r="BG49" s="423"/>
      <c r="BH49" s="423"/>
      <c r="BI49" s="423"/>
      <c r="BJ49" s="423"/>
      <c r="BK49" s="423"/>
      <c r="BL49" s="423"/>
    </row>
    <row r="50" spans="2:64">
      <c r="B50" s="29"/>
      <c r="C50" s="29"/>
      <c r="D50" s="29"/>
      <c r="E50" s="103">
        <f>SUM(F50:P50)</f>
        <v>0</v>
      </c>
      <c r="F50" s="30"/>
      <c r="G50" s="30"/>
      <c r="H50" s="30"/>
      <c r="I50" s="30"/>
      <c r="J50" s="30"/>
      <c r="K50" s="30"/>
      <c r="L50" s="30"/>
      <c r="M50" s="30"/>
      <c r="N50" s="30"/>
      <c r="O50" s="30"/>
      <c r="P50" s="30"/>
      <c r="Q50" s="430">
        <f t="shared" ref="Q50" si="40">SUM(R50:AB50)</f>
        <v>0</v>
      </c>
      <c r="R50" s="30"/>
      <c r="S50" s="30"/>
      <c r="T50" s="30"/>
      <c r="U50" s="30"/>
      <c r="V50" s="30"/>
      <c r="W50" s="30"/>
      <c r="X50" s="30"/>
      <c r="Y50" s="30"/>
      <c r="Z50" s="30"/>
      <c r="AA50" s="30"/>
      <c r="AB50" s="30"/>
      <c r="AC50" s="430">
        <f t="shared" ref="AC50" si="41">SUM(AD50:AN50)</f>
        <v>0</v>
      </c>
      <c r="AD50" s="30"/>
      <c r="AE50" s="30"/>
      <c r="AF50" s="30"/>
      <c r="AG50" s="30"/>
      <c r="AH50" s="30"/>
      <c r="AI50" s="30"/>
      <c r="AJ50" s="30"/>
      <c r="AK50" s="30"/>
      <c r="AL50" s="30"/>
      <c r="AM50" s="30"/>
      <c r="AN50" s="30"/>
      <c r="AO50" s="429">
        <f t="shared" ref="AO50" si="42">SUM(AP50:AZ50)</f>
        <v>0</v>
      </c>
      <c r="AP50" s="30"/>
      <c r="AQ50" s="30"/>
      <c r="AR50" s="30"/>
      <c r="AS50" s="30"/>
      <c r="AT50" s="30"/>
      <c r="AU50" s="30"/>
      <c r="AV50" s="30"/>
      <c r="AW50" s="30"/>
      <c r="AX50" s="30"/>
      <c r="AY50" s="30"/>
      <c r="AZ50" s="30"/>
      <c r="BA50" s="429">
        <f t="shared" ref="BA50" si="43">SUM(BB50:BL50)</f>
        <v>0</v>
      </c>
      <c r="BB50" s="30"/>
      <c r="BC50" s="30"/>
      <c r="BD50" s="30"/>
      <c r="BE50" s="30"/>
      <c r="BF50" s="30"/>
      <c r="BG50" s="30"/>
      <c r="BH50" s="30"/>
      <c r="BI50" s="30"/>
      <c r="BJ50" s="30"/>
      <c r="BK50" s="30"/>
      <c r="BL50" s="30"/>
    </row>
    <row r="51" spans="2:64" ht="15" customHeight="1">
      <c r="B51" s="965" t="s">
        <v>70</v>
      </c>
      <c r="C51" s="966"/>
      <c r="D51" s="967"/>
      <c r="E51" s="140">
        <f>SUM(E5:E50)</f>
        <v>33709086.524020001</v>
      </c>
      <c r="F51" s="21">
        <f>SUM(F5:F39)</f>
        <v>3335371.4412899995</v>
      </c>
      <c r="G51" s="21"/>
      <c r="H51" s="21"/>
      <c r="I51" s="21"/>
      <c r="J51" s="21"/>
      <c r="K51" s="21"/>
      <c r="L51" s="21"/>
      <c r="M51" s="21"/>
      <c r="N51" s="21"/>
      <c r="O51" s="21">
        <f>SUM(O5:O39)</f>
        <v>1286725.3685950001</v>
      </c>
      <c r="P51" s="21">
        <f>SUM(P5:P39)</f>
        <v>1326290.887298</v>
      </c>
      <c r="Q51" s="21">
        <f>SUM(Q5:Q39)</f>
        <v>26636576.486199997</v>
      </c>
      <c r="R51" s="21"/>
      <c r="S51" s="21"/>
      <c r="T51" s="21"/>
      <c r="U51" s="21"/>
      <c r="V51" s="21"/>
      <c r="W51" s="21"/>
      <c r="X51" s="21"/>
      <c r="Y51" s="21"/>
      <c r="Z51" s="21"/>
      <c r="AA51" s="21"/>
      <c r="AB51" s="21"/>
      <c r="AC51" s="21">
        <f>SUM(AC5:AC39)</f>
        <v>28502011.334144637</v>
      </c>
      <c r="AD51" s="21">
        <f>SUM(AD5:AD39)</f>
        <v>13713628.569447001</v>
      </c>
      <c r="AE51" s="21"/>
      <c r="AF51" s="21"/>
      <c r="AG51" s="21"/>
      <c r="AH51" s="21"/>
      <c r="AI51" s="21"/>
      <c r="AJ51" s="21"/>
      <c r="AK51" s="21"/>
      <c r="AL51" s="21"/>
      <c r="AM51" s="21">
        <f>SUM(AM5:AM39)</f>
        <v>1093205.660653</v>
      </c>
      <c r="AN51" s="21">
        <f>SUM(AN5:AN39)</f>
        <v>1140075.0963532801</v>
      </c>
      <c r="AO51" s="21">
        <f>SUM(AO5:AO39)</f>
        <v>27582423.063999999</v>
      </c>
      <c r="AP51" s="21">
        <f>SUM(AP5:AP39)</f>
        <v>14711662.536440291</v>
      </c>
      <c r="AQ51" s="21"/>
      <c r="AR51" s="21"/>
      <c r="AS51" s="21"/>
      <c r="AT51" s="21"/>
      <c r="AU51" s="21"/>
      <c r="AV51" s="21"/>
      <c r="AW51" s="21"/>
      <c r="AX51" s="21"/>
      <c r="AY51" s="21">
        <f>SUM(AY5:AY39)</f>
        <v>861109.74463399989</v>
      </c>
      <c r="AZ51" s="21">
        <f>SUM(AZ5:AZ39)</f>
        <v>972666.78052391997</v>
      </c>
      <c r="BA51" s="21">
        <f>SUM(BA5:BA39)</f>
        <v>24534162.149999999</v>
      </c>
      <c r="BB51" s="21">
        <f>SUM(BB5:BB39)</f>
        <v>12629439.804588238</v>
      </c>
      <c r="BC51" s="21"/>
      <c r="BD51" s="21"/>
      <c r="BE51" s="21"/>
      <c r="BF51" s="21"/>
      <c r="BG51" s="21"/>
      <c r="BH51" s="21"/>
      <c r="BI51" s="21">
        <f>SUM(BI5:BI39)</f>
        <v>619863.37482478598</v>
      </c>
      <c r="BJ51" s="21">
        <f>SUM(BJ5:BJ39)</f>
        <v>391948.49751308002</v>
      </c>
      <c r="BK51" s="21">
        <f>SUM(BK5:BK39)</f>
        <v>755728.37830640003</v>
      </c>
      <c r="BL51" s="21">
        <f>SUM(BL5:BL39)</f>
        <v>960715.68640942406</v>
      </c>
    </row>
    <row r="53" spans="2:64">
      <c r="B53" s="3"/>
    </row>
    <row r="54" spans="2:64" s="2" customFormat="1"/>
    <row r="55" spans="2:64" ht="35.25" customHeight="1">
      <c r="B55" s="3"/>
      <c r="C55" s="963" t="s">
        <v>1435</v>
      </c>
      <c r="D55" s="163" t="s">
        <v>748</v>
      </c>
      <c r="E55" s="162"/>
      <c r="F55" s="162"/>
      <c r="G55" s="162"/>
      <c r="H55" s="162"/>
      <c r="I55" s="162"/>
      <c r="J55" s="162"/>
      <c r="K55" s="162"/>
      <c r="L55" s="162"/>
      <c r="M55" s="162"/>
      <c r="N55" s="162"/>
      <c r="O55" s="162"/>
      <c r="P55" s="162"/>
      <c r="Q55" s="162"/>
      <c r="R55" s="162"/>
      <c r="S55" s="162"/>
      <c r="T55" s="162"/>
      <c r="U55" s="162"/>
      <c r="V55" s="162"/>
      <c r="W55" s="162"/>
      <c r="X55" s="166"/>
      <c r="Y55" s="166"/>
      <c r="Z55" s="3"/>
    </row>
    <row r="56" spans="2:64" ht="19.5">
      <c r="C56" s="964"/>
      <c r="D56" s="163" t="s">
        <v>749</v>
      </c>
      <c r="E56" s="164"/>
      <c r="F56" s="164"/>
      <c r="G56" s="164"/>
      <c r="H56" s="164"/>
      <c r="I56" s="164"/>
      <c r="J56" s="164"/>
      <c r="K56" s="164"/>
      <c r="L56" s="164"/>
      <c r="M56" s="164"/>
      <c r="N56" s="164"/>
      <c r="O56" s="164"/>
      <c r="P56" s="164"/>
      <c r="Q56" s="164"/>
      <c r="R56" s="164"/>
      <c r="S56" s="164"/>
      <c r="T56" s="164"/>
      <c r="U56" s="164"/>
      <c r="V56" s="164"/>
      <c r="W56" s="164"/>
      <c r="X56" s="81"/>
      <c r="Y56" s="81"/>
    </row>
    <row r="57" spans="2:64">
      <c r="C57" s="81"/>
      <c r="D57" s="81"/>
      <c r="E57" s="81"/>
      <c r="F57" s="81"/>
      <c r="G57" s="81"/>
      <c r="H57" s="81"/>
      <c r="I57" s="81"/>
      <c r="J57" s="81"/>
      <c r="K57" s="81"/>
      <c r="L57" s="81"/>
      <c r="M57" s="81"/>
      <c r="N57" s="81"/>
      <c r="O57" s="81"/>
      <c r="P57" s="81"/>
      <c r="Q57" s="81"/>
      <c r="R57" s="81"/>
      <c r="S57" s="81"/>
      <c r="T57" s="81"/>
      <c r="U57" s="81"/>
      <c r="V57" s="81"/>
      <c r="W57" s="81"/>
      <c r="X57" s="81"/>
      <c r="Y57" s="81"/>
    </row>
    <row r="58" spans="2:64">
      <c r="C58" s="81"/>
      <c r="D58" s="81"/>
      <c r="E58" s="81"/>
      <c r="F58" s="81"/>
      <c r="G58" s="81"/>
      <c r="H58" s="81"/>
      <c r="I58" s="81"/>
      <c r="J58" s="81"/>
      <c r="K58" s="81"/>
      <c r="L58" s="81"/>
      <c r="M58" s="81"/>
      <c r="N58" s="81"/>
      <c r="O58" s="81"/>
      <c r="P58" s="81"/>
      <c r="Q58" s="81"/>
      <c r="R58" s="81"/>
      <c r="S58" s="81"/>
      <c r="T58" s="81"/>
      <c r="U58" s="81"/>
      <c r="V58" s="81"/>
      <c r="W58" s="81"/>
      <c r="X58" s="81"/>
      <c r="Y58" s="81"/>
    </row>
    <row r="59" spans="2:64">
      <c r="C59" s="165" t="s">
        <v>1434</v>
      </c>
      <c r="D59" s="164" t="s">
        <v>750</v>
      </c>
      <c r="E59" s="164"/>
      <c r="F59" s="164"/>
      <c r="G59" s="164"/>
      <c r="H59" s="164"/>
      <c r="I59" s="164"/>
      <c r="J59" s="164"/>
      <c r="K59" s="164"/>
      <c r="L59" s="164"/>
      <c r="M59" s="164"/>
      <c r="N59" s="164"/>
      <c r="O59" s="164"/>
      <c r="P59" s="164"/>
      <c r="Q59" s="164"/>
      <c r="R59" s="81"/>
      <c r="S59" s="81"/>
      <c r="T59" s="81"/>
      <c r="U59" s="81"/>
      <c r="V59" s="81"/>
      <c r="W59" s="81"/>
      <c r="X59" s="81"/>
      <c r="Y59" s="81"/>
    </row>
    <row r="61" spans="2:64">
      <c r="C61" t="s">
        <v>1354</v>
      </c>
      <c r="D61" t="s">
        <v>1353</v>
      </c>
    </row>
  </sheetData>
  <mergeCells count="10">
    <mergeCell ref="C55:C56"/>
    <mergeCell ref="B51:D51"/>
    <mergeCell ref="AC3:AN3"/>
    <mergeCell ref="AO3:AZ3"/>
    <mergeCell ref="BA3:BL3"/>
    <mergeCell ref="B3:C3"/>
    <mergeCell ref="D3:D4"/>
    <mergeCell ref="E3:P3"/>
    <mergeCell ref="Q3:AB3"/>
    <mergeCell ref="B23:B24"/>
  </mergeCell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workbookViewId="0">
      <selection activeCell="N11" sqref="N11"/>
    </sheetView>
  </sheetViews>
  <sheetFormatPr defaultRowHeight="15"/>
  <cols>
    <col min="1" max="1" width="15.5703125" customWidth="1"/>
    <col min="2" max="2" width="40.28515625" customWidth="1"/>
    <col min="3" max="3" width="18.7109375" customWidth="1"/>
    <col min="4" max="4" width="15.5703125" customWidth="1"/>
    <col min="5" max="5" width="12.140625" customWidth="1"/>
    <col min="6" max="6" width="13.42578125" customWidth="1"/>
    <col min="7" max="7" width="12.5703125" customWidth="1"/>
  </cols>
  <sheetData>
    <row r="1" spans="1:7" ht="17.25" customHeight="1">
      <c r="A1" s="4" t="s">
        <v>68</v>
      </c>
      <c r="B1" s="4"/>
      <c r="C1" s="4"/>
      <c r="D1" s="4"/>
      <c r="E1" s="4"/>
      <c r="F1" s="4"/>
    </row>
    <row r="3" spans="1:7">
      <c r="B3" s="971" t="s">
        <v>28</v>
      </c>
      <c r="C3" s="971" t="s">
        <v>154</v>
      </c>
      <c r="D3" s="971" t="s">
        <v>155</v>
      </c>
      <c r="E3" s="971" t="s">
        <v>67</v>
      </c>
      <c r="F3" s="971"/>
      <c r="G3" s="971"/>
    </row>
    <row r="4" spans="1:7" ht="21" customHeight="1">
      <c r="B4" s="971"/>
      <c r="C4" s="971"/>
      <c r="D4" s="971"/>
      <c r="E4" s="31" t="s">
        <v>31</v>
      </c>
      <c r="F4" s="31" t="s">
        <v>32</v>
      </c>
      <c r="G4" s="31" t="s">
        <v>144</v>
      </c>
    </row>
    <row r="5" spans="1:7">
      <c r="B5" s="36" t="s">
        <v>33</v>
      </c>
      <c r="C5" s="464">
        <f>C6+C13</f>
        <v>420261.85599999997</v>
      </c>
      <c r="D5" s="464">
        <f>D6+D13</f>
        <v>325876.8</v>
      </c>
      <c r="E5" s="464">
        <f>E6+E13</f>
        <v>155048</v>
      </c>
      <c r="F5" s="32">
        <f>F6+F13</f>
        <v>160153</v>
      </c>
      <c r="G5" s="32">
        <f>G6+G13</f>
        <v>165257</v>
      </c>
    </row>
    <row r="6" spans="1:7" ht="25.5">
      <c r="B6" s="34" t="s">
        <v>34</v>
      </c>
      <c r="C6" s="464">
        <f>SUM(C7:C12)</f>
        <v>138096.55599999998</v>
      </c>
      <c r="D6" s="464">
        <f>SUM(D7:D12)</f>
        <v>126442.5</v>
      </c>
      <c r="E6" s="464">
        <f>SUM(E7:E12)</f>
        <v>135048</v>
      </c>
      <c r="F6" s="464">
        <f t="shared" ref="F6:G6" si="0">SUM(F7:F12)</f>
        <v>135153</v>
      </c>
      <c r="G6" s="464">
        <f t="shared" si="0"/>
        <v>135257</v>
      </c>
    </row>
    <row r="7" spans="1:7" ht="25.5" customHeight="1">
      <c r="A7" t="s">
        <v>416</v>
      </c>
      <c r="B7" s="972" t="s">
        <v>415</v>
      </c>
      <c r="C7" s="114">
        <v>21385.5</v>
      </c>
      <c r="D7" s="114">
        <v>15000</v>
      </c>
      <c r="E7" s="114">
        <v>17000</v>
      </c>
      <c r="F7" s="114">
        <v>17000</v>
      </c>
      <c r="G7" s="114">
        <v>17000</v>
      </c>
    </row>
    <row r="8" spans="1:7">
      <c r="A8" t="s">
        <v>1224</v>
      </c>
      <c r="B8" s="973"/>
      <c r="C8" s="35">
        <v>1100</v>
      </c>
      <c r="D8" s="35">
        <v>1200</v>
      </c>
      <c r="E8" s="35">
        <v>1300</v>
      </c>
      <c r="F8" s="35">
        <v>1400</v>
      </c>
      <c r="G8" s="35">
        <v>1500</v>
      </c>
    </row>
    <row r="9" spans="1:7">
      <c r="A9" t="s">
        <v>578</v>
      </c>
      <c r="B9" s="974"/>
      <c r="C9" s="99">
        <v>1012.1559999999999</v>
      </c>
      <c r="D9" s="99">
        <v>942.5</v>
      </c>
      <c r="E9" s="99">
        <v>948</v>
      </c>
      <c r="F9" s="99">
        <v>953</v>
      </c>
      <c r="G9" s="99">
        <v>957</v>
      </c>
    </row>
    <row r="10" spans="1:7" ht="38.25">
      <c r="B10" s="30" t="s">
        <v>590</v>
      </c>
      <c r="C10" s="145">
        <v>108095.5</v>
      </c>
      <c r="D10" s="145">
        <v>103800</v>
      </c>
      <c r="E10" s="145">
        <v>110300</v>
      </c>
      <c r="F10" s="145">
        <v>110300</v>
      </c>
      <c r="G10" s="145">
        <v>110300</v>
      </c>
    </row>
    <row r="11" spans="1:7" ht="38.25">
      <c r="B11" s="30" t="s">
        <v>591</v>
      </c>
      <c r="C11" s="145">
        <v>6503.4</v>
      </c>
      <c r="D11" s="145">
        <v>4000</v>
      </c>
      <c r="E11" s="145">
        <v>4000</v>
      </c>
      <c r="F11" s="145">
        <v>4000</v>
      </c>
      <c r="G11" s="145">
        <v>4000</v>
      </c>
    </row>
    <row r="12" spans="1:7" ht="25.5">
      <c r="B12" s="30" t="s">
        <v>592</v>
      </c>
      <c r="C12" s="145">
        <v>0</v>
      </c>
      <c r="D12" s="145">
        <v>1500</v>
      </c>
      <c r="E12" s="145">
        <v>1500</v>
      </c>
      <c r="F12" s="145">
        <v>1500</v>
      </c>
      <c r="G12" s="145">
        <v>1500</v>
      </c>
    </row>
    <row r="13" spans="1:7">
      <c r="B13" s="34" t="s">
        <v>129</v>
      </c>
      <c r="C13" s="464">
        <f>SUM(C14:C17)</f>
        <v>282165.3</v>
      </c>
      <c r="D13" s="464">
        <f>SUM(D14:D17)</f>
        <v>199434.3</v>
      </c>
      <c r="E13" s="464">
        <f>SUM(E14:E16)</f>
        <v>20000</v>
      </c>
      <c r="F13" s="32">
        <f>SUM(F14:F16)</f>
        <v>25000</v>
      </c>
      <c r="G13" s="32">
        <f>SUM(G14:G16)</f>
        <v>30000</v>
      </c>
    </row>
    <row r="14" spans="1:7">
      <c r="A14" t="s">
        <v>417</v>
      </c>
      <c r="B14" s="35"/>
      <c r="C14" s="99">
        <v>12000</v>
      </c>
      <c r="D14" s="99">
        <v>15000</v>
      </c>
      <c r="E14" s="99">
        <v>20000</v>
      </c>
      <c r="F14" s="99">
        <v>25000</v>
      </c>
      <c r="G14" s="99">
        <v>30000</v>
      </c>
    </row>
    <row r="15" spans="1:7">
      <c r="A15" t="s">
        <v>1224</v>
      </c>
      <c r="B15" s="35" t="s">
        <v>1225</v>
      </c>
      <c r="C15" s="466">
        <v>6310</v>
      </c>
      <c r="D15" s="466"/>
      <c r="E15" s="466"/>
      <c r="F15" s="466"/>
      <c r="G15" s="466"/>
    </row>
    <row r="16" spans="1:7">
      <c r="A16" s="970" t="s">
        <v>1289</v>
      </c>
      <c r="B16" s="34" t="s">
        <v>1290</v>
      </c>
      <c r="C16" s="484">
        <v>193851.3</v>
      </c>
      <c r="D16" s="484">
        <v>184434.3</v>
      </c>
      <c r="E16" s="34"/>
      <c r="F16" s="484"/>
      <c r="G16" s="484"/>
    </row>
    <row r="17" spans="1:7" ht="25.5">
      <c r="A17" s="970"/>
      <c r="B17" s="34" t="s">
        <v>1291</v>
      </c>
      <c r="C17" s="484">
        <v>70004</v>
      </c>
      <c r="D17" s="484" t="s">
        <v>362</v>
      </c>
      <c r="E17" s="34"/>
      <c r="F17" s="484"/>
      <c r="G17" s="484"/>
    </row>
    <row r="18" spans="1:7">
      <c r="A18" s="37"/>
      <c r="C18" s="19"/>
      <c r="D18" s="19"/>
      <c r="E18" s="19"/>
      <c r="F18" s="19"/>
      <c r="G18" s="19"/>
    </row>
  </sheetData>
  <mergeCells count="6">
    <mergeCell ref="A16:A17"/>
    <mergeCell ref="B3:B4"/>
    <mergeCell ref="C3:C4"/>
    <mergeCell ref="D3:D4"/>
    <mergeCell ref="E3:G3"/>
    <mergeCell ref="B7:B9"/>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E9A79-FA96-4793-8073-939DBF4D6A30}">
  <sheetPr>
    <tabColor rgb="FFFFFF00"/>
  </sheetPr>
  <dimension ref="A1:AY29"/>
  <sheetViews>
    <sheetView topLeftCell="A4" workbookViewId="0">
      <selection activeCell="F9" sqref="F9"/>
    </sheetView>
  </sheetViews>
  <sheetFormatPr defaultRowHeight="15"/>
  <cols>
    <col min="1" max="1" width="3.85546875" customWidth="1"/>
    <col min="2" max="2" width="10.7109375" customWidth="1"/>
    <col min="3" max="3" width="12.7109375" customWidth="1"/>
    <col min="4" max="4" width="43" customWidth="1"/>
    <col min="5" max="5" width="21" customWidth="1"/>
    <col min="6" max="6" width="40.140625" customWidth="1"/>
    <col min="7" max="7" width="11.5703125" bestFit="1" customWidth="1"/>
    <col min="8" max="8" width="11.42578125" bestFit="1" customWidth="1"/>
    <col min="9" max="9" width="15" customWidth="1"/>
    <col min="10" max="10" width="17.42578125" customWidth="1"/>
    <col min="11" max="11" width="11.85546875" customWidth="1"/>
    <col min="12" max="12" width="12.5703125" customWidth="1"/>
    <col min="13" max="13" width="12.140625" customWidth="1"/>
    <col min="14" max="14" width="14.85546875" customWidth="1"/>
    <col min="15" max="15" width="11.5703125" customWidth="1"/>
    <col min="16" max="16" width="12.5703125" customWidth="1"/>
    <col min="17" max="17" width="10.28515625" bestFit="1" customWidth="1"/>
    <col min="18" max="18" width="12.5703125" customWidth="1"/>
    <col min="19" max="19" width="14.5703125" customWidth="1"/>
    <col min="20" max="20" width="10.85546875" bestFit="1" customWidth="1"/>
    <col min="21" max="21" width="12.140625" customWidth="1"/>
    <col min="22" max="22" width="14.7109375" customWidth="1"/>
    <col min="23" max="23" width="12.85546875" customWidth="1"/>
    <col min="24" max="24" width="11.5703125" customWidth="1"/>
    <col min="25" max="25" width="13" customWidth="1"/>
    <col min="26" max="26" width="10.7109375" customWidth="1"/>
    <col min="27" max="27" width="13.28515625" customWidth="1"/>
    <col min="28" max="28" width="16.140625" customWidth="1"/>
    <col min="29" max="29" width="8.85546875" customWidth="1"/>
    <col min="30" max="30" width="15.85546875" customWidth="1"/>
    <col min="31" max="31" width="15.28515625" customWidth="1"/>
    <col min="32" max="32" width="10.85546875" customWidth="1"/>
    <col min="33" max="33" width="13" customWidth="1"/>
    <col min="34" max="34" width="10.28515625" customWidth="1"/>
    <col min="35" max="36" width="9.28515625" bestFit="1" customWidth="1"/>
    <col min="37" max="37" width="14.42578125" customWidth="1"/>
    <col min="38" max="38" width="14.140625" customWidth="1"/>
    <col min="39" max="39" width="14.42578125" customWidth="1"/>
    <col min="40" max="40" width="11.42578125" customWidth="1"/>
    <col min="41" max="41" width="9.85546875" bestFit="1" customWidth="1"/>
    <col min="42" max="42" width="12.28515625" customWidth="1"/>
    <col min="43" max="43" width="10.5703125" customWidth="1"/>
    <col min="44" max="45" width="9.28515625" bestFit="1" customWidth="1"/>
    <col min="46" max="46" width="13.7109375" customWidth="1"/>
    <col min="47" max="47" width="15" customWidth="1"/>
    <col min="48" max="48" width="13.85546875" customWidth="1"/>
    <col min="49" max="49" width="14" bestFit="1" customWidth="1"/>
    <col min="50" max="50" width="13.85546875" bestFit="1" customWidth="1"/>
  </cols>
  <sheetData>
    <row r="1" spans="1:51" s="75" customFormat="1" ht="22.5" customHeight="1">
      <c r="A1" s="80" t="s">
        <v>174</v>
      </c>
      <c r="B1" s="82"/>
      <c r="C1" s="82"/>
      <c r="D1" s="82"/>
      <c r="E1" s="82"/>
      <c r="F1" s="82"/>
      <c r="G1" s="82"/>
      <c r="H1" s="82"/>
      <c r="I1" s="82"/>
      <c r="J1" s="82"/>
      <c r="K1" s="82"/>
      <c r="L1" s="82"/>
      <c r="M1" s="82"/>
      <c r="N1" s="82"/>
      <c r="O1" s="82"/>
      <c r="P1" s="76"/>
      <c r="Q1" s="76"/>
      <c r="R1" s="76"/>
      <c r="S1" s="76"/>
      <c r="T1" s="76"/>
      <c r="U1" s="76"/>
      <c r="V1" s="76"/>
      <c r="W1" s="76"/>
      <c r="X1" s="76"/>
      <c r="Y1" s="76"/>
      <c r="Z1" s="76"/>
      <c r="AA1" s="76"/>
      <c r="AB1" s="76"/>
      <c r="AC1" s="76"/>
      <c r="AD1" s="76"/>
      <c r="AE1" s="76"/>
      <c r="AF1" s="76"/>
      <c r="AG1" s="76"/>
    </row>
    <row r="2" spans="1:51" ht="17.25">
      <c r="A2" s="80"/>
      <c r="B2" s="82"/>
      <c r="C2" s="82"/>
      <c r="D2" s="82"/>
      <c r="E2" s="82"/>
      <c r="F2" s="82"/>
      <c r="G2" s="82"/>
      <c r="H2" s="82"/>
      <c r="I2" s="82"/>
      <c r="J2" s="82"/>
      <c r="K2" s="82"/>
      <c r="L2" s="82"/>
      <c r="M2" s="82"/>
      <c r="N2" s="82"/>
      <c r="O2" s="82"/>
      <c r="P2" s="41"/>
      <c r="Q2" s="41"/>
      <c r="R2" s="41"/>
      <c r="S2" s="41"/>
      <c r="T2" s="41"/>
      <c r="U2" s="41"/>
      <c r="V2" s="41"/>
      <c r="W2" s="41"/>
      <c r="X2" s="41"/>
      <c r="Y2" s="41"/>
      <c r="Z2" s="41"/>
      <c r="AA2" s="41"/>
      <c r="AB2" s="41"/>
      <c r="AC2" s="41"/>
      <c r="AD2" s="41"/>
      <c r="AE2" s="41"/>
      <c r="AF2" s="41"/>
      <c r="AG2" s="41"/>
    </row>
    <row r="3" spans="1:51" s="75" customFormat="1" ht="30.75" customHeight="1">
      <c r="A3" s="80" t="s">
        <v>176</v>
      </c>
      <c r="B3" s="82"/>
      <c r="C3" s="82"/>
      <c r="D3" s="82"/>
      <c r="E3" s="82"/>
      <c r="F3" s="82"/>
      <c r="G3" s="82"/>
      <c r="H3" s="82"/>
      <c r="I3" s="82"/>
      <c r="J3" s="82"/>
      <c r="K3" s="82"/>
      <c r="L3" s="82"/>
      <c r="M3" s="82"/>
      <c r="N3" s="82"/>
      <c r="O3" s="82"/>
      <c r="P3" s="76"/>
      <c r="Q3" s="76"/>
      <c r="R3" s="76"/>
      <c r="S3" s="76"/>
      <c r="T3" s="76"/>
      <c r="U3" s="76"/>
      <c r="V3" s="76"/>
      <c r="W3" s="76"/>
      <c r="X3" s="76"/>
      <c r="Y3" s="76"/>
      <c r="Z3" s="76"/>
      <c r="AA3" s="76"/>
      <c r="AB3" s="76"/>
      <c r="AC3" s="76"/>
      <c r="AD3" s="76"/>
      <c r="AE3" s="76"/>
      <c r="AF3" s="76"/>
      <c r="AG3" s="76"/>
    </row>
    <row r="4" spans="1:51">
      <c r="A4" s="81"/>
      <c r="B4" s="83"/>
      <c r="C4" s="83"/>
      <c r="D4" s="83"/>
      <c r="E4" s="81"/>
      <c r="F4" s="81"/>
      <c r="G4" s="81"/>
      <c r="H4" s="81"/>
      <c r="I4" s="81"/>
      <c r="J4" s="81"/>
      <c r="K4" s="81"/>
      <c r="L4" s="81"/>
      <c r="M4" s="81"/>
      <c r="N4" s="81"/>
      <c r="O4" s="81"/>
      <c r="AE4" s="75"/>
      <c r="AF4" s="75"/>
      <c r="AG4" s="75"/>
    </row>
    <row r="5" spans="1:51" ht="15.75" thickBot="1">
      <c r="A5" s="81"/>
      <c r="B5" s="81"/>
      <c r="C5" s="81"/>
      <c r="D5" s="83"/>
      <c r="E5" s="81"/>
      <c r="F5" s="81"/>
      <c r="G5" s="81"/>
      <c r="H5" s="87">
        <v>435.91</v>
      </c>
      <c r="I5" s="81"/>
      <c r="J5" s="81"/>
      <c r="K5" s="81"/>
      <c r="L5" s="81"/>
      <c r="M5" s="81"/>
      <c r="N5" s="81"/>
      <c r="O5" s="81"/>
      <c r="Q5" s="87">
        <v>424.48</v>
      </c>
      <c r="AE5" s="75"/>
      <c r="AF5" s="75"/>
      <c r="AG5" s="75"/>
      <c r="AW5" s="77" t="s">
        <v>1010</v>
      </c>
      <c r="AX5" s="77"/>
    </row>
    <row r="6" spans="1:51" ht="15" customHeight="1">
      <c r="A6" s="81"/>
      <c r="B6" s="994" t="s">
        <v>21</v>
      </c>
      <c r="C6" s="992"/>
      <c r="D6" s="992" t="s">
        <v>72</v>
      </c>
      <c r="E6" s="992" t="s">
        <v>60</v>
      </c>
      <c r="F6" s="992" t="s">
        <v>177</v>
      </c>
      <c r="G6" s="992" t="s">
        <v>1011</v>
      </c>
      <c r="H6" s="992"/>
      <c r="I6" s="992"/>
      <c r="J6" s="992" t="s">
        <v>156</v>
      </c>
      <c r="K6" s="992"/>
      <c r="L6" s="992"/>
      <c r="M6" s="992" t="s">
        <v>157</v>
      </c>
      <c r="N6" s="992"/>
      <c r="O6" s="992"/>
      <c r="P6" s="979" t="s">
        <v>158</v>
      </c>
      <c r="Q6" s="979"/>
      <c r="R6" s="979"/>
      <c r="S6" s="979" t="s">
        <v>37</v>
      </c>
      <c r="T6" s="979"/>
      <c r="U6" s="979"/>
      <c r="V6" s="979" t="s">
        <v>29</v>
      </c>
      <c r="W6" s="979"/>
      <c r="X6" s="979"/>
      <c r="Y6" s="979"/>
      <c r="Z6" s="979"/>
      <c r="AA6" s="979"/>
      <c r="AB6" s="979"/>
      <c r="AC6" s="979"/>
      <c r="AD6" s="980"/>
      <c r="AE6" s="981" t="s">
        <v>159</v>
      </c>
      <c r="AF6" s="982"/>
      <c r="AG6" s="982"/>
      <c r="AH6" s="982" t="s">
        <v>160</v>
      </c>
      <c r="AI6" s="982"/>
      <c r="AJ6" s="982"/>
      <c r="AK6" s="982"/>
      <c r="AL6" s="982"/>
      <c r="AM6" s="982"/>
      <c r="AN6" s="982"/>
      <c r="AO6" s="982"/>
      <c r="AP6" s="982"/>
      <c r="AQ6" s="982"/>
      <c r="AR6" s="982"/>
      <c r="AS6" s="982"/>
      <c r="AT6" s="982"/>
      <c r="AU6" s="982"/>
      <c r="AV6" s="984"/>
      <c r="AW6" s="988" t="s">
        <v>43</v>
      </c>
      <c r="AX6" s="990" t="s">
        <v>44</v>
      </c>
      <c r="AY6" s="975" t="s">
        <v>161</v>
      </c>
    </row>
    <row r="7" spans="1:51" ht="23.25" customHeight="1">
      <c r="A7" s="81"/>
      <c r="B7" s="995"/>
      <c r="C7" s="993"/>
      <c r="D7" s="993"/>
      <c r="E7" s="993"/>
      <c r="F7" s="993"/>
      <c r="G7" s="993"/>
      <c r="H7" s="993"/>
      <c r="I7" s="993"/>
      <c r="J7" s="993"/>
      <c r="K7" s="993"/>
      <c r="L7" s="993"/>
      <c r="M7" s="993"/>
      <c r="N7" s="993"/>
      <c r="O7" s="993"/>
      <c r="P7" s="959"/>
      <c r="Q7" s="959"/>
      <c r="R7" s="959"/>
      <c r="S7" s="959"/>
      <c r="T7" s="959"/>
      <c r="U7" s="959"/>
      <c r="V7" s="959" t="s">
        <v>16</v>
      </c>
      <c r="W7" s="959"/>
      <c r="X7" s="959"/>
      <c r="Y7" s="959" t="s">
        <v>20</v>
      </c>
      <c r="Z7" s="959"/>
      <c r="AA7" s="959"/>
      <c r="AB7" s="959" t="s">
        <v>148</v>
      </c>
      <c r="AC7" s="959"/>
      <c r="AD7" s="977"/>
      <c r="AE7" s="983"/>
      <c r="AF7" s="978"/>
      <c r="AG7" s="978"/>
      <c r="AH7" s="978" t="s">
        <v>45</v>
      </c>
      <c r="AI7" s="978"/>
      <c r="AJ7" s="978"/>
      <c r="AK7" s="978" t="s">
        <v>46</v>
      </c>
      <c r="AL7" s="978"/>
      <c r="AM7" s="978"/>
      <c r="AN7" s="978" t="s">
        <v>47</v>
      </c>
      <c r="AO7" s="978"/>
      <c r="AP7" s="978"/>
      <c r="AQ7" s="978" t="s">
        <v>48</v>
      </c>
      <c r="AR7" s="978"/>
      <c r="AS7" s="978"/>
      <c r="AT7" s="978" t="s">
        <v>49</v>
      </c>
      <c r="AU7" s="978"/>
      <c r="AV7" s="985"/>
      <c r="AW7" s="989"/>
      <c r="AX7" s="991"/>
      <c r="AY7" s="976"/>
    </row>
    <row r="8" spans="1:51" ht="126" customHeight="1">
      <c r="A8" s="81"/>
      <c r="B8" s="84" t="s">
        <v>4</v>
      </c>
      <c r="C8" s="85" t="s">
        <v>40</v>
      </c>
      <c r="D8" s="993"/>
      <c r="E8" s="993"/>
      <c r="F8" s="993"/>
      <c r="G8" s="86" t="s">
        <v>25</v>
      </c>
      <c r="H8" s="86" t="s">
        <v>35</v>
      </c>
      <c r="I8" s="86" t="s">
        <v>36</v>
      </c>
      <c r="J8" s="86" t="s">
        <v>25</v>
      </c>
      <c r="K8" s="86" t="s">
        <v>35</v>
      </c>
      <c r="L8" s="86" t="s">
        <v>36</v>
      </c>
      <c r="M8" s="86" t="s">
        <v>25</v>
      </c>
      <c r="N8" s="86" t="s">
        <v>35</v>
      </c>
      <c r="O8" s="86" t="s">
        <v>36</v>
      </c>
      <c r="P8" s="43" t="s">
        <v>25</v>
      </c>
      <c r="Q8" s="43" t="s">
        <v>35</v>
      </c>
      <c r="R8" s="43" t="s">
        <v>36</v>
      </c>
      <c r="S8" s="43" t="s">
        <v>25</v>
      </c>
      <c r="T8" s="43" t="s">
        <v>35</v>
      </c>
      <c r="U8" s="43" t="s">
        <v>36</v>
      </c>
      <c r="V8" s="43" t="s">
        <v>25</v>
      </c>
      <c r="W8" s="43" t="s">
        <v>35</v>
      </c>
      <c r="X8" s="43" t="s">
        <v>36</v>
      </c>
      <c r="Y8" s="43" t="s">
        <v>25</v>
      </c>
      <c r="Z8" s="43" t="s">
        <v>35</v>
      </c>
      <c r="AA8" s="43" t="s">
        <v>36</v>
      </c>
      <c r="AB8" s="43" t="s">
        <v>25</v>
      </c>
      <c r="AC8" s="43" t="s">
        <v>35</v>
      </c>
      <c r="AD8" s="74" t="s">
        <v>36</v>
      </c>
      <c r="AE8" s="57" t="s">
        <v>25</v>
      </c>
      <c r="AF8" s="56" t="s">
        <v>35</v>
      </c>
      <c r="AG8" s="56" t="s">
        <v>36</v>
      </c>
      <c r="AH8" s="56" t="s">
        <v>25</v>
      </c>
      <c r="AI8" s="56" t="s">
        <v>35</v>
      </c>
      <c r="AJ8" s="56" t="s">
        <v>36</v>
      </c>
      <c r="AK8" s="56" t="s">
        <v>25</v>
      </c>
      <c r="AL8" s="56" t="s">
        <v>35</v>
      </c>
      <c r="AM8" s="56" t="s">
        <v>36</v>
      </c>
      <c r="AN8" s="56" t="s">
        <v>25</v>
      </c>
      <c r="AO8" s="56" t="s">
        <v>35</v>
      </c>
      <c r="AP8" s="56" t="s">
        <v>36</v>
      </c>
      <c r="AQ8" s="56" t="s">
        <v>25</v>
      </c>
      <c r="AR8" s="56" t="s">
        <v>35</v>
      </c>
      <c r="AS8" s="56" t="s">
        <v>36</v>
      </c>
      <c r="AT8" s="56" t="s">
        <v>25</v>
      </c>
      <c r="AU8" s="56" t="s">
        <v>35</v>
      </c>
      <c r="AV8" s="58" t="s">
        <v>36</v>
      </c>
      <c r="AW8" s="989"/>
      <c r="AX8" s="991"/>
      <c r="AY8" s="976"/>
    </row>
    <row r="9" spans="1:51" ht="177.75" customHeight="1">
      <c r="B9" s="67">
        <v>1022</v>
      </c>
      <c r="C9" s="29">
        <v>12005</v>
      </c>
      <c r="D9" s="106" t="s">
        <v>443</v>
      </c>
      <c r="E9" s="45"/>
      <c r="F9" s="29"/>
      <c r="G9" s="565">
        <f>+H9+I9</f>
        <v>10524.1394</v>
      </c>
      <c r="H9" s="566">
        <v>5524.1394</v>
      </c>
      <c r="I9" s="566">
        <v>5000</v>
      </c>
      <c r="J9" s="565">
        <f>+K9+L9</f>
        <v>375980023.21531403</v>
      </c>
      <c r="K9" s="567">
        <v>165084707.28420401</v>
      </c>
      <c r="L9" s="568">
        <v>210895315.93111002</v>
      </c>
      <c r="M9" s="565">
        <f>+N9+O9</f>
        <v>479433358.23243308</v>
      </c>
      <c r="N9" s="568">
        <v>317682284.92230004</v>
      </c>
      <c r="O9" s="568">
        <v>161751073.31013301</v>
      </c>
      <c r="P9" s="565">
        <f>+Q9+R9</f>
        <v>663319103.26199996</v>
      </c>
      <c r="Q9" s="568">
        <v>331659551.63099998</v>
      </c>
      <c r="R9" s="568">
        <v>331659551.63099998</v>
      </c>
      <c r="S9" s="565">
        <f>+T9+U9</f>
        <v>481038466.90625298</v>
      </c>
      <c r="T9" s="568">
        <v>235256767.278496</v>
      </c>
      <c r="U9" s="568">
        <v>245781699.62775698</v>
      </c>
      <c r="V9" s="565">
        <f>+W9+X9</f>
        <v>862314806.16799605</v>
      </c>
      <c r="W9" s="109">
        <v>235256767.278496</v>
      </c>
      <c r="X9" s="568">
        <v>627058038.88950002</v>
      </c>
      <c r="Y9" s="565">
        <f>+Z9+AA9</f>
        <v>1121009285.3846002</v>
      </c>
      <c r="Z9" s="35"/>
      <c r="AA9" s="569">
        <v>1121009285.3846002</v>
      </c>
      <c r="AB9" s="565">
        <f>+AC9+AD9</f>
        <v>1457312069.8666141</v>
      </c>
      <c r="AC9" s="35"/>
      <c r="AD9" s="568">
        <v>1457312069.8666141</v>
      </c>
      <c r="AE9" s="565">
        <f>+AF9+AG9</f>
        <v>862314806.16799605</v>
      </c>
      <c r="AF9" s="568">
        <v>235256767.278496</v>
      </c>
      <c r="AG9" s="568">
        <v>627058038.88950002</v>
      </c>
      <c r="AH9" s="565">
        <f>+AI9+AJ9</f>
        <v>0</v>
      </c>
      <c r="AI9" s="35">
        <v>0</v>
      </c>
      <c r="AJ9" s="35">
        <v>0</v>
      </c>
      <c r="AK9" s="565">
        <f>+AL9+AM9</f>
        <v>776083314.20010006</v>
      </c>
      <c r="AL9" s="114">
        <v>211731077.02000001</v>
      </c>
      <c r="AM9" s="114">
        <v>564352237.18010008</v>
      </c>
      <c r="AN9" s="565">
        <f>+AO9+AP9</f>
        <v>86231474.269950002</v>
      </c>
      <c r="AO9" s="35">
        <v>23525670.381000001</v>
      </c>
      <c r="AP9" s="114">
        <v>62705803.888950005</v>
      </c>
      <c r="AQ9" s="565">
        <f>+AR9+AS9</f>
        <v>0</v>
      </c>
      <c r="AR9" s="35">
        <v>0</v>
      </c>
      <c r="AS9" s="35">
        <v>0</v>
      </c>
      <c r="AT9" s="565">
        <f>+AU9+AV9</f>
        <v>862314806.16799605</v>
      </c>
      <c r="AU9" s="114">
        <v>235256767.278496</v>
      </c>
      <c r="AV9" s="570">
        <v>627058038.88950002</v>
      </c>
      <c r="AW9" s="65"/>
      <c r="AX9" s="35"/>
      <c r="AY9" s="60"/>
    </row>
    <row r="10" spans="1:51" ht="63.75">
      <c r="B10" s="67">
        <v>1086</v>
      </c>
      <c r="C10" s="29">
        <v>11004</v>
      </c>
      <c r="D10" s="29" t="s">
        <v>246</v>
      </c>
      <c r="E10" s="45" t="s">
        <v>999</v>
      </c>
      <c r="F10" s="29"/>
      <c r="G10" s="190">
        <f t="shared" ref="G10:AV10" si="0">+SUBTOTAL(9,G11:G17)</f>
        <v>3468900</v>
      </c>
      <c r="H10" s="190">
        <f t="shared" si="0"/>
        <v>2860000</v>
      </c>
      <c r="I10" s="190">
        <f>+SUBTOTAL(9,I11:I17)</f>
        <v>608900</v>
      </c>
      <c r="J10" s="190">
        <f t="shared" si="0"/>
        <v>0</v>
      </c>
      <c r="K10" s="190">
        <f t="shared" si="0"/>
        <v>0</v>
      </c>
      <c r="L10" s="190">
        <f t="shared" si="0"/>
        <v>0</v>
      </c>
      <c r="M10" s="190">
        <f t="shared" si="0"/>
        <v>54378.249999999985</v>
      </c>
      <c r="N10" s="190">
        <f t="shared" si="0"/>
        <v>40992.839999999982</v>
      </c>
      <c r="O10" s="190">
        <f t="shared" si="0"/>
        <v>13385.410000000007</v>
      </c>
      <c r="P10" s="190">
        <f t="shared" si="0"/>
        <v>471164.7191858273</v>
      </c>
      <c r="Q10" s="190">
        <f t="shared" si="0"/>
        <v>384839.5684131172</v>
      </c>
      <c r="R10" s="190">
        <f t="shared" si="0"/>
        <v>86325.150772710127</v>
      </c>
      <c r="S10" s="190">
        <f t="shared" si="0"/>
        <v>2943357.0308141727</v>
      </c>
      <c r="T10" s="190">
        <f t="shared" si="0"/>
        <v>2434167.5915868827</v>
      </c>
      <c r="U10" s="190">
        <f t="shared" si="0"/>
        <v>509189.43922728987</v>
      </c>
      <c r="V10" s="190">
        <f t="shared" si="0"/>
        <v>1506400.8007651714</v>
      </c>
      <c r="W10" s="190">
        <f t="shared" si="0"/>
        <v>1241810.771552959</v>
      </c>
      <c r="X10" s="190">
        <f t="shared" si="0"/>
        <v>264590.0292122126</v>
      </c>
      <c r="Y10" s="190">
        <f t="shared" si="0"/>
        <v>1436956.2124085941</v>
      </c>
      <c r="Z10" s="190">
        <f t="shared" si="0"/>
        <v>1192356.8023935168</v>
      </c>
      <c r="AA10" s="190">
        <f t="shared" si="0"/>
        <v>244599.41001507727</v>
      </c>
      <c r="AB10" s="190">
        <f t="shared" si="0"/>
        <v>0</v>
      </c>
      <c r="AC10" s="190">
        <f t="shared" si="0"/>
        <v>0</v>
      </c>
      <c r="AD10" s="190">
        <f t="shared" si="0"/>
        <v>0</v>
      </c>
      <c r="AE10" s="190">
        <f t="shared" si="0"/>
        <v>1506400.8007651714</v>
      </c>
      <c r="AF10" s="190">
        <f t="shared" si="0"/>
        <v>1241810.771552959</v>
      </c>
      <c r="AG10" s="190">
        <f t="shared" si="0"/>
        <v>264590.0292122126</v>
      </c>
      <c r="AH10" s="190">
        <f t="shared" si="0"/>
        <v>376600.20019129285</v>
      </c>
      <c r="AI10" s="190">
        <f t="shared" si="0"/>
        <v>310452.69288823975</v>
      </c>
      <c r="AJ10" s="190">
        <f t="shared" si="0"/>
        <v>66147.507303053149</v>
      </c>
      <c r="AK10" s="190">
        <f t="shared" si="0"/>
        <v>376600.20019129285</v>
      </c>
      <c r="AL10" s="190">
        <f t="shared" si="0"/>
        <v>310452.69288823975</v>
      </c>
      <c r="AM10" s="190">
        <f t="shared" si="0"/>
        <v>66147.507303053149</v>
      </c>
      <c r="AN10" s="190">
        <f t="shared" si="0"/>
        <v>376600.20019129285</v>
      </c>
      <c r="AO10" s="190">
        <f t="shared" si="0"/>
        <v>310452.69288823975</v>
      </c>
      <c r="AP10" s="190">
        <f t="shared" si="0"/>
        <v>66147.507303053149</v>
      </c>
      <c r="AQ10" s="190">
        <f t="shared" si="0"/>
        <v>376600.20019129285</v>
      </c>
      <c r="AR10" s="190">
        <f t="shared" si="0"/>
        <v>310452.69288823975</v>
      </c>
      <c r="AS10" s="190">
        <f t="shared" si="0"/>
        <v>66147.507303053149</v>
      </c>
      <c r="AT10" s="190">
        <f>+SUBTOTAL(9,AT11:AT17)</f>
        <v>1506400.8007651714</v>
      </c>
      <c r="AU10" s="190">
        <f t="shared" si="0"/>
        <v>1241810.771552959</v>
      </c>
      <c r="AV10" s="190">
        <f t="shared" si="0"/>
        <v>264590.0292122126</v>
      </c>
      <c r="AW10" s="191">
        <v>43944</v>
      </c>
      <c r="AX10" s="192">
        <v>46192</v>
      </c>
      <c r="AY10" s="193"/>
    </row>
    <row r="11" spans="1:51">
      <c r="B11" s="67"/>
      <c r="C11" s="29"/>
      <c r="D11" s="29"/>
      <c r="E11" s="45"/>
      <c r="F11" s="44" t="s">
        <v>1000</v>
      </c>
      <c r="G11" s="194">
        <f>H11+I11</f>
        <v>2000</v>
      </c>
      <c r="H11" s="195">
        <v>2000</v>
      </c>
      <c r="I11" s="195">
        <v>0</v>
      </c>
      <c r="J11" s="194">
        <f t="shared" ref="J11:J23" si="1">K11+L11</f>
        <v>0</v>
      </c>
      <c r="K11" s="195">
        <v>0</v>
      </c>
      <c r="L11" s="195">
        <v>0</v>
      </c>
      <c r="M11" s="194">
        <f t="shared" ref="M11:M12" si="2">N11+O11</f>
        <v>0</v>
      </c>
      <c r="N11" s="195">
        <v>0</v>
      </c>
      <c r="O11" s="195">
        <v>0</v>
      </c>
      <c r="P11" s="194">
        <f t="shared" ref="P11:P23" si="3">Q11+R11</f>
        <v>235.58235959291366</v>
      </c>
      <c r="Q11" s="196">
        <f>100000/Q5</f>
        <v>235.58235959291366</v>
      </c>
      <c r="R11" s="196">
        <v>0</v>
      </c>
      <c r="S11" s="194">
        <f>T11+U11</f>
        <v>1764.4176404070863</v>
      </c>
      <c r="T11" s="195">
        <f>+H11-K11-N11-Q11</f>
        <v>1764.4176404070863</v>
      </c>
      <c r="U11" s="195">
        <f>+I11-L11-O11-R11</f>
        <v>0</v>
      </c>
      <c r="V11" s="194">
        <f t="shared" ref="V11:V23" si="4">W11+X11</f>
        <v>1000</v>
      </c>
      <c r="W11" s="195">
        <v>1000</v>
      </c>
      <c r="X11" s="195">
        <v>0</v>
      </c>
      <c r="Y11" s="194">
        <f t="shared" ref="Y11:Y23" si="5">Z11+AA11</f>
        <v>764.4</v>
      </c>
      <c r="Z11" s="195">
        <v>764.4</v>
      </c>
      <c r="AA11" s="195">
        <v>0</v>
      </c>
      <c r="AB11" s="194">
        <f t="shared" ref="AB11:AB23" si="6">AC11+AD11</f>
        <v>0</v>
      </c>
      <c r="AC11" s="195"/>
      <c r="AD11" s="197"/>
      <c r="AE11" s="198">
        <f t="shared" ref="AE11:AE23" si="7">AF11+AG11</f>
        <v>1000</v>
      </c>
      <c r="AF11" s="195">
        <f>+W11</f>
        <v>1000</v>
      </c>
      <c r="AG11" s="195">
        <f>+X11</f>
        <v>0</v>
      </c>
      <c r="AH11" s="194">
        <f t="shared" ref="AH11:AH23" si="8">AI11+AJ11</f>
        <v>250</v>
      </c>
      <c r="AI11" s="195">
        <f t="shared" ref="AI11:AI12" si="9">+$W11/4</f>
        <v>250</v>
      </c>
      <c r="AJ11" s="195">
        <f t="shared" ref="AJ11:AJ12" si="10">+$X11/4</f>
        <v>0</v>
      </c>
      <c r="AK11" s="194">
        <f t="shared" ref="AK11:AK23" si="11">AL11+AM11</f>
        <v>250</v>
      </c>
      <c r="AL11" s="195">
        <f t="shared" ref="AL11:AL12" si="12">+$W11/4</f>
        <v>250</v>
      </c>
      <c r="AM11" s="195">
        <f t="shared" ref="AM11:AM12" si="13">+$X11/4</f>
        <v>0</v>
      </c>
      <c r="AN11" s="194">
        <f t="shared" ref="AN11:AN23" si="14">AO11+AP11</f>
        <v>250</v>
      </c>
      <c r="AO11" s="195">
        <f t="shared" ref="AO11:AO17" si="15">+$W11/4</f>
        <v>250</v>
      </c>
      <c r="AP11" s="195">
        <f t="shared" ref="AP11:AP17" si="16">+$X11/4</f>
        <v>0</v>
      </c>
      <c r="AQ11" s="194">
        <f t="shared" ref="AQ11:AQ23" si="17">AR11+AS11</f>
        <v>250</v>
      </c>
      <c r="AR11" s="195">
        <f t="shared" ref="AR11:AR17" si="18">+$W11/4</f>
        <v>250</v>
      </c>
      <c r="AS11" s="195">
        <f t="shared" ref="AS11:AS17" si="19">+$X11/4</f>
        <v>0</v>
      </c>
      <c r="AT11" s="194">
        <f t="shared" ref="AT11:AT23" si="20">AU11+AV11</f>
        <v>1000</v>
      </c>
      <c r="AU11" s="195">
        <f>+AI11+AL11+AO11+AR11</f>
        <v>1000</v>
      </c>
      <c r="AV11" s="199">
        <f t="shared" ref="AV11:AV12" si="21">+AJ11+AM11+AP11+AS11</f>
        <v>0</v>
      </c>
      <c r="AW11" s="200">
        <f t="shared" ref="AW11:AY17" si="22">+AT11-AE11</f>
        <v>0</v>
      </c>
      <c r="AX11" s="201">
        <f t="shared" si="22"/>
        <v>0</v>
      </c>
      <c r="AY11" s="202">
        <f t="shared" si="22"/>
        <v>0</v>
      </c>
    </row>
    <row r="12" spans="1:51">
      <c r="B12" s="67"/>
      <c r="C12" s="29"/>
      <c r="D12" s="127"/>
      <c r="E12" s="30"/>
      <c r="F12" s="44" t="s">
        <v>1001</v>
      </c>
      <c r="G12" s="194">
        <f t="shared" ref="G12:G23" si="23">H12+I12</f>
        <v>56000</v>
      </c>
      <c r="H12" s="195">
        <v>50000</v>
      </c>
      <c r="I12" s="195">
        <v>6000</v>
      </c>
      <c r="J12" s="194">
        <f t="shared" si="1"/>
        <v>0</v>
      </c>
      <c r="K12" s="195">
        <v>0</v>
      </c>
      <c r="L12" s="195">
        <v>0</v>
      </c>
      <c r="M12" s="194">
        <f t="shared" si="2"/>
        <v>0</v>
      </c>
      <c r="N12" s="195">
        <v>0</v>
      </c>
      <c r="O12" s="195">
        <v>0</v>
      </c>
      <c r="P12" s="194">
        <f t="shared" si="3"/>
        <v>282.69883151149639</v>
      </c>
      <c r="Q12" s="195">
        <f>100000/Q5</f>
        <v>235.58235959291366</v>
      </c>
      <c r="R12" s="195">
        <f>20000/Q5</f>
        <v>47.116471918582732</v>
      </c>
      <c r="S12" s="194">
        <f t="shared" ref="S12:S23" si="24">T12+U12</f>
        <v>55717.301168488506</v>
      </c>
      <c r="T12" s="195">
        <f t="shared" ref="T12:U17" si="25">+H12-K12-N12-Q12</f>
        <v>49764.417640407089</v>
      </c>
      <c r="U12" s="195">
        <f t="shared" si="25"/>
        <v>5952.8835280814174</v>
      </c>
      <c r="V12" s="194">
        <f t="shared" si="4"/>
        <v>23000</v>
      </c>
      <c r="W12" s="195">
        <v>20000</v>
      </c>
      <c r="X12" s="195">
        <v>3000</v>
      </c>
      <c r="Y12" s="194">
        <f t="shared" si="5"/>
        <v>32717.301168488506</v>
      </c>
      <c r="Z12" s="195">
        <f t="shared" ref="Z12:AA16" si="26">+T12-W12</f>
        <v>29764.417640407089</v>
      </c>
      <c r="AA12" s="195">
        <f t="shared" si="26"/>
        <v>2952.8835280814174</v>
      </c>
      <c r="AB12" s="194">
        <f t="shared" si="6"/>
        <v>0</v>
      </c>
      <c r="AC12" s="195"/>
      <c r="AD12" s="197"/>
      <c r="AE12" s="198">
        <f t="shared" si="7"/>
        <v>23000</v>
      </c>
      <c r="AF12" s="195">
        <f t="shared" ref="AF12:AG17" si="27">+W12</f>
        <v>20000</v>
      </c>
      <c r="AG12" s="195">
        <f t="shared" si="27"/>
        <v>3000</v>
      </c>
      <c r="AH12" s="194">
        <f t="shared" si="8"/>
        <v>5750</v>
      </c>
      <c r="AI12" s="195">
        <f t="shared" si="9"/>
        <v>5000</v>
      </c>
      <c r="AJ12" s="195">
        <f t="shared" si="10"/>
        <v>750</v>
      </c>
      <c r="AK12" s="194">
        <f t="shared" si="11"/>
        <v>5750</v>
      </c>
      <c r="AL12" s="195">
        <f t="shared" si="12"/>
        <v>5000</v>
      </c>
      <c r="AM12" s="195">
        <f t="shared" si="13"/>
        <v>750</v>
      </c>
      <c r="AN12" s="194">
        <f t="shared" si="14"/>
        <v>5750</v>
      </c>
      <c r="AO12" s="195">
        <f t="shared" si="15"/>
        <v>5000</v>
      </c>
      <c r="AP12" s="195">
        <f t="shared" si="16"/>
        <v>750</v>
      </c>
      <c r="AQ12" s="194">
        <f t="shared" si="17"/>
        <v>5750</v>
      </c>
      <c r="AR12" s="195">
        <f t="shared" si="18"/>
        <v>5000</v>
      </c>
      <c r="AS12" s="195">
        <f t="shared" si="19"/>
        <v>750</v>
      </c>
      <c r="AT12" s="194">
        <f t="shared" si="20"/>
        <v>23000</v>
      </c>
      <c r="AU12" s="195">
        <f t="shared" ref="AU12" si="28">+AI12+AL12+AO12+AR12</f>
        <v>20000</v>
      </c>
      <c r="AV12" s="199">
        <f t="shared" si="21"/>
        <v>3000</v>
      </c>
      <c r="AW12" s="200">
        <f t="shared" si="22"/>
        <v>0</v>
      </c>
      <c r="AX12" s="201">
        <f t="shared" si="22"/>
        <v>0</v>
      </c>
      <c r="AY12" s="202">
        <f t="shared" si="22"/>
        <v>0</v>
      </c>
    </row>
    <row r="13" spans="1:51">
      <c r="B13" s="67"/>
      <c r="C13" s="29"/>
      <c r="D13" s="29"/>
      <c r="E13" s="30"/>
      <c r="F13" s="44" t="s">
        <v>1002</v>
      </c>
      <c r="G13" s="194">
        <f t="shared" si="23"/>
        <v>295300</v>
      </c>
      <c r="H13" s="195">
        <v>210000</v>
      </c>
      <c r="I13" s="195">
        <f>+H13*0.33+16000</f>
        <v>85300</v>
      </c>
      <c r="J13" s="194">
        <f>K13+L13</f>
        <v>0</v>
      </c>
      <c r="K13" s="195">
        <v>0</v>
      </c>
      <c r="L13" s="195">
        <v>0</v>
      </c>
      <c r="M13" s="194">
        <f>N13+O13</f>
        <v>53742.669999999984</v>
      </c>
      <c r="N13" s="195">
        <v>40357.25999999998</v>
      </c>
      <c r="O13" s="195">
        <v>13385.410000000007</v>
      </c>
      <c r="P13" s="194">
        <f t="shared" si="3"/>
        <v>103656.23822088202</v>
      </c>
      <c r="Q13" s="195">
        <f>30000000/Q5</f>
        <v>70674.707877874098</v>
      </c>
      <c r="R13" s="195">
        <f>14000000/Q5</f>
        <v>32981.530343007915</v>
      </c>
      <c r="S13" s="194">
        <f t="shared" si="24"/>
        <v>137901.091779118</v>
      </c>
      <c r="T13" s="195">
        <f t="shared" si="25"/>
        <v>98968.032122125922</v>
      </c>
      <c r="U13" s="195">
        <f t="shared" si="25"/>
        <v>38933.059656992082</v>
      </c>
      <c r="V13" s="194">
        <f t="shared" si="4"/>
        <v>100910</v>
      </c>
      <c r="W13" s="195">
        <v>73410</v>
      </c>
      <c r="X13" s="195">
        <v>27500</v>
      </c>
      <c r="Y13" s="194">
        <f t="shared" si="5"/>
        <v>36991.091779118004</v>
      </c>
      <c r="Z13" s="195">
        <f t="shared" si="26"/>
        <v>25558.032122125922</v>
      </c>
      <c r="AA13" s="195">
        <f t="shared" si="26"/>
        <v>11433.059656992082</v>
      </c>
      <c r="AB13" s="194">
        <f t="shared" si="6"/>
        <v>0</v>
      </c>
      <c r="AC13" s="195"/>
      <c r="AD13" s="197"/>
      <c r="AE13" s="198">
        <f t="shared" si="7"/>
        <v>100910</v>
      </c>
      <c r="AF13" s="195">
        <f t="shared" si="27"/>
        <v>73410</v>
      </c>
      <c r="AG13" s="195">
        <f t="shared" si="27"/>
        <v>27500</v>
      </c>
      <c r="AH13" s="194">
        <f t="shared" si="8"/>
        <v>25227.5</v>
      </c>
      <c r="AI13" s="195">
        <f>+$W13/4</f>
        <v>18352.5</v>
      </c>
      <c r="AJ13" s="195">
        <f>+$X13/4</f>
        <v>6875</v>
      </c>
      <c r="AK13" s="194">
        <f t="shared" si="11"/>
        <v>25227.5</v>
      </c>
      <c r="AL13" s="195">
        <f>+$W13/4</f>
        <v>18352.5</v>
      </c>
      <c r="AM13" s="195">
        <f>+$X13/4</f>
        <v>6875</v>
      </c>
      <c r="AN13" s="194">
        <f t="shared" si="14"/>
        <v>25227.5</v>
      </c>
      <c r="AO13" s="195">
        <f>+$W13/4</f>
        <v>18352.5</v>
      </c>
      <c r="AP13" s="195">
        <f>+$X13/4</f>
        <v>6875</v>
      </c>
      <c r="AQ13" s="194">
        <f t="shared" si="17"/>
        <v>25227.5</v>
      </c>
      <c r="AR13" s="195">
        <f>+$W13/4</f>
        <v>18352.5</v>
      </c>
      <c r="AS13" s="195">
        <f>+$X13/4</f>
        <v>6875</v>
      </c>
      <c r="AT13" s="194">
        <f t="shared" si="20"/>
        <v>100910</v>
      </c>
      <c r="AU13" s="195">
        <f>+AI13+AL13+AO13+AR13</f>
        <v>73410</v>
      </c>
      <c r="AV13" s="199">
        <f>+AJ13+AM13+AP13+AS13</f>
        <v>27500</v>
      </c>
      <c r="AW13" s="200">
        <f>+AT13-AE13</f>
        <v>0</v>
      </c>
      <c r="AX13" s="201">
        <f>+AU13-AF13</f>
        <v>0</v>
      </c>
      <c r="AY13" s="202">
        <f t="shared" si="22"/>
        <v>0</v>
      </c>
    </row>
    <row r="14" spans="1:51">
      <c r="B14" s="67"/>
      <c r="C14" s="29"/>
      <c r="D14" s="29"/>
      <c r="E14" s="30"/>
      <c r="F14" s="44" t="s">
        <v>1003</v>
      </c>
      <c r="G14" s="194">
        <f t="shared" si="23"/>
        <v>11000</v>
      </c>
      <c r="H14" s="195">
        <v>10000</v>
      </c>
      <c r="I14" s="195">
        <f>+H14*0.1</f>
        <v>1000</v>
      </c>
      <c r="J14" s="194">
        <f t="shared" si="1"/>
        <v>0</v>
      </c>
      <c r="K14" s="195">
        <v>0</v>
      </c>
      <c r="L14" s="195">
        <v>0</v>
      </c>
      <c r="M14" s="194">
        <f t="shared" ref="M14:M17" si="29">N14+O14</f>
        <v>0</v>
      </c>
      <c r="N14" s="195">
        <v>0</v>
      </c>
      <c r="O14" s="195">
        <v>0</v>
      </c>
      <c r="P14" s="194">
        <f t="shared" si="3"/>
        <v>1413.4941575574821</v>
      </c>
      <c r="Q14" s="195">
        <f>500000/Q5</f>
        <v>1177.9117979645684</v>
      </c>
      <c r="R14" s="195">
        <f>100000/Q5</f>
        <v>235.58235959291366</v>
      </c>
      <c r="S14" s="194">
        <f t="shared" si="24"/>
        <v>9586.505842442517</v>
      </c>
      <c r="T14" s="195">
        <f t="shared" si="25"/>
        <v>8822.0882020354311</v>
      </c>
      <c r="U14" s="195">
        <f t="shared" si="25"/>
        <v>764.41764040708631</v>
      </c>
      <c r="V14" s="194">
        <f t="shared" si="4"/>
        <v>5242.1000000000004</v>
      </c>
      <c r="W14" s="195">
        <v>4822.1000000000004</v>
      </c>
      <c r="X14" s="195">
        <v>420</v>
      </c>
      <c r="Y14" s="194">
        <f t="shared" si="5"/>
        <v>4344.4058424425166</v>
      </c>
      <c r="Z14" s="195">
        <f t="shared" si="26"/>
        <v>3999.9882020354307</v>
      </c>
      <c r="AA14" s="195">
        <f t="shared" si="26"/>
        <v>344.41764040708631</v>
      </c>
      <c r="AB14" s="194">
        <f t="shared" si="6"/>
        <v>0</v>
      </c>
      <c r="AC14" s="195"/>
      <c r="AD14" s="197"/>
      <c r="AE14" s="198">
        <f t="shared" si="7"/>
        <v>5242.1000000000004</v>
      </c>
      <c r="AF14" s="195">
        <f t="shared" si="27"/>
        <v>4822.1000000000004</v>
      </c>
      <c r="AG14" s="195">
        <f t="shared" si="27"/>
        <v>420</v>
      </c>
      <c r="AH14" s="194">
        <f t="shared" si="8"/>
        <v>1310.5250000000001</v>
      </c>
      <c r="AI14" s="195">
        <f t="shared" ref="AI14:AI20" si="30">+$W14/4</f>
        <v>1205.5250000000001</v>
      </c>
      <c r="AJ14" s="195">
        <f t="shared" ref="AJ14:AJ23" si="31">+$X14/4</f>
        <v>105</v>
      </c>
      <c r="AK14" s="194">
        <f t="shared" si="11"/>
        <v>1310.5250000000001</v>
      </c>
      <c r="AL14" s="195">
        <f t="shared" ref="AL14:AL17" si="32">+$W14/4</f>
        <v>1205.5250000000001</v>
      </c>
      <c r="AM14" s="195">
        <f t="shared" ref="AM14:AM17" si="33">+$X14/4</f>
        <v>105</v>
      </c>
      <c r="AN14" s="194">
        <f t="shared" si="14"/>
        <v>1310.5250000000001</v>
      </c>
      <c r="AO14" s="195">
        <f t="shared" si="15"/>
        <v>1205.5250000000001</v>
      </c>
      <c r="AP14" s="195">
        <f t="shared" si="16"/>
        <v>105</v>
      </c>
      <c r="AQ14" s="194">
        <f t="shared" si="17"/>
        <v>1310.5250000000001</v>
      </c>
      <c r="AR14" s="195">
        <f t="shared" si="18"/>
        <v>1205.5250000000001</v>
      </c>
      <c r="AS14" s="195">
        <f t="shared" si="19"/>
        <v>105</v>
      </c>
      <c r="AT14" s="194">
        <f t="shared" si="20"/>
        <v>5242.1000000000004</v>
      </c>
      <c r="AU14" s="195">
        <f t="shared" ref="AU14:AV17" si="34">+AI14+AL14+AO14+AR14</f>
        <v>4822.1000000000004</v>
      </c>
      <c r="AV14" s="199">
        <f t="shared" si="34"/>
        <v>420</v>
      </c>
      <c r="AW14" s="200">
        <f t="shared" ref="AW14:AX17" si="35">+AT14-AE14</f>
        <v>0</v>
      </c>
      <c r="AX14" s="201">
        <f t="shared" si="35"/>
        <v>0</v>
      </c>
      <c r="AY14" s="202">
        <f t="shared" si="22"/>
        <v>0</v>
      </c>
    </row>
    <row r="15" spans="1:51">
      <c r="B15" s="67"/>
      <c r="C15" s="29"/>
      <c r="D15" s="29"/>
      <c r="E15" s="30"/>
      <c r="F15" s="44" t="s">
        <v>1004</v>
      </c>
      <c r="G15" s="194">
        <f t="shared" si="23"/>
        <v>35000</v>
      </c>
      <c r="H15" s="195">
        <v>30000</v>
      </c>
      <c r="I15" s="195">
        <v>5000</v>
      </c>
      <c r="J15" s="194">
        <f t="shared" si="1"/>
        <v>0</v>
      </c>
      <c r="K15" s="195">
        <v>0</v>
      </c>
      <c r="L15" s="195">
        <v>0</v>
      </c>
      <c r="M15" s="194">
        <f t="shared" si="29"/>
        <v>0</v>
      </c>
      <c r="N15" s="195">
        <v>0</v>
      </c>
      <c r="O15" s="195">
        <v>0</v>
      </c>
      <c r="P15" s="194">
        <f t="shared" si="3"/>
        <v>3109.6871466264602</v>
      </c>
      <c r="Q15" s="195">
        <f>980000/Q5</f>
        <v>2308.7071240105538</v>
      </c>
      <c r="R15" s="195">
        <f>340000/Q5</f>
        <v>800.98002261590648</v>
      </c>
      <c r="S15" s="194">
        <f t="shared" si="24"/>
        <v>31890.31285337354</v>
      </c>
      <c r="T15" s="195">
        <f t="shared" si="25"/>
        <v>27691.292875989446</v>
      </c>
      <c r="U15" s="195">
        <f t="shared" si="25"/>
        <v>4199.0199773840932</v>
      </c>
      <c r="V15" s="194">
        <f t="shared" si="4"/>
        <v>23000</v>
      </c>
      <c r="W15" s="195">
        <v>19000</v>
      </c>
      <c r="X15" s="195">
        <v>4000</v>
      </c>
      <c r="Y15" s="194">
        <f t="shared" si="5"/>
        <v>8890.3128533735398</v>
      </c>
      <c r="Z15" s="195">
        <f t="shared" si="26"/>
        <v>8691.2928759894457</v>
      </c>
      <c r="AA15" s="195">
        <f t="shared" si="26"/>
        <v>199.01997738409318</v>
      </c>
      <c r="AB15" s="194">
        <f t="shared" si="6"/>
        <v>0</v>
      </c>
      <c r="AC15" s="195"/>
      <c r="AD15" s="197"/>
      <c r="AE15" s="198">
        <f t="shared" si="7"/>
        <v>23000</v>
      </c>
      <c r="AF15" s="195">
        <f t="shared" si="27"/>
        <v>19000</v>
      </c>
      <c r="AG15" s="195">
        <f t="shared" si="27"/>
        <v>4000</v>
      </c>
      <c r="AH15" s="194">
        <f t="shared" si="8"/>
        <v>5750</v>
      </c>
      <c r="AI15" s="195">
        <f t="shared" si="30"/>
        <v>4750</v>
      </c>
      <c r="AJ15" s="195">
        <f t="shared" si="31"/>
        <v>1000</v>
      </c>
      <c r="AK15" s="194">
        <f t="shared" si="11"/>
        <v>5750</v>
      </c>
      <c r="AL15" s="195">
        <f t="shared" si="32"/>
        <v>4750</v>
      </c>
      <c r="AM15" s="195">
        <f t="shared" si="33"/>
        <v>1000</v>
      </c>
      <c r="AN15" s="194">
        <f t="shared" si="14"/>
        <v>5750</v>
      </c>
      <c r="AO15" s="195">
        <f t="shared" si="15"/>
        <v>4750</v>
      </c>
      <c r="AP15" s="195">
        <f t="shared" si="16"/>
        <v>1000</v>
      </c>
      <c r="AQ15" s="194">
        <f t="shared" si="17"/>
        <v>5750</v>
      </c>
      <c r="AR15" s="195">
        <f t="shared" si="18"/>
        <v>4750</v>
      </c>
      <c r="AS15" s="195">
        <f t="shared" si="19"/>
        <v>1000</v>
      </c>
      <c r="AT15" s="194">
        <f t="shared" si="20"/>
        <v>23000</v>
      </c>
      <c r="AU15" s="195">
        <f t="shared" si="34"/>
        <v>19000</v>
      </c>
      <c r="AV15" s="199">
        <f t="shared" si="34"/>
        <v>4000</v>
      </c>
      <c r="AW15" s="200">
        <f t="shared" si="35"/>
        <v>0</v>
      </c>
      <c r="AX15" s="201">
        <f t="shared" si="35"/>
        <v>0</v>
      </c>
      <c r="AY15" s="202">
        <f t="shared" si="22"/>
        <v>0</v>
      </c>
    </row>
    <row r="16" spans="1:51">
      <c r="B16" s="67"/>
      <c r="C16" s="29"/>
      <c r="D16" s="29"/>
      <c r="E16" s="30"/>
      <c r="F16" s="44" t="s">
        <v>1005</v>
      </c>
      <c r="G16" s="194">
        <f t="shared" si="23"/>
        <v>2400</v>
      </c>
      <c r="H16" s="195">
        <v>2000</v>
      </c>
      <c r="I16" s="195">
        <f t="shared" ref="I16:I17" si="36">+H16*0.2</f>
        <v>400</v>
      </c>
      <c r="J16" s="194">
        <f t="shared" si="1"/>
        <v>0</v>
      </c>
      <c r="K16" s="195">
        <v>0</v>
      </c>
      <c r="L16" s="195">
        <v>0</v>
      </c>
      <c r="M16" s="194">
        <f t="shared" si="29"/>
        <v>0</v>
      </c>
      <c r="N16" s="195">
        <v>0</v>
      </c>
      <c r="O16" s="195">
        <v>0</v>
      </c>
      <c r="P16" s="194">
        <f t="shared" si="3"/>
        <v>565.39766302299279</v>
      </c>
      <c r="Q16" s="195">
        <f>200000/Q5</f>
        <v>471.16471918582732</v>
      </c>
      <c r="R16" s="195">
        <f>40000/Q5</f>
        <v>94.232943837165465</v>
      </c>
      <c r="S16" s="194">
        <f t="shared" si="24"/>
        <v>1834.6023369770071</v>
      </c>
      <c r="T16" s="195">
        <f t="shared" si="25"/>
        <v>1528.8352808141726</v>
      </c>
      <c r="U16" s="195">
        <f t="shared" si="25"/>
        <v>305.76705616283454</v>
      </c>
      <c r="V16" s="194">
        <f t="shared" si="4"/>
        <v>917.30116848850355</v>
      </c>
      <c r="W16" s="195">
        <f>+T16/2</f>
        <v>764.41764040708631</v>
      </c>
      <c r="X16" s="195">
        <f>+U16/2</f>
        <v>152.88352808141727</v>
      </c>
      <c r="Y16" s="194">
        <f t="shared" si="5"/>
        <v>917.30116848850355</v>
      </c>
      <c r="Z16" s="195">
        <f t="shared" si="26"/>
        <v>764.41764040708631</v>
      </c>
      <c r="AA16" s="195">
        <f t="shared" si="26"/>
        <v>152.88352808141727</v>
      </c>
      <c r="AB16" s="194">
        <f t="shared" si="6"/>
        <v>0</v>
      </c>
      <c r="AC16" s="195"/>
      <c r="AD16" s="197"/>
      <c r="AE16" s="198">
        <f t="shared" si="7"/>
        <v>917.30116848850355</v>
      </c>
      <c r="AF16" s="195">
        <f t="shared" si="27"/>
        <v>764.41764040708631</v>
      </c>
      <c r="AG16" s="195">
        <f t="shared" si="27"/>
        <v>152.88352808141727</v>
      </c>
      <c r="AH16" s="194">
        <f t="shared" si="8"/>
        <v>229.32529212212589</v>
      </c>
      <c r="AI16" s="195">
        <f t="shared" si="30"/>
        <v>191.10441010177158</v>
      </c>
      <c r="AJ16" s="195">
        <f t="shared" si="31"/>
        <v>38.220882020354317</v>
      </c>
      <c r="AK16" s="194">
        <f t="shared" si="11"/>
        <v>229.32529212212589</v>
      </c>
      <c r="AL16" s="195">
        <f t="shared" si="32"/>
        <v>191.10441010177158</v>
      </c>
      <c r="AM16" s="195">
        <f t="shared" si="33"/>
        <v>38.220882020354317</v>
      </c>
      <c r="AN16" s="194">
        <f t="shared" si="14"/>
        <v>229.32529212212589</v>
      </c>
      <c r="AO16" s="195">
        <f t="shared" si="15"/>
        <v>191.10441010177158</v>
      </c>
      <c r="AP16" s="195">
        <f t="shared" si="16"/>
        <v>38.220882020354317</v>
      </c>
      <c r="AQ16" s="194">
        <f t="shared" si="17"/>
        <v>229.32529212212589</v>
      </c>
      <c r="AR16" s="195">
        <f t="shared" si="18"/>
        <v>191.10441010177158</v>
      </c>
      <c r="AS16" s="195">
        <f t="shared" si="19"/>
        <v>38.220882020354317</v>
      </c>
      <c r="AT16" s="194">
        <f t="shared" si="20"/>
        <v>917.30116848850355</v>
      </c>
      <c r="AU16" s="195">
        <f t="shared" si="34"/>
        <v>764.41764040708631</v>
      </c>
      <c r="AV16" s="199">
        <f t="shared" si="34"/>
        <v>152.88352808141727</v>
      </c>
      <c r="AW16" s="200">
        <f t="shared" si="35"/>
        <v>0</v>
      </c>
      <c r="AX16" s="201">
        <f t="shared" si="35"/>
        <v>0</v>
      </c>
      <c r="AY16" s="202">
        <f t="shared" si="22"/>
        <v>0</v>
      </c>
    </row>
    <row r="17" spans="1:51">
      <c r="B17" s="67"/>
      <c r="C17" s="29"/>
      <c r="D17" s="29"/>
      <c r="E17" s="30"/>
      <c r="F17" s="44" t="s">
        <v>1006</v>
      </c>
      <c r="G17" s="194">
        <f t="shared" si="23"/>
        <v>3067200</v>
      </c>
      <c r="H17" s="195">
        <f>2550000+6000</f>
        <v>2556000</v>
      </c>
      <c r="I17" s="195">
        <f t="shared" si="36"/>
        <v>511200</v>
      </c>
      <c r="J17" s="194">
        <f t="shared" si="1"/>
        <v>0</v>
      </c>
      <c r="K17" s="195">
        <v>0</v>
      </c>
      <c r="L17" s="195">
        <v>0</v>
      </c>
      <c r="M17" s="194">
        <f t="shared" si="29"/>
        <v>635.58000000000004</v>
      </c>
      <c r="N17" s="195">
        <v>635.58000000000004</v>
      </c>
      <c r="O17" s="195">
        <v>0</v>
      </c>
      <c r="P17" s="194">
        <f t="shared" si="3"/>
        <v>361901.62080663396</v>
      </c>
      <c r="Q17" s="195">
        <f>131476700/Q5</f>
        <v>309735.91217489634</v>
      </c>
      <c r="R17" s="195">
        <f>22143300/Q5</f>
        <v>52165.708631737652</v>
      </c>
      <c r="S17" s="194">
        <f t="shared" si="24"/>
        <v>2704662.799193366</v>
      </c>
      <c r="T17" s="195">
        <f t="shared" si="25"/>
        <v>2245628.5078251036</v>
      </c>
      <c r="U17" s="195">
        <f t="shared" si="25"/>
        <v>459034.29136826238</v>
      </c>
      <c r="V17" s="194">
        <f t="shared" si="4"/>
        <v>1352331.399596683</v>
      </c>
      <c r="W17" s="195">
        <f>+T17/2</f>
        <v>1122814.2539125518</v>
      </c>
      <c r="X17" s="195">
        <f>+U17/2</f>
        <v>229517.14568413119</v>
      </c>
      <c r="Y17" s="194">
        <f t="shared" si="5"/>
        <v>1352331.399596683</v>
      </c>
      <c r="Z17" s="195">
        <f>+T17/2</f>
        <v>1122814.2539125518</v>
      </c>
      <c r="AA17" s="195">
        <f>+U17/2</f>
        <v>229517.14568413119</v>
      </c>
      <c r="AB17" s="194">
        <f t="shared" si="6"/>
        <v>0</v>
      </c>
      <c r="AC17" s="195"/>
      <c r="AD17" s="197"/>
      <c r="AE17" s="198">
        <f t="shared" si="7"/>
        <v>1352331.399596683</v>
      </c>
      <c r="AF17" s="195">
        <f t="shared" si="27"/>
        <v>1122814.2539125518</v>
      </c>
      <c r="AG17" s="195">
        <f t="shared" si="27"/>
        <v>229517.14568413119</v>
      </c>
      <c r="AH17" s="194">
        <f t="shared" si="8"/>
        <v>338082.84989917075</v>
      </c>
      <c r="AI17" s="195">
        <f t="shared" si="30"/>
        <v>280703.56347813795</v>
      </c>
      <c r="AJ17" s="195">
        <f t="shared" si="31"/>
        <v>57379.286421032797</v>
      </c>
      <c r="AK17" s="194">
        <f t="shared" si="11"/>
        <v>338082.84989917075</v>
      </c>
      <c r="AL17" s="195">
        <f t="shared" si="32"/>
        <v>280703.56347813795</v>
      </c>
      <c r="AM17" s="195">
        <f t="shared" si="33"/>
        <v>57379.286421032797</v>
      </c>
      <c r="AN17" s="194">
        <f t="shared" si="14"/>
        <v>338082.84989917075</v>
      </c>
      <c r="AO17" s="195">
        <f t="shared" si="15"/>
        <v>280703.56347813795</v>
      </c>
      <c r="AP17" s="195">
        <f t="shared" si="16"/>
        <v>57379.286421032797</v>
      </c>
      <c r="AQ17" s="194">
        <f t="shared" si="17"/>
        <v>338082.84989917075</v>
      </c>
      <c r="AR17" s="195">
        <f t="shared" si="18"/>
        <v>280703.56347813795</v>
      </c>
      <c r="AS17" s="195">
        <f t="shared" si="19"/>
        <v>57379.286421032797</v>
      </c>
      <c r="AT17" s="194">
        <f t="shared" si="20"/>
        <v>1352331.399596683</v>
      </c>
      <c r="AU17" s="195">
        <f t="shared" si="34"/>
        <v>1122814.2539125518</v>
      </c>
      <c r="AV17" s="199">
        <f t="shared" si="34"/>
        <v>229517.14568413119</v>
      </c>
      <c r="AW17" s="200">
        <f t="shared" si="35"/>
        <v>0</v>
      </c>
      <c r="AX17" s="201">
        <f t="shared" si="35"/>
        <v>0</v>
      </c>
      <c r="AY17" s="202">
        <f t="shared" si="22"/>
        <v>0</v>
      </c>
    </row>
    <row r="18" spans="1:51" ht="63.75">
      <c r="B18" s="68"/>
      <c r="C18" s="44">
        <v>12003</v>
      </c>
      <c r="D18" s="44" t="s">
        <v>248</v>
      </c>
      <c r="E18" s="45" t="s">
        <v>999</v>
      </c>
      <c r="F18" s="44"/>
      <c r="G18" s="190">
        <f>+SUBTOTAL(9,G19:G20)</f>
        <v>6363200</v>
      </c>
      <c r="H18" s="190">
        <f>SUBTOTAL(9,H19:H20)</f>
        <v>5330000</v>
      </c>
      <c r="I18" s="190">
        <f>SUBTOTAL(9,I19:I20)</f>
        <v>1033200</v>
      </c>
      <c r="J18" s="190">
        <f>+SUBTOTAL(9,J19:J20)</f>
        <v>0</v>
      </c>
      <c r="K18" s="190">
        <f>SUBTOTAL(9,K19:K20)</f>
        <v>0</v>
      </c>
      <c r="L18" s="190">
        <f>SUBTOTAL(9,L19:L20)</f>
        <v>0</v>
      </c>
      <c r="M18" s="190">
        <f>+SUBTOTAL(9,M19:M20)</f>
        <v>0</v>
      </c>
      <c r="N18" s="190">
        <f>SUBTOTAL(9,N19:N20)</f>
        <v>0</v>
      </c>
      <c r="O18" s="190">
        <f>SUBTOTAL(9,O19:O20)</f>
        <v>0</v>
      </c>
      <c r="P18" s="190">
        <f>+SUBTOTAL(9,P19:P20)</f>
        <v>706747.07877874095</v>
      </c>
      <c r="Q18" s="190">
        <f>SUBTOTAL(9,Q19:Q20)</f>
        <v>588955.89898228424</v>
      </c>
      <c r="R18" s="190">
        <f>SUBTOTAL(9,R19:R20)</f>
        <v>117791.17979645684</v>
      </c>
      <c r="S18" s="190">
        <f>+SUBTOTAL(9,S19:S20)</f>
        <v>5656452.9212212591</v>
      </c>
      <c r="T18" s="190">
        <f>SUBTOTAL(9,T19:T20)</f>
        <v>4741044.1010177154</v>
      </c>
      <c r="U18" s="190">
        <f>SUBTOTAL(9,U19:U20)</f>
        <v>915408.82020354318</v>
      </c>
      <c r="V18" s="190">
        <f>+SUBTOTAL(9,V19:V20)</f>
        <v>2828226.4606106295</v>
      </c>
      <c r="W18" s="190">
        <f>SUBTOTAL(9,W19:W20)</f>
        <v>2370522.0505088577</v>
      </c>
      <c r="X18" s="190">
        <f>SUBTOTAL(9,X19:X20)</f>
        <v>457704.41010177159</v>
      </c>
      <c r="Y18" s="190">
        <f>+SUBTOTAL(9,Y19:Y20)</f>
        <v>2828226.4606106295</v>
      </c>
      <c r="Z18" s="190">
        <f>SUBTOTAL(9,Z19:Z20)</f>
        <v>2370522.0505088577</v>
      </c>
      <c r="AA18" s="190">
        <f>SUBTOTAL(9,AA19:AA20)</f>
        <v>457704.41010177159</v>
      </c>
      <c r="AB18" s="190">
        <f>+SUBTOTAL(9,AB19:AB20)</f>
        <v>0</v>
      </c>
      <c r="AC18" s="190">
        <f>SUBTOTAL(9,AC19:AC20)</f>
        <v>0</v>
      </c>
      <c r="AD18" s="190">
        <f>SUBTOTAL(9,AD19:AD20)</f>
        <v>0</v>
      </c>
      <c r="AE18" s="190">
        <f>+SUBTOTAL(9,AE19:AE20)</f>
        <v>2828226.4606106295</v>
      </c>
      <c r="AF18" s="190">
        <f>SUBTOTAL(9,AF19:AF20)</f>
        <v>2370522.0505088577</v>
      </c>
      <c r="AG18" s="190">
        <f>SUBTOTAL(9,AG19:AG20)</f>
        <v>457704.41010177159</v>
      </c>
      <c r="AH18" s="190">
        <f>+SUBTOTAL(9,AH19:AH20)</f>
        <v>707056.61515265738</v>
      </c>
      <c r="AI18" s="190">
        <f>SUBTOTAL(9,AI19:AI20)</f>
        <v>592630.51262721443</v>
      </c>
      <c r="AJ18" s="190">
        <f>SUBTOTAL(9,AJ19:AJ20)</f>
        <v>114426.1025254429</v>
      </c>
      <c r="AK18" s="190">
        <f>+SUBTOTAL(9,AK19:AK20)</f>
        <v>707056.61515265738</v>
      </c>
      <c r="AL18" s="190">
        <f>SUBTOTAL(9,AL19:AL20)</f>
        <v>592630.51262721443</v>
      </c>
      <c r="AM18" s="190">
        <f>SUBTOTAL(9,AM19:AM20)</f>
        <v>114426.1025254429</v>
      </c>
      <c r="AN18" s="190">
        <f>+SUBTOTAL(9,AN19:AN20)</f>
        <v>707056.61515265738</v>
      </c>
      <c r="AO18" s="190">
        <f>SUBTOTAL(9,AO19:AO20)</f>
        <v>592630.51262721443</v>
      </c>
      <c r="AP18" s="190">
        <f>SUBTOTAL(9,AP19:AP20)</f>
        <v>114426.1025254429</v>
      </c>
      <c r="AQ18" s="190">
        <f>+SUBTOTAL(9,AQ19:AQ20)</f>
        <v>707056.61515265738</v>
      </c>
      <c r="AR18" s="190">
        <f>SUBTOTAL(9,AR19:AR20)</f>
        <v>592630.51262721443</v>
      </c>
      <c r="AS18" s="190">
        <f>SUBTOTAL(9,AS19:AS20)</f>
        <v>114426.1025254429</v>
      </c>
      <c r="AT18" s="190">
        <f>+SUBTOTAL(9,AT19:AT20)</f>
        <v>2828226.4606106295</v>
      </c>
      <c r="AU18" s="190">
        <f>SUBTOTAL(9,AU19:AU20)</f>
        <v>2370522.0505088577</v>
      </c>
      <c r="AV18" s="190">
        <f>SUBTOTAL(9,AV19:AV20)</f>
        <v>457704.41010177159</v>
      </c>
      <c r="AW18" s="203">
        <v>43944</v>
      </c>
      <c r="AX18" s="204">
        <v>46192</v>
      </c>
      <c r="AY18" s="205"/>
    </row>
    <row r="19" spans="1:51">
      <c r="B19" s="68"/>
      <c r="C19" s="44"/>
      <c r="D19" s="44"/>
      <c r="E19" s="45"/>
      <c r="F19" s="44" t="s">
        <v>1007</v>
      </c>
      <c r="G19" s="194">
        <f>H19+I19</f>
        <v>2388000</v>
      </c>
      <c r="H19" s="195">
        <v>2000000</v>
      </c>
      <c r="I19" s="195">
        <v>388000</v>
      </c>
      <c r="J19" s="194">
        <f t="shared" ref="J19:J20" si="37">K19+L19</f>
        <v>0</v>
      </c>
      <c r="K19" s="195">
        <v>0</v>
      </c>
      <c r="L19" s="195">
        <v>0</v>
      </c>
      <c r="M19" s="194">
        <f t="shared" ref="M19:M20" si="38">N19+O19</f>
        <v>0</v>
      </c>
      <c r="N19" s="195">
        <v>0</v>
      </c>
      <c r="O19" s="195">
        <v>0</v>
      </c>
      <c r="P19" s="194">
        <f t="shared" ref="P19:P20" si="39">Q19+R19</f>
        <v>565397.66302299278</v>
      </c>
      <c r="Q19" s="195">
        <f>200000000/Q5</f>
        <v>471164.71918582736</v>
      </c>
      <c r="R19" s="195">
        <f>40000000/Q5</f>
        <v>94232.943837165469</v>
      </c>
      <c r="S19" s="194">
        <f t="shared" ref="S19:S20" si="40">T19+U19</f>
        <v>1822602.3369770073</v>
      </c>
      <c r="T19" s="195">
        <f>+H19-K19-N19-Q19</f>
        <v>1528835.2808141727</v>
      </c>
      <c r="U19" s="195">
        <f t="shared" ref="U19:U20" si="41">+I19-L19-O19-R19</f>
        <v>293767.05616283452</v>
      </c>
      <c r="V19" s="194">
        <f t="shared" ref="V19:V20" si="42">W19+X19</f>
        <v>911301.16848850367</v>
      </c>
      <c r="W19" s="195">
        <f>+T19/2</f>
        <v>764417.64040708635</v>
      </c>
      <c r="X19" s="195">
        <f>+U19/2</f>
        <v>146883.52808141726</v>
      </c>
      <c r="Y19" s="194">
        <f t="shared" ref="Y19:Y20" si="43">Z19+AA19</f>
        <v>911301.16848850367</v>
      </c>
      <c r="Z19" s="195">
        <f>+T19-W19</f>
        <v>764417.64040708635</v>
      </c>
      <c r="AA19" s="195">
        <f>+U19-X19</f>
        <v>146883.52808141726</v>
      </c>
      <c r="AB19" s="194">
        <f t="shared" ref="AB19:AB20" si="44">AC19+AD19</f>
        <v>0</v>
      </c>
      <c r="AC19" s="195"/>
      <c r="AD19" s="197"/>
      <c r="AE19" s="198">
        <f t="shared" ref="AE19:AE20" si="45">AF19+AG19</f>
        <v>911301.16848850367</v>
      </c>
      <c r="AF19" s="195">
        <f t="shared" ref="AF19:AG20" si="46">+W19</f>
        <v>764417.64040708635</v>
      </c>
      <c r="AG19" s="195">
        <f t="shared" si="46"/>
        <v>146883.52808141726</v>
      </c>
      <c r="AH19" s="194">
        <f t="shared" ref="AH19:AH20" si="47">AI19+AJ19</f>
        <v>227825.29212212592</v>
      </c>
      <c r="AI19" s="195">
        <f t="shared" si="30"/>
        <v>191104.41010177159</v>
      </c>
      <c r="AJ19" s="195">
        <f t="shared" si="31"/>
        <v>36720.882020354315</v>
      </c>
      <c r="AK19" s="194">
        <f t="shared" ref="AK19:AK20" si="48">AL19+AM19</f>
        <v>227825.29212212592</v>
      </c>
      <c r="AL19" s="195">
        <f t="shared" ref="AL19:AL20" si="49">+$W19/4</f>
        <v>191104.41010177159</v>
      </c>
      <c r="AM19" s="195">
        <f t="shared" ref="AM19:AM20" si="50">+$X19/4</f>
        <v>36720.882020354315</v>
      </c>
      <c r="AN19" s="194">
        <f t="shared" ref="AN19:AN20" si="51">AO19+AP19</f>
        <v>227825.29212212592</v>
      </c>
      <c r="AO19" s="195">
        <f t="shared" ref="AO19:AO20" si="52">+$W19/4</f>
        <v>191104.41010177159</v>
      </c>
      <c r="AP19" s="195">
        <f t="shared" ref="AP19:AP20" si="53">+$X19/4</f>
        <v>36720.882020354315</v>
      </c>
      <c r="AQ19" s="194">
        <f t="shared" ref="AQ19:AQ20" si="54">AR19+AS19</f>
        <v>227825.29212212592</v>
      </c>
      <c r="AR19" s="195">
        <f t="shared" ref="AR19:AR20" si="55">+$W19/4</f>
        <v>191104.41010177159</v>
      </c>
      <c r="AS19" s="195">
        <f t="shared" ref="AS19:AS20" si="56">+$X19/4</f>
        <v>36720.882020354315</v>
      </c>
      <c r="AT19" s="194">
        <f t="shared" ref="AT19:AT20" si="57">AU19+AV19</f>
        <v>911301.16848850367</v>
      </c>
      <c r="AU19" s="195">
        <f t="shared" ref="AU19:AV20" si="58">+AI19+AL19+AO19+AR19</f>
        <v>764417.64040708635</v>
      </c>
      <c r="AV19" s="199">
        <f t="shared" si="58"/>
        <v>146883.52808141726</v>
      </c>
      <c r="AW19" s="206">
        <f>+AT19-AE19</f>
        <v>0</v>
      </c>
      <c r="AX19" s="201">
        <f t="shared" ref="AX19:AY20" si="59">+AU19-AF19</f>
        <v>0</v>
      </c>
      <c r="AY19" s="202">
        <f t="shared" si="59"/>
        <v>0</v>
      </c>
    </row>
    <row r="20" spans="1:51">
      <c r="B20" s="68"/>
      <c r="C20" s="44"/>
      <c r="D20" s="44"/>
      <c r="E20" s="45"/>
      <c r="F20" s="44" t="s">
        <v>1008</v>
      </c>
      <c r="G20" s="194">
        <f t="shared" ref="G20" si="60">H20+I20</f>
        <v>3975200</v>
      </c>
      <c r="H20" s="195">
        <v>3330000</v>
      </c>
      <c r="I20" s="195">
        <v>645200</v>
      </c>
      <c r="J20" s="194">
        <f t="shared" si="37"/>
        <v>0</v>
      </c>
      <c r="K20" s="195">
        <v>0</v>
      </c>
      <c r="L20" s="195">
        <v>0</v>
      </c>
      <c r="M20" s="194">
        <f t="shared" si="38"/>
        <v>0</v>
      </c>
      <c r="N20" s="195">
        <v>0</v>
      </c>
      <c r="O20" s="195">
        <v>0</v>
      </c>
      <c r="P20" s="194">
        <f t="shared" si="39"/>
        <v>141349.4157557482</v>
      </c>
      <c r="Q20" s="195">
        <f>50000000/Q5</f>
        <v>117791.17979645684</v>
      </c>
      <c r="R20" s="195">
        <f>10000000/Q5</f>
        <v>23558.235959291367</v>
      </c>
      <c r="S20" s="194">
        <f t="shared" si="40"/>
        <v>3833850.5842442517</v>
      </c>
      <c r="T20" s="195">
        <f t="shared" ref="T20" si="61">+H20-K20-N20-Q20</f>
        <v>3212208.8202035432</v>
      </c>
      <c r="U20" s="195">
        <f t="shared" si="41"/>
        <v>621641.76404070866</v>
      </c>
      <c r="V20" s="194">
        <f t="shared" si="42"/>
        <v>1916925.2921221259</v>
      </c>
      <c r="W20" s="195">
        <f>+T20/2</f>
        <v>1606104.4101017716</v>
      </c>
      <c r="X20" s="195">
        <f>+U20/2</f>
        <v>310820.88202035433</v>
      </c>
      <c r="Y20" s="194">
        <f t="shared" si="43"/>
        <v>1916925.2921221259</v>
      </c>
      <c r="Z20" s="195">
        <f>+T20-W20</f>
        <v>1606104.4101017716</v>
      </c>
      <c r="AA20" s="195">
        <f>+U20-X20</f>
        <v>310820.88202035433</v>
      </c>
      <c r="AB20" s="194">
        <f t="shared" si="44"/>
        <v>0</v>
      </c>
      <c r="AC20" s="195"/>
      <c r="AD20" s="197"/>
      <c r="AE20" s="198">
        <f t="shared" si="45"/>
        <v>1916925.2921221259</v>
      </c>
      <c r="AF20" s="195">
        <f t="shared" si="46"/>
        <v>1606104.4101017716</v>
      </c>
      <c r="AG20" s="195">
        <f t="shared" si="46"/>
        <v>310820.88202035433</v>
      </c>
      <c r="AH20" s="194">
        <f t="shared" si="47"/>
        <v>479231.32303053146</v>
      </c>
      <c r="AI20" s="195">
        <f t="shared" si="30"/>
        <v>401526.1025254429</v>
      </c>
      <c r="AJ20" s="195">
        <f t="shared" si="31"/>
        <v>77705.220505088582</v>
      </c>
      <c r="AK20" s="194">
        <f t="shared" si="48"/>
        <v>479231.32303053146</v>
      </c>
      <c r="AL20" s="195">
        <f t="shared" si="49"/>
        <v>401526.1025254429</v>
      </c>
      <c r="AM20" s="195">
        <f t="shared" si="50"/>
        <v>77705.220505088582</v>
      </c>
      <c r="AN20" s="194">
        <f t="shared" si="51"/>
        <v>479231.32303053146</v>
      </c>
      <c r="AO20" s="195">
        <f t="shared" si="52"/>
        <v>401526.1025254429</v>
      </c>
      <c r="AP20" s="195">
        <f t="shared" si="53"/>
        <v>77705.220505088582</v>
      </c>
      <c r="AQ20" s="194">
        <f t="shared" si="54"/>
        <v>479231.32303053146</v>
      </c>
      <c r="AR20" s="195">
        <f t="shared" si="55"/>
        <v>401526.1025254429</v>
      </c>
      <c r="AS20" s="195">
        <f t="shared" si="56"/>
        <v>77705.220505088582</v>
      </c>
      <c r="AT20" s="194">
        <f t="shared" si="57"/>
        <v>1916925.2921221259</v>
      </c>
      <c r="AU20" s="195">
        <f t="shared" si="58"/>
        <v>1606104.4101017716</v>
      </c>
      <c r="AV20" s="199">
        <f t="shared" si="58"/>
        <v>310820.88202035433</v>
      </c>
      <c r="AW20" s="200">
        <f t="shared" ref="AW20" si="62">+AT20-AE20</f>
        <v>0</v>
      </c>
      <c r="AX20" s="201">
        <f t="shared" si="59"/>
        <v>0</v>
      </c>
      <c r="AY20" s="202">
        <f t="shared" si="59"/>
        <v>0</v>
      </c>
    </row>
    <row r="21" spans="1:51" ht="51">
      <c r="B21" s="68"/>
      <c r="C21" s="29">
        <v>310011</v>
      </c>
      <c r="D21" s="29" t="s">
        <v>250</v>
      </c>
      <c r="E21" s="45" t="s">
        <v>999</v>
      </c>
      <c r="F21" s="44"/>
      <c r="G21" s="190">
        <f>+SUBTOTAL(9,G22:G23)</f>
        <v>372000</v>
      </c>
      <c r="H21" s="190">
        <f>SUBTOTAL(9,H22:H23)</f>
        <v>310000</v>
      </c>
      <c r="I21" s="190">
        <f>SUBTOTAL(9,I22:I23)</f>
        <v>62000</v>
      </c>
      <c r="J21" s="190">
        <f>+SUBTOTAL(9,J22:J23)</f>
        <v>0</v>
      </c>
      <c r="K21" s="190">
        <f>SUBTOTAL(9,K22:K23)</f>
        <v>0</v>
      </c>
      <c r="L21" s="190">
        <f>SUBTOTAL(9,L22:L23)</f>
        <v>0</v>
      </c>
      <c r="M21" s="190">
        <f>+SUBTOTAL(9,M22:M23)</f>
        <v>5212.9003759146135</v>
      </c>
      <c r="N21" s="190">
        <f>SUBTOTAL(9,N22:N23)</f>
        <v>4347.7</v>
      </c>
      <c r="O21" s="190">
        <f>SUBTOTAL(9,O22:O23)</f>
        <v>865.20037591461369</v>
      </c>
      <c r="P21" s="190">
        <f>+SUBTOTAL(9,P22:P23)</f>
        <v>66949.915190350541</v>
      </c>
      <c r="Q21" s="190">
        <f>SUBTOTAL(9,Q22:Q23)</f>
        <v>55789.907651715039</v>
      </c>
      <c r="R21" s="190">
        <f>SUBTOTAL(9,R22:R23)</f>
        <v>11160.007538635506</v>
      </c>
      <c r="S21" s="190">
        <f>+SUBTOTAL(9,S22:S23)</f>
        <v>299837.18443373486</v>
      </c>
      <c r="T21" s="190">
        <f>SUBTOTAL(9,T22:T23)</f>
        <v>249862.39234828495</v>
      </c>
      <c r="U21" s="190">
        <f>SUBTOTAL(9,U22:U23)</f>
        <v>49974.792085449881</v>
      </c>
      <c r="V21" s="190">
        <f>+SUBTOTAL(9,V22:V23)</f>
        <v>251918.59221686743</v>
      </c>
      <c r="W21" s="190">
        <f>SUBTOTAL(9,W22:W23)</f>
        <v>209931.19617414247</v>
      </c>
      <c r="X21" s="190">
        <f>SUBTOTAL(9,X22:X23)</f>
        <v>41987.39604272494</v>
      </c>
      <c r="Y21" s="190">
        <f>+SUBTOTAL(9,Y22:Y23)</f>
        <v>47918.592216867422</v>
      </c>
      <c r="Z21" s="190">
        <f>SUBTOTAL(9,Z22:Z23)</f>
        <v>39931.196174142482</v>
      </c>
      <c r="AA21" s="190">
        <f>SUBTOTAL(9,AA22:AA23)</f>
        <v>7987.3960427249403</v>
      </c>
      <c r="AB21" s="190">
        <f>+SUBTOTAL(9,AB22:AB23)</f>
        <v>0</v>
      </c>
      <c r="AC21" s="190">
        <f>SUBTOTAL(9,AC22:AC23)</f>
        <v>0</v>
      </c>
      <c r="AD21" s="190">
        <f>SUBTOTAL(9,AD22:AD23)</f>
        <v>0</v>
      </c>
      <c r="AE21" s="190">
        <f>+SUBTOTAL(9,AE22:AE23)</f>
        <v>251918.59221686743</v>
      </c>
      <c r="AF21" s="190">
        <f>SUBTOTAL(9,AF22:AF23)</f>
        <v>209931.19617414247</v>
      </c>
      <c r="AG21" s="190">
        <f>SUBTOTAL(9,AG22:AG23)</f>
        <v>41987.39604272494</v>
      </c>
      <c r="AH21" s="190">
        <f>+SUBTOTAL(9,AH22:AH23)</f>
        <v>62979.648054216857</v>
      </c>
      <c r="AI21" s="190">
        <f>SUBTOTAL(9,AI22:AI23)</f>
        <v>52482.799043535619</v>
      </c>
      <c r="AJ21" s="190">
        <f>SUBTOTAL(9,AJ22:AJ23)</f>
        <v>10496.849010681235</v>
      </c>
      <c r="AK21" s="190">
        <f>+SUBTOTAL(9,AK22:AK23)</f>
        <v>62979.648054216857</v>
      </c>
      <c r="AL21" s="190">
        <f>SUBTOTAL(9,AL22:AL23)</f>
        <v>52482.799043535619</v>
      </c>
      <c r="AM21" s="190">
        <f>SUBTOTAL(9,AM22:AM23)</f>
        <v>10496.849010681235</v>
      </c>
      <c r="AN21" s="190">
        <f>+SUBTOTAL(9,AN22:AN23)</f>
        <v>62979.648054216857</v>
      </c>
      <c r="AO21" s="190">
        <f>SUBTOTAL(9,AO22:AO23)</f>
        <v>52482.799043535619</v>
      </c>
      <c r="AP21" s="190">
        <f>SUBTOTAL(9,AP22:AP23)</f>
        <v>10496.849010681235</v>
      </c>
      <c r="AQ21" s="190">
        <f>+SUBTOTAL(9,AQ22:AQ23)</f>
        <v>62979.648054216857</v>
      </c>
      <c r="AR21" s="190">
        <f>SUBTOTAL(9,AR22:AR23)</f>
        <v>52482.799043535619</v>
      </c>
      <c r="AS21" s="190">
        <f>SUBTOTAL(9,AS22:AS23)</f>
        <v>10496.849010681235</v>
      </c>
      <c r="AT21" s="190">
        <f>+SUBTOTAL(9,AT22:AT23)</f>
        <v>251918.59221686743</v>
      </c>
      <c r="AU21" s="190">
        <f>SUBTOTAL(9,AU22:AU23)</f>
        <v>209931.19617414247</v>
      </c>
      <c r="AV21" s="190">
        <f>SUBTOTAL(9,AV22:AV23)</f>
        <v>41987.39604272494</v>
      </c>
      <c r="AW21" s="191">
        <v>43944</v>
      </c>
      <c r="AX21" s="192">
        <v>46192</v>
      </c>
      <c r="AY21" s="193"/>
    </row>
    <row r="22" spans="1:51">
      <c r="B22" s="68"/>
      <c r="C22" s="44"/>
      <c r="D22" s="44"/>
      <c r="E22" s="45"/>
      <c r="F22" s="44" t="s">
        <v>1009</v>
      </c>
      <c r="G22" s="194">
        <f t="shared" si="23"/>
        <v>96000</v>
      </c>
      <c r="H22" s="195">
        <v>80000</v>
      </c>
      <c r="I22" s="195">
        <f>+H22*0.2</f>
        <v>16000</v>
      </c>
      <c r="J22" s="194">
        <f t="shared" si="1"/>
        <v>0</v>
      </c>
      <c r="K22" s="195">
        <v>0</v>
      </c>
      <c r="L22" s="195">
        <v>0</v>
      </c>
      <c r="M22" s="194">
        <f t="shared" ref="M22:M23" si="63">N22+O22</f>
        <v>5212.9003759146135</v>
      </c>
      <c r="N22" s="195">
        <v>4347.7</v>
      </c>
      <c r="O22" s="195">
        <v>865.20037591461369</v>
      </c>
      <c r="P22" s="194">
        <f t="shared" si="3"/>
        <v>66949.915190350541</v>
      </c>
      <c r="Q22" s="195">
        <f>23681700/Q5</f>
        <v>55789.907651715039</v>
      </c>
      <c r="R22" s="195">
        <f>4737200/Q5</f>
        <v>11160.007538635506</v>
      </c>
      <c r="S22" s="194">
        <f t="shared" si="24"/>
        <v>23837.184433734845</v>
      </c>
      <c r="T22" s="195">
        <f>+H22-K22-N22-Q22</f>
        <v>19862.392348284964</v>
      </c>
      <c r="U22" s="195">
        <f t="shared" ref="U22:U23" si="64">+I22-L22-O22-R22</f>
        <v>3974.7920854498807</v>
      </c>
      <c r="V22" s="194">
        <f t="shared" si="4"/>
        <v>11918.592216867422</v>
      </c>
      <c r="W22" s="195">
        <f>+T22/2</f>
        <v>9931.1961741424821</v>
      </c>
      <c r="X22" s="195">
        <f>+U22/2</f>
        <v>1987.3960427249403</v>
      </c>
      <c r="Y22" s="194">
        <f t="shared" si="5"/>
        <v>11918.592216867422</v>
      </c>
      <c r="Z22" s="195">
        <f>+T22-W22</f>
        <v>9931.1961741424821</v>
      </c>
      <c r="AA22" s="195">
        <f>+U22-X22</f>
        <v>1987.3960427249403</v>
      </c>
      <c r="AB22" s="194">
        <f t="shared" si="6"/>
        <v>0</v>
      </c>
      <c r="AC22" s="195"/>
      <c r="AD22" s="197"/>
      <c r="AE22" s="198">
        <f t="shared" si="7"/>
        <v>11918.592216867422</v>
      </c>
      <c r="AF22" s="195">
        <f t="shared" ref="AF22:AG23" si="65">+W22</f>
        <v>9931.1961741424821</v>
      </c>
      <c r="AG22" s="195">
        <f t="shared" si="65"/>
        <v>1987.3960427249403</v>
      </c>
      <c r="AH22" s="194">
        <f t="shared" si="8"/>
        <v>2979.6480542168556</v>
      </c>
      <c r="AI22" s="195">
        <f>+$W22/4</f>
        <v>2482.7990435356205</v>
      </c>
      <c r="AJ22" s="195">
        <f t="shared" si="31"/>
        <v>496.84901068123509</v>
      </c>
      <c r="AK22" s="194">
        <f t="shared" si="11"/>
        <v>2979.6480542168556</v>
      </c>
      <c r="AL22" s="195">
        <f t="shared" ref="AL22:AL23" si="66">+$W22/4</f>
        <v>2482.7990435356205</v>
      </c>
      <c r="AM22" s="195">
        <f t="shared" ref="AM22:AM23" si="67">+$X22/4</f>
        <v>496.84901068123509</v>
      </c>
      <c r="AN22" s="194">
        <f t="shared" si="14"/>
        <v>2979.6480542168556</v>
      </c>
      <c r="AO22" s="195">
        <f t="shared" ref="AO22:AO23" si="68">+$W22/4</f>
        <v>2482.7990435356205</v>
      </c>
      <c r="AP22" s="195">
        <f t="shared" ref="AP22:AP23" si="69">+$X22/4</f>
        <v>496.84901068123509</v>
      </c>
      <c r="AQ22" s="194">
        <f t="shared" si="17"/>
        <v>2979.6480542168556</v>
      </c>
      <c r="AR22" s="195">
        <f t="shared" ref="AR22:AR23" si="70">+$W22/4</f>
        <v>2482.7990435356205</v>
      </c>
      <c r="AS22" s="195">
        <f t="shared" ref="AS22:AS23" si="71">+$X22/4</f>
        <v>496.84901068123509</v>
      </c>
      <c r="AT22" s="194">
        <f t="shared" si="20"/>
        <v>11918.592216867422</v>
      </c>
      <c r="AU22" s="195">
        <f t="shared" ref="AU22:AV23" si="72">+AI22+AL22+AO22+AR22</f>
        <v>9931.1961741424821</v>
      </c>
      <c r="AV22" s="199">
        <f t="shared" si="72"/>
        <v>1987.3960427249403</v>
      </c>
      <c r="AW22" s="200">
        <f t="shared" ref="AW22:AY23" si="73">+AT22-AE22</f>
        <v>0</v>
      </c>
      <c r="AX22" s="201">
        <f t="shared" si="73"/>
        <v>0</v>
      </c>
      <c r="AY22" s="202">
        <f t="shared" si="73"/>
        <v>0</v>
      </c>
    </row>
    <row r="23" spans="1:51">
      <c r="B23" s="68"/>
      <c r="C23" s="44"/>
      <c r="D23" s="44"/>
      <c r="E23" s="45"/>
      <c r="F23" s="44" t="s">
        <v>603</v>
      </c>
      <c r="G23" s="194">
        <f t="shared" si="23"/>
        <v>276000</v>
      </c>
      <c r="H23" s="195">
        <v>230000</v>
      </c>
      <c r="I23" s="195">
        <f>+H23*0.2</f>
        <v>46000</v>
      </c>
      <c r="J23" s="194">
        <f t="shared" si="1"/>
        <v>0</v>
      </c>
      <c r="K23" s="195">
        <v>0</v>
      </c>
      <c r="L23" s="195">
        <v>0</v>
      </c>
      <c r="M23" s="194">
        <f t="shared" si="63"/>
        <v>0</v>
      </c>
      <c r="N23" s="195">
        <v>0</v>
      </c>
      <c r="O23" s="195">
        <v>0</v>
      </c>
      <c r="P23" s="194">
        <f t="shared" si="3"/>
        <v>0</v>
      </c>
      <c r="Q23" s="195">
        <v>0</v>
      </c>
      <c r="R23" s="195">
        <v>0</v>
      </c>
      <c r="S23" s="194">
        <f t="shared" si="24"/>
        <v>276000</v>
      </c>
      <c r="T23" s="195">
        <f t="shared" ref="T23" si="74">+H23-K23-N23-Q23</f>
        <v>230000</v>
      </c>
      <c r="U23" s="195">
        <f t="shared" si="64"/>
        <v>46000</v>
      </c>
      <c r="V23" s="194">
        <f t="shared" si="4"/>
        <v>240000</v>
      </c>
      <c r="W23" s="195">
        <v>200000</v>
      </c>
      <c r="X23" s="195">
        <f>+W23*0.2</f>
        <v>40000</v>
      </c>
      <c r="Y23" s="194">
        <f t="shared" si="5"/>
        <v>36000</v>
      </c>
      <c r="Z23" s="195">
        <f>+T23-W23</f>
        <v>30000</v>
      </c>
      <c r="AA23" s="195">
        <f>+U23-X23</f>
        <v>6000</v>
      </c>
      <c r="AB23" s="194">
        <f t="shared" si="6"/>
        <v>0</v>
      </c>
      <c r="AC23" s="195"/>
      <c r="AD23" s="197"/>
      <c r="AE23" s="198">
        <f t="shared" si="7"/>
        <v>240000</v>
      </c>
      <c r="AF23" s="195">
        <f t="shared" si="65"/>
        <v>200000</v>
      </c>
      <c r="AG23" s="195">
        <f t="shared" si="65"/>
        <v>40000</v>
      </c>
      <c r="AH23" s="194">
        <f t="shared" si="8"/>
        <v>60000</v>
      </c>
      <c r="AI23" s="195">
        <f>+$W23/4</f>
        <v>50000</v>
      </c>
      <c r="AJ23" s="195">
        <f t="shared" si="31"/>
        <v>10000</v>
      </c>
      <c r="AK23" s="194">
        <f t="shared" si="11"/>
        <v>60000</v>
      </c>
      <c r="AL23" s="195">
        <f t="shared" si="66"/>
        <v>50000</v>
      </c>
      <c r="AM23" s="195">
        <f t="shared" si="67"/>
        <v>10000</v>
      </c>
      <c r="AN23" s="194">
        <f t="shared" si="14"/>
        <v>60000</v>
      </c>
      <c r="AO23" s="195">
        <f t="shared" si="68"/>
        <v>50000</v>
      </c>
      <c r="AP23" s="195">
        <f t="shared" si="69"/>
        <v>10000</v>
      </c>
      <c r="AQ23" s="194">
        <f t="shared" si="17"/>
        <v>60000</v>
      </c>
      <c r="AR23" s="195">
        <f t="shared" si="70"/>
        <v>50000</v>
      </c>
      <c r="AS23" s="195">
        <f t="shared" si="71"/>
        <v>10000</v>
      </c>
      <c r="AT23" s="194">
        <f t="shared" si="20"/>
        <v>240000</v>
      </c>
      <c r="AU23" s="195">
        <f t="shared" si="72"/>
        <v>200000</v>
      </c>
      <c r="AV23" s="199">
        <f t="shared" si="72"/>
        <v>40000</v>
      </c>
      <c r="AW23" s="200">
        <f t="shared" si="73"/>
        <v>0</v>
      </c>
      <c r="AX23" s="201">
        <f t="shared" si="73"/>
        <v>0</v>
      </c>
      <c r="AY23" s="202">
        <f t="shared" si="73"/>
        <v>0</v>
      </c>
    </row>
    <row r="24" spans="1:51" ht="17.25">
      <c r="A24" s="42"/>
      <c r="B24" s="986" t="s">
        <v>58</v>
      </c>
      <c r="C24" s="987"/>
      <c r="D24" s="987"/>
      <c r="E24" s="987"/>
      <c r="F24" s="987"/>
      <c r="G24" s="210">
        <f>SUBTOTAL(109,G9:G23)</f>
        <v>10214624.1394</v>
      </c>
      <c r="H24" s="210">
        <f>SUBTOTAL(109,H9:H23)</f>
        <v>8505524.1393999998</v>
      </c>
      <c r="I24" s="210">
        <f>SUBTOTAL(109,I9:I23)</f>
        <v>1709100</v>
      </c>
      <c r="J24" s="210">
        <f t="shared" ref="J24:L24" si="75">SUBTOTAL(109,J10:J23)</f>
        <v>0</v>
      </c>
      <c r="K24" s="210">
        <f t="shared" si="75"/>
        <v>0</v>
      </c>
      <c r="L24" s="210">
        <f t="shared" si="75"/>
        <v>0</v>
      </c>
      <c r="M24" s="210">
        <f>SUBTOTAL(109,M9:M23)</f>
        <v>479492949.38280898</v>
      </c>
      <c r="N24" s="210">
        <f>SUBTOTAL(109,N9:N23)</f>
        <v>317727625.4623</v>
      </c>
      <c r="O24" s="210">
        <f>SUBTOTAL(109,O9:O23)</f>
        <v>161765323.92050892</v>
      </c>
      <c r="P24" s="210">
        <f>SUBTOTAL(109,P9:P23)</f>
        <v>664563964.97515488</v>
      </c>
      <c r="Q24" s="210">
        <f t="shared" ref="Q24:AA24" si="76">SUBTOTAL(109,Q9:Q23)</f>
        <v>332689137.00604707</v>
      </c>
      <c r="R24" s="210">
        <f t="shared" si="76"/>
        <v>331874827.96910781</v>
      </c>
      <c r="S24" s="210">
        <f t="shared" si="76"/>
        <v>489938114.04272223</v>
      </c>
      <c r="T24" s="210">
        <f t="shared" si="76"/>
        <v>242681841.36344889</v>
      </c>
      <c r="U24" s="210">
        <f t="shared" si="76"/>
        <v>247256272.67927328</v>
      </c>
      <c r="V24" s="210">
        <f t="shared" si="76"/>
        <v>866901352.02158868</v>
      </c>
      <c r="W24" s="210">
        <f t="shared" si="76"/>
        <v>239079031.29673195</v>
      </c>
      <c r="X24" s="210">
        <f t="shared" si="76"/>
        <v>627822320.72485673</v>
      </c>
      <c r="Y24" s="210">
        <f t="shared" si="76"/>
        <v>1125322386.6498365</v>
      </c>
      <c r="Z24" s="210">
        <f t="shared" si="76"/>
        <v>3602810.0490765171</v>
      </c>
      <c r="AA24" s="210">
        <f t="shared" si="76"/>
        <v>1121719576.60076</v>
      </c>
      <c r="AB24" s="210">
        <f>SUBTOTAL(109,AB10:AB23)</f>
        <v>0</v>
      </c>
      <c r="AC24" s="210">
        <f t="shared" ref="AC24:AD24" si="77">SUBTOTAL(109,AC10:AC23)</f>
        <v>0</v>
      </c>
      <c r="AD24" s="210">
        <f t="shared" si="77"/>
        <v>0</v>
      </c>
      <c r="AE24" s="210">
        <f>SUBTOTAL(109,AE9:AE23)</f>
        <v>866901352.02158868</v>
      </c>
      <c r="AF24" s="210">
        <f t="shared" ref="AF24:AJ24" si="78">SUBTOTAL(109,AF9:AF23)</f>
        <v>239079031.29673195</v>
      </c>
      <c r="AG24" s="210">
        <f t="shared" si="78"/>
        <v>627822320.72485673</v>
      </c>
      <c r="AH24" s="210">
        <f t="shared" si="78"/>
        <v>1146636.4633981669</v>
      </c>
      <c r="AI24" s="210">
        <f t="shared" si="78"/>
        <v>955566.00455898989</v>
      </c>
      <c r="AJ24" s="210">
        <f t="shared" si="78"/>
        <v>191070.4588391773</v>
      </c>
      <c r="AK24" s="210">
        <f>SUBTOTAL(109,AK9:AK23)</f>
        <v>777229950.66349828</v>
      </c>
      <c r="AL24" s="210">
        <f t="shared" ref="AL24:AV24" si="79">SUBTOTAL(109,AL9:AL23)</f>
        <v>212686643.02455902</v>
      </c>
      <c r="AM24" s="210">
        <f t="shared" si="79"/>
        <v>564543307.63893938</v>
      </c>
      <c r="AN24" s="210">
        <f t="shared" si="79"/>
        <v>87378110.733348176</v>
      </c>
      <c r="AO24" s="210">
        <f t="shared" si="79"/>
        <v>24481236.385558989</v>
      </c>
      <c r="AP24" s="210">
        <f t="shared" si="79"/>
        <v>62896874.347789183</v>
      </c>
      <c r="AQ24" s="210">
        <f t="shared" si="79"/>
        <v>1146636.4633981669</v>
      </c>
      <c r="AR24" s="210">
        <f t="shared" si="79"/>
        <v>955566.00455898989</v>
      </c>
      <c r="AS24" s="210">
        <f t="shared" si="79"/>
        <v>191070.4588391773</v>
      </c>
      <c r="AT24" s="210">
        <f t="shared" si="79"/>
        <v>866901352.02158868</v>
      </c>
      <c r="AU24" s="210">
        <f t="shared" si="79"/>
        <v>239079031.29673195</v>
      </c>
      <c r="AV24" s="210">
        <f t="shared" si="79"/>
        <v>627822320.72485673</v>
      </c>
      <c r="AW24" s="59" t="s">
        <v>62</v>
      </c>
      <c r="AX24" s="46" t="s">
        <v>62</v>
      </c>
      <c r="AY24" s="61" t="s">
        <v>62</v>
      </c>
    </row>
    <row r="25" spans="1:51">
      <c r="B25" s="986" t="s">
        <v>38</v>
      </c>
      <c r="C25" s="987"/>
      <c r="D25" s="987"/>
      <c r="E25" s="987"/>
      <c r="F25" s="987"/>
      <c r="G25" s="210">
        <f t="shared" ref="G25:AV25" si="80">SUMIF($E10:$E23,"Վարկային ծրագիր",G10:G23)</f>
        <v>0</v>
      </c>
      <c r="H25" s="210">
        <f t="shared" si="80"/>
        <v>0</v>
      </c>
      <c r="I25" s="210">
        <f t="shared" si="80"/>
        <v>0</v>
      </c>
      <c r="J25" s="210">
        <f t="shared" si="80"/>
        <v>0</v>
      </c>
      <c r="K25" s="210">
        <f t="shared" si="80"/>
        <v>0</v>
      </c>
      <c r="L25" s="210">
        <f t="shared" si="80"/>
        <v>0</v>
      </c>
      <c r="M25" s="210">
        <f t="shared" si="80"/>
        <v>0</v>
      </c>
      <c r="N25" s="210">
        <f t="shared" si="80"/>
        <v>0</v>
      </c>
      <c r="O25" s="210">
        <f t="shared" si="80"/>
        <v>0</v>
      </c>
      <c r="P25" s="210">
        <f t="shared" si="80"/>
        <v>0</v>
      </c>
      <c r="Q25" s="210">
        <f t="shared" si="80"/>
        <v>0</v>
      </c>
      <c r="R25" s="210">
        <f t="shared" si="80"/>
        <v>0</v>
      </c>
      <c r="S25" s="210">
        <f t="shared" si="80"/>
        <v>0</v>
      </c>
      <c r="T25" s="210">
        <f t="shared" si="80"/>
        <v>0</v>
      </c>
      <c r="U25" s="210">
        <f t="shared" si="80"/>
        <v>0</v>
      </c>
      <c r="V25" s="210">
        <f t="shared" si="80"/>
        <v>0</v>
      </c>
      <c r="W25" s="210">
        <f t="shared" si="80"/>
        <v>0</v>
      </c>
      <c r="X25" s="210">
        <f t="shared" si="80"/>
        <v>0</v>
      </c>
      <c r="Y25" s="210">
        <f t="shared" si="80"/>
        <v>0</v>
      </c>
      <c r="Z25" s="210">
        <f t="shared" si="80"/>
        <v>0</v>
      </c>
      <c r="AA25" s="210">
        <f t="shared" si="80"/>
        <v>0</v>
      </c>
      <c r="AB25" s="210">
        <f t="shared" si="80"/>
        <v>0</v>
      </c>
      <c r="AC25" s="210">
        <f t="shared" si="80"/>
        <v>0</v>
      </c>
      <c r="AD25" s="211">
        <f t="shared" si="80"/>
        <v>0</v>
      </c>
      <c r="AE25" s="198">
        <f t="shared" si="80"/>
        <v>0</v>
      </c>
      <c r="AF25" s="210">
        <f t="shared" si="80"/>
        <v>0</v>
      </c>
      <c r="AG25" s="210">
        <f t="shared" si="80"/>
        <v>0</v>
      </c>
      <c r="AH25" s="210">
        <f t="shared" si="80"/>
        <v>0</v>
      </c>
      <c r="AI25" s="210">
        <f t="shared" si="80"/>
        <v>0</v>
      </c>
      <c r="AJ25" s="210">
        <f t="shared" si="80"/>
        <v>0</v>
      </c>
      <c r="AK25" s="210">
        <f t="shared" si="80"/>
        <v>0</v>
      </c>
      <c r="AL25" s="210">
        <f t="shared" si="80"/>
        <v>0</v>
      </c>
      <c r="AM25" s="210">
        <f t="shared" si="80"/>
        <v>0</v>
      </c>
      <c r="AN25" s="210">
        <f t="shared" si="80"/>
        <v>0</v>
      </c>
      <c r="AO25" s="210">
        <f t="shared" si="80"/>
        <v>0</v>
      </c>
      <c r="AP25" s="210">
        <f t="shared" si="80"/>
        <v>0</v>
      </c>
      <c r="AQ25" s="210">
        <f t="shared" si="80"/>
        <v>0</v>
      </c>
      <c r="AR25" s="210">
        <f t="shared" si="80"/>
        <v>0</v>
      </c>
      <c r="AS25" s="210">
        <f t="shared" si="80"/>
        <v>0</v>
      </c>
      <c r="AT25" s="210">
        <f t="shared" si="80"/>
        <v>0</v>
      </c>
      <c r="AU25" s="210">
        <f t="shared" si="80"/>
        <v>0</v>
      </c>
      <c r="AV25" s="211">
        <f t="shared" si="80"/>
        <v>0</v>
      </c>
      <c r="AW25" s="59" t="s">
        <v>62</v>
      </c>
      <c r="AX25" s="46" t="s">
        <v>62</v>
      </c>
      <c r="AY25" s="61" t="s">
        <v>62</v>
      </c>
    </row>
    <row r="26" spans="1:51">
      <c r="B26" s="986" t="s">
        <v>39</v>
      </c>
      <c r="C26" s="987"/>
      <c r="D26" s="987"/>
      <c r="E26" s="987"/>
      <c r="F26" s="987"/>
      <c r="G26" s="210">
        <f t="shared" ref="G26:AV26" si="81">SUMIF($E10:$E23,"Դրամաշնորհային ծրագիր",G10:G23)</f>
        <v>10204100</v>
      </c>
      <c r="H26" s="210">
        <f t="shared" si="81"/>
        <v>8500000</v>
      </c>
      <c r="I26" s="210">
        <f t="shared" si="81"/>
        <v>1704100</v>
      </c>
      <c r="J26" s="210">
        <f t="shared" si="81"/>
        <v>0</v>
      </c>
      <c r="K26" s="210">
        <f t="shared" si="81"/>
        <v>0</v>
      </c>
      <c r="L26" s="210">
        <f t="shared" si="81"/>
        <v>0</v>
      </c>
      <c r="M26" s="210">
        <f>SUMIF($E10:$E23,"Դրամաշնորհային ծրագիր",M10:M23)</f>
        <v>59591.1503759146</v>
      </c>
      <c r="N26" s="210">
        <f t="shared" si="81"/>
        <v>45340.539999999979</v>
      </c>
      <c r="O26" s="210">
        <f t="shared" si="81"/>
        <v>14250.610375914621</v>
      </c>
      <c r="P26" s="210">
        <f t="shared" si="81"/>
        <v>1244861.7131549187</v>
      </c>
      <c r="Q26" s="210">
        <f t="shared" si="81"/>
        <v>1029585.3750471165</v>
      </c>
      <c r="R26" s="210">
        <f t="shared" si="81"/>
        <v>215276.3381078025</v>
      </c>
      <c r="S26" s="210">
        <f t="shared" si="81"/>
        <v>8899647.1364691649</v>
      </c>
      <c r="T26" s="210">
        <f t="shared" si="81"/>
        <v>7425074.0849528825</v>
      </c>
      <c r="U26" s="210">
        <f t="shared" si="81"/>
        <v>1474573.0515162831</v>
      </c>
      <c r="V26" s="210">
        <f t="shared" si="81"/>
        <v>4586545.8535926677</v>
      </c>
      <c r="W26" s="210">
        <f t="shared" si="81"/>
        <v>3822264.0182359591</v>
      </c>
      <c r="X26" s="210">
        <f t="shared" si="81"/>
        <v>764281.8353567092</v>
      </c>
      <c r="Y26" s="210">
        <f t="shared" si="81"/>
        <v>4313101.2652360909</v>
      </c>
      <c r="Z26" s="210">
        <f t="shared" si="81"/>
        <v>3602810.0490765166</v>
      </c>
      <c r="AA26" s="210">
        <f t="shared" si="81"/>
        <v>710291.21615957387</v>
      </c>
      <c r="AB26" s="210">
        <f t="shared" si="81"/>
        <v>0</v>
      </c>
      <c r="AC26" s="210">
        <f t="shared" si="81"/>
        <v>0</v>
      </c>
      <c r="AD26" s="211">
        <f t="shared" si="81"/>
        <v>0</v>
      </c>
      <c r="AE26" s="198">
        <f t="shared" si="81"/>
        <v>4586545.8535926677</v>
      </c>
      <c r="AF26" s="210">
        <f t="shared" si="81"/>
        <v>3822264.0182359591</v>
      </c>
      <c r="AG26" s="210">
        <f t="shared" si="81"/>
        <v>764281.8353567092</v>
      </c>
      <c r="AH26" s="210">
        <f t="shared" si="81"/>
        <v>1146636.4633981669</v>
      </c>
      <c r="AI26" s="210">
        <f t="shared" si="81"/>
        <v>955566.00455898978</v>
      </c>
      <c r="AJ26" s="210">
        <f t="shared" si="81"/>
        <v>191070.4588391773</v>
      </c>
      <c r="AK26" s="210">
        <f t="shared" si="81"/>
        <v>1146636.4633981669</v>
      </c>
      <c r="AL26" s="210">
        <f t="shared" si="81"/>
        <v>955566.00455898978</v>
      </c>
      <c r="AM26" s="210">
        <f t="shared" si="81"/>
        <v>191070.4588391773</v>
      </c>
      <c r="AN26" s="210">
        <f t="shared" si="81"/>
        <v>1146636.4633981669</v>
      </c>
      <c r="AO26" s="210">
        <f t="shared" si="81"/>
        <v>955566.00455898978</v>
      </c>
      <c r="AP26" s="210">
        <f t="shared" si="81"/>
        <v>191070.4588391773</v>
      </c>
      <c r="AQ26" s="210">
        <f t="shared" si="81"/>
        <v>1146636.4633981669</v>
      </c>
      <c r="AR26" s="210">
        <f t="shared" si="81"/>
        <v>955566.00455898978</v>
      </c>
      <c r="AS26" s="210">
        <f t="shared" si="81"/>
        <v>191070.4588391773</v>
      </c>
      <c r="AT26" s="210">
        <f t="shared" si="81"/>
        <v>4586545.8535926677</v>
      </c>
      <c r="AU26" s="210">
        <f t="shared" si="81"/>
        <v>3822264.0182359591</v>
      </c>
      <c r="AV26" s="211">
        <f t="shared" si="81"/>
        <v>764281.8353567092</v>
      </c>
      <c r="AW26" s="59" t="s">
        <v>62</v>
      </c>
      <c r="AX26" s="46" t="s">
        <v>62</v>
      </c>
      <c r="AY26" s="61" t="s">
        <v>62</v>
      </c>
    </row>
    <row r="27" spans="1:51" ht="17.25" customHeight="1"/>
    <row r="28" spans="1:51">
      <c r="W28">
        <v>589507.92000000004</v>
      </c>
      <c r="X28">
        <v>589507.91999999993</v>
      </c>
    </row>
    <row r="29" spans="1:51">
      <c r="B29" s="77"/>
      <c r="C29" s="77"/>
      <c r="D29" s="78"/>
      <c r="W29">
        <v>1143900</v>
      </c>
      <c r="X29">
        <v>1143900</v>
      </c>
    </row>
  </sheetData>
  <mergeCells count="26">
    <mergeCell ref="B24:F24"/>
    <mergeCell ref="B25:F25"/>
    <mergeCell ref="B26:F26"/>
    <mergeCell ref="AW6:AW8"/>
    <mergeCell ref="AX6:AX8"/>
    <mergeCell ref="M6:O7"/>
    <mergeCell ref="P6:R7"/>
    <mergeCell ref="S6:U7"/>
    <mergeCell ref="B6:C7"/>
    <mergeCell ref="D6:D8"/>
    <mergeCell ref="E6:E8"/>
    <mergeCell ref="F6:F8"/>
    <mergeCell ref="G6:I7"/>
    <mergeCell ref="J6:L7"/>
    <mergeCell ref="AY6:AY8"/>
    <mergeCell ref="V7:X7"/>
    <mergeCell ref="Y7:AA7"/>
    <mergeCell ref="AB7:AD7"/>
    <mergeCell ref="AH7:AJ7"/>
    <mergeCell ref="AK7:AM7"/>
    <mergeCell ref="AN7:AP7"/>
    <mergeCell ref="AQ7:AS7"/>
    <mergeCell ref="V6:AD6"/>
    <mergeCell ref="AE6:AG7"/>
    <mergeCell ref="AH6:AV6"/>
    <mergeCell ref="AT7:AV7"/>
  </mergeCells>
  <dataValidations count="1">
    <dataValidation type="list" allowBlank="1" showInputMessage="1" showErrorMessage="1" sqref="E9:E23" xr:uid="{834A0E3D-6A85-4F06-BE8B-CE7931AACC2E}">
      <formula1>$BE$1:$BE$3</formula1>
    </dataValidation>
  </dataValidations>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2F01E-70DF-40BD-A28B-2BE66F1431D9}">
  <sheetPr>
    <tabColor rgb="FFFFFF00"/>
  </sheetPr>
  <dimension ref="A1:AY30"/>
  <sheetViews>
    <sheetView topLeftCell="A10" workbookViewId="0">
      <selection activeCell="H17" sqref="H17"/>
    </sheetView>
  </sheetViews>
  <sheetFormatPr defaultRowHeight="15"/>
  <cols>
    <col min="1" max="1" width="3.85546875" customWidth="1"/>
    <col min="2" max="2" width="10.7109375" customWidth="1"/>
    <col min="3" max="3" width="12.7109375" customWidth="1"/>
    <col min="4" max="4" width="43" customWidth="1"/>
    <col min="5" max="5" width="21" customWidth="1"/>
    <col min="6" max="6" width="35" customWidth="1"/>
    <col min="7" max="7" width="11.140625" customWidth="1"/>
    <col min="8" max="8" width="13.7109375" customWidth="1"/>
    <col min="9" max="9" width="12.140625" customWidth="1"/>
    <col min="10" max="12" width="9.140625" customWidth="1"/>
    <col min="13" max="13" width="11.5703125" customWidth="1"/>
    <col min="14" max="15" width="9.140625" customWidth="1"/>
    <col min="16" max="16" width="9.7109375" bestFit="1" customWidth="1"/>
    <col min="17" max="17" width="10.140625" bestFit="1" customWidth="1"/>
    <col min="18" max="18" width="9.140625" customWidth="1"/>
    <col min="19" max="19" width="11.140625" bestFit="1" customWidth="1"/>
    <col min="20" max="20" width="10.7109375" bestFit="1" customWidth="1"/>
    <col min="21" max="21" width="10.28515625" bestFit="1" customWidth="1"/>
    <col min="22" max="22" width="14.5703125" customWidth="1"/>
    <col min="23" max="23" width="11.42578125" customWidth="1"/>
    <col min="24" max="24" width="10.85546875" bestFit="1" customWidth="1"/>
    <col min="25" max="25" width="14.28515625" customWidth="1"/>
    <col min="26" max="26" width="11.85546875" customWidth="1"/>
    <col min="27" max="27" width="10.7109375" customWidth="1"/>
    <col min="28" max="28" width="11.5703125" customWidth="1"/>
    <col min="29" max="29" width="8.85546875" customWidth="1"/>
    <col min="30" max="30" width="10.7109375" customWidth="1"/>
    <col min="31" max="31" width="12.140625" customWidth="1"/>
    <col min="32" max="33" width="10" customWidth="1"/>
    <col min="34" max="34" width="9.85546875" bestFit="1" customWidth="1"/>
    <col min="35" max="35" width="9.7109375" bestFit="1" customWidth="1"/>
    <col min="36" max="36" width="9.28515625" bestFit="1" customWidth="1"/>
    <col min="37" max="37" width="13.28515625" customWidth="1"/>
    <col min="38" max="38" width="9.7109375" bestFit="1" customWidth="1"/>
    <col min="39" max="39" width="14.28515625" customWidth="1"/>
    <col min="40" max="40" width="9.85546875" bestFit="1" customWidth="1"/>
    <col min="41" max="41" width="9.7109375" bestFit="1" customWidth="1"/>
    <col min="42" max="42" width="9.28515625" bestFit="1" customWidth="1"/>
    <col min="43" max="43" width="9.85546875" bestFit="1" customWidth="1"/>
    <col min="44" max="44" width="9.7109375" bestFit="1" customWidth="1"/>
    <col min="45" max="45" width="9.28515625" bestFit="1" customWidth="1"/>
    <col min="46" max="46" width="10.5703125" customWidth="1"/>
    <col min="47" max="47" width="11.28515625" customWidth="1"/>
    <col min="48" max="48" width="10.42578125" bestFit="1" customWidth="1"/>
  </cols>
  <sheetData>
    <row r="1" spans="1:51" s="75" customFormat="1" ht="22.5" customHeight="1">
      <c r="A1" s="80" t="s">
        <v>174</v>
      </c>
      <c r="B1" s="82"/>
      <c r="C1" s="82"/>
      <c r="D1" s="82"/>
      <c r="E1" s="82"/>
      <c r="F1" s="82"/>
      <c r="G1" s="82"/>
      <c r="H1" s="82"/>
      <c r="I1" s="82"/>
      <c r="J1" s="82"/>
      <c r="K1" s="82"/>
      <c r="L1" s="82"/>
      <c r="M1" s="82"/>
      <c r="N1" s="82"/>
      <c r="O1" s="82"/>
      <c r="P1" s="76"/>
      <c r="Q1" s="76"/>
      <c r="R1" s="76"/>
      <c r="S1" s="76"/>
      <c r="T1" s="76"/>
      <c r="U1" s="76"/>
      <c r="V1" s="76"/>
      <c r="W1" s="76"/>
      <c r="X1" s="76"/>
      <c r="Y1" s="76"/>
      <c r="Z1" s="76"/>
      <c r="AA1" s="76"/>
      <c r="AB1" s="76"/>
      <c r="AC1" s="76"/>
      <c r="AD1" s="76"/>
      <c r="AE1" s="76"/>
      <c r="AF1" s="76"/>
      <c r="AG1" s="76"/>
    </row>
    <row r="2" spans="1:51" ht="10.5" customHeight="1">
      <c r="A2" s="80"/>
      <c r="B2" s="82"/>
      <c r="C2" s="82"/>
      <c r="D2" s="82"/>
      <c r="E2" s="82"/>
      <c r="F2" s="82"/>
      <c r="G2" s="82"/>
      <c r="H2" s="82"/>
      <c r="I2" s="82"/>
      <c r="J2" s="82"/>
      <c r="K2" s="82"/>
      <c r="L2" s="82"/>
      <c r="M2" s="82"/>
      <c r="N2" s="82"/>
      <c r="O2" s="82"/>
      <c r="P2" s="41"/>
      <c r="Q2" s="41"/>
      <c r="R2" s="41"/>
      <c r="S2" s="41"/>
      <c r="T2" s="41"/>
      <c r="U2" s="41"/>
      <c r="V2" s="41"/>
      <c r="W2" s="41"/>
      <c r="X2" s="41"/>
      <c r="Y2" s="41"/>
      <c r="Z2" s="41"/>
      <c r="AA2" s="41"/>
      <c r="AB2" s="41"/>
      <c r="AC2" s="41"/>
      <c r="AD2" s="41"/>
      <c r="AE2" s="41"/>
      <c r="AF2" s="41"/>
      <c r="AG2" s="41"/>
    </row>
    <row r="3" spans="1:51" s="75" customFormat="1" ht="30.75" customHeight="1">
      <c r="A3" s="80" t="s">
        <v>176</v>
      </c>
      <c r="B3" s="82"/>
      <c r="C3" s="82"/>
      <c r="D3" s="82"/>
      <c r="E3" s="82"/>
      <c r="F3" s="82"/>
      <c r="G3" s="82"/>
      <c r="H3" s="82"/>
      <c r="I3" s="82"/>
      <c r="J3" s="82"/>
      <c r="K3" s="82"/>
      <c r="L3" s="82"/>
      <c r="M3" s="82"/>
      <c r="N3" s="82"/>
      <c r="O3" s="82"/>
      <c r="P3" s="76"/>
      <c r="Q3" s="76"/>
      <c r="R3" s="76"/>
      <c r="S3" s="76"/>
      <c r="T3" s="76"/>
      <c r="U3" s="76"/>
      <c r="V3" s="76"/>
      <c r="W3" s="76"/>
      <c r="X3" s="76"/>
      <c r="Y3" s="76"/>
      <c r="Z3" s="76"/>
      <c r="AA3" s="76"/>
      <c r="AB3" s="76"/>
      <c r="AC3" s="76"/>
      <c r="AD3" s="76"/>
      <c r="AE3" s="76"/>
      <c r="AF3" s="76"/>
      <c r="AG3" s="76"/>
    </row>
    <row r="4" spans="1:51" ht="10.5" customHeight="1">
      <c r="A4" s="81"/>
      <c r="B4" s="83"/>
      <c r="C4" s="83"/>
      <c r="D4" s="83"/>
      <c r="E4" s="81"/>
      <c r="F4" s="81"/>
      <c r="G4" s="81"/>
      <c r="H4" s="212"/>
      <c r="I4" s="212"/>
      <c r="J4" s="81"/>
      <c r="K4" s="81"/>
      <c r="L4" s="81"/>
      <c r="M4" s="81"/>
      <c r="N4" s="81"/>
      <c r="O4" s="81"/>
      <c r="AE4" s="75"/>
      <c r="AF4" s="75"/>
      <c r="AG4" s="75"/>
    </row>
    <row r="5" spans="1:51" ht="15.75" thickBot="1">
      <c r="A5" s="81"/>
      <c r="B5" s="81"/>
      <c r="C5" s="81"/>
      <c r="D5" s="83"/>
      <c r="E5" s="81"/>
      <c r="F5" s="81"/>
      <c r="G5" s="81"/>
      <c r="H5" s="87">
        <v>435.91</v>
      </c>
      <c r="I5" s="81"/>
      <c r="J5" s="81"/>
      <c r="K5" s="81"/>
      <c r="L5" s="81"/>
      <c r="M5" s="81"/>
      <c r="N5" s="81"/>
      <c r="O5" s="81"/>
      <c r="AE5" s="75"/>
      <c r="AF5" s="75"/>
      <c r="AG5" s="75"/>
      <c r="AW5" s="77" t="s">
        <v>1012</v>
      </c>
      <c r="AX5" s="77"/>
    </row>
    <row r="6" spans="1:51" ht="15" customHeight="1">
      <c r="A6" s="81"/>
      <c r="B6" s="994" t="s">
        <v>21</v>
      </c>
      <c r="C6" s="992"/>
      <c r="D6" s="992" t="s">
        <v>72</v>
      </c>
      <c r="E6" s="992" t="s">
        <v>60</v>
      </c>
      <c r="F6" s="992" t="s">
        <v>177</v>
      </c>
      <c r="G6" s="992" t="s">
        <v>1013</v>
      </c>
      <c r="H6" s="992"/>
      <c r="I6" s="992"/>
      <c r="J6" s="992" t="s">
        <v>156</v>
      </c>
      <c r="K6" s="992"/>
      <c r="L6" s="992"/>
      <c r="M6" s="992" t="s">
        <v>157</v>
      </c>
      <c r="N6" s="992"/>
      <c r="O6" s="992"/>
      <c r="P6" s="979" t="s">
        <v>158</v>
      </c>
      <c r="Q6" s="979"/>
      <c r="R6" s="979"/>
      <c r="S6" s="979" t="s">
        <v>37</v>
      </c>
      <c r="T6" s="979"/>
      <c r="U6" s="979"/>
      <c r="V6" s="979" t="s">
        <v>29</v>
      </c>
      <c r="W6" s="979"/>
      <c r="X6" s="979"/>
      <c r="Y6" s="979"/>
      <c r="Z6" s="979"/>
      <c r="AA6" s="979"/>
      <c r="AB6" s="979"/>
      <c r="AC6" s="979"/>
      <c r="AD6" s="980"/>
      <c r="AE6" s="981" t="s">
        <v>159</v>
      </c>
      <c r="AF6" s="982"/>
      <c r="AG6" s="982"/>
      <c r="AH6" s="982" t="s">
        <v>160</v>
      </c>
      <c r="AI6" s="982"/>
      <c r="AJ6" s="982"/>
      <c r="AK6" s="982"/>
      <c r="AL6" s="982"/>
      <c r="AM6" s="982"/>
      <c r="AN6" s="982"/>
      <c r="AO6" s="982"/>
      <c r="AP6" s="982"/>
      <c r="AQ6" s="982"/>
      <c r="AR6" s="982"/>
      <c r="AS6" s="982"/>
      <c r="AT6" s="982"/>
      <c r="AU6" s="982"/>
      <c r="AV6" s="984"/>
      <c r="AW6" s="988" t="s">
        <v>43</v>
      </c>
      <c r="AX6" s="990" t="s">
        <v>44</v>
      </c>
      <c r="AY6" s="975" t="s">
        <v>161</v>
      </c>
    </row>
    <row r="7" spans="1:51" ht="23.25" customHeight="1">
      <c r="A7" s="81"/>
      <c r="B7" s="995"/>
      <c r="C7" s="993"/>
      <c r="D7" s="993"/>
      <c r="E7" s="993"/>
      <c r="F7" s="993"/>
      <c r="G7" s="993"/>
      <c r="H7" s="993"/>
      <c r="I7" s="993"/>
      <c r="J7" s="993"/>
      <c r="K7" s="993"/>
      <c r="L7" s="993"/>
      <c r="M7" s="993"/>
      <c r="N7" s="993"/>
      <c r="O7" s="993"/>
      <c r="P7" s="959"/>
      <c r="Q7" s="959"/>
      <c r="R7" s="959"/>
      <c r="S7" s="959"/>
      <c r="T7" s="959"/>
      <c r="U7" s="959"/>
      <c r="V7" s="959" t="s">
        <v>16</v>
      </c>
      <c r="W7" s="959"/>
      <c r="X7" s="959"/>
      <c r="Y7" s="959" t="s">
        <v>20</v>
      </c>
      <c r="Z7" s="959"/>
      <c r="AA7" s="959"/>
      <c r="AB7" s="959" t="s">
        <v>148</v>
      </c>
      <c r="AC7" s="959"/>
      <c r="AD7" s="977"/>
      <c r="AE7" s="983"/>
      <c r="AF7" s="978"/>
      <c r="AG7" s="978"/>
      <c r="AH7" s="978" t="s">
        <v>45</v>
      </c>
      <c r="AI7" s="978"/>
      <c r="AJ7" s="978"/>
      <c r="AK7" s="978" t="s">
        <v>46</v>
      </c>
      <c r="AL7" s="978"/>
      <c r="AM7" s="978"/>
      <c r="AN7" s="978" t="s">
        <v>47</v>
      </c>
      <c r="AO7" s="978"/>
      <c r="AP7" s="978"/>
      <c r="AQ7" s="978" t="s">
        <v>48</v>
      </c>
      <c r="AR7" s="978"/>
      <c r="AS7" s="978"/>
      <c r="AT7" s="978" t="s">
        <v>49</v>
      </c>
      <c r="AU7" s="978"/>
      <c r="AV7" s="985"/>
      <c r="AW7" s="989"/>
      <c r="AX7" s="991"/>
      <c r="AY7" s="976"/>
    </row>
    <row r="8" spans="1:51" ht="126" customHeight="1">
      <c r="A8" s="81"/>
      <c r="B8" s="84" t="s">
        <v>4</v>
      </c>
      <c r="C8" s="85" t="s">
        <v>40</v>
      </c>
      <c r="D8" s="993"/>
      <c r="E8" s="993"/>
      <c r="F8" s="993"/>
      <c r="G8" s="86" t="s">
        <v>25</v>
      </c>
      <c r="H8" s="86" t="s">
        <v>35</v>
      </c>
      <c r="I8" s="86" t="s">
        <v>36</v>
      </c>
      <c r="J8" s="86" t="s">
        <v>25</v>
      </c>
      <c r="K8" s="86" t="s">
        <v>35</v>
      </c>
      <c r="L8" s="86" t="s">
        <v>36</v>
      </c>
      <c r="M8" s="86" t="s">
        <v>25</v>
      </c>
      <c r="N8" s="86" t="s">
        <v>35</v>
      </c>
      <c r="O8" s="86" t="s">
        <v>36</v>
      </c>
      <c r="P8" s="43" t="s">
        <v>25</v>
      </c>
      <c r="Q8" s="43" t="s">
        <v>35</v>
      </c>
      <c r="R8" s="43" t="s">
        <v>36</v>
      </c>
      <c r="S8" s="43" t="s">
        <v>25</v>
      </c>
      <c r="T8" s="43" t="s">
        <v>35</v>
      </c>
      <c r="U8" s="43" t="s">
        <v>36</v>
      </c>
      <c r="V8" s="43" t="s">
        <v>25</v>
      </c>
      <c r="W8" s="43" t="s">
        <v>35</v>
      </c>
      <c r="X8" s="43" t="s">
        <v>36</v>
      </c>
      <c r="Y8" s="43" t="s">
        <v>25</v>
      </c>
      <c r="Z8" s="43" t="s">
        <v>35</v>
      </c>
      <c r="AA8" s="43" t="s">
        <v>36</v>
      </c>
      <c r="AB8" s="43" t="s">
        <v>25</v>
      </c>
      <c r="AC8" s="43" t="s">
        <v>35</v>
      </c>
      <c r="AD8" s="74" t="s">
        <v>36</v>
      </c>
      <c r="AE8" s="57" t="s">
        <v>25</v>
      </c>
      <c r="AF8" s="56" t="s">
        <v>35</v>
      </c>
      <c r="AG8" s="56" t="s">
        <v>36</v>
      </c>
      <c r="AH8" s="56" t="s">
        <v>25</v>
      </c>
      <c r="AI8" s="56" t="s">
        <v>35</v>
      </c>
      <c r="AJ8" s="56" t="s">
        <v>36</v>
      </c>
      <c r="AK8" s="56" t="s">
        <v>25</v>
      </c>
      <c r="AL8" s="56" t="s">
        <v>35</v>
      </c>
      <c r="AM8" s="56" t="s">
        <v>36</v>
      </c>
      <c r="AN8" s="56" t="s">
        <v>25</v>
      </c>
      <c r="AO8" s="56" t="s">
        <v>35</v>
      </c>
      <c r="AP8" s="56" t="s">
        <v>36</v>
      </c>
      <c r="AQ8" s="56" t="s">
        <v>25</v>
      </c>
      <c r="AR8" s="56" t="s">
        <v>35</v>
      </c>
      <c r="AS8" s="56" t="s">
        <v>36</v>
      </c>
      <c r="AT8" s="56" t="s">
        <v>25</v>
      </c>
      <c r="AU8" s="56" t="s">
        <v>35</v>
      </c>
      <c r="AV8" s="58" t="s">
        <v>36</v>
      </c>
      <c r="AW8" s="997"/>
      <c r="AX8" s="998"/>
      <c r="AY8" s="996"/>
    </row>
    <row r="9" spans="1:51" ht="177.75" customHeight="1" thickBot="1">
      <c r="B9" s="67">
        <v>1022</v>
      </c>
      <c r="C9" s="29">
        <v>12005</v>
      </c>
      <c r="D9" s="106" t="s">
        <v>443</v>
      </c>
      <c r="E9" s="45" t="s">
        <v>999</v>
      </c>
      <c r="F9" s="29"/>
      <c r="G9" s="207">
        <f>H9+I9</f>
        <v>4587577.5999999996</v>
      </c>
      <c r="H9" s="208">
        <v>2408027.6</v>
      </c>
      <c r="I9" s="208">
        <v>2179550</v>
      </c>
      <c r="J9" s="207">
        <f>K9+L9</f>
        <v>862517.54539999994</v>
      </c>
      <c r="K9" s="208">
        <v>378712.82439999998</v>
      </c>
      <c r="L9" s="208">
        <v>483804.72100000002</v>
      </c>
      <c r="M9" s="209">
        <f>N9+O9</f>
        <v>1099844.8263000001</v>
      </c>
      <c r="N9" s="117">
        <v>728779.53</v>
      </c>
      <c r="O9" s="117">
        <v>371065.29629999999</v>
      </c>
      <c r="P9" s="207">
        <f>Q9+R9</f>
        <v>1521688.2</v>
      </c>
      <c r="Q9" s="110">
        <v>760844.1</v>
      </c>
      <c r="R9" s="110">
        <v>760844.1</v>
      </c>
      <c r="S9" s="209">
        <f>T9+U9</f>
        <v>1103527.0282999999</v>
      </c>
      <c r="T9" s="116">
        <f>H9-(K9+N9+Q9)</f>
        <v>539691.14559999993</v>
      </c>
      <c r="U9" s="116">
        <f>I9-(L9+O9+R9)</f>
        <v>563835.88269999996</v>
      </c>
      <c r="V9" s="209">
        <f>W9+X9</f>
        <v>1978194.5955999999</v>
      </c>
      <c r="W9" s="117">
        <f>T9</f>
        <v>539691.14559999993</v>
      </c>
      <c r="X9" s="117">
        <v>1438503.45</v>
      </c>
      <c r="Y9" s="209">
        <f>Z9+AA9</f>
        <v>2571653.06</v>
      </c>
      <c r="Z9" s="118"/>
      <c r="AA9" s="117">
        <v>2571653.06</v>
      </c>
      <c r="AB9" s="209">
        <f>AC9+AD9</f>
        <v>3343148.9753999999</v>
      </c>
      <c r="AC9" s="117"/>
      <c r="AD9" s="119">
        <v>3343148.9753999999</v>
      </c>
      <c r="AE9" s="209">
        <f>AF9+AG9</f>
        <v>1978194.5955999999</v>
      </c>
      <c r="AF9" s="117">
        <f>W9</f>
        <v>539691.14559999993</v>
      </c>
      <c r="AG9" s="117">
        <f>X9</f>
        <v>1438503.45</v>
      </c>
      <c r="AH9" s="120">
        <f>AI9+AJ9</f>
        <v>0</v>
      </c>
      <c r="AI9" s="111">
        <v>0</v>
      </c>
      <c r="AJ9" s="111">
        <v>0</v>
      </c>
      <c r="AK9" s="209">
        <f>AL9+AM9</f>
        <v>1780375.11</v>
      </c>
      <c r="AL9" s="117">
        <v>485722</v>
      </c>
      <c r="AM9" s="117">
        <v>1294653.1100000001</v>
      </c>
      <c r="AN9" s="209">
        <f>AO9+AP9</f>
        <v>197819.44500000001</v>
      </c>
      <c r="AO9" s="121">
        <v>53969.1</v>
      </c>
      <c r="AP9" s="121">
        <v>143850.345</v>
      </c>
      <c r="AQ9" s="120">
        <f>AR9+AS9</f>
        <v>0</v>
      </c>
      <c r="AR9" s="111">
        <v>0</v>
      </c>
      <c r="AS9" s="111">
        <v>0</v>
      </c>
      <c r="AT9" s="209">
        <f>AU9+AV9</f>
        <v>1978194.5955999999</v>
      </c>
      <c r="AU9" s="117">
        <f>AF9</f>
        <v>539691.14559999993</v>
      </c>
      <c r="AV9" s="119">
        <f>AG9</f>
        <v>1438503.45</v>
      </c>
      <c r="AW9" s="122"/>
      <c r="AX9" s="111" t="s">
        <v>444</v>
      </c>
      <c r="AY9" s="123"/>
    </row>
    <row r="10" spans="1:51" ht="64.5" thickBot="1">
      <c r="B10" s="67">
        <v>1086</v>
      </c>
      <c r="C10" s="29">
        <v>11004</v>
      </c>
      <c r="D10" s="29" t="s">
        <v>246</v>
      </c>
      <c r="E10" s="45" t="s">
        <v>999</v>
      </c>
      <c r="F10" s="29"/>
      <c r="G10" s="190">
        <f t="shared" ref="G10:U10" si="0">+SUBTOTAL(9,G11:G17)</f>
        <v>1512128.199</v>
      </c>
      <c r="H10" s="190">
        <f t="shared" si="0"/>
        <v>1246702.6000000001</v>
      </c>
      <c r="I10" s="190">
        <f t="shared" si="0"/>
        <v>265425.59900000005</v>
      </c>
      <c r="J10" s="190">
        <f t="shared" si="0"/>
        <v>0</v>
      </c>
      <c r="K10" s="190">
        <f t="shared" si="0"/>
        <v>0</v>
      </c>
      <c r="L10" s="190">
        <f t="shared" si="0"/>
        <v>0</v>
      </c>
      <c r="M10" s="190">
        <f t="shared" si="0"/>
        <v>23184.1552386</v>
      </c>
      <c r="N10" s="190">
        <f>+SUBTOTAL(9,N11:N17)</f>
        <v>17493.0642386</v>
      </c>
      <c r="O10" s="190">
        <f t="shared" si="0"/>
        <v>5691.0910000000003</v>
      </c>
      <c r="P10" s="190">
        <f t="shared" si="0"/>
        <v>200000</v>
      </c>
      <c r="Q10" s="190">
        <f t="shared" si="0"/>
        <v>163356.70000000001</v>
      </c>
      <c r="R10" s="190">
        <f t="shared" si="0"/>
        <v>36643.300000000003</v>
      </c>
      <c r="S10" s="190">
        <f>+SUBTOTAL(9,S11:S17)</f>
        <v>1288944.0437614</v>
      </c>
      <c r="T10" s="190">
        <f t="shared" si="0"/>
        <v>1065852.8357613999</v>
      </c>
      <c r="U10" s="190">
        <f t="shared" si="0"/>
        <v>223091.20800000001</v>
      </c>
      <c r="V10" s="190">
        <f>+SUBTOTAL(9,V11:V17)</f>
        <v>656655.17306154594</v>
      </c>
      <c r="W10" s="190">
        <f t="shared" ref="W10:X10" si="1">+SUBTOTAL(9,W11:W17)</f>
        <v>541317.7334276503</v>
      </c>
      <c r="X10" s="190">
        <f t="shared" si="1"/>
        <v>115337.4396338956</v>
      </c>
      <c r="Y10" s="190">
        <f>+SUBTOTAL(9,Y11:Y17)</f>
        <v>626383.58255103033</v>
      </c>
      <c r="Z10" s="190">
        <f t="shared" ref="Z10:AA10" si="2">+SUBTOTAL(9,Z11:Z17)</f>
        <v>519760.25373135792</v>
      </c>
      <c r="AA10" s="190">
        <f t="shared" si="2"/>
        <v>106623.32881967234</v>
      </c>
      <c r="AB10" s="190">
        <f>+SUBTOTAL(9,AB11:AB17)</f>
        <v>0</v>
      </c>
      <c r="AC10" s="190">
        <f t="shared" ref="AC10:AD10" si="3">+SUBTOTAL(9,AC11:AC17)</f>
        <v>0</v>
      </c>
      <c r="AD10" s="190">
        <f t="shared" si="3"/>
        <v>0</v>
      </c>
      <c r="AE10" s="190">
        <f>+SUBTOTAL(9,AE11:AE17)</f>
        <v>656655.17306154594</v>
      </c>
      <c r="AF10" s="190">
        <f>+SUBTOTAL(9,AF11:AF17)</f>
        <v>541317.7334276503</v>
      </c>
      <c r="AG10" s="190">
        <f t="shared" ref="AG10" si="4">+SUBTOTAL(9,AG11:AG17)</f>
        <v>115337.4396338956</v>
      </c>
      <c r="AH10" s="190">
        <f>+SUBTOTAL(9,AH11:AH17)</f>
        <v>164163.79326538648</v>
      </c>
      <c r="AI10" s="190">
        <f t="shared" ref="AI10:AJ10" si="5">+SUBTOTAL(9,AI11:AI17)</f>
        <v>135329.43335691257</v>
      </c>
      <c r="AJ10" s="190">
        <f t="shared" si="5"/>
        <v>28834.3599084739</v>
      </c>
      <c r="AK10" s="190">
        <f>+SUBTOTAL(9,AK11:AK17)</f>
        <v>164163.79326538648</v>
      </c>
      <c r="AL10" s="190">
        <f t="shared" ref="AL10:AM10" si="6">+SUBTOTAL(9,AL11:AL17)</f>
        <v>135329.43335691257</v>
      </c>
      <c r="AM10" s="190">
        <f t="shared" si="6"/>
        <v>28834.3599084739</v>
      </c>
      <c r="AN10" s="190">
        <f>+SUBTOTAL(9,AN11:AN17)</f>
        <v>164163.79326538648</v>
      </c>
      <c r="AO10" s="190">
        <f t="shared" ref="AO10:AP10" si="7">+SUBTOTAL(9,AO11:AO17)</f>
        <v>135329.43335691257</v>
      </c>
      <c r="AP10" s="190">
        <f t="shared" si="7"/>
        <v>28834.3599084739</v>
      </c>
      <c r="AQ10" s="190">
        <f>+SUBTOTAL(9,AQ11:AQ17)</f>
        <v>164163.79326538648</v>
      </c>
      <c r="AR10" s="190">
        <f t="shared" ref="AR10:AS10" si="8">+SUBTOTAL(9,AR11:AR17)</f>
        <v>135329.43335691257</v>
      </c>
      <c r="AS10" s="190">
        <f t="shared" si="8"/>
        <v>28834.3599084739</v>
      </c>
      <c r="AT10" s="190">
        <f>+SUBTOTAL(9,AT11:AT17)</f>
        <v>656655.17306154594</v>
      </c>
      <c r="AU10" s="190">
        <f t="shared" ref="AU10:AV10" si="9">+SUBTOTAL(9,AU11:AU17)</f>
        <v>541317.7334276503</v>
      </c>
      <c r="AV10" s="213">
        <f t="shared" si="9"/>
        <v>115337.4396338956</v>
      </c>
      <c r="AW10" s="214">
        <v>43944</v>
      </c>
      <c r="AX10" s="214">
        <v>46192</v>
      </c>
      <c r="AY10" s="215"/>
    </row>
    <row r="11" spans="1:51">
      <c r="B11" s="67"/>
      <c r="C11" s="29"/>
      <c r="D11" s="29"/>
      <c r="E11" s="45"/>
      <c r="F11" s="29" t="s">
        <v>1000</v>
      </c>
      <c r="G11" s="194">
        <f>H11+I11</f>
        <v>871.82</v>
      </c>
      <c r="H11" s="195">
        <f>+'[7]Հ7 Ձև1 (EURO)'!H11*'[7]Հ7 Ձև1 (AMD)'!$H$5/1000</f>
        <v>871.82</v>
      </c>
      <c r="I11" s="195">
        <f>+'[7]Հ7 Ձև1 (EURO)'!I11*'[7]Հ7 Ձև1 (AMD)'!$H$5/1000</f>
        <v>0</v>
      </c>
      <c r="J11" s="194">
        <f t="shared" ref="J11:J23" si="10">K11+L11</f>
        <v>0</v>
      </c>
      <c r="K11" s="195">
        <v>0</v>
      </c>
      <c r="L11" s="195">
        <v>0</v>
      </c>
      <c r="M11" s="194">
        <f t="shared" ref="M11:M12" si="11">N11+O11</f>
        <v>0</v>
      </c>
      <c r="N11" s="195">
        <v>0</v>
      </c>
      <c r="O11" s="195">
        <v>0</v>
      </c>
      <c r="P11" s="194">
        <f t="shared" ref="P11:P23" si="12">Q11+R11</f>
        <v>100</v>
      </c>
      <c r="Q11" s="196">
        <v>100</v>
      </c>
      <c r="R11" s="196">
        <v>0</v>
      </c>
      <c r="S11" s="194">
        <f>T11+U11</f>
        <v>771.82</v>
      </c>
      <c r="T11" s="195">
        <f>+H11-K11-N11-Q11</f>
        <v>771.82</v>
      </c>
      <c r="U11" s="195">
        <f>+I11-L11-O11-R11</f>
        <v>0</v>
      </c>
      <c r="V11" s="194">
        <f t="shared" ref="V11:V17" si="13">W11+X11</f>
        <v>435.91</v>
      </c>
      <c r="W11" s="195">
        <f>+'[7]Հ7 Ձև1 (EURO)'!W11*'[7]Հ7 Ձև1 (AMD)'!$H$5/1000</f>
        <v>435.91</v>
      </c>
      <c r="X11" s="195">
        <f>+'[7]Հ7 Ձև1 (EURO)'!X11*'[7]Հ7 Ձև1 (AMD)'!$H$5/1000</f>
        <v>0</v>
      </c>
      <c r="Y11" s="194">
        <f t="shared" ref="Y11:Y17" si="14">Z11+AA11</f>
        <v>333.20960400000001</v>
      </c>
      <c r="Z11" s="195">
        <f>+'[7]Հ7 Ձև1 (EURO)'!Z11*'[7]Հ7 Ձև1 (AMD)'!$H$5/1000</f>
        <v>333.20960400000001</v>
      </c>
      <c r="AA11" s="195">
        <f>+'[7]Հ7 Ձև1 (EURO)'!AA11*'[7]Հ7 Ձև1 (AMD)'!$H$5/1000</f>
        <v>0</v>
      </c>
      <c r="AB11" s="194">
        <f t="shared" ref="AB11:AB17" si="15">AC11+AD11</f>
        <v>0</v>
      </c>
      <c r="AC11" s="195">
        <f>+'[7]Հ7 Ձև1 (EURO)'!AC11*'[7]Հ7 Ձև1 (AMD)'!$H$5/1000</f>
        <v>0</v>
      </c>
      <c r="AD11" s="195">
        <f>+'[7]Հ7 Ձև1 (EURO)'!AD11*'[7]Հ7 Ձև1 (AMD)'!$H$5/1000</f>
        <v>0</v>
      </c>
      <c r="AE11" s="198">
        <f t="shared" ref="AE11:AE17" si="16">AF11+AG11</f>
        <v>435.91</v>
      </c>
      <c r="AF11" s="195">
        <f>+'[7]Հ7 Ձև1 (EURO)'!AF11*'[7]Հ7 Ձև1 (AMD)'!$H$5/1000</f>
        <v>435.91</v>
      </c>
      <c r="AG11" s="195">
        <f>+'[7]Հ7 Ձև1 (EURO)'!AG11*'[7]Հ7 Ձև1 (AMD)'!$H$5/1000</f>
        <v>0</v>
      </c>
      <c r="AH11" s="194">
        <f t="shared" ref="AH11:AH17" si="17">AI11+AJ11</f>
        <v>108.97750000000001</v>
      </c>
      <c r="AI11" s="195">
        <f>+'[7]Հ7 Ձև1 (EURO)'!AI11*'[7]Հ7 Ձև1 (AMD)'!$H$5/1000</f>
        <v>108.97750000000001</v>
      </c>
      <c r="AJ11" s="195">
        <f>+'[7]Հ7 Ձև1 (EURO)'!AJ11*'[7]Հ7 Ձև1 (AMD)'!$H$5/1000</f>
        <v>0</v>
      </c>
      <c r="AK11" s="194">
        <f t="shared" ref="AK11:AK17" si="18">AL11+AM11</f>
        <v>108.97750000000001</v>
      </c>
      <c r="AL11" s="195">
        <f>+'[7]Հ7 Ձև1 (EURO)'!AL11*'[7]Հ7 Ձև1 (AMD)'!$H$5/1000</f>
        <v>108.97750000000001</v>
      </c>
      <c r="AM11" s="195">
        <f>+'[7]Հ7 Ձև1 (EURO)'!AM11*'[7]Հ7 Ձև1 (AMD)'!$H$5/1000</f>
        <v>0</v>
      </c>
      <c r="AN11" s="194">
        <f t="shared" ref="AN11:AN17" si="19">AO11+AP11</f>
        <v>108.97750000000001</v>
      </c>
      <c r="AO11" s="195">
        <f>+'[7]Հ7 Ձև1 (EURO)'!AO11*'[7]Հ7 Ձև1 (AMD)'!$H$5/1000</f>
        <v>108.97750000000001</v>
      </c>
      <c r="AP11" s="195">
        <f>+'[7]Հ7 Ձև1 (EURO)'!AP11*'[7]Հ7 Ձև1 (AMD)'!$H$5/1000</f>
        <v>0</v>
      </c>
      <c r="AQ11" s="194">
        <f t="shared" ref="AQ11:AQ17" si="20">AR11+AS11</f>
        <v>108.97750000000001</v>
      </c>
      <c r="AR11" s="195">
        <f>+'[7]Հ7 Ձև1 (EURO)'!AR11*'[7]Հ7 Ձև1 (AMD)'!$H$5/1000</f>
        <v>108.97750000000001</v>
      </c>
      <c r="AS11" s="195">
        <f>+'[7]Հ7 Ձև1 (EURO)'!AS11*'[7]Հ7 Ձև1 (AMD)'!$H$5/1000</f>
        <v>0</v>
      </c>
      <c r="AT11" s="194">
        <f t="shared" ref="AT11:AT17" si="21">AU11+AV11</f>
        <v>435.91</v>
      </c>
      <c r="AU11" s="195">
        <f>+'[7]Հ7 Ձև1 (EURO)'!AU11*'[7]Հ7 Ձև1 (AMD)'!$H$5/1000</f>
        <v>435.91</v>
      </c>
      <c r="AV11" s="199">
        <f>+'[7]Հ7 Ձև1 (EURO)'!AV11*'[7]Հ7 Ձև1 (AMD)'!$H$5/1000</f>
        <v>0</v>
      </c>
      <c r="AW11" s="216">
        <f>+AT11-AE11</f>
        <v>0</v>
      </c>
      <c r="AX11" s="217">
        <f t="shared" ref="AX11:AY17" si="22">+AU11-AF11</f>
        <v>0</v>
      </c>
      <c r="AY11" s="218">
        <f t="shared" si="22"/>
        <v>0</v>
      </c>
    </row>
    <row r="12" spans="1:51">
      <c r="B12" s="67"/>
      <c r="C12" s="29"/>
      <c r="D12" s="29"/>
      <c r="E12" s="30"/>
      <c r="F12" s="29" t="s">
        <v>1001</v>
      </c>
      <c r="G12" s="194">
        <f t="shared" ref="G12:G23" si="23">H12+I12</f>
        <v>24410.959999999999</v>
      </c>
      <c r="H12" s="195">
        <f>+'[7]Հ7 Ձև1 (EURO)'!H12*'[7]Հ7 Ձև1 (AMD)'!$H$5/1000</f>
        <v>21795.5</v>
      </c>
      <c r="I12" s="195">
        <f>+'[7]Հ7 Ձև1 (EURO)'!I12*'[7]Հ7 Ձև1 (AMD)'!$H$5/1000</f>
        <v>2615.46</v>
      </c>
      <c r="J12" s="194">
        <f t="shared" si="10"/>
        <v>0</v>
      </c>
      <c r="K12" s="195">
        <v>0</v>
      </c>
      <c r="L12" s="195">
        <v>0</v>
      </c>
      <c r="M12" s="194">
        <f t="shared" si="11"/>
        <v>0</v>
      </c>
      <c r="N12" s="195">
        <v>0</v>
      </c>
      <c r="O12" s="195">
        <v>0</v>
      </c>
      <c r="P12" s="194">
        <f t="shared" si="12"/>
        <v>120</v>
      </c>
      <c r="Q12" s="195">
        <v>100</v>
      </c>
      <c r="R12" s="195">
        <v>20</v>
      </c>
      <c r="S12" s="194">
        <f t="shared" ref="S12:S23" si="24">T12+U12</f>
        <v>24290.959999999999</v>
      </c>
      <c r="T12" s="195">
        <f t="shared" ref="T12:U17" si="25">+H12-K12-N12-Q12</f>
        <v>21695.5</v>
      </c>
      <c r="U12" s="195">
        <f t="shared" si="25"/>
        <v>2595.46</v>
      </c>
      <c r="V12" s="194">
        <f t="shared" si="13"/>
        <v>10025.93</v>
      </c>
      <c r="W12" s="195">
        <f>+'[7]Հ7 Ձև1 (EURO)'!W12*'[7]Հ7 Ձև1 (AMD)'!$H$5/1000</f>
        <v>8718.2000000000007</v>
      </c>
      <c r="X12" s="195">
        <f>+'[7]Հ7 Ձև1 (EURO)'!X12*'[7]Հ7 Ձև1 (AMD)'!$H$5/1000</f>
        <v>1307.73</v>
      </c>
      <c r="Y12" s="194">
        <f t="shared" si="14"/>
        <v>14261.798752355826</v>
      </c>
      <c r="Z12" s="195">
        <f>+'[7]Հ7 Ձև1 (EURO)'!Z12*'[7]Հ7 Ձև1 (AMD)'!$H$5/1000</f>
        <v>12974.607293629855</v>
      </c>
      <c r="AA12" s="195">
        <f>+'[7]Հ7 Ձև1 (EURO)'!AA12*'[7]Հ7 Ձև1 (AMD)'!$H$5/1000</f>
        <v>1287.1914587259707</v>
      </c>
      <c r="AB12" s="194">
        <f t="shared" si="15"/>
        <v>0</v>
      </c>
      <c r="AC12" s="195">
        <f>+'[7]Հ7 Ձև1 (EURO)'!AC12*'[7]Հ7 Ձև1 (AMD)'!$H$5/1000</f>
        <v>0</v>
      </c>
      <c r="AD12" s="195">
        <f>+'[7]Հ7 Ձև1 (EURO)'!AD12*'[7]Հ7 Ձև1 (AMD)'!$H$5/1000</f>
        <v>0</v>
      </c>
      <c r="AE12" s="198">
        <f t="shared" si="16"/>
        <v>10025.93</v>
      </c>
      <c r="AF12" s="195">
        <f>+'[7]Հ7 Ձև1 (EURO)'!AF12*'[7]Հ7 Ձև1 (AMD)'!$H$5/1000</f>
        <v>8718.2000000000007</v>
      </c>
      <c r="AG12" s="195">
        <f>+'[7]Հ7 Ձև1 (EURO)'!AG12*'[7]Հ7 Ձև1 (AMD)'!$H$5/1000</f>
        <v>1307.73</v>
      </c>
      <c r="AH12" s="194">
        <f t="shared" si="17"/>
        <v>2506.4825000000001</v>
      </c>
      <c r="AI12" s="195">
        <f>+'[7]Հ7 Ձև1 (EURO)'!AI12*'[7]Հ7 Ձև1 (AMD)'!$H$5/1000</f>
        <v>2179.5500000000002</v>
      </c>
      <c r="AJ12" s="195">
        <f>+'[7]Հ7 Ձև1 (EURO)'!AJ12*'[7]Հ7 Ձև1 (AMD)'!$H$5/1000</f>
        <v>326.9325</v>
      </c>
      <c r="AK12" s="194">
        <f t="shared" si="18"/>
        <v>2506.4825000000001</v>
      </c>
      <c r="AL12" s="195">
        <f>+'[7]Հ7 Ձև1 (EURO)'!AL12*'[7]Հ7 Ձև1 (AMD)'!$H$5/1000</f>
        <v>2179.5500000000002</v>
      </c>
      <c r="AM12" s="195">
        <f>+'[7]Հ7 Ձև1 (EURO)'!AM12*'[7]Հ7 Ձև1 (AMD)'!$H$5/1000</f>
        <v>326.9325</v>
      </c>
      <c r="AN12" s="194">
        <f t="shared" si="19"/>
        <v>2506.4825000000001</v>
      </c>
      <c r="AO12" s="195">
        <f>+'[7]Հ7 Ձև1 (EURO)'!AO12*'[7]Հ7 Ձև1 (AMD)'!$H$5/1000</f>
        <v>2179.5500000000002</v>
      </c>
      <c r="AP12" s="195">
        <f>+'[7]Հ7 Ձև1 (EURO)'!AP12*'[7]Հ7 Ձև1 (AMD)'!$H$5/1000</f>
        <v>326.9325</v>
      </c>
      <c r="AQ12" s="194">
        <f t="shared" si="20"/>
        <v>2506.4825000000001</v>
      </c>
      <c r="AR12" s="195">
        <f>+'[7]Հ7 Ձև1 (EURO)'!AR12*'[7]Հ7 Ձև1 (AMD)'!$H$5/1000</f>
        <v>2179.5500000000002</v>
      </c>
      <c r="AS12" s="195">
        <f>+'[7]Հ7 Ձև1 (EURO)'!AS12*'[7]Հ7 Ձև1 (AMD)'!$H$5/1000</f>
        <v>326.9325</v>
      </c>
      <c r="AT12" s="194">
        <f t="shared" si="21"/>
        <v>10025.93</v>
      </c>
      <c r="AU12" s="195">
        <f>+'[7]Հ7 Ձև1 (EURO)'!AU12*'[7]Հ7 Ձև1 (AMD)'!$H$5/1000</f>
        <v>8718.2000000000007</v>
      </c>
      <c r="AV12" s="199">
        <f>+'[7]Հ7 Ձև1 (EURO)'!AV12*'[7]Հ7 Ձև1 (AMD)'!$H$5/1000</f>
        <v>1307.73</v>
      </c>
      <c r="AW12" s="219">
        <f t="shared" ref="AW12:AW17" si="26">+AT12-AE12</f>
        <v>0</v>
      </c>
      <c r="AX12" s="220">
        <f t="shared" si="22"/>
        <v>0</v>
      </c>
      <c r="AY12" s="221">
        <f t="shared" si="22"/>
        <v>0</v>
      </c>
    </row>
    <row r="13" spans="1:51">
      <c r="B13" s="67"/>
      <c r="C13" s="29"/>
      <c r="D13" s="29"/>
      <c r="E13" s="30"/>
      <c r="F13" s="29" t="s">
        <v>1002</v>
      </c>
      <c r="G13" s="194">
        <f t="shared" si="23"/>
        <v>128724.223</v>
      </c>
      <c r="H13" s="195">
        <f>+'[7]Հ7 Ձև1 (EURO)'!H13*'[7]Հ7 Ձև1 (AMD)'!$H$5/1000</f>
        <v>91541.1</v>
      </c>
      <c r="I13" s="195">
        <f>+'[7]Հ7 Ձև1 (EURO)'!I13*'[7]Հ7 Ձև1 (AMD)'!$H$5/1000</f>
        <v>37183.123</v>
      </c>
      <c r="J13" s="194">
        <f>K13+L13</f>
        <v>0</v>
      </c>
      <c r="K13" s="195">
        <v>0</v>
      </c>
      <c r="L13" s="195">
        <v>0</v>
      </c>
      <c r="M13" s="194">
        <f>N13+O13</f>
        <v>22907.251</v>
      </c>
      <c r="N13" s="195">
        <v>17216.16</v>
      </c>
      <c r="O13" s="195">
        <v>5691.0910000000003</v>
      </c>
      <c r="P13" s="194">
        <f t="shared" si="12"/>
        <v>44000</v>
      </c>
      <c r="Q13" s="195">
        <v>30000</v>
      </c>
      <c r="R13" s="195">
        <v>14000</v>
      </c>
      <c r="S13" s="194">
        <f t="shared" si="24"/>
        <v>61816.972000000002</v>
      </c>
      <c r="T13" s="195">
        <f t="shared" si="25"/>
        <v>44324.94</v>
      </c>
      <c r="U13" s="195">
        <f t="shared" si="25"/>
        <v>17492.031999999999</v>
      </c>
      <c r="V13" s="194">
        <f t="shared" si="13"/>
        <v>43987.678100000005</v>
      </c>
      <c r="W13" s="195">
        <f>+'[7]Հ7 Ձև1 (EURO)'!W13*'[7]Հ7 Ձև1 (AMD)'!$H$5/1000</f>
        <v>32000.153100000003</v>
      </c>
      <c r="X13" s="195">
        <f>+'[7]Հ7 Ձև1 (EURO)'!X13*'[7]Հ7 Ձև1 (AMD)'!$H$5/1000</f>
        <v>11987.525</v>
      </c>
      <c r="Y13" s="194">
        <f t="shared" si="14"/>
        <v>16124.786817435332</v>
      </c>
      <c r="Z13" s="195">
        <f>+'[7]Հ7 Ձև1 (EURO)'!Z13*'[7]Հ7 Ձև1 (AMD)'!$H$5/1000</f>
        <v>11141.001782355912</v>
      </c>
      <c r="AA13" s="195">
        <f>+'[7]Հ7 Ձև1 (EURO)'!AA13*'[7]Հ7 Ձև1 (AMD)'!$H$5/1000</f>
        <v>4983.7850350794188</v>
      </c>
      <c r="AB13" s="194">
        <f t="shared" si="15"/>
        <v>0</v>
      </c>
      <c r="AC13" s="195">
        <f>+'[7]Հ7 Ձև1 (EURO)'!AC13*'[7]Հ7 Ձև1 (AMD)'!$H$5/1000</f>
        <v>0</v>
      </c>
      <c r="AD13" s="195">
        <f>+'[7]Հ7 Ձև1 (EURO)'!AD13*'[7]Հ7 Ձև1 (AMD)'!$H$5/1000</f>
        <v>0</v>
      </c>
      <c r="AE13" s="198">
        <f t="shared" si="16"/>
        <v>43987.678100000005</v>
      </c>
      <c r="AF13" s="195">
        <f>+'[7]Հ7 Ձև1 (EURO)'!AF13*'[7]Հ7 Ձև1 (AMD)'!$H$5/1000</f>
        <v>32000.153100000003</v>
      </c>
      <c r="AG13" s="195">
        <f>+'[7]Հ7 Ձև1 (EURO)'!AG13*'[7]Հ7 Ձև1 (AMD)'!$H$5/1000</f>
        <v>11987.525</v>
      </c>
      <c r="AH13" s="194">
        <f t="shared" si="17"/>
        <v>10996.919525000001</v>
      </c>
      <c r="AI13" s="195">
        <f>+'[7]Հ7 Ձև1 (EURO)'!AI13*'[7]Հ7 Ձև1 (AMD)'!$H$5/1000</f>
        <v>8000.0382750000008</v>
      </c>
      <c r="AJ13" s="195">
        <f>+'[7]Հ7 Ձև1 (EURO)'!AJ13*'[7]Հ7 Ձև1 (AMD)'!$H$5/1000</f>
        <v>2996.8812499999999</v>
      </c>
      <c r="AK13" s="194">
        <f t="shared" si="18"/>
        <v>10996.919525000001</v>
      </c>
      <c r="AL13" s="195">
        <f>+'[7]Հ7 Ձև1 (EURO)'!AL13*'[7]Հ7 Ձև1 (AMD)'!$H$5/1000</f>
        <v>8000.0382750000008</v>
      </c>
      <c r="AM13" s="195">
        <f>+'[7]Հ7 Ձև1 (EURO)'!AM13*'[7]Հ7 Ձև1 (AMD)'!$H$5/1000</f>
        <v>2996.8812499999999</v>
      </c>
      <c r="AN13" s="194">
        <f t="shared" si="19"/>
        <v>10996.919525000001</v>
      </c>
      <c r="AO13" s="195">
        <f>+'[7]Հ7 Ձև1 (EURO)'!AO13*'[7]Հ7 Ձև1 (AMD)'!$H$5/1000</f>
        <v>8000.0382750000008</v>
      </c>
      <c r="AP13" s="195">
        <f>+'[7]Հ7 Ձև1 (EURO)'!AP13*'[7]Հ7 Ձև1 (AMD)'!$H$5/1000</f>
        <v>2996.8812499999999</v>
      </c>
      <c r="AQ13" s="194">
        <f t="shared" si="20"/>
        <v>10996.919525000001</v>
      </c>
      <c r="AR13" s="195">
        <f>+'[7]Հ7 Ձև1 (EURO)'!AR13*'[7]Հ7 Ձև1 (AMD)'!$H$5/1000</f>
        <v>8000.0382750000008</v>
      </c>
      <c r="AS13" s="195">
        <f>+'[7]Հ7 Ձև1 (EURO)'!AS13*'[7]Հ7 Ձև1 (AMD)'!$H$5/1000</f>
        <v>2996.8812499999999</v>
      </c>
      <c r="AT13" s="194">
        <f t="shared" si="21"/>
        <v>43987.678100000005</v>
      </c>
      <c r="AU13" s="195">
        <f>+'[7]Հ7 Ձև1 (EURO)'!AU13*'[7]Հ7 Ձև1 (AMD)'!$H$5/1000</f>
        <v>32000.153100000003</v>
      </c>
      <c r="AV13" s="199">
        <f>+'[7]Հ7 Ձև1 (EURO)'!AV13*'[7]Հ7 Ձև1 (AMD)'!$H$5/1000</f>
        <v>11987.525</v>
      </c>
      <c r="AW13" s="219">
        <f t="shared" si="26"/>
        <v>0</v>
      </c>
      <c r="AX13" s="220">
        <f t="shared" si="22"/>
        <v>0</v>
      </c>
      <c r="AY13" s="221">
        <f t="shared" si="22"/>
        <v>0</v>
      </c>
    </row>
    <row r="14" spans="1:51">
      <c r="B14" s="67"/>
      <c r="C14" s="29"/>
      <c r="D14" s="29"/>
      <c r="E14" s="30"/>
      <c r="F14" s="29" t="s">
        <v>1003</v>
      </c>
      <c r="G14" s="194">
        <f t="shared" si="23"/>
        <v>4795.01</v>
      </c>
      <c r="H14" s="195">
        <f>+'[7]Հ7 Ձև1 (EURO)'!H14*'[7]Հ7 Ձև1 (AMD)'!$H$5/1000</f>
        <v>4359.1000000000004</v>
      </c>
      <c r="I14" s="195">
        <f>+'[7]Հ7 Ձև1 (EURO)'!I14*'[7]Հ7 Ձև1 (AMD)'!$H$5/1000</f>
        <v>435.91</v>
      </c>
      <c r="J14" s="194">
        <f t="shared" si="10"/>
        <v>0</v>
      </c>
      <c r="K14" s="195">
        <v>0</v>
      </c>
      <c r="L14" s="195">
        <v>0</v>
      </c>
      <c r="M14" s="194">
        <f t="shared" ref="M14:M17" si="27">N14+O14</f>
        <v>0</v>
      </c>
      <c r="N14" s="195">
        <v>0</v>
      </c>
      <c r="O14" s="195">
        <v>0</v>
      </c>
      <c r="P14" s="194">
        <f t="shared" si="12"/>
        <v>600</v>
      </c>
      <c r="Q14" s="195">
        <v>500</v>
      </c>
      <c r="R14" s="195">
        <v>100</v>
      </c>
      <c r="S14" s="194">
        <f t="shared" si="24"/>
        <v>4195.01</v>
      </c>
      <c r="T14" s="195">
        <f t="shared" si="25"/>
        <v>3859.1000000000004</v>
      </c>
      <c r="U14" s="195">
        <f t="shared" si="25"/>
        <v>335.91</v>
      </c>
      <c r="V14" s="194">
        <f t="shared" si="13"/>
        <v>2285.0838110000004</v>
      </c>
      <c r="W14" s="195">
        <f>+'[7]Հ7 Ձև1 (EURO)'!W14*'[7]Հ7 Ձև1 (AMD)'!$H$5/1000</f>
        <v>2102.0016110000006</v>
      </c>
      <c r="X14" s="195">
        <f>+'[7]Հ7 Ձև1 (EURO)'!X14*'[7]Հ7 Ձև1 (AMD)'!$H$5/1000</f>
        <v>183.0822</v>
      </c>
      <c r="Y14" s="194">
        <f t="shared" si="14"/>
        <v>1893.7699507791176</v>
      </c>
      <c r="Z14" s="195">
        <f>+'[7]Հ7 Ձև1 (EURO)'!Z14*'[7]Հ7 Ձև1 (AMD)'!$H$5/1000</f>
        <v>1743.6348571492647</v>
      </c>
      <c r="AA14" s="195">
        <f>+'[7]Հ7 Ձև1 (EURO)'!AA14*'[7]Հ7 Ձև1 (AMD)'!$H$5/1000</f>
        <v>150.135093629853</v>
      </c>
      <c r="AB14" s="194">
        <f t="shared" si="15"/>
        <v>0</v>
      </c>
      <c r="AC14" s="195">
        <f>+'[7]Հ7 Ձև1 (EURO)'!AC14*'[7]Հ7 Ձև1 (AMD)'!$H$5/1000</f>
        <v>0</v>
      </c>
      <c r="AD14" s="195">
        <f>+'[7]Հ7 Ձև1 (EURO)'!AD14*'[7]Հ7 Ձև1 (AMD)'!$H$5/1000</f>
        <v>0</v>
      </c>
      <c r="AE14" s="198">
        <f t="shared" si="16"/>
        <v>2285.0838110000004</v>
      </c>
      <c r="AF14" s="195">
        <f>+'[7]Հ7 Ձև1 (EURO)'!AF14*'[7]Հ7 Ձև1 (AMD)'!$H$5/1000</f>
        <v>2102.0016110000006</v>
      </c>
      <c r="AG14" s="195">
        <f>+'[7]Հ7 Ձև1 (EURO)'!AG14*'[7]Հ7 Ձև1 (AMD)'!$H$5/1000</f>
        <v>183.0822</v>
      </c>
      <c r="AH14" s="194">
        <f t="shared" si="17"/>
        <v>571.27095275000011</v>
      </c>
      <c r="AI14" s="195">
        <f>+'[7]Հ7 Ձև1 (EURO)'!AI14*'[7]Հ7 Ձև1 (AMD)'!$H$5/1000</f>
        <v>525.50040275000015</v>
      </c>
      <c r="AJ14" s="195">
        <f>+'[7]Հ7 Ձև1 (EURO)'!AJ14*'[7]Հ7 Ձև1 (AMD)'!$H$5/1000</f>
        <v>45.77055</v>
      </c>
      <c r="AK14" s="194">
        <f t="shared" si="18"/>
        <v>571.27095275000011</v>
      </c>
      <c r="AL14" s="195">
        <f>+'[7]Հ7 Ձև1 (EURO)'!AL14*'[7]Հ7 Ձև1 (AMD)'!$H$5/1000</f>
        <v>525.50040275000015</v>
      </c>
      <c r="AM14" s="195">
        <f>+'[7]Հ7 Ձև1 (EURO)'!AM14*'[7]Հ7 Ձև1 (AMD)'!$H$5/1000</f>
        <v>45.77055</v>
      </c>
      <c r="AN14" s="194">
        <f t="shared" si="19"/>
        <v>571.27095275000011</v>
      </c>
      <c r="AO14" s="195">
        <f>+'[7]Հ7 Ձև1 (EURO)'!AO14*'[7]Հ7 Ձև1 (AMD)'!$H$5/1000</f>
        <v>525.50040275000015</v>
      </c>
      <c r="AP14" s="195">
        <f>+'[7]Հ7 Ձև1 (EURO)'!AP14*'[7]Հ7 Ձև1 (AMD)'!$H$5/1000</f>
        <v>45.77055</v>
      </c>
      <c r="AQ14" s="194">
        <f t="shared" si="20"/>
        <v>571.27095275000011</v>
      </c>
      <c r="AR14" s="195">
        <f>+'[7]Հ7 Ձև1 (EURO)'!AR14*'[7]Հ7 Ձև1 (AMD)'!$H$5/1000</f>
        <v>525.50040275000015</v>
      </c>
      <c r="AS14" s="195">
        <f>+'[7]Հ7 Ձև1 (EURO)'!AS14*'[7]Հ7 Ձև1 (AMD)'!$H$5/1000</f>
        <v>45.77055</v>
      </c>
      <c r="AT14" s="194">
        <f t="shared" si="21"/>
        <v>2285.0838110000004</v>
      </c>
      <c r="AU14" s="195">
        <f>+'[7]Հ7 Ձև1 (EURO)'!AU14*'[7]Հ7 Ձև1 (AMD)'!$H$5/1000</f>
        <v>2102.0016110000006</v>
      </c>
      <c r="AV14" s="199">
        <f>+'[7]Հ7 Ձև1 (EURO)'!AV14*'[7]Հ7 Ձև1 (AMD)'!$H$5/1000</f>
        <v>183.0822</v>
      </c>
      <c r="AW14" s="219">
        <f t="shared" si="26"/>
        <v>0</v>
      </c>
      <c r="AX14" s="220">
        <f t="shared" si="22"/>
        <v>0</v>
      </c>
      <c r="AY14" s="221">
        <f t="shared" si="22"/>
        <v>0</v>
      </c>
    </row>
    <row r="15" spans="1:51">
      <c r="B15" s="67"/>
      <c r="C15" s="29"/>
      <c r="D15" s="29"/>
      <c r="E15" s="30"/>
      <c r="F15" s="29" t="s">
        <v>1004</v>
      </c>
      <c r="G15" s="194">
        <f t="shared" si="23"/>
        <v>15256.849999999999</v>
      </c>
      <c r="H15" s="195">
        <f>+'[7]Հ7 Ձև1 (EURO)'!H15*'[7]Հ7 Ձև1 (AMD)'!$H$5/1000</f>
        <v>13077.3</v>
      </c>
      <c r="I15" s="195">
        <f>+'[7]Հ7 Ձև1 (EURO)'!I15*'[7]Հ7 Ձև1 (AMD)'!$H$5/1000</f>
        <v>2179.5500000000002</v>
      </c>
      <c r="J15" s="194">
        <f t="shared" si="10"/>
        <v>0</v>
      </c>
      <c r="K15" s="195">
        <v>0</v>
      </c>
      <c r="L15" s="195">
        <v>0</v>
      </c>
      <c r="M15" s="194">
        <f t="shared" si="27"/>
        <v>0</v>
      </c>
      <c r="N15" s="195">
        <v>0</v>
      </c>
      <c r="O15" s="195">
        <v>0</v>
      </c>
      <c r="P15" s="194">
        <f t="shared" si="12"/>
        <v>1320</v>
      </c>
      <c r="Q15" s="195">
        <v>980</v>
      </c>
      <c r="R15" s="195">
        <v>340</v>
      </c>
      <c r="S15" s="194">
        <f t="shared" si="24"/>
        <v>13936.849999999999</v>
      </c>
      <c r="T15" s="195">
        <f t="shared" si="25"/>
        <v>12097.3</v>
      </c>
      <c r="U15" s="195">
        <f t="shared" si="25"/>
        <v>1839.5500000000002</v>
      </c>
      <c r="V15" s="194">
        <f t="shared" si="13"/>
        <v>10025.93</v>
      </c>
      <c r="W15" s="195">
        <f>+'[7]Հ7 Ձև1 (EURO)'!W15*'[7]Հ7 Ձև1 (AMD)'!$H$5/1000</f>
        <v>8282.2900000000009</v>
      </c>
      <c r="X15" s="195">
        <f>+'[7]Հ7 Ձև1 (EURO)'!X15*'[7]Հ7 Ձև1 (AMD)'!$H$5/1000</f>
        <v>1743.64</v>
      </c>
      <c r="Y15" s="194">
        <f t="shared" si="14"/>
        <v>3875.3762759140595</v>
      </c>
      <c r="Z15" s="195">
        <f>+'[7]Հ7 Ձև1 (EURO)'!Z15*'[7]Հ7 Ձև1 (AMD)'!$H$5/1000</f>
        <v>3788.6214775725593</v>
      </c>
      <c r="AA15" s="195">
        <f>+'[7]Հ7 Ձև1 (EURO)'!AA15*'[7]Հ7 Ձև1 (AMD)'!$H$5/1000</f>
        <v>86.754798341500063</v>
      </c>
      <c r="AB15" s="194">
        <f t="shared" si="15"/>
        <v>0</v>
      </c>
      <c r="AC15" s="195">
        <f>+'[7]Հ7 Ձև1 (EURO)'!AC15*'[7]Հ7 Ձև1 (AMD)'!$H$5/1000</f>
        <v>0</v>
      </c>
      <c r="AD15" s="195">
        <f>+'[7]Հ7 Ձև1 (EURO)'!AD15*'[7]Հ7 Ձև1 (AMD)'!$H$5/1000</f>
        <v>0</v>
      </c>
      <c r="AE15" s="198">
        <f t="shared" si="16"/>
        <v>10025.93</v>
      </c>
      <c r="AF15" s="195">
        <f>+'[7]Հ7 Ձև1 (EURO)'!AF15*'[7]Հ7 Ձև1 (AMD)'!$H$5/1000</f>
        <v>8282.2900000000009</v>
      </c>
      <c r="AG15" s="195">
        <f>+'[7]Հ7 Ձև1 (EURO)'!AG15*'[7]Հ7 Ձև1 (AMD)'!$H$5/1000</f>
        <v>1743.64</v>
      </c>
      <c r="AH15" s="194">
        <f t="shared" si="17"/>
        <v>2506.4825000000001</v>
      </c>
      <c r="AI15" s="195">
        <f>+'[7]Հ7 Ձև1 (EURO)'!AI15*'[7]Հ7 Ձև1 (AMD)'!$H$5/1000</f>
        <v>2070.5725000000002</v>
      </c>
      <c r="AJ15" s="195">
        <f>+'[7]Հ7 Ձև1 (EURO)'!AJ15*'[7]Հ7 Ձև1 (AMD)'!$H$5/1000</f>
        <v>435.91</v>
      </c>
      <c r="AK15" s="194">
        <f t="shared" si="18"/>
        <v>2506.4825000000001</v>
      </c>
      <c r="AL15" s="195">
        <f>+'[7]Հ7 Ձև1 (EURO)'!AL15*'[7]Հ7 Ձև1 (AMD)'!$H$5/1000</f>
        <v>2070.5725000000002</v>
      </c>
      <c r="AM15" s="195">
        <f>+'[7]Հ7 Ձև1 (EURO)'!AM15*'[7]Հ7 Ձև1 (AMD)'!$H$5/1000</f>
        <v>435.91</v>
      </c>
      <c r="AN15" s="194">
        <f t="shared" si="19"/>
        <v>2506.4825000000001</v>
      </c>
      <c r="AO15" s="195">
        <f>+'[7]Հ7 Ձև1 (EURO)'!AO15*'[7]Հ7 Ձև1 (AMD)'!$H$5/1000</f>
        <v>2070.5725000000002</v>
      </c>
      <c r="AP15" s="195">
        <f>+'[7]Հ7 Ձև1 (EURO)'!AP15*'[7]Հ7 Ձև1 (AMD)'!$H$5/1000</f>
        <v>435.91</v>
      </c>
      <c r="AQ15" s="194">
        <f t="shared" si="20"/>
        <v>2506.4825000000001</v>
      </c>
      <c r="AR15" s="195">
        <f>+'[7]Հ7 Ձև1 (EURO)'!AR15*'[7]Հ7 Ձև1 (AMD)'!$H$5/1000</f>
        <v>2070.5725000000002</v>
      </c>
      <c r="AS15" s="195">
        <f>+'[7]Հ7 Ձև1 (EURO)'!AS15*'[7]Հ7 Ձև1 (AMD)'!$H$5/1000</f>
        <v>435.91</v>
      </c>
      <c r="AT15" s="194">
        <f t="shared" si="21"/>
        <v>10025.93</v>
      </c>
      <c r="AU15" s="195">
        <f>+'[7]Հ7 Ձև1 (EURO)'!AU15*'[7]Հ7 Ձև1 (AMD)'!$H$5/1000</f>
        <v>8282.2900000000009</v>
      </c>
      <c r="AV15" s="199">
        <f>+'[7]Հ7 Ձև1 (EURO)'!AV15*'[7]Հ7 Ձև1 (AMD)'!$H$5/1000</f>
        <v>1743.64</v>
      </c>
      <c r="AW15" s="219">
        <f t="shared" si="26"/>
        <v>0</v>
      </c>
      <c r="AX15" s="220">
        <f t="shared" si="22"/>
        <v>0</v>
      </c>
      <c r="AY15" s="221">
        <f t="shared" si="22"/>
        <v>0</v>
      </c>
    </row>
    <row r="16" spans="1:51">
      <c r="B16" s="67"/>
      <c r="C16" s="29"/>
      <c r="D16" s="29"/>
      <c r="E16" s="30"/>
      <c r="F16" s="29" t="s">
        <v>1005</v>
      </c>
      <c r="G16" s="194">
        <f t="shared" si="23"/>
        <v>1046.184</v>
      </c>
      <c r="H16" s="195">
        <f>+'[7]Հ7 Ձև1 (EURO)'!H16*'[7]Հ7 Ձև1 (AMD)'!$H$5/1000</f>
        <v>871.82</v>
      </c>
      <c r="I16" s="195">
        <f>+'[7]Հ7 Ձև1 (EURO)'!I16*'[7]Հ7 Ձև1 (AMD)'!$H$5/1000</f>
        <v>174.364</v>
      </c>
      <c r="J16" s="194">
        <f t="shared" si="10"/>
        <v>0</v>
      </c>
      <c r="K16" s="195">
        <v>0</v>
      </c>
      <c r="L16" s="195">
        <v>0</v>
      </c>
      <c r="M16" s="194">
        <f t="shared" si="27"/>
        <v>0</v>
      </c>
      <c r="N16" s="195">
        <v>0</v>
      </c>
      <c r="O16" s="195">
        <v>0</v>
      </c>
      <c r="P16" s="194">
        <f t="shared" si="12"/>
        <v>240</v>
      </c>
      <c r="Q16" s="195">
        <v>200</v>
      </c>
      <c r="R16" s="195">
        <v>40</v>
      </c>
      <c r="S16" s="194">
        <f t="shared" si="24"/>
        <v>806.18400000000008</v>
      </c>
      <c r="T16" s="195">
        <f t="shared" si="25"/>
        <v>671.82</v>
      </c>
      <c r="U16" s="195">
        <f t="shared" si="25"/>
        <v>134.364</v>
      </c>
      <c r="V16" s="194">
        <f t="shared" si="13"/>
        <v>399.86075235582359</v>
      </c>
      <c r="W16" s="195">
        <f>+'[7]Հ7 Ձև1 (EURO)'!W16*'[7]Հ7 Ձև1 (AMD)'!$H$5/1000</f>
        <v>333.21729362985297</v>
      </c>
      <c r="X16" s="195">
        <f>+'[7]Հ7 Ձև1 (EURO)'!X16*'[7]Հ7 Ձև1 (AMD)'!$H$5/1000</f>
        <v>66.643458725970603</v>
      </c>
      <c r="Y16" s="194">
        <f t="shared" si="14"/>
        <v>399.86075235582359</v>
      </c>
      <c r="Z16" s="195">
        <f>+'[7]Հ7 Ձև1 (EURO)'!Z16*'[7]Հ7 Ձև1 (AMD)'!$H$5/1000</f>
        <v>333.21729362985297</v>
      </c>
      <c r="AA16" s="195">
        <f>+'[7]Հ7 Ձև1 (EURO)'!AA16*'[7]Հ7 Ձև1 (AMD)'!$H$5/1000</f>
        <v>66.643458725970603</v>
      </c>
      <c r="AB16" s="194">
        <f t="shared" si="15"/>
        <v>0</v>
      </c>
      <c r="AC16" s="195">
        <f>+'[7]Հ7 Ձև1 (EURO)'!AC16*'[7]Հ7 Ձև1 (AMD)'!$H$5/1000</f>
        <v>0</v>
      </c>
      <c r="AD16" s="195">
        <f>+'[7]Հ7 Ձև1 (EURO)'!AD16*'[7]Հ7 Ձև1 (AMD)'!$H$5/1000</f>
        <v>0</v>
      </c>
      <c r="AE16" s="198">
        <f t="shared" si="16"/>
        <v>399.86075235582359</v>
      </c>
      <c r="AF16" s="195">
        <f>+'[7]Հ7 Ձև1 (EURO)'!AF16*'[7]Հ7 Ձև1 (AMD)'!$H$5/1000</f>
        <v>333.21729362985297</v>
      </c>
      <c r="AG16" s="195">
        <f>+'[7]Հ7 Ձև1 (EURO)'!AG16*'[7]Հ7 Ձև1 (AMD)'!$H$5/1000</f>
        <v>66.643458725970603</v>
      </c>
      <c r="AH16" s="194">
        <f t="shared" si="17"/>
        <v>99.965188088955898</v>
      </c>
      <c r="AI16" s="195">
        <f>+'[7]Հ7 Ձև1 (EURO)'!AI16*'[7]Հ7 Ձև1 (AMD)'!$H$5/1000</f>
        <v>83.304323407463244</v>
      </c>
      <c r="AJ16" s="195">
        <f>+'[7]Հ7 Ձև1 (EURO)'!AJ16*'[7]Հ7 Ձև1 (AMD)'!$H$5/1000</f>
        <v>16.660864681492651</v>
      </c>
      <c r="AK16" s="194">
        <f t="shared" si="18"/>
        <v>99.965188088955898</v>
      </c>
      <c r="AL16" s="195">
        <f>+'[7]Հ7 Ձև1 (EURO)'!AL16*'[7]Հ7 Ձև1 (AMD)'!$H$5/1000</f>
        <v>83.304323407463244</v>
      </c>
      <c r="AM16" s="195">
        <f>+'[7]Հ7 Ձև1 (EURO)'!AM16*'[7]Հ7 Ձև1 (AMD)'!$H$5/1000</f>
        <v>16.660864681492651</v>
      </c>
      <c r="AN16" s="194">
        <f t="shared" si="19"/>
        <v>99.965188088955898</v>
      </c>
      <c r="AO16" s="195">
        <f>+'[7]Հ7 Ձև1 (EURO)'!AO16*'[7]Հ7 Ձև1 (AMD)'!$H$5/1000</f>
        <v>83.304323407463244</v>
      </c>
      <c r="AP16" s="195">
        <f>+'[7]Հ7 Ձև1 (EURO)'!AP16*'[7]Հ7 Ձև1 (AMD)'!$H$5/1000</f>
        <v>16.660864681492651</v>
      </c>
      <c r="AQ16" s="194">
        <f t="shared" si="20"/>
        <v>99.965188088955898</v>
      </c>
      <c r="AR16" s="195">
        <f>+'[7]Հ7 Ձև1 (EURO)'!AR16*'[7]Հ7 Ձև1 (AMD)'!$H$5/1000</f>
        <v>83.304323407463244</v>
      </c>
      <c r="AS16" s="195">
        <f>+'[7]Հ7 Ձև1 (EURO)'!AS16*'[7]Հ7 Ձև1 (AMD)'!$H$5/1000</f>
        <v>16.660864681492651</v>
      </c>
      <c r="AT16" s="194">
        <f t="shared" si="21"/>
        <v>399.86075235582359</v>
      </c>
      <c r="AU16" s="195">
        <f>+'[7]Հ7 Ձև1 (EURO)'!AU16*'[7]Հ7 Ձև1 (AMD)'!$H$5/1000</f>
        <v>333.21729362985297</v>
      </c>
      <c r="AV16" s="199">
        <f>+'[7]Հ7 Ձև1 (EURO)'!AV16*'[7]Հ7 Ձև1 (AMD)'!$H$5/1000</f>
        <v>66.643458725970603</v>
      </c>
      <c r="AW16" s="219">
        <f t="shared" si="26"/>
        <v>0</v>
      </c>
      <c r="AX16" s="220">
        <f t="shared" si="22"/>
        <v>0</v>
      </c>
      <c r="AY16" s="221">
        <f t="shared" si="22"/>
        <v>0</v>
      </c>
    </row>
    <row r="17" spans="1:51" ht="15.75" thickBot="1">
      <c r="B17" s="67"/>
      <c r="C17" s="29"/>
      <c r="D17" s="29"/>
      <c r="E17" s="30"/>
      <c r="F17" s="29" t="s">
        <v>1006</v>
      </c>
      <c r="G17" s="194">
        <f t="shared" si="23"/>
        <v>1337023.152</v>
      </c>
      <c r="H17" s="195">
        <f>+'[7]Հ7 Ձև1 (EURO)'!H17*'[7]Հ7 Ձև1 (AMD)'!$H$5/1000</f>
        <v>1114185.96</v>
      </c>
      <c r="I17" s="195">
        <f>+'[7]Հ7 Ձև1 (EURO)'!I17*'[7]Հ7 Ձև1 (AMD)'!$H$5/1000</f>
        <v>222837.19200000001</v>
      </c>
      <c r="J17" s="194">
        <f t="shared" si="10"/>
        <v>0</v>
      </c>
      <c r="K17" s="195">
        <v>0</v>
      </c>
      <c r="L17" s="195">
        <v>0</v>
      </c>
      <c r="M17" s="194">
        <f t="shared" si="27"/>
        <v>276.90423859999999</v>
      </c>
      <c r="N17" s="195">
        <v>276.90423859999999</v>
      </c>
      <c r="O17" s="195">
        <v>0</v>
      </c>
      <c r="P17" s="194">
        <f t="shared" si="12"/>
        <v>153620</v>
      </c>
      <c r="Q17" s="195">
        <v>131476.70000000001</v>
      </c>
      <c r="R17" s="195">
        <v>22143.3</v>
      </c>
      <c r="S17" s="194">
        <f t="shared" si="24"/>
        <v>1183126.2477614</v>
      </c>
      <c r="T17" s="195">
        <f t="shared" si="25"/>
        <v>982432.35576139996</v>
      </c>
      <c r="U17" s="195">
        <f t="shared" si="25"/>
        <v>200693.89200000002</v>
      </c>
      <c r="V17" s="194">
        <f t="shared" si="13"/>
        <v>589494.78039819014</v>
      </c>
      <c r="W17" s="195">
        <f>+'[7]Հ7 Ձև1 (EURO)'!W17*'[7]Հ7 Ձև1 (AMD)'!$H$5/1000</f>
        <v>489445.96142302046</v>
      </c>
      <c r="X17" s="195">
        <f>+'[7]Հ7 Ձև1 (EURO)'!X17*'[7]Հ7 Ձև1 (AMD)'!$H$5/1000</f>
        <v>100048.81897516963</v>
      </c>
      <c r="Y17" s="194">
        <f t="shared" si="14"/>
        <v>589494.78039819014</v>
      </c>
      <c r="Z17" s="195">
        <f>+'[7]Հ7 Ձև1 (EURO)'!Z17*'[7]Հ7 Ձև1 (AMD)'!$H$5/1000</f>
        <v>489445.96142302046</v>
      </c>
      <c r="AA17" s="195">
        <f>+'[7]Հ7 Ձև1 (EURO)'!AA17*'[7]Հ7 Ձև1 (AMD)'!$H$5/1000</f>
        <v>100048.81897516963</v>
      </c>
      <c r="AB17" s="194">
        <f t="shared" si="15"/>
        <v>0</v>
      </c>
      <c r="AC17" s="195">
        <f>+'[7]Հ7 Ձև1 (EURO)'!AC17*'[7]Հ7 Ձև1 (AMD)'!$H$5/1000</f>
        <v>0</v>
      </c>
      <c r="AD17" s="195">
        <f>+'[7]Հ7 Ձև1 (EURO)'!AD17*'[7]Հ7 Ձև1 (AMD)'!$H$5/1000</f>
        <v>0</v>
      </c>
      <c r="AE17" s="198">
        <f t="shared" si="16"/>
        <v>589494.78039819014</v>
      </c>
      <c r="AF17" s="195">
        <f>+'[7]Հ7 Ձև1 (EURO)'!AF17*'[7]Հ7 Ձև1 (AMD)'!$H$5/1000</f>
        <v>489445.96142302046</v>
      </c>
      <c r="AG17" s="195">
        <f>+'[7]Հ7 Ձև1 (EURO)'!AG17*'[7]Հ7 Ձև1 (AMD)'!$H$5/1000</f>
        <v>100048.81897516963</v>
      </c>
      <c r="AH17" s="194">
        <f t="shared" si="17"/>
        <v>147373.69509954753</v>
      </c>
      <c r="AI17" s="195">
        <f>+'[7]Հ7 Ձև1 (EURO)'!AI17*'[7]Հ7 Ձև1 (AMD)'!$H$5/1000</f>
        <v>122361.49035575512</v>
      </c>
      <c r="AJ17" s="195">
        <f>+'[7]Հ7 Ձև1 (EURO)'!AJ17*'[7]Հ7 Ձև1 (AMD)'!$H$5/1000</f>
        <v>25012.204743792408</v>
      </c>
      <c r="AK17" s="194">
        <f t="shared" si="18"/>
        <v>147373.69509954753</v>
      </c>
      <c r="AL17" s="195">
        <f>+'[7]Հ7 Ձև1 (EURO)'!AL17*'[7]Հ7 Ձև1 (AMD)'!$H$5/1000</f>
        <v>122361.49035575512</v>
      </c>
      <c r="AM17" s="195">
        <f>+'[7]Հ7 Ձև1 (EURO)'!AM17*'[7]Հ7 Ձև1 (AMD)'!$H$5/1000</f>
        <v>25012.204743792408</v>
      </c>
      <c r="AN17" s="194">
        <f t="shared" si="19"/>
        <v>147373.69509954753</v>
      </c>
      <c r="AO17" s="195">
        <f>+'[7]Հ7 Ձև1 (EURO)'!AO17*'[7]Հ7 Ձև1 (AMD)'!$H$5/1000</f>
        <v>122361.49035575512</v>
      </c>
      <c r="AP17" s="195">
        <f>+'[7]Հ7 Ձև1 (EURO)'!AP17*'[7]Հ7 Ձև1 (AMD)'!$H$5/1000</f>
        <v>25012.204743792408</v>
      </c>
      <c r="AQ17" s="194">
        <f t="shared" si="20"/>
        <v>147373.69509954753</v>
      </c>
      <c r="AR17" s="195">
        <f>+'[7]Հ7 Ձև1 (EURO)'!AR17*'[7]Հ7 Ձև1 (AMD)'!$H$5/1000</f>
        <v>122361.49035575512</v>
      </c>
      <c r="AS17" s="195">
        <f>+'[7]Հ7 Ձև1 (EURO)'!AS17*'[7]Հ7 Ձև1 (AMD)'!$H$5/1000</f>
        <v>25012.204743792408</v>
      </c>
      <c r="AT17" s="194">
        <f t="shared" si="21"/>
        <v>589494.78039819014</v>
      </c>
      <c r="AU17" s="195">
        <f>+'[7]Հ7 Ձև1 (EURO)'!AU17*'[7]Հ7 Ձև1 (AMD)'!$H$5/1000</f>
        <v>489445.96142302046</v>
      </c>
      <c r="AV17" s="199">
        <f>+'[7]Հ7 Ձև1 (EURO)'!AV17*'[7]Հ7 Ձև1 (AMD)'!$H$5/1000</f>
        <v>100048.81897516963</v>
      </c>
      <c r="AW17" s="222">
        <f t="shared" si="26"/>
        <v>0</v>
      </c>
      <c r="AX17" s="223">
        <f t="shared" si="22"/>
        <v>0</v>
      </c>
      <c r="AY17" s="224">
        <f t="shared" si="22"/>
        <v>0</v>
      </c>
    </row>
    <row r="18" spans="1:51" ht="64.5" thickBot="1">
      <c r="B18" s="68"/>
      <c r="C18" s="44">
        <v>12003</v>
      </c>
      <c r="D18" s="44" t="s">
        <v>248</v>
      </c>
      <c r="E18" s="45" t="s">
        <v>999</v>
      </c>
      <c r="F18" s="44"/>
      <c r="G18" s="190">
        <f>+SUBTOTAL(9,G19:G20)</f>
        <v>2773782.5120000001</v>
      </c>
      <c r="H18" s="190">
        <f>SUBTOTAL(9,H19:H20)</f>
        <v>2323400.2999999998</v>
      </c>
      <c r="I18" s="190">
        <f>SUBTOTAL(9,I19:I20)</f>
        <v>450382.21199999994</v>
      </c>
      <c r="J18" s="190">
        <f>+SUBTOTAL(9,J19:J20)</f>
        <v>0</v>
      </c>
      <c r="K18" s="190">
        <f>SUBTOTAL(9,K19:K20)</f>
        <v>0</v>
      </c>
      <c r="L18" s="190">
        <f>SUBTOTAL(9,L19:L20)</f>
        <v>0</v>
      </c>
      <c r="M18" s="190">
        <f>+SUBTOTAL(9,M19:M20)</f>
        <v>0</v>
      </c>
      <c r="N18" s="190">
        <f>SUBTOTAL(9,N19:N20)</f>
        <v>0</v>
      </c>
      <c r="O18" s="190">
        <f>SUBTOTAL(9,O19:O20)</f>
        <v>0</v>
      </c>
      <c r="P18" s="190">
        <f>+SUBTOTAL(9,P19:P20)</f>
        <v>300000</v>
      </c>
      <c r="Q18" s="190">
        <f>SUBTOTAL(9,Q19:Q20)</f>
        <v>250000</v>
      </c>
      <c r="R18" s="190">
        <f>SUBTOTAL(9,R19:R20)</f>
        <v>50000</v>
      </c>
      <c r="S18" s="190">
        <f>+SUBTOTAL(9,S19:S20)</f>
        <v>2473782.5120000001</v>
      </c>
      <c r="T18" s="190">
        <f>SUBTOTAL(9,T19:T20)</f>
        <v>2073400.3</v>
      </c>
      <c r="U18" s="190">
        <f>SUBTOTAL(9,U19:U20)</f>
        <v>400382.21199999994</v>
      </c>
      <c r="V18" s="190">
        <f t="shared" ref="V18:AV18" si="28">+SUBTOTAL(9,V19:V20)</f>
        <v>1232852.1964447796</v>
      </c>
      <c r="W18" s="190">
        <f t="shared" si="28"/>
        <v>1033334.2670373162</v>
      </c>
      <c r="X18" s="190">
        <f t="shared" si="28"/>
        <v>199517.92940746326</v>
      </c>
      <c r="Y18" s="190">
        <f t="shared" si="28"/>
        <v>1232852.1964447796</v>
      </c>
      <c r="Z18" s="190">
        <f t="shared" si="28"/>
        <v>1033334.2670373162</v>
      </c>
      <c r="AA18" s="190">
        <f t="shared" si="28"/>
        <v>199517.92940746326</v>
      </c>
      <c r="AB18" s="190">
        <f t="shared" si="28"/>
        <v>0</v>
      </c>
      <c r="AC18" s="190">
        <f t="shared" si="28"/>
        <v>0</v>
      </c>
      <c r="AD18" s="190">
        <f t="shared" si="28"/>
        <v>0</v>
      </c>
      <c r="AE18" s="190">
        <f t="shared" si="28"/>
        <v>1232852.1964447796</v>
      </c>
      <c r="AF18" s="190">
        <f t="shared" si="28"/>
        <v>1033334.2670373162</v>
      </c>
      <c r="AG18" s="190">
        <f t="shared" si="28"/>
        <v>199517.92940746326</v>
      </c>
      <c r="AH18" s="190">
        <f t="shared" si="28"/>
        <v>308213.04911119491</v>
      </c>
      <c r="AI18" s="190">
        <f t="shared" si="28"/>
        <v>258333.56675932906</v>
      </c>
      <c r="AJ18" s="190">
        <f t="shared" si="28"/>
        <v>49879.482351865816</v>
      </c>
      <c r="AK18" s="190">
        <f t="shared" si="28"/>
        <v>308213.04911119491</v>
      </c>
      <c r="AL18" s="190">
        <f t="shared" si="28"/>
        <v>258333.56675932906</v>
      </c>
      <c r="AM18" s="190">
        <f t="shared" si="28"/>
        <v>49879.482351865816</v>
      </c>
      <c r="AN18" s="190">
        <f t="shared" si="28"/>
        <v>308213.04911119491</v>
      </c>
      <c r="AO18" s="190">
        <f t="shared" si="28"/>
        <v>258333.56675932906</v>
      </c>
      <c r="AP18" s="190">
        <f t="shared" si="28"/>
        <v>49879.482351865816</v>
      </c>
      <c r="AQ18" s="190">
        <f t="shared" si="28"/>
        <v>308213.04911119491</v>
      </c>
      <c r="AR18" s="190">
        <f t="shared" si="28"/>
        <v>258333.56675932906</v>
      </c>
      <c r="AS18" s="190">
        <f t="shared" si="28"/>
        <v>49879.482351865816</v>
      </c>
      <c r="AT18" s="190">
        <f t="shared" si="28"/>
        <v>1232852.1964447796</v>
      </c>
      <c r="AU18" s="190">
        <f t="shared" si="28"/>
        <v>1033334.2670373162</v>
      </c>
      <c r="AV18" s="213">
        <f t="shared" si="28"/>
        <v>199517.92940746326</v>
      </c>
      <c r="AW18" s="225">
        <v>43944</v>
      </c>
      <c r="AX18" s="226">
        <v>46192</v>
      </c>
      <c r="AY18" s="227"/>
    </row>
    <row r="19" spans="1:51">
      <c r="B19" s="67"/>
      <c r="C19" s="29"/>
      <c r="D19" s="29"/>
      <c r="E19" s="45"/>
      <c r="F19" s="29" t="s">
        <v>1007</v>
      </c>
      <c r="G19" s="194">
        <f>H19+I19</f>
        <v>1040953.08</v>
      </c>
      <c r="H19" s="195">
        <f>+'[7]Հ7 Ձև1 (EURO)'!H19*'[7]Հ7 Ձև1 (AMD)'!$H$5/1000</f>
        <v>871820</v>
      </c>
      <c r="I19" s="195">
        <f>+'[7]Հ7 Ձև1 (EURO)'!I19*'[7]Հ7 Ձև1 (AMD)'!$H$5/1000</f>
        <v>169133.08</v>
      </c>
      <c r="J19" s="194">
        <f t="shared" ref="J19:J20" si="29">K19+L19</f>
        <v>0</v>
      </c>
      <c r="K19" s="195">
        <v>0</v>
      </c>
      <c r="L19" s="195">
        <v>0</v>
      </c>
      <c r="M19" s="194">
        <f t="shared" ref="M19:M20" si="30">N19+O19</f>
        <v>0</v>
      </c>
      <c r="N19" s="195">
        <v>0</v>
      </c>
      <c r="O19" s="195">
        <v>0</v>
      </c>
      <c r="P19" s="194">
        <f t="shared" ref="P19:P20" si="31">Q19+R19</f>
        <v>240000</v>
      </c>
      <c r="Q19" s="195">
        <v>200000</v>
      </c>
      <c r="R19" s="195">
        <v>40000</v>
      </c>
      <c r="S19" s="194">
        <f t="shared" ref="S19:S20" si="32">T19+U19</f>
        <v>800953.08</v>
      </c>
      <c r="T19" s="195">
        <f>+H19-K19-N19-Q19</f>
        <v>671820</v>
      </c>
      <c r="U19" s="195">
        <f t="shared" ref="U19:U20" si="33">+I19-L19-O19-R19</f>
        <v>129133.07999999999</v>
      </c>
      <c r="V19" s="194">
        <f t="shared" ref="V19:V23" si="34">W19+X19</f>
        <v>397245.29235582362</v>
      </c>
      <c r="W19" s="195">
        <f>+'[7]Հ7 Ձև1 (EURO)'!W19*'[7]Հ7 Ձև1 (AMD)'!$H$5/1000</f>
        <v>333217.293629853</v>
      </c>
      <c r="X19" s="195">
        <f>+'[7]Հ7 Ձև1 (EURO)'!X19*'[7]Հ7 Ձև1 (AMD)'!$H$5/1000</f>
        <v>64027.998725970603</v>
      </c>
      <c r="Y19" s="194">
        <f t="shared" ref="Y19:Y23" si="35">Z19+AA19</f>
        <v>397245.29235582362</v>
      </c>
      <c r="Z19" s="195">
        <f>+'[7]Հ7 Ձև1 (EURO)'!Z19*'[7]Հ7 Ձև1 (AMD)'!$H$5/1000</f>
        <v>333217.293629853</v>
      </c>
      <c r="AA19" s="195">
        <f>+'[7]Հ7 Ձև1 (EURO)'!AA19*'[7]Հ7 Ձև1 (AMD)'!$H$5/1000</f>
        <v>64027.998725970603</v>
      </c>
      <c r="AB19" s="194">
        <f t="shared" ref="AB19:AB23" si="36">AC19+AD19</f>
        <v>0</v>
      </c>
      <c r="AC19" s="195">
        <f>+'[7]Հ7 Ձև1 (EURO)'!AC19*'[7]Հ7 Ձև1 (AMD)'!$H$5/1000</f>
        <v>0</v>
      </c>
      <c r="AD19" s="195">
        <f>+'[7]Հ7 Ձև1 (EURO)'!AD19*'[7]Հ7 Ձև1 (AMD)'!$H$5/1000</f>
        <v>0</v>
      </c>
      <c r="AE19" s="198">
        <f t="shared" ref="AE19:AE23" si="37">AF19+AG19</f>
        <v>397245.29235582362</v>
      </c>
      <c r="AF19" s="195">
        <f>+'[7]Հ7 Ձև1 (EURO)'!AF19*'[7]Հ7 Ձև1 (AMD)'!$H$5/1000</f>
        <v>333217.293629853</v>
      </c>
      <c r="AG19" s="195">
        <f>+'[7]Հ7 Ձև1 (EURO)'!AG19*'[7]Հ7 Ձև1 (AMD)'!$H$5/1000</f>
        <v>64027.998725970603</v>
      </c>
      <c r="AH19" s="194">
        <f t="shared" ref="AH19:AH23" si="38">AI19+AJ19</f>
        <v>99311.323088955905</v>
      </c>
      <c r="AI19" s="195">
        <f>+'[7]Հ7 Ձև1 (EURO)'!AI19*'[7]Հ7 Ձև1 (AMD)'!$H$5/1000</f>
        <v>83304.323407463249</v>
      </c>
      <c r="AJ19" s="195">
        <f>+'[7]Հ7 Ձև1 (EURO)'!AJ19*'[7]Հ7 Ձև1 (AMD)'!$H$5/1000</f>
        <v>16006.999681492651</v>
      </c>
      <c r="AK19" s="194">
        <f t="shared" ref="AK19:AK23" si="39">AL19+AM19</f>
        <v>99311.323088955905</v>
      </c>
      <c r="AL19" s="195">
        <f>+'[7]Հ7 Ձև1 (EURO)'!AL19*'[7]Հ7 Ձև1 (AMD)'!$H$5/1000</f>
        <v>83304.323407463249</v>
      </c>
      <c r="AM19" s="195">
        <f>+'[7]Հ7 Ձև1 (EURO)'!AM19*'[7]Հ7 Ձև1 (AMD)'!$H$5/1000</f>
        <v>16006.999681492651</v>
      </c>
      <c r="AN19" s="194">
        <f t="shared" ref="AN19:AN23" si="40">AO19+AP19</f>
        <v>99311.323088955905</v>
      </c>
      <c r="AO19" s="195">
        <f>+'[7]Հ7 Ձև1 (EURO)'!AO19*'[7]Հ7 Ձև1 (AMD)'!$H$5/1000</f>
        <v>83304.323407463249</v>
      </c>
      <c r="AP19" s="195">
        <f>+'[7]Հ7 Ձև1 (EURO)'!AP19*'[7]Հ7 Ձև1 (AMD)'!$H$5/1000</f>
        <v>16006.999681492651</v>
      </c>
      <c r="AQ19" s="194">
        <f t="shared" ref="AQ19:AQ23" si="41">AR19+AS19</f>
        <v>99311.323088955905</v>
      </c>
      <c r="AR19" s="195">
        <f>+'[7]Հ7 Ձև1 (EURO)'!AR19*'[7]Հ7 Ձև1 (AMD)'!$H$5/1000</f>
        <v>83304.323407463249</v>
      </c>
      <c r="AS19" s="195">
        <f>+'[7]Հ7 Ձև1 (EURO)'!AS19*'[7]Հ7 Ձև1 (AMD)'!$H$5/1000</f>
        <v>16006.999681492651</v>
      </c>
      <c r="AT19" s="194">
        <f t="shared" ref="AT19:AT23" si="42">AU19+AV19</f>
        <v>397245.29235582362</v>
      </c>
      <c r="AU19" s="195">
        <f>+'[7]Հ7 Ձև1 (EURO)'!AU19*'[7]Հ7 Ձև1 (AMD)'!$H$5/1000</f>
        <v>333217.293629853</v>
      </c>
      <c r="AV19" s="199">
        <f>+'[7]Հ7 Ձև1 (EURO)'!AV19*'[7]Հ7 Ձև1 (AMD)'!$H$5/1000</f>
        <v>64027.998725970603</v>
      </c>
      <c r="AW19" s="216">
        <f t="shared" ref="AW19:AY20" si="43">+AT19-AE19</f>
        <v>0</v>
      </c>
      <c r="AX19" s="217">
        <f t="shared" si="43"/>
        <v>0</v>
      </c>
      <c r="AY19" s="218">
        <f t="shared" si="43"/>
        <v>0</v>
      </c>
    </row>
    <row r="20" spans="1:51" ht="15.75" thickBot="1">
      <c r="B20" s="67"/>
      <c r="C20" s="29"/>
      <c r="D20" s="29"/>
      <c r="E20" s="30"/>
      <c r="F20" s="29" t="s">
        <v>1008</v>
      </c>
      <c r="G20" s="194">
        <f t="shared" ref="G20" si="44">H20+I20</f>
        <v>1732829.432</v>
      </c>
      <c r="H20" s="195">
        <f>+'[7]Հ7 Ձև1 (EURO)'!H20*'[7]Հ7 Ձև1 (AMD)'!$H$5/1000</f>
        <v>1451580.3</v>
      </c>
      <c r="I20" s="195">
        <f>+'[7]Հ7 Ձև1 (EURO)'!I20*'[7]Հ7 Ձև1 (AMD)'!$H$5/1000</f>
        <v>281249.13199999998</v>
      </c>
      <c r="J20" s="194">
        <f t="shared" si="29"/>
        <v>0</v>
      </c>
      <c r="K20" s="195">
        <v>0</v>
      </c>
      <c r="L20" s="195">
        <v>0</v>
      </c>
      <c r="M20" s="194">
        <f t="shared" si="30"/>
        <v>0</v>
      </c>
      <c r="N20" s="195">
        <v>0</v>
      </c>
      <c r="O20" s="195">
        <v>0</v>
      </c>
      <c r="P20" s="194">
        <f t="shared" si="31"/>
        <v>60000</v>
      </c>
      <c r="Q20" s="195">
        <v>50000</v>
      </c>
      <c r="R20" s="195">
        <v>10000</v>
      </c>
      <c r="S20" s="194">
        <f t="shared" si="32"/>
        <v>1672829.432</v>
      </c>
      <c r="T20" s="195">
        <f t="shared" ref="T20" si="45">+H20-K20-N20-Q20</f>
        <v>1401580.3</v>
      </c>
      <c r="U20" s="195">
        <f t="shared" si="33"/>
        <v>271249.13199999998</v>
      </c>
      <c r="V20" s="194">
        <f t="shared" si="34"/>
        <v>835606.90408895595</v>
      </c>
      <c r="W20" s="195">
        <f>+'[7]Հ7 Ձև1 (EURO)'!W20*'[7]Հ7 Ձև1 (AMD)'!$H$5/1000</f>
        <v>700116.97340746329</v>
      </c>
      <c r="X20" s="195">
        <f>+'[7]Հ7 Ձև1 (EURO)'!X20*'[7]Հ7 Ձև1 (AMD)'!$H$5/1000</f>
        <v>135489.93068149267</v>
      </c>
      <c r="Y20" s="194">
        <f t="shared" si="35"/>
        <v>835606.90408895595</v>
      </c>
      <c r="Z20" s="195">
        <f>+'[7]Հ7 Ձև1 (EURO)'!Z20*'[7]Հ7 Ձև1 (AMD)'!$H$5/1000</f>
        <v>700116.97340746329</v>
      </c>
      <c r="AA20" s="195">
        <f>+'[7]Հ7 Ձև1 (EURO)'!AA20*'[7]Հ7 Ձև1 (AMD)'!$H$5/1000</f>
        <v>135489.93068149267</v>
      </c>
      <c r="AB20" s="194">
        <f t="shared" si="36"/>
        <v>0</v>
      </c>
      <c r="AC20" s="195">
        <f>+'[7]Հ7 Ձև1 (EURO)'!AC20*'[7]Հ7 Ձև1 (AMD)'!$H$5/1000</f>
        <v>0</v>
      </c>
      <c r="AD20" s="195">
        <f>+'[7]Հ7 Ձև1 (EURO)'!AD20*'[7]Հ7 Ձև1 (AMD)'!$H$5/1000</f>
        <v>0</v>
      </c>
      <c r="AE20" s="198">
        <f t="shared" si="37"/>
        <v>835606.90408895595</v>
      </c>
      <c r="AF20" s="195">
        <f>+'[7]Հ7 Ձև1 (EURO)'!AF20*'[7]Հ7 Ձև1 (AMD)'!$H$5/1000</f>
        <v>700116.97340746329</v>
      </c>
      <c r="AG20" s="195">
        <f>+'[7]Հ7 Ձև1 (EURO)'!AG20*'[7]Հ7 Ձև1 (AMD)'!$H$5/1000</f>
        <v>135489.93068149267</v>
      </c>
      <c r="AH20" s="194">
        <f t="shared" si="38"/>
        <v>208901.72602223899</v>
      </c>
      <c r="AI20" s="195">
        <f>+'[7]Հ7 Ձև1 (EURO)'!AI20*'[7]Հ7 Ձև1 (AMD)'!$H$5/1000</f>
        <v>175029.24335186582</v>
      </c>
      <c r="AJ20" s="195">
        <f>+'[7]Հ7 Ձև1 (EURO)'!AJ20*'[7]Հ7 Ձև1 (AMD)'!$H$5/1000</f>
        <v>33872.482670373167</v>
      </c>
      <c r="AK20" s="194">
        <f t="shared" si="39"/>
        <v>208901.72602223899</v>
      </c>
      <c r="AL20" s="195">
        <f>+'[7]Հ7 Ձև1 (EURO)'!AL20*'[7]Հ7 Ձև1 (AMD)'!$H$5/1000</f>
        <v>175029.24335186582</v>
      </c>
      <c r="AM20" s="195">
        <f>+'[7]Հ7 Ձև1 (EURO)'!AM20*'[7]Հ7 Ձև1 (AMD)'!$H$5/1000</f>
        <v>33872.482670373167</v>
      </c>
      <c r="AN20" s="194">
        <f t="shared" si="40"/>
        <v>208901.72602223899</v>
      </c>
      <c r="AO20" s="195">
        <f>+'[7]Հ7 Ձև1 (EURO)'!AO20*'[7]Հ7 Ձև1 (AMD)'!$H$5/1000</f>
        <v>175029.24335186582</v>
      </c>
      <c r="AP20" s="195">
        <f>+'[7]Հ7 Ձև1 (EURO)'!AP20*'[7]Հ7 Ձև1 (AMD)'!$H$5/1000</f>
        <v>33872.482670373167</v>
      </c>
      <c r="AQ20" s="194">
        <f t="shared" si="41"/>
        <v>208901.72602223899</v>
      </c>
      <c r="AR20" s="195">
        <f>+'[7]Հ7 Ձև1 (EURO)'!AR20*'[7]Հ7 Ձև1 (AMD)'!$H$5/1000</f>
        <v>175029.24335186582</v>
      </c>
      <c r="AS20" s="195">
        <f>+'[7]Հ7 Ձև1 (EURO)'!AS20*'[7]Հ7 Ձև1 (AMD)'!$H$5/1000</f>
        <v>33872.482670373167</v>
      </c>
      <c r="AT20" s="194">
        <f t="shared" si="42"/>
        <v>835606.90408895595</v>
      </c>
      <c r="AU20" s="195">
        <f>+'[7]Հ7 Ձև1 (EURO)'!AU20*'[7]Հ7 Ձև1 (AMD)'!$H$5/1000</f>
        <v>700116.97340746329</v>
      </c>
      <c r="AV20" s="199">
        <f>+'[7]Հ7 Ձև1 (EURO)'!AV20*'[7]Հ7 Ձև1 (AMD)'!$H$5/1000</f>
        <v>135489.93068149267</v>
      </c>
      <c r="AW20" s="222">
        <f t="shared" si="43"/>
        <v>0</v>
      </c>
      <c r="AX20" s="223">
        <f t="shared" si="43"/>
        <v>0</v>
      </c>
      <c r="AY20" s="224">
        <f t="shared" si="43"/>
        <v>0</v>
      </c>
    </row>
    <row r="21" spans="1:51" ht="51.75" thickBot="1">
      <c r="B21" s="67"/>
      <c r="C21" s="29">
        <v>310011</v>
      </c>
      <c r="D21" s="29" t="s">
        <v>250</v>
      </c>
      <c r="E21" s="30" t="s">
        <v>999</v>
      </c>
      <c r="F21" s="29"/>
      <c r="G21" s="190">
        <f>+SUBTOTAL(9,G22:G23)</f>
        <v>162158.52000000002</v>
      </c>
      <c r="H21" s="190">
        <f>SUBTOTAL(9,H22:H23)</f>
        <v>135132.1</v>
      </c>
      <c r="I21" s="190">
        <f>SUBTOTAL(9,I22:I23)</f>
        <v>27026.420000000002</v>
      </c>
      <c r="J21" s="190">
        <f>+SUBTOTAL(9,J22:J23)</f>
        <v>0</v>
      </c>
      <c r="K21" s="190">
        <f>SUBTOTAL(9,K22:K23)</f>
        <v>0</v>
      </c>
      <c r="L21" s="190">
        <f>SUBTOTAL(9,L22:L23)</f>
        <v>0</v>
      </c>
      <c r="M21" s="190">
        <f>+SUBTOTAL(9,M22:M23)</f>
        <v>2339.3926780000002</v>
      </c>
      <c r="N21" s="190">
        <f>SUBTOTAL(9,N22:N23)</f>
        <v>1952.7259779999999</v>
      </c>
      <c r="O21" s="190">
        <f>SUBTOTAL(9,O22:O23)</f>
        <v>386.66669999999999</v>
      </c>
      <c r="P21" s="190">
        <f>+SUBTOTAL(9,P22:P23)</f>
        <v>28418.9</v>
      </c>
      <c r="Q21" s="190">
        <f>SUBTOTAL(9,Q22:Q23)</f>
        <v>23681.7</v>
      </c>
      <c r="R21" s="190">
        <f>SUBTOTAL(9,R22:R23)</f>
        <v>4737.2</v>
      </c>
      <c r="S21" s="190">
        <f>+SUBTOTAL(9,S22:S23)</f>
        <v>131400.22732199999</v>
      </c>
      <c r="T21" s="190">
        <f>SUBTOTAL(9,T22:T23)</f>
        <v>109497.67402200001</v>
      </c>
      <c r="U21" s="190">
        <f>SUBTOTAL(9,U22:U23)</f>
        <v>21902.5533</v>
      </c>
      <c r="V21" s="190">
        <f t="shared" ref="V21:AV21" si="46">+SUBTOTAL(9,V22:V23)</f>
        <v>109813.83353325467</v>
      </c>
      <c r="W21" s="190">
        <f t="shared" si="46"/>
        <v>91511.107724270449</v>
      </c>
      <c r="X21" s="190">
        <f t="shared" si="46"/>
        <v>18302.725808984229</v>
      </c>
      <c r="Y21" s="190">
        <f t="shared" si="46"/>
        <v>20888.193533254678</v>
      </c>
      <c r="Z21" s="190">
        <f t="shared" si="46"/>
        <v>17406.407724270448</v>
      </c>
      <c r="AA21" s="190">
        <f t="shared" si="46"/>
        <v>3481.7858089842289</v>
      </c>
      <c r="AB21" s="190">
        <f t="shared" si="46"/>
        <v>0</v>
      </c>
      <c r="AC21" s="190">
        <f t="shared" si="46"/>
        <v>0</v>
      </c>
      <c r="AD21" s="190">
        <f t="shared" si="46"/>
        <v>0</v>
      </c>
      <c r="AE21" s="190">
        <f t="shared" si="46"/>
        <v>109813.83353325467</v>
      </c>
      <c r="AF21" s="190">
        <f t="shared" si="46"/>
        <v>91511.107724270449</v>
      </c>
      <c r="AG21" s="190">
        <f t="shared" si="46"/>
        <v>18302.725808984229</v>
      </c>
      <c r="AH21" s="190">
        <f t="shared" si="46"/>
        <v>27453.458383313668</v>
      </c>
      <c r="AI21" s="190">
        <f t="shared" si="46"/>
        <v>22877.776931067612</v>
      </c>
      <c r="AJ21" s="190">
        <f t="shared" si="46"/>
        <v>4575.6814522460572</v>
      </c>
      <c r="AK21" s="190">
        <f t="shared" si="46"/>
        <v>27453.458383313668</v>
      </c>
      <c r="AL21" s="190">
        <f t="shared" si="46"/>
        <v>22877.776931067612</v>
      </c>
      <c r="AM21" s="190">
        <f t="shared" si="46"/>
        <v>4575.6814522460572</v>
      </c>
      <c r="AN21" s="190">
        <f t="shared" si="46"/>
        <v>27453.458383313668</v>
      </c>
      <c r="AO21" s="190">
        <f t="shared" si="46"/>
        <v>22877.776931067612</v>
      </c>
      <c r="AP21" s="190">
        <f t="shared" si="46"/>
        <v>4575.6814522460572</v>
      </c>
      <c r="AQ21" s="190">
        <f t="shared" si="46"/>
        <v>27453.458383313668</v>
      </c>
      <c r="AR21" s="190">
        <f t="shared" si="46"/>
        <v>22877.776931067612</v>
      </c>
      <c r="AS21" s="190">
        <f t="shared" si="46"/>
        <v>4575.6814522460572</v>
      </c>
      <c r="AT21" s="190">
        <f>+SUBTOTAL(9,AT22:AT23)</f>
        <v>109813.83353325467</v>
      </c>
      <c r="AU21" s="190">
        <f>+SUBTOTAL(9,AU22:AU23)</f>
        <v>91511.107724270449</v>
      </c>
      <c r="AV21" s="213">
        <f t="shared" si="46"/>
        <v>18302.725808984229</v>
      </c>
      <c r="AW21" s="225">
        <v>43944</v>
      </c>
      <c r="AX21" s="226">
        <v>46192</v>
      </c>
      <c r="AY21" s="227"/>
    </row>
    <row r="22" spans="1:51">
      <c r="B22" s="67"/>
      <c r="C22" s="29"/>
      <c r="D22" s="29"/>
      <c r="E22" s="30"/>
      <c r="F22" s="29" t="s">
        <v>1009</v>
      </c>
      <c r="G22" s="194">
        <f t="shared" si="23"/>
        <v>41847.360000000001</v>
      </c>
      <c r="H22" s="195">
        <f>+'[7]Հ7 Ձև1 (EURO)'!H22*'[7]Հ7 Ձև1 (AMD)'!$H$5/1000</f>
        <v>34872.800000000003</v>
      </c>
      <c r="I22" s="195">
        <f>+'[7]Հ7 Ձև1 (EURO)'!I22*'[7]Հ7 Ձև1 (AMD)'!$H$5/1000</f>
        <v>6974.56</v>
      </c>
      <c r="J22" s="194">
        <f t="shared" si="10"/>
        <v>0</v>
      </c>
      <c r="K22" s="195">
        <v>0</v>
      </c>
      <c r="L22" s="195">
        <v>0</v>
      </c>
      <c r="M22" s="194">
        <f t="shared" ref="M22:M23" si="47">N22+O22</f>
        <v>2339.3926780000002</v>
      </c>
      <c r="N22" s="195">
        <v>1952.7259779999999</v>
      </c>
      <c r="O22" s="228">
        <f>386.6667</f>
        <v>386.66669999999999</v>
      </c>
      <c r="P22" s="194">
        <f t="shared" si="12"/>
        <v>28418.9</v>
      </c>
      <c r="Q22" s="195">
        <v>23681.7</v>
      </c>
      <c r="R22" s="195">
        <v>4737.2</v>
      </c>
      <c r="S22" s="194">
        <f t="shared" si="24"/>
        <v>11089.067322000001</v>
      </c>
      <c r="T22" s="195">
        <f>+H22-K22-N22-Q22</f>
        <v>9238.374022</v>
      </c>
      <c r="U22" s="195">
        <f t="shared" ref="U22:U23" si="48">+I22-L22-O22-R22</f>
        <v>1850.6933000000008</v>
      </c>
      <c r="V22" s="194">
        <f t="shared" si="34"/>
        <v>5195.433533254678</v>
      </c>
      <c r="W22" s="195">
        <f>+'[7]Հ7 Ձև1 (EURO)'!W22*'[7]Հ7 Ձև1 (AMD)'!$H$5/1000</f>
        <v>4329.1077242704496</v>
      </c>
      <c r="X22" s="195">
        <f>+'[7]Հ7 Ձև1 (EURO)'!X22*'[7]Հ7 Ձև1 (AMD)'!$H$5/1000</f>
        <v>866.32580898422873</v>
      </c>
      <c r="Y22" s="194">
        <f t="shared" si="35"/>
        <v>5195.433533254678</v>
      </c>
      <c r="Z22" s="195">
        <f>+'[7]Հ7 Ձև1 (EURO)'!Z22*'[7]Հ7 Ձև1 (AMD)'!$H$5/1000</f>
        <v>4329.1077242704496</v>
      </c>
      <c r="AA22" s="195">
        <f>+'[7]Հ7 Ձև1 (EURO)'!AA22*'[7]Հ7 Ձև1 (AMD)'!$H$5/1000</f>
        <v>866.32580898422873</v>
      </c>
      <c r="AB22" s="194">
        <f t="shared" si="36"/>
        <v>0</v>
      </c>
      <c r="AC22" s="195">
        <f>+'[7]Հ7 Ձև1 (EURO)'!AC22*'[7]Հ7 Ձև1 (AMD)'!$H$5/1000</f>
        <v>0</v>
      </c>
      <c r="AD22" s="195">
        <f>+'[7]Հ7 Ձև1 (EURO)'!AD22*'[7]Հ7 Ձև1 (AMD)'!$H$5/1000</f>
        <v>0</v>
      </c>
      <c r="AE22" s="198">
        <f t="shared" si="37"/>
        <v>5195.433533254678</v>
      </c>
      <c r="AF22" s="195">
        <f>+'[7]Հ7 Ձև1 (EURO)'!AF22*'[7]Հ7 Ձև1 (AMD)'!$H$5/1000</f>
        <v>4329.1077242704496</v>
      </c>
      <c r="AG22" s="195">
        <f>+'[7]Հ7 Ձև1 (EURO)'!AG22*'[7]Հ7 Ձև1 (AMD)'!$H$5/1000</f>
        <v>866.32580898422873</v>
      </c>
      <c r="AH22" s="194">
        <f t="shared" si="38"/>
        <v>1298.8583833136695</v>
      </c>
      <c r="AI22" s="195">
        <f>+'[7]Հ7 Ձև1 (EURO)'!AI22*'[7]Հ7 Ձև1 (AMD)'!$H$5/1000</f>
        <v>1082.2769310676124</v>
      </c>
      <c r="AJ22" s="195">
        <f>+'[7]Հ7 Ձև1 (EURO)'!AJ22*'[7]Հ7 Ձև1 (AMD)'!$H$5/1000</f>
        <v>216.58145224605718</v>
      </c>
      <c r="AK22" s="194">
        <f t="shared" si="39"/>
        <v>1298.8583833136695</v>
      </c>
      <c r="AL22" s="195">
        <f>+'[7]Հ7 Ձև1 (EURO)'!AL22*'[7]Հ7 Ձև1 (AMD)'!$H$5/1000</f>
        <v>1082.2769310676124</v>
      </c>
      <c r="AM22" s="195">
        <f>+'[7]Հ7 Ձև1 (EURO)'!AM22*'[7]Հ7 Ձև1 (AMD)'!$H$5/1000</f>
        <v>216.58145224605718</v>
      </c>
      <c r="AN22" s="194">
        <f>AO22+AP22</f>
        <v>1298.8583833136695</v>
      </c>
      <c r="AO22" s="195">
        <f>+'[7]Հ7 Ձև1 (EURO)'!AO22*'[7]Հ7 Ձև1 (AMD)'!$H$5/1000</f>
        <v>1082.2769310676124</v>
      </c>
      <c r="AP22" s="195">
        <f>+'[7]Հ7 Ձև1 (EURO)'!AP22*'[7]Հ7 Ձև1 (AMD)'!$H$5/1000</f>
        <v>216.58145224605718</v>
      </c>
      <c r="AQ22" s="194">
        <f t="shared" si="41"/>
        <v>1298.8583833136695</v>
      </c>
      <c r="AR22" s="195">
        <f>+'[7]Հ7 Ձև1 (EURO)'!AR22*'[7]Հ7 Ձև1 (AMD)'!$H$5/1000</f>
        <v>1082.2769310676124</v>
      </c>
      <c r="AS22" s="195">
        <f>+'[7]Հ7 Ձև1 (EURO)'!AS22*'[7]Հ7 Ձև1 (AMD)'!$H$5/1000</f>
        <v>216.58145224605718</v>
      </c>
      <c r="AT22" s="194">
        <f t="shared" si="42"/>
        <v>5195.433533254678</v>
      </c>
      <c r="AU22" s="195">
        <f>+'[7]Հ7 Ձև1 (EURO)'!AU22*'[7]Հ7 Ձև1 (AMD)'!$H$5/1000</f>
        <v>4329.1077242704496</v>
      </c>
      <c r="AV22" s="199">
        <f>+'[7]Հ7 Ձև1 (EURO)'!AV22*'[7]Հ7 Ձև1 (AMD)'!$H$5/1000</f>
        <v>866.32580898422873</v>
      </c>
      <c r="AW22" s="216">
        <f t="shared" ref="AW22:AY23" si="49">+AT22-AE22</f>
        <v>0</v>
      </c>
      <c r="AX22" s="217">
        <f t="shared" si="49"/>
        <v>0</v>
      </c>
      <c r="AY22" s="218">
        <f t="shared" si="49"/>
        <v>0</v>
      </c>
    </row>
    <row r="23" spans="1:51" ht="15.75" thickBot="1">
      <c r="B23" s="67"/>
      <c r="C23" s="29"/>
      <c r="D23" s="29"/>
      <c r="E23" s="30"/>
      <c r="F23" s="29" t="s">
        <v>603</v>
      </c>
      <c r="G23" s="194">
        <f t="shared" si="23"/>
        <v>120311.16</v>
      </c>
      <c r="H23" s="195">
        <f>+'[7]Հ7 Ձև1 (EURO)'!H23*'[7]Հ7 Ձև1 (AMD)'!$H$5/1000</f>
        <v>100259.3</v>
      </c>
      <c r="I23" s="195">
        <f>+'[7]Հ7 Ձև1 (EURO)'!I23*'[7]Հ7 Ձև1 (AMD)'!$H$5/1000</f>
        <v>20051.86</v>
      </c>
      <c r="J23" s="194">
        <f t="shared" si="10"/>
        <v>0</v>
      </c>
      <c r="K23" s="195">
        <v>0</v>
      </c>
      <c r="L23" s="195">
        <v>0</v>
      </c>
      <c r="M23" s="194">
        <f t="shared" si="47"/>
        <v>0</v>
      </c>
      <c r="N23" s="195">
        <v>0</v>
      </c>
      <c r="O23" s="195">
        <v>0</v>
      </c>
      <c r="P23" s="194">
        <f t="shared" si="12"/>
        <v>0</v>
      </c>
      <c r="Q23" s="195">
        <v>0</v>
      </c>
      <c r="R23" s="195">
        <v>0</v>
      </c>
      <c r="S23" s="194">
        <f t="shared" si="24"/>
        <v>120311.16</v>
      </c>
      <c r="T23" s="195">
        <f t="shared" ref="T23" si="50">+H23-K23-N23-Q23</f>
        <v>100259.3</v>
      </c>
      <c r="U23" s="195">
        <f t="shared" si="48"/>
        <v>20051.86</v>
      </c>
      <c r="V23" s="194">
        <f t="shared" si="34"/>
        <v>104618.4</v>
      </c>
      <c r="W23" s="195">
        <f>+'[7]Հ7 Ձև1 (EURO)'!W23*'[7]Հ7 Ձև1 (AMD)'!$H$5/1000</f>
        <v>87182</v>
      </c>
      <c r="X23" s="195">
        <f>+'[7]Հ7 Ձև1 (EURO)'!X23*'[7]Հ7 Ձև1 (AMD)'!$H$5/1000</f>
        <v>17436.400000000001</v>
      </c>
      <c r="Y23" s="194">
        <f t="shared" si="35"/>
        <v>15692.759999999998</v>
      </c>
      <c r="Z23" s="195">
        <f>+'[7]Հ7 Ձև1 (EURO)'!Z23*'[7]Հ7 Ձև1 (AMD)'!$H$5/1000</f>
        <v>13077.3</v>
      </c>
      <c r="AA23" s="195">
        <f>+'[7]Հ7 Ձև1 (EURO)'!AA23*'[7]Հ7 Ձև1 (AMD)'!$H$5/1000</f>
        <v>2615.46</v>
      </c>
      <c r="AB23" s="194">
        <f t="shared" si="36"/>
        <v>0</v>
      </c>
      <c r="AC23" s="195">
        <f>+'[7]Հ7 Ձև1 (EURO)'!AC23*'[7]Հ7 Ձև1 (AMD)'!$H$5/1000</f>
        <v>0</v>
      </c>
      <c r="AD23" s="195">
        <f>+'[7]Հ7 Ձև1 (EURO)'!AD23*'[7]Հ7 Ձև1 (AMD)'!$H$5/1000</f>
        <v>0</v>
      </c>
      <c r="AE23" s="198">
        <f t="shared" si="37"/>
        <v>104618.4</v>
      </c>
      <c r="AF23" s="195">
        <f>+'[7]Հ7 Ձև1 (EURO)'!AF23*'[7]Հ7 Ձև1 (AMD)'!$H$5/1000</f>
        <v>87182</v>
      </c>
      <c r="AG23" s="195">
        <f>+'[7]Հ7 Ձև1 (EURO)'!AG23*'[7]Հ7 Ձև1 (AMD)'!$H$5/1000</f>
        <v>17436.400000000001</v>
      </c>
      <c r="AH23" s="194">
        <f t="shared" si="38"/>
        <v>26154.6</v>
      </c>
      <c r="AI23" s="195">
        <f>+'[7]Հ7 Ձև1 (EURO)'!AI23*'[7]Հ7 Ձև1 (AMD)'!$H$5/1000</f>
        <v>21795.5</v>
      </c>
      <c r="AJ23" s="195">
        <f>+'[7]Հ7 Ձև1 (EURO)'!AJ23*'[7]Հ7 Ձև1 (AMD)'!$H$5/1000</f>
        <v>4359.1000000000004</v>
      </c>
      <c r="AK23" s="194">
        <f t="shared" si="39"/>
        <v>26154.6</v>
      </c>
      <c r="AL23" s="195">
        <f>+'[7]Հ7 Ձև1 (EURO)'!AL23*'[7]Հ7 Ձև1 (AMD)'!$H$5/1000</f>
        <v>21795.5</v>
      </c>
      <c r="AM23" s="195">
        <f>+'[7]Հ7 Ձև1 (EURO)'!AM23*'[7]Հ7 Ձև1 (AMD)'!$H$5/1000</f>
        <v>4359.1000000000004</v>
      </c>
      <c r="AN23" s="194">
        <f t="shared" si="40"/>
        <v>26154.6</v>
      </c>
      <c r="AO23" s="195">
        <f>+'[7]Հ7 Ձև1 (EURO)'!AO23*'[7]Հ7 Ձև1 (AMD)'!$H$5/1000</f>
        <v>21795.5</v>
      </c>
      <c r="AP23" s="195">
        <f>+'[7]Հ7 Ձև1 (EURO)'!AP23*'[7]Հ7 Ձև1 (AMD)'!$H$5/1000</f>
        <v>4359.1000000000004</v>
      </c>
      <c r="AQ23" s="194">
        <f t="shared" si="41"/>
        <v>26154.6</v>
      </c>
      <c r="AR23" s="195">
        <f>+'[7]Հ7 Ձև1 (EURO)'!AR23*'[7]Հ7 Ձև1 (AMD)'!$H$5/1000</f>
        <v>21795.5</v>
      </c>
      <c r="AS23" s="195">
        <f>+'[7]Հ7 Ձև1 (EURO)'!AS23*'[7]Հ7 Ձև1 (AMD)'!$H$5/1000</f>
        <v>4359.1000000000004</v>
      </c>
      <c r="AT23" s="194">
        <f t="shared" si="42"/>
        <v>104618.4</v>
      </c>
      <c r="AU23" s="195">
        <f>+'[7]Հ7 Ձև1 (EURO)'!AU23*'[7]Հ7 Ձև1 (AMD)'!$H$5/1000</f>
        <v>87182</v>
      </c>
      <c r="AV23" s="199">
        <f>+'[7]Հ7 Ձև1 (EURO)'!AV23*'[7]Հ7 Ձև1 (AMD)'!$H$5/1000</f>
        <v>17436.400000000001</v>
      </c>
      <c r="AW23" s="222">
        <f t="shared" si="49"/>
        <v>0</v>
      </c>
      <c r="AX23" s="223">
        <f t="shared" si="49"/>
        <v>0</v>
      </c>
      <c r="AY23" s="224">
        <f t="shared" si="49"/>
        <v>0</v>
      </c>
    </row>
    <row r="24" spans="1:51" ht="17.25">
      <c r="A24" s="42"/>
      <c r="B24" s="986" t="s">
        <v>58</v>
      </c>
      <c r="C24" s="987"/>
      <c r="D24" s="987"/>
      <c r="E24" s="987"/>
      <c r="F24" s="987"/>
      <c r="G24" s="210">
        <f>SUBTOTAL(109,G9:G23)</f>
        <v>9035646.8310000002</v>
      </c>
      <c r="H24" s="210">
        <f t="shared" ref="H24" si="51">SUBTOTAL(109,H9:H23)</f>
        <v>6113262.5999999987</v>
      </c>
      <c r="I24" s="210">
        <f>SUBTOTAL(109,I9:I23)</f>
        <v>2922384.2309999997</v>
      </c>
      <c r="J24" s="210">
        <f t="shared" ref="J24:L24" si="52">SUBTOTAL(109,J10:J23)</f>
        <v>0</v>
      </c>
      <c r="K24" s="210">
        <f t="shared" si="52"/>
        <v>0</v>
      </c>
      <c r="L24" s="210">
        <f t="shared" si="52"/>
        <v>0</v>
      </c>
      <c r="M24" s="210">
        <f>SUBTOTAL(109,M9:M23)</f>
        <v>1125368.3742166001</v>
      </c>
      <c r="N24" s="210">
        <f t="shared" ref="N24:O24" si="53">SUBTOTAL(109,N9:N23)</f>
        <v>748225.32021660008</v>
      </c>
      <c r="O24" s="210">
        <f t="shared" si="53"/>
        <v>377143.054</v>
      </c>
      <c r="P24" s="210">
        <f>SUBTOTAL(109,P9:P23)</f>
        <v>2050107.0999999999</v>
      </c>
      <c r="Q24" s="210">
        <f t="shared" ref="Q24:R24" si="54">SUBTOTAL(109,Q9:Q23)</f>
        <v>1197882.5</v>
      </c>
      <c r="R24" s="210">
        <f t="shared" si="54"/>
        <v>852224.6</v>
      </c>
      <c r="S24" s="210">
        <f>SUBTOTAL(109,S9:S23)</f>
        <v>4997653.8113834001</v>
      </c>
      <c r="T24" s="210">
        <f t="shared" ref="T24:U24" si="55">SUBTOTAL(109,T9:T23)</f>
        <v>3788441.9553834</v>
      </c>
      <c r="U24" s="210">
        <f t="shared" si="55"/>
        <v>1209211.8559999999</v>
      </c>
      <c r="V24" s="210">
        <f>SUBTOTAL(109,V9:V23)</f>
        <v>3977515.7986395797</v>
      </c>
      <c r="W24" s="210">
        <f t="shared" ref="W24:X24" si="56">SUBTOTAL(109,W9:W23)</f>
        <v>2205854.2537892368</v>
      </c>
      <c r="X24" s="210">
        <f t="shared" si="56"/>
        <v>1771661.5448503427</v>
      </c>
      <c r="Y24" s="210">
        <f>SUBTOTAL(109,Y9:Y23)</f>
        <v>4451777.0325290654</v>
      </c>
      <c r="Z24" s="210">
        <f t="shared" ref="Z24:AA24" si="57">SUBTOTAL(109,Z9:Z23)</f>
        <v>1570500.9284929447</v>
      </c>
      <c r="AA24" s="210">
        <f t="shared" si="57"/>
        <v>2881276.1040361198</v>
      </c>
      <c r="AB24" s="210">
        <f t="shared" ref="AB24:AD24" si="58">SUBTOTAL(109,AB10:AB23)</f>
        <v>0</v>
      </c>
      <c r="AC24" s="210">
        <f t="shared" si="58"/>
        <v>0</v>
      </c>
      <c r="AD24" s="210">
        <f t="shared" si="58"/>
        <v>0</v>
      </c>
      <c r="AE24" s="210">
        <f>SUBTOTAL(109,AE9:AE23)</f>
        <v>3977515.7986395797</v>
      </c>
      <c r="AF24" s="210">
        <f t="shared" ref="AF24:AG24" si="59">SUBTOTAL(109,AF9:AF23)</f>
        <v>2205854.2537892368</v>
      </c>
      <c r="AG24" s="210">
        <f t="shared" si="59"/>
        <v>1771661.5448503427</v>
      </c>
      <c r="AH24" s="210">
        <f>SUBTOTAL(109,AH9:AH23)</f>
        <v>499830.30075989506</v>
      </c>
      <c r="AI24" s="210">
        <f t="shared" ref="AI24:AV24" si="60">SUBTOTAL(109,AI9:AI23)</f>
        <v>416540.77704730927</v>
      </c>
      <c r="AJ24" s="210">
        <f t="shared" si="60"/>
        <v>83289.523712585782</v>
      </c>
      <c r="AK24" s="210">
        <f t="shared" si="60"/>
        <v>2280205.4107598951</v>
      </c>
      <c r="AL24" s="210">
        <f t="shared" si="60"/>
        <v>902262.77704730921</v>
      </c>
      <c r="AM24" s="210">
        <f t="shared" si="60"/>
        <v>1377942.6337125858</v>
      </c>
      <c r="AN24" s="210">
        <f t="shared" si="60"/>
        <v>697649.74575989507</v>
      </c>
      <c r="AO24" s="210">
        <f t="shared" si="60"/>
        <v>470509.87704730924</v>
      </c>
      <c r="AP24" s="210">
        <f t="shared" si="60"/>
        <v>227139.8687125858</v>
      </c>
      <c r="AQ24" s="210">
        <f t="shared" si="60"/>
        <v>499830.30075989506</v>
      </c>
      <c r="AR24" s="210">
        <f t="shared" si="60"/>
        <v>416540.77704730927</v>
      </c>
      <c r="AS24" s="210">
        <f t="shared" si="60"/>
        <v>83289.523712585782</v>
      </c>
      <c r="AT24" s="210">
        <f t="shared" si="60"/>
        <v>3977515.7986395797</v>
      </c>
      <c r="AU24" s="210">
        <f t="shared" si="60"/>
        <v>2205854.2537892368</v>
      </c>
      <c r="AV24" s="210">
        <f t="shared" si="60"/>
        <v>1771661.5448503427</v>
      </c>
      <c r="AW24" s="229" t="s">
        <v>62</v>
      </c>
      <c r="AX24" s="230" t="s">
        <v>62</v>
      </c>
      <c r="AY24" s="231" t="s">
        <v>62</v>
      </c>
    </row>
    <row r="25" spans="1:51">
      <c r="B25" s="986" t="s">
        <v>38</v>
      </c>
      <c r="C25" s="987"/>
      <c r="D25" s="987"/>
      <c r="E25" s="987"/>
      <c r="F25" s="987"/>
      <c r="G25" s="46">
        <f t="shared" ref="G25:AV25" si="61">SUMIF($E10:$E23,"Վարկային ծրագիր",G10:G23)</f>
        <v>0</v>
      </c>
      <c r="H25" s="46">
        <f t="shared" si="61"/>
        <v>0</v>
      </c>
      <c r="I25" s="46">
        <f t="shared" si="61"/>
        <v>0</v>
      </c>
      <c r="J25" s="46">
        <f t="shared" si="61"/>
        <v>0</v>
      </c>
      <c r="K25" s="46">
        <f t="shared" si="61"/>
        <v>0</v>
      </c>
      <c r="L25" s="46">
        <f t="shared" si="61"/>
        <v>0</v>
      </c>
      <c r="M25" s="46">
        <f t="shared" si="61"/>
        <v>0</v>
      </c>
      <c r="N25" s="46">
        <f t="shared" si="61"/>
        <v>0</v>
      </c>
      <c r="O25" s="46">
        <f t="shared" si="61"/>
        <v>0</v>
      </c>
      <c r="P25" s="46">
        <f t="shared" si="61"/>
        <v>0</v>
      </c>
      <c r="Q25" s="46">
        <f t="shared" si="61"/>
        <v>0</v>
      </c>
      <c r="R25" s="46">
        <f t="shared" si="61"/>
        <v>0</v>
      </c>
      <c r="S25" s="46">
        <f t="shared" si="61"/>
        <v>0</v>
      </c>
      <c r="T25" s="46">
        <f t="shared" si="61"/>
        <v>0</v>
      </c>
      <c r="U25" s="46">
        <f t="shared" si="61"/>
        <v>0</v>
      </c>
      <c r="V25" s="210">
        <f t="shared" si="61"/>
        <v>0</v>
      </c>
      <c r="W25" s="210">
        <f t="shared" si="61"/>
        <v>0</v>
      </c>
      <c r="X25" s="210">
        <f t="shared" si="61"/>
        <v>0</v>
      </c>
      <c r="Y25" s="210">
        <f t="shared" si="61"/>
        <v>0</v>
      </c>
      <c r="Z25" s="210">
        <f t="shared" si="61"/>
        <v>0</v>
      </c>
      <c r="AA25" s="210">
        <f t="shared" si="61"/>
        <v>0</v>
      </c>
      <c r="AB25" s="210">
        <f t="shared" si="61"/>
        <v>0</v>
      </c>
      <c r="AC25" s="210">
        <f t="shared" si="61"/>
        <v>0</v>
      </c>
      <c r="AD25" s="211">
        <f t="shared" si="61"/>
        <v>0</v>
      </c>
      <c r="AE25" s="198">
        <f t="shared" si="61"/>
        <v>0</v>
      </c>
      <c r="AF25" s="210">
        <f t="shared" si="61"/>
        <v>0</v>
      </c>
      <c r="AG25" s="210">
        <f t="shared" si="61"/>
        <v>0</v>
      </c>
      <c r="AH25" s="210">
        <f t="shared" si="61"/>
        <v>0</v>
      </c>
      <c r="AI25" s="210">
        <f t="shared" si="61"/>
        <v>0</v>
      </c>
      <c r="AJ25" s="210">
        <f t="shared" si="61"/>
        <v>0</v>
      </c>
      <c r="AK25" s="210">
        <f t="shared" si="61"/>
        <v>0</v>
      </c>
      <c r="AL25" s="210">
        <f t="shared" si="61"/>
        <v>0</v>
      </c>
      <c r="AM25" s="210">
        <f t="shared" si="61"/>
        <v>0</v>
      </c>
      <c r="AN25" s="210">
        <f t="shared" si="61"/>
        <v>0</v>
      </c>
      <c r="AO25" s="210">
        <f t="shared" si="61"/>
        <v>0</v>
      </c>
      <c r="AP25" s="210">
        <f t="shared" si="61"/>
        <v>0</v>
      </c>
      <c r="AQ25" s="210">
        <f t="shared" si="61"/>
        <v>0</v>
      </c>
      <c r="AR25" s="210">
        <f t="shared" si="61"/>
        <v>0</v>
      </c>
      <c r="AS25" s="210">
        <f t="shared" si="61"/>
        <v>0</v>
      </c>
      <c r="AT25" s="210">
        <f t="shared" si="61"/>
        <v>0</v>
      </c>
      <c r="AU25" s="210">
        <f t="shared" si="61"/>
        <v>0</v>
      </c>
      <c r="AV25" s="232">
        <f t="shared" si="61"/>
        <v>0</v>
      </c>
      <c r="AW25" s="59" t="s">
        <v>62</v>
      </c>
      <c r="AX25" s="46" t="s">
        <v>62</v>
      </c>
      <c r="AY25" s="61" t="s">
        <v>62</v>
      </c>
    </row>
    <row r="26" spans="1:51" ht="15.75" thickBot="1">
      <c r="B26" s="986" t="s">
        <v>39</v>
      </c>
      <c r="C26" s="987"/>
      <c r="D26" s="987"/>
      <c r="E26" s="987"/>
      <c r="F26" s="987"/>
      <c r="G26" s="46">
        <f>SUMIF($E9:$E23,"Դրամաշնորհային ծրագիր",G9:G23)</f>
        <v>9035646.8310000002</v>
      </c>
      <c r="H26" s="46">
        <f>SUMIF($E10:$E23,"Դրամաշնորհային ծրագիր",H9:H23)</f>
        <v>4973793.8600000003</v>
      </c>
      <c r="I26" s="46">
        <f>SUMIF($E10:$E23,"Դրամաշնորհային ծրագիր",I9:I23)</f>
        <v>2683636.324</v>
      </c>
      <c r="J26" s="46">
        <f t="shared" ref="J26:AD26" si="62">SUMIF($E10:$E23,"Դրամաշնորհային ծրագիր",J10:J23)</f>
        <v>0</v>
      </c>
      <c r="K26" s="46">
        <f t="shared" si="62"/>
        <v>0</v>
      </c>
      <c r="L26" s="46">
        <f t="shared" si="62"/>
        <v>0</v>
      </c>
      <c r="M26" s="46">
        <f>SUMIF($E10:$E23,"Դրամաշնորհային ծրագիր",M9:M23)</f>
        <v>1100121.7305386001</v>
      </c>
      <c r="N26" s="46">
        <f t="shared" ref="N26:AA26" si="63">SUMIF($E10:$E23,"Դրամաշնորհային ծրագիր",N9:N23)</f>
        <v>729056.43423860008</v>
      </c>
      <c r="O26" s="46">
        <f t="shared" si="63"/>
        <v>371065.29629999999</v>
      </c>
      <c r="P26" s="46">
        <f t="shared" si="63"/>
        <v>1735308.2</v>
      </c>
      <c r="Q26" s="46">
        <f t="shared" si="63"/>
        <v>942320.8</v>
      </c>
      <c r="R26" s="46">
        <f>SUMIF($E10:$E23,"Դրամաշնորհային ծրագիր",R9:R23)</f>
        <v>792987.4</v>
      </c>
      <c r="S26" s="46">
        <f t="shared" si="63"/>
        <v>3959482.7080613999</v>
      </c>
      <c r="T26" s="46">
        <f t="shared" si="63"/>
        <v>2923703.8013613997</v>
      </c>
      <c r="U26" s="46">
        <f t="shared" si="63"/>
        <v>1035778.9066999999</v>
      </c>
      <c r="V26" s="46">
        <f t="shared" si="63"/>
        <v>3403296.280087146</v>
      </c>
      <c r="W26" s="46">
        <f t="shared" si="63"/>
        <v>1729254.0804304837</v>
      </c>
      <c r="X26" s="46">
        <f t="shared" si="63"/>
        <v>1674042.1996566623</v>
      </c>
      <c r="Y26" s="46">
        <f t="shared" si="63"/>
        <v>3996754.7444871459</v>
      </c>
      <c r="Z26" s="46">
        <f t="shared" si="63"/>
        <v>1189562.9348304837</v>
      </c>
      <c r="AA26" s="46">
        <f t="shared" si="63"/>
        <v>2807191.8096566624</v>
      </c>
      <c r="AB26" s="210">
        <f t="shared" si="62"/>
        <v>0</v>
      </c>
      <c r="AC26" s="210">
        <f t="shared" si="62"/>
        <v>0</v>
      </c>
      <c r="AD26" s="211">
        <f t="shared" si="62"/>
        <v>0</v>
      </c>
      <c r="AE26" s="198">
        <f>SUMIF($E10:$E23,"Դրամաշնորհային ծրագիր",AE9:AE23)</f>
        <v>3403296.280087146</v>
      </c>
      <c r="AF26" s="210">
        <f>SUMIF($E10:$E23,"Դրամաշնորհային ծրագիր",AF9:AF23)</f>
        <v>1729254.0804304837</v>
      </c>
      <c r="AG26" s="210">
        <f t="shared" ref="AG26:AV26" si="64">SUMIF($E10:$E23,"Դրամաշնորհային ծրագիր",AG9:AG23)</f>
        <v>1674042.1996566623</v>
      </c>
      <c r="AH26" s="210">
        <f t="shared" si="64"/>
        <v>356275.42112178652</v>
      </c>
      <c r="AI26" s="210">
        <f t="shared" si="64"/>
        <v>297390.73370762094</v>
      </c>
      <c r="AJ26" s="210">
        <f t="shared" si="64"/>
        <v>58884.687414165572</v>
      </c>
      <c r="AK26" s="210">
        <f t="shared" si="64"/>
        <v>2136650.5311217867</v>
      </c>
      <c r="AL26" s="210">
        <f t="shared" si="64"/>
        <v>783112.73370762088</v>
      </c>
      <c r="AM26" s="210">
        <f t="shared" si="64"/>
        <v>1353537.7974141655</v>
      </c>
      <c r="AN26" s="210">
        <f t="shared" si="64"/>
        <v>554094.86612178653</v>
      </c>
      <c r="AO26" s="210">
        <f t="shared" si="64"/>
        <v>351359.83370762097</v>
      </c>
      <c r="AP26" s="210">
        <f t="shared" si="64"/>
        <v>202735.03241416559</v>
      </c>
      <c r="AQ26" s="210">
        <f t="shared" si="64"/>
        <v>356275.42112178652</v>
      </c>
      <c r="AR26" s="210">
        <f t="shared" si="64"/>
        <v>297390.73370762094</v>
      </c>
      <c r="AS26" s="210">
        <f t="shared" si="64"/>
        <v>58884.687414165572</v>
      </c>
      <c r="AT26" s="210">
        <f t="shared" si="64"/>
        <v>3403296.280087146</v>
      </c>
      <c r="AU26" s="210">
        <f t="shared" si="64"/>
        <v>1729254.0804304837</v>
      </c>
      <c r="AV26" s="210">
        <f t="shared" si="64"/>
        <v>1674042.1996566623</v>
      </c>
      <c r="AW26" s="62" t="s">
        <v>62</v>
      </c>
      <c r="AX26" s="63" t="s">
        <v>62</v>
      </c>
      <c r="AY26" s="64" t="s">
        <v>62</v>
      </c>
    </row>
    <row r="27" spans="1:51" ht="17.25" customHeight="1"/>
    <row r="29" spans="1:51">
      <c r="B29" s="77"/>
      <c r="C29" s="77"/>
      <c r="D29" s="78"/>
      <c r="V29" s="233"/>
      <c r="X29" s="233"/>
      <c r="Y29" s="233"/>
    </row>
    <row r="30" spans="1:51">
      <c r="V30" s="233"/>
      <c r="Y30" s="233"/>
    </row>
  </sheetData>
  <mergeCells count="26">
    <mergeCell ref="B24:F24"/>
    <mergeCell ref="B25:F25"/>
    <mergeCell ref="B26:F26"/>
    <mergeCell ref="AW6:AW8"/>
    <mergeCell ref="AX6:AX8"/>
    <mergeCell ref="M6:O7"/>
    <mergeCell ref="P6:R7"/>
    <mergeCell ref="S6:U7"/>
    <mergeCell ref="B6:C7"/>
    <mergeCell ref="D6:D8"/>
    <mergeCell ref="E6:E8"/>
    <mergeCell ref="F6:F8"/>
    <mergeCell ref="G6:I7"/>
    <mergeCell ref="J6:L7"/>
    <mergeCell ref="AY6:AY8"/>
    <mergeCell ref="V7:X7"/>
    <mergeCell ref="Y7:AA7"/>
    <mergeCell ref="AB7:AD7"/>
    <mergeCell ref="AH7:AJ7"/>
    <mergeCell ref="AK7:AM7"/>
    <mergeCell ref="AN7:AP7"/>
    <mergeCell ref="AQ7:AS7"/>
    <mergeCell ref="V6:AD6"/>
    <mergeCell ref="AE6:AG7"/>
    <mergeCell ref="AH6:AV6"/>
    <mergeCell ref="AT7:AV7"/>
  </mergeCells>
  <dataValidations count="1">
    <dataValidation type="list" allowBlank="1" showInputMessage="1" showErrorMessage="1" sqref="E9:E23" xr:uid="{C997FF8A-3B3C-4563-9FFF-0F785A770B05}">
      <formula1>$BE$1:$BE$3</formula1>
    </dataValidation>
  </dataValidations>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AW17"/>
  <sheetViews>
    <sheetView workbookViewId="0">
      <selection activeCell="E8" sqref="E8"/>
    </sheetView>
  </sheetViews>
  <sheetFormatPr defaultRowHeight="15"/>
  <cols>
    <col min="1" max="1" width="6.42578125" customWidth="1"/>
    <col min="2" max="2" width="10.7109375" customWidth="1"/>
    <col min="3" max="3" width="12.7109375" customWidth="1"/>
    <col min="4" max="4" width="28.28515625" customWidth="1"/>
    <col min="5" max="35" width="12.42578125" customWidth="1"/>
    <col min="44" max="44" width="11.42578125" customWidth="1"/>
    <col min="46" max="46" width="11.7109375" customWidth="1"/>
    <col min="48" max="48" width="12.5703125" customWidth="1"/>
  </cols>
  <sheetData>
    <row r="1" spans="1:49" ht="17.25">
      <c r="A1" s="80" t="s">
        <v>174</v>
      </c>
      <c r="B1" s="82"/>
      <c r="C1" s="82"/>
      <c r="D1" s="82"/>
      <c r="E1" s="82"/>
      <c r="F1" s="82"/>
      <c r="G1" s="82"/>
      <c r="H1" s="82"/>
      <c r="I1" s="82"/>
      <c r="J1" s="82"/>
      <c r="K1" s="82"/>
      <c r="L1" s="82"/>
      <c r="M1" s="82"/>
      <c r="N1" s="82"/>
      <c r="O1" s="82"/>
      <c r="P1" s="82"/>
      <c r="Q1" s="82"/>
      <c r="R1" s="82"/>
      <c r="S1" s="82"/>
    </row>
    <row r="2" spans="1:49" ht="17.25">
      <c r="A2" s="80"/>
      <c r="B2" s="82"/>
      <c r="C2" s="82"/>
      <c r="D2" s="82"/>
      <c r="E2" s="82"/>
      <c r="F2" s="82"/>
      <c r="G2" s="82"/>
      <c r="H2" s="82"/>
      <c r="I2" s="82"/>
      <c r="J2" s="82"/>
      <c r="K2" s="82"/>
      <c r="L2" s="82"/>
      <c r="M2" s="82"/>
      <c r="N2" s="82"/>
      <c r="O2" s="82"/>
      <c r="P2" s="82"/>
      <c r="Q2" s="82"/>
      <c r="R2" s="82"/>
      <c r="S2" s="82"/>
    </row>
    <row r="3" spans="1:49" s="75" customFormat="1" ht="17.25">
      <c r="A3" s="80" t="s">
        <v>179</v>
      </c>
      <c r="B3" s="82"/>
      <c r="C3" s="82"/>
      <c r="D3" s="82"/>
      <c r="E3" s="82"/>
      <c r="F3" s="82"/>
      <c r="G3" s="82"/>
      <c r="H3" s="82"/>
      <c r="I3" s="82"/>
      <c r="J3" s="82"/>
      <c r="K3" s="82"/>
      <c r="L3" s="82"/>
      <c r="M3" s="82"/>
      <c r="N3" s="82"/>
      <c r="O3" s="82"/>
      <c r="P3" s="82"/>
      <c r="Q3" s="82"/>
      <c r="R3" s="82"/>
      <c r="S3" s="82"/>
    </row>
    <row r="4" spans="1:49" ht="15.75" thickBot="1">
      <c r="A4" s="999"/>
      <c r="B4" s="999"/>
      <c r="C4" s="999"/>
      <c r="D4" s="999"/>
      <c r="E4" s="999"/>
      <c r="F4" s="999"/>
      <c r="G4" s="999"/>
      <c r="H4" s="999"/>
      <c r="I4" s="999"/>
      <c r="J4" s="999"/>
      <c r="K4" s="999"/>
      <c r="L4" s="999"/>
      <c r="M4" s="999"/>
      <c r="N4" s="999"/>
      <c r="O4" s="999"/>
      <c r="P4" s="999"/>
      <c r="Q4" s="999"/>
      <c r="R4" s="999"/>
      <c r="S4" s="999"/>
    </row>
    <row r="5" spans="1:49" ht="15" customHeight="1">
      <c r="B5" s="1003" t="s">
        <v>21</v>
      </c>
      <c r="C5" s="979"/>
      <c r="D5" s="979" t="s">
        <v>72</v>
      </c>
      <c r="E5" s="979" t="s">
        <v>163</v>
      </c>
      <c r="F5" s="979"/>
      <c r="G5" s="979"/>
      <c r="H5" s="979" t="s">
        <v>156</v>
      </c>
      <c r="I5" s="979"/>
      <c r="J5" s="979"/>
      <c r="K5" s="979" t="s">
        <v>157</v>
      </c>
      <c r="L5" s="979"/>
      <c r="M5" s="979"/>
      <c r="N5" s="979" t="s">
        <v>158</v>
      </c>
      <c r="O5" s="979"/>
      <c r="P5" s="979"/>
      <c r="Q5" s="979" t="s">
        <v>37</v>
      </c>
      <c r="R5" s="979"/>
      <c r="S5" s="979"/>
      <c r="T5" s="979" t="s">
        <v>29</v>
      </c>
      <c r="U5" s="979"/>
      <c r="V5" s="979"/>
      <c r="W5" s="979"/>
      <c r="X5" s="979"/>
      <c r="Y5" s="979"/>
      <c r="Z5" s="979"/>
      <c r="AA5" s="979"/>
      <c r="AB5" s="980"/>
      <c r="AC5" s="981" t="s">
        <v>159</v>
      </c>
      <c r="AD5" s="982"/>
      <c r="AE5" s="982"/>
      <c r="AF5" s="982" t="s">
        <v>160</v>
      </c>
      <c r="AG5" s="982"/>
      <c r="AH5" s="982"/>
      <c r="AI5" s="982"/>
      <c r="AJ5" s="982"/>
      <c r="AK5" s="982"/>
      <c r="AL5" s="982"/>
      <c r="AM5" s="982"/>
      <c r="AN5" s="982"/>
      <c r="AO5" s="982"/>
      <c r="AP5" s="982"/>
      <c r="AQ5" s="982"/>
      <c r="AR5" s="982"/>
      <c r="AS5" s="982"/>
      <c r="AT5" s="984"/>
      <c r="AU5" s="988" t="s">
        <v>43</v>
      </c>
      <c r="AV5" s="990" t="s">
        <v>44</v>
      </c>
      <c r="AW5" s="975" t="s">
        <v>161</v>
      </c>
    </row>
    <row r="6" spans="1:49" ht="23.25" customHeight="1">
      <c r="B6" s="1004"/>
      <c r="C6" s="959"/>
      <c r="D6" s="959"/>
      <c r="E6" s="959"/>
      <c r="F6" s="959"/>
      <c r="G6" s="959"/>
      <c r="H6" s="959"/>
      <c r="I6" s="959"/>
      <c r="J6" s="959"/>
      <c r="K6" s="959"/>
      <c r="L6" s="959"/>
      <c r="M6" s="959"/>
      <c r="N6" s="959"/>
      <c r="O6" s="959"/>
      <c r="P6" s="959"/>
      <c r="Q6" s="959"/>
      <c r="R6" s="959"/>
      <c r="S6" s="959"/>
      <c r="T6" s="959" t="s">
        <v>16</v>
      </c>
      <c r="U6" s="959"/>
      <c r="V6" s="959"/>
      <c r="W6" s="959" t="s">
        <v>20</v>
      </c>
      <c r="X6" s="959"/>
      <c r="Y6" s="959"/>
      <c r="Z6" s="959" t="s">
        <v>148</v>
      </c>
      <c r="AA6" s="959"/>
      <c r="AB6" s="977"/>
      <c r="AC6" s="983"/>
      <c r="AD6" s="978"/>
      <c r="AE6" s="978"/>
      <c r="AF6" s="978" t="s">
        <v>45</v>
      </c>
      <c r="AG6" s="978"/>
      <c r="AH6" s="978"/>
      <c r="AI6" s="978" t="s">
        <v>46</v>
      </c>
      <c r="AJ6" s="978"/>
      <c r="AK6" s="978"/>
      <c r="AL6" s="978" t="s">
        <v>47</v>
      </c>
      <c r="AM6" s="978"/>
      <c r="AN6" s="978"/>
      <c r="AO6" s="978" t="s">
        <v>48</v>
      </c>
      <c r="AP6" s="978"/>
      <c r="AQ6" s="978"/>
      <c r="AR6" s="978" t="s">
        <v>49</v>
      </c>
      <c r="AS6" s="978"/>
      <c r="AT6" s="985"/>
      <c r="AU6" s="989"/>
      <c r="AV6" s="991"/>
      <c r="AW6" s="976"/>
    </row>
    <row r="7" spans="1:49" ht="126" customHeight="1">
      <c r="B7" s="66" t="s">
        <v>4</v>
      </c>
      <c r="C7" s="11" t="s">
        <v>40</v>
      </c>
      <c r="D7" s="959"/>
      <c r="E7" s="12" t="s">
        <v>25</v>
      </c>
      <c r="F7" s="12" t="s">
        <v>35</v>
      </c>
      <c r="G7" s="12" t="s">
        <v>36</v>
      </c>
      <c r="H7" s="12" t="s">
        <v>25</v>
      </c>
      <c r="I7" s="12" t="s">
        <v>35</v>
      </c>
      <c r="J7" s="12" t="s">
        <v>36</v>
      </c>
      <c r="K7" s="12" t="s">
        <v>25</v>
      </c>
      <c r="L7" s="12" t="s">
        <v>35</v>
      </c>
      <c r="M7" s="12" t="s">
        <v>36</v>
      </c>
      <c r="N7" s="12" t="s">
        <v>25</v>
      </c>
      <c r="O7" s="12" t="s">
        <v>35</v>
      </c>
      <c r="P7" s="12" t="s">
        <v>36</v>
      </c>
      <c r="Q7" s="12" t="s">
        <v>25</v>
      </c>
      <c r="R7" s="12" t="s">
        <v>35</v>
      </c>
      <c r="S7" s="12" t="s">
        <v>36</v>
      </c>
      <c r="T7" s="43" t="s">
        <v>25</v>
      </c>
      <c r="U7" s="43" t="s">
        <v>35</v>
      </c>
      <c r="V7" s="43" t="s">
        <v>36</v>
      </c>
      <c r="W7" s="43" t="s">
        <v>25</v>
      </c>
      <c r="X7" s="43" t="s">
        <v>35</v>
      </c>
      <c r="Y7" s="43" t="s">
        <v>36</v>
      </c>
      <c r="Z7" s="43" t="s">
        <v>25</v>
      </c>
      <c r="AA7" s="43" t="s">
        <v>35</v>
      </c>
      <c r="AB7" s="74" t="s">
        <v>36</v>
      </c>
      <c r="AC7" s="57" t="s">
        <v>25</v>
      </c>
      <c r="AD7" s="56" t="s">
        <v>35</v>
      </c>
      <c r="AE7" s="56" t="s">
        <v>36</v>
      </c>
      <c r="AF7" s="56" t="s">
        <v>25</v>
      </c>
      <c r="AG7" s="56" t="s">
        <v>35</v>
      </c>
      <c r="AH7" s="56" t="s">
        <v>36</v>
      </c>
      <c r="AI7" s="56" t="s">
        <v>25</v>
      </c>
      <c r="AJ7" s="56" t="s">
        <v>35</v>
      </c>
      <c r="AK7" s="56" t="s">
        <v>36</v>
      </c>
      <c r="AL7" s="56" t="s">
        <v>25</v>
      </c>
      <c r="AM7" s="56" t="s">
        <v>35</v>
      </c>
      <c r="AN7" s="56" t="s">
        <v>36</v>
      </c>
      <c r="AO7" s="56" t="s">
        <v>25</v>
      </c>
      <c r="AP7" s="56" t="s">
        <v>35</v>
      </c>
      <c r="AQ7" s="56" t="s">
        <v>36</v>
      </c>
      <c r="AR7" s="56" t="s">
        <v>25</v>
      </c>
      <c r="AS7" s="56" t="s">
        <v>35</v>
      </c>
      <c r="AT7" s="58" t="s">
        <v>36</v>
      </c>
      <c r="AU7" s="989"/>
      <c r="AV7" s="991"/>
      <c r="AW7" s="976"/>
    </row>
    <row r="8" spans="1:49" ht="143.25" customHeight="1">
      <c r="B8" s="67">
        <v>1022</v>
      </c>
      <c r="C8" s="29">
        <v>12005</v>
      </c>
      <c r="D8" s="106" t="s">
        <v>443</v>
      </c>
      <c r="E8" s="113">
        <f>F8+G8</f>
        <v>4587577.5999999996</v>
      </c>
      <c r="F8" s="114">
        <f>'[8]Հ7 Ձև1-դրամ'!H8</f>
        <v>2408027.6</v>
      </c>
      <c r="G8" s="114">
        <f>'[8]Հ7 Ձև1-դրամ'!I8</f>
        <v>2179550</v>
      </c>
      <c r="H8" s="113">
        <f>I8+J8</f>
        <v>862517.54539999994</v>
      </c>
      <c r="I8" s="114">
        <f>'[8]Հ7 Ձև1-դրամ'!K8</f>
        <v>378712.82439999998</v>
      </c>
      <c r="J8" s="114">
        <f>'[8]Հ7 Ձև1-դրամ'!L8</f>
        <v>483804.72100000002</v>
      </c>
      <c r="K8" s="113">
        <f>L8+M8</f>
        <v>1099844.8263000001</v>
      </c>
      <c r="L8" s="108">
        <f>'[8]Հ7 Ձև1-դրամ'!N8</f>
        <v>728779.53</v>
      </c>
      <c r="M8" s="108">
        <f>'[8]Հ7 Ձև1-դրամ'!O8</f>
        <v>371065.29629999999</v>
      </c>
      <c r="N8" s="113">
        <f>O8+P8</f>
        <v>1521688.2</v>
      </c>
      <c r="O8" s="114">
        <f>'[8]Հ7 Ձև1-դրամ'!Q8</f>
        <v>760844.1</v>
      </c>
      <c r="P8" s="114">
        <f>'[8]Հ7 Ձև1-դրամ'!R8</f>
        <v>760844.1</v>
      </c>
      <c r="Q8" s="113">
        <f>R8+S8</f>
        <v>1103527.0282999999</v>
      </c>
      <c r="R8" s="114">
        <f>'[8]Հ7 Ձև1-դրամ'!T8</f>
        <v>539691.14559999993</v>
      </c>
      <c r="S8" s="114">
        <f>'[8]Հ7 Ձև1-դրամ'!U8</f>
        <v>563835.88269999996</v>
      </c>
      <c r="T8" s="113">
        <f>U8+V8</f>
        <v>1978194.5955999999</v>
      </c>
      <c r="U8" s="108">
        <f>'[8]Հ7 Ձև1-դրամ'!W8</f>
        <v>539691.14559999993</v>
      </c>
      <c r="V8" s="108">
        <f>'[8]Հ7 Ձև1-դրամ'!X8</f>
        <v>1438503.45</v>
      </c>
      <c r="W8" s="113">
        <f>X8+Y8</f>
        <v>4010156.06</v>
      </c>
      <c r="X8" s="107">
        <f>'[8]Հ7 Ձև1-դրամ'!Z8</f>
        <v>1438503</v>
      </c>
      <c r="Y8" s="108">
        <f>'[8]Հ7 Ձև1-դրամ'!AA8</f>
        <v>2571653.06</v>
      </c>
      <c r="Z8" s="113">
        <f>AA8+AB8</f>
        <v>3343148.9753999999</v>
      </c>
      <c r="AA8" s="108">
        <v>0</v>
      </c>
      <c r="AB8" s="108">
        <f>'[8]Հ7 Ձև1-դրամ'!AD8</f>
        <v>3343148.9753999999</v>
      </c>
      <c r="AC8" s="113">
        <f>AD8+AE8</f>
        <v>1978194.5955999999</v>
      </c>
      <c r="AD8" s="108">
        <f>'[8]Հ7 Ձև1-դրամ'!AF8</f>
        <v>539691.14559999993</v>
      </c>
      <c r="AE8" s="108">
        <f>'[8]Հ7 Ձև1-դրամ'!AG8</f>
        <v>1438503.45</v>
      </c>
      <c r="AF8" s="31">
        <f>AG8+AH8</f>
        <v>0</v>
      </c>
      <c r="AG8" s="35">
        <v>0</v>
      </c>
      <c r="AH8" s="35">
        <v>0</v>
      </c>
      <c r="AI8" s="113">
        <f>AJ8+AK8</f>
        <v>1780375.11</v>
      </c>
      <c r="AJ8" s="108">
        <f>'[8]Հ7 Ձև1-դրամ'!AL8</f>
        <v>485722</v>
      </c>
      <c r="AK8" s="108">
        <f>'[8]Հ7 Ձև1-դրամ'!AM8</f>
        <v>1294653.1100000001</v>
      </c>
      <c r="AL8" s="113">
        <f>AM8+AN8</f>
        <v>197819.44500000001</v>
      </c>
      <c r="AM8" s="108">
        <f>'[8]Հ7 Ձև1-դրամ'!AO8</f>
        <v>53969.1</v>
      </c>
      <c r="AN8" s="108">
        <f>'[8]Հ7 Ձև1-դրամ'!AP8</f>
        <v>143850.345</v>
      </c>
      <c r="AO8" s="31">
        <f>AP8+AQ8</f>
        <v>0</v>
      </c>
      <c r="AP8" s="35">
        <v>0</v>
      </c>
      <c r="AQ8" s="35">
        <v>0</v>
      </c>
      <c r="AR8" s="113">
        <f>AS8+AT8</f>
        <v>1978194.5955999999</v>
      </c>
      <c r="AS8" s="108">
        <f>'[8]Հ7 Ձև1-դրամ'!AU8</f>
        <v>539691.14559999993</v>
      </c>
      <c r="AT8" s="112">
        <f>'[8]Հ7 Ձև1-դրամ'!AV8</f>
        <v>1438503.45</v>
      </c>
      <c r="AU8" s="65"/>
      <c r="AV8" s="35" t="s">
        <v>444</v>
      </c>
      <c r="AW8" s="60"/>
    </row>
    <row r="9" spans="1:49">
      <c r="B9" s="67"/>
      <c r="C9" s="29"/>
      <c r="D9" s="29"/>
      <c r="E9" s="31">
        <f t="shared" ref="E9:E16" si="0">F9+G9</f>
        <v>0</v>
      </c>
      <c r="F9" s="35"/>
      <c r="G9" s="35"/>
      <c r="H9" s="31">
        <f t="shared" ref="H9:H16" si="1">I9+J9</f>
        <v>0</v>
      </c>
      <c r="I9" s="35"/>
      <c r="J9" s="35"/>
      <c r="K9" s="31">
        <f t="shared" ref="K9:K16" si="2">L9+M9</f>
        <v>0</v>
      </c>
      <c r="L9" s="35"/>
      <c r="M9" s="35"/>
      <c r="N9" s="31">
        <f t="shared" ref="N9:N16" si="3">O9+P9</f>
        <v>0</v>
      </c>
      <c r="O9" s="35"/>
      <c r="P9" s="35"/>
      <c r="Q9" s="31">
        <f t="shared" ref="Q9:Q16" si="4">R9+S9</f>
        <v>0</v>
      </c>
      <c r="R9" s="35"/>
      <c r="S9" s="35"/>
      <c r="T9" s="31">
        <f t="shared" ref="T9:T16" si="5">U9+V9</f>
        <v>0</v>
      </c>
      <c r="U9" s="35"/>
      <c r="V9" s="35"/>
      <c r="W9" s="31">
        <f t="shared" ref="W9:W16" si="6">X9+Y9</f>
        <v>0</v>
      </c>
      <c r="X9" s="35"/>
      <c r="Y9" s="35"/>
      <c r="Z9" s="31">
        <f t="shared" ref="Z9:Z16" si="7">AA9+AB9</f>
        <v>0</v>
      </c>
      <c r="AA9" s="35"/>
      <c r="AB9" s="35"/>
      <c r="AC9" s="31">
        <f t="shared" ref="AC9:AC16" si="8">AD9+AE9</f>
        <v>0</v>
      </c>
      <c r="AD9" s="35"/>
      <c r="AE9" s="35"/>
      <c r="AF9" s="31">
        <f t="shared" ref="AF9:AF16" si="9">AG9+AH9</f>
        <v>0</v>
      </c>
      <c r="AG9" s="35"/>
      <c r="AH9" s="35"/>
      <c r="AI9" s="31">
        <f t="shared" ref="AI9:AI16" si="10">AJ9+AK9</f>
        <v>0</v>
      </c>
      <c r="AJ9" s="35"/>
      <c r="AK9" s="35"/>
      <c r="AL9" s="31">
        <f t="shared" ref="AL9:AL16" si="11">AM9+AN9</f>
        <v>0</v>
      </c>
      <c r="AM9" s="35"/>
      <c r="AN9" s="35"/>
      <c r="AO9" s="31">
        <f t="shared" ref="AO9:AO16" si="12">AP9+AQ9</f>
        <v>0</v>
      </c>
      <c r="AP9" s="35"/>
      <c r="AQ9" s="35"/>
      <c r="AR9" s="31">
        <f t="shared" ref="AR9:AR16" si="13">AS9+AT9</f>
        <v>0</v>
      </c>
      <c r="AS9" s="35"/>
      <c r="AT9" s="35"/>
      <c r="AU9" s="65"/>
      <c r="AV9" s="35"/>
      <c r="AW9" s="60"/>
    </row>
    <row r="10" spans="1:49">
      <c r="B10" s="67"/>
      <c r="C10" s="29"/>
      <c r="D10" s="29"/>
      <c r="E10" s="31">
        <f t="shared" si="0"/>
        <v>0</v>
      </c>
      <c r="F10" s="35"/>
      <c r="G10" s="35"/>
      <c r="H10" s="31">
        <f t="shared" si="1"/>
        <v>0</v>
      </c>
      <c r="I10" s="35"/>
      <c r="J10" s="35"/>
      <c r="K10" s="31">
        <f t="shared" si="2"/>
        <v>0</v>
      </c>
      <c r="L10" s="35"/>
      <c r="M10" s="35"/>
      <c r="N10" s="31">
        <f t="shared" si="3"/>
        <v>0</v>
      </c>
      <c r="O10" s="35"/>
      <c r="P10" s="35"/>
      <c r="Q10" s="31">
        <f t="shared" si="4"/>
        <v>0</v>
      </c>
      <c r="R10" s="35"/>
      <c r="S10" s="35"/>
      <c r="T10" s="31">
        <f t="shared" si="5"/>
        <v>0</v>
      </c>
      <c r="U10" s="35"/>
      <c r="V10" s="35"/>
      <c r="W10" s="31">
        <f t="shared" si="6"/>
        <v>0</v>
      </c>
      <c r="X10" s="35"/>
      <c r="Y10" s="35"/>
      <c r="Z10" s="31">
        <f t="shared" si="7"/>
        <v>0</v>
      </c>
      <c r="AA10" s="35"/>
      <c r="AB10" s="35"/>
      <c r="AC10" s="31">
        <f t="shared" si="8"/>
        <v>0</v>
      </c>
      <c r="AD10" s="35"/>
      <c r="AE10" s="35"/>
      <c r="AF10" s="31">
        <f t="shared" si="9"/>
        <v>0</v>
      </c>
      <c r="AG10" s="35"/>
      <c r="AH10" s="35"/>
      <c r="AI10" s="31">
        <f t="shared" si="10"/>
        <v>0</v>
      </c>
      <c r="AJ10" s="35"/>
      <c r="AK10" s="35"/>
      <c r="AL10" s="31">
        <f t="shared" si="11"/>
        <v>0</v>
      </c>
      <c r="AM10" s="35"/>
      <c r="AN10" s="35"/>
      <c r="AO10" s="31">
        <f t="shared" si="12"/>
        <v>0</v>
      </c>
      <c r="AP10" s="35"/>
      <c r="AQ10" s="35"/>
      <c r="AR10" s="31">
        <f t="shared" si="13"/>
        <v>0</v>
      </c>
      <c r="AS10" s="35"/>
      <c r="AT10" s="35"/>
      <c r="AU10" s="65"/>
      <c r="AV10" s="35"/>
      <c r="AW10" s="60"/>
    </row>
    <row r="11" spans="1:49">
      <c r="B11" s="67"/>
      <c r="C11" s="29"/>
      <c r="D11" s="29"/>
      <c r="E11" s="31">
        <f t="shared" si="0"/>
        <v>0</v>
      </c>
      <c r="F11" s="35"/>
      <c r="G11" s="35"/>
      <c r="H11" s="31">
        <f t="shared" si="1"/>
        <v>0</v>
      </c>
      <c r="I11" s="35"/>
      <c r="J11" s="35"/>
      <c r="K11" s="31">
        <f t="shared" si="2"/>
        <v>0</v>
      </c>
      <c r="L11" s="35"/>
      <c r="M11" s="35"/>
      <c r="N11" s="31">
        <f t="shared" si="3"/>
        <v>0</v>
      </c>
      <c r="O11" s="35"/>
      <c r="P11" s="35"/>
      <c r="Q11" s="31">
        <f t="shared" si="4"/>
        <v>0</v>
      </c>
      <c r="R11" s="35"/>
      <c r="S11" s="35"/>
      <c r="T11" s="31">
        <f t="shared" si="5"/>
        <v>0</v>
      </c>
      <c r="U11" s="35"/>
      <c r="V11" s="35"/>
      <c r="W11" s="31">
        <f t="shared" si="6"/>
        <v>0</v>
      </c>
      <c r="X11" s="35"/>
      <c r="Y11" s="35"/>
      <c r="Z11" s="31">
        <f t="shared" si="7"/>
        <v>0</v>
      </c>
      <c r="AA11" s="35"/>
      <c r="AB11" s="35"/>
      <c r="AC11" s="31">
        <f t="shared" si="8"/>
        <v>0</v>
      </c>
      <c r="AD11" s="35"/>
      <c r="AE11" s="35"/>
      <c r="AF11" s="31">
        <f t="shared" si="9"/>
        <v>0</v>
      </c>
      <c r="AG11" s="35"/>
      <c r="AH11" s="35"/>
      <c r="AI11" s="31">
        <f t="shared" si="10"/>
        <v>0</v>
      </c>
      <c r="AJ11" s="35"/>
      <c r="AK11" s="35"/>
      <c r="AL11" s="31">
        <f t="shared" si="11"/>
        <v>0</v>
      </c>
      <c r="AM11" s="35"/>
      <c r="AN11" s="35"/>
      <c r="AO11" s="31">
        <f t="shared" si="12"/>
        <v>0</v>
      </c>
      <c r="AP11" s="35"/>
      <c r="AQ11" s="35"/>
      <c r="AR11" s="31">
        <f t="shared" si="13"/>
        <v>0</v>
      </c>
      <c r="AS11" s="35"/>
      <c r="AT11" s="35"/>
      <c r="AU11" s="65"/>
      <c r="AV11" s="35"/>
      <c r="AW11" s="60"/>
    </row>
    <row r="12" spans="1:49">
      <c r="B12" s="67"/>
      <c r="C12" s="29"/>
      <c r="D12" s="29"/>
      <c r="E12" s="31">
        <f t="shared" si="0"/>
        <v>0</v>
      </c>
      <c r="F12" s="35"/>
      <c r="G12" s="35"/>
      <c r="H12" s="31">
        <f t="shared" si="1"/>
        <v>0</v>
      </c>
      <c r="I12" s="35"/>
      <c r="J12" s="35"/>
      <c r="K12" s="31">
        <f t="shared" si="2"/>
        <v>0</v>
      </c>
      <c r="L12" s="35"/>
      <c r="M12" s="35"/>
      <c r="N12" s="31">
        <f t="shared" si="3"/>
        <v>0</v>
      </c>
      <c r="O12" s="35"/>
      <c r="P12" s="35"/>
      <c r="Q12" s="31">
        <f t="shared" si="4"/>
        <v>0</v>
      </c>
      <c r="R12" s="35"/>
      <c r="S12" s="35"/>
      <c r="T12" s="31">
        <f t="shared" si="5"/>
        <v>0</v>
      </c>
      <c r="U12" s="35"/>
      <c r="V12" s="35"/>
      <c r="W12" s="31">
        <f t="shared" si="6"/>
        <v>0</v>
      </c>
      <c r="X12" s="35"/>
      <c r="Y12" s="35"/>
      <c r="Z12" s="31">
        <f t="shared" si="7"/>
        <v>0</v>
      </c>
      <c r="AA12" s="35"/>
      <c r="AB12" s="35"/>
      <c r="AC12" s="31">
        <f t="shared" si="8"/>
        <v>0</v>
      </c>
      <c r="AD12" s="35"/>
      <c r="AE12" s="35"/>
      <c r="AF12" s="31">
        <f t="shared" si="9"/>
        <v>0</v>
      </c>
      <c r="AG12" s="35"/>
      <c r="AH12" s="35"/>
      <c r="AI12" s="31">
        <f t="shared" si="10"/>
        <v>0</v>
      </c>
      <c r="AJ12" s="35"/>
      <c r="AK12" s="35"/>
      <c r="AL12" s="31">
        <f t="shared" si="11"/>
        <v>0</v>
      </c>
      <c r="AM12" s="35"/>
      <c r="AN12" s="35"/>
      <c r="AO12" s="31">
        <f t="shared" si="12"/>
        <v>0</v>
      </c>
      <c r="AP12" s="35"/>
      <c r="AQ12" s="35"/>
      <c r="AR12" s="31">
        <f t="shared" si="13"/>
        <v>0</v>
      </c>
      <c r="AS12" s="35"/>
      <c r="AT12" s="35"/>
      <c r="AU12" s="65"/>
      <c r="AV12" s="35"/>
      <c r="AW12" s="60"/>
    </row>
    <row r="13" spans="1:49">
      <c r="B13" s="67"/>
      <c r="C13" s="29"/>
      <c r="D13" s="29"/>
      <c r="E13" s="31">
        <f t="shared" si="0"/>
        <v>0</v>
      </c>
      <c r="F13" s="35"/>
      <c r="G13" s="35"/>
      <c r="H13" s="31">
        <f t="shared" si="1"/>
        <v>0</v>
      </c>
      <c r="I13" s="35"/>
      <c r="J13" s="35"/>
      <c r="K13" s="31">
        <f t="shared" si="2"/>
        <v>0</v>
      </c>
      <c r="L13" s="35"/>
      <c r="M13" s="35"/>
      <c r="N13" s="31">
        <f t="shared" si="3"/>
        <v>0</v>
      </c>
      <c r="O13" s="35"/>
      <c r="P13" s="35"/>
      <c r="Q13" s="31">
        <f t="shared" si="4"/>
        <v>0</v>
      </c>
      <c r="R13" s="35"/>
      <c r="S13" s="35"/>
      <c r="T13" s="31">
        <f t="shared" si="5"/>
        <v>0</v>
      </c>
      <c r="U13" s="35"/>
      <c r="V13" s="35"/>
      <c r="W13" s="31">
        <f t="shared" si="6"/>
        <v>0</v>
      </c>
      <c r="X13" s="35"/>
      <c r="Y13" s="35"/>
      <c r="Z13" s="31">
        <f t="shared" si="7"/>
        <v>0</v>
      </c>
      <c r="AA13" s="35"/>
      <c r="AB13" s="35"/>
      <c r="AC13" s="31">
        <f t="shared" si="8"/>
        <v>0</v>
      </c>
      <c r="AD13" s="35"/>
      <c r="AE13" s="35"/>
      <c r="AF13" s="31">
        <f t="shared" si="9"/>
        <v>0</v>
      </c>
      <c r="AG13" s="35"/>
      <c r="AH13" s="35"/>
      <c r="AI13" s="31">
        <f t="shared" si="10"/>
        <v>0</v>
      </c>
      <c r="AJ13" s="35"/>
      <c r="AK13" s="35"/>
      <c r="AL13" s="31">
        <f t="shared" si="11"/>
        <v>0</v>
      </c>
      <c r="AM13" s="35"/>
      <c r="AN13" s="35"/>
      <c r="AO13" s="31">
        <f t="shared" si="12"/>
        <v>0</v>
      </c>
      <c r="AP13" s="35"/>
      <c r="AQ13" s="35"/>
      <c r="AR13" s="31">
        <f t="shared" si="13"/>
        <v>0</v>
      </c>
      <c r="AS13" s="35"/>
      <c r="AT13" s="35"/>
      <c r="AU13" s="65"/>
      <c r="AV13" s="35"/>
      <c r="AW13" s="60"/>
    </row>
    <row r="14" spans="1:49">
      <c r="B14" s="67"/>
      <c r="C14" s="29"/>
      <c r="D14" s="29"/>
      <c r="E14" s="31">
        <f t="shared" si="0"/>
        <v>0</v>
      </c>
      <c r="F14" s="35"/>
      <c r="G14" s="35"/>
      <c r="H14" s="31">
        <f t="shared" si="1"/>
        <v>0</v>
      </c>
      <c r="I14" s="35"/>
      <c r="J14" s="35"/>
      <c r="K14" s="31">
        <f t="shared" si="2"/>
        <v>0</v>
      </c>
      <c r="L14" s="35"/>
      <c r="M14" s="35"/>
      <c r="N14" s="31">
        <f t="shared" si="3"/>
        <v>0</v>
      </c>
      <c r="O14" s="35"/>
      <c r="P14" s="35"/>
      <c r="Q14" s="31">
        <f t="shared" si="4"/>
        <v>0</v>
      </c>
      <c r="R14" s="35"/>
      <c r="S14" s="35"/>
      <c r="T14" s="31">
        <f t="shared" si="5"/>
        <v>0</v>
      </c>
      <c r="U14" s="35"/>
      <c r="V14" s="35"/>
      <c r="W14" s="31">
        <f t="shared" si="6"/>
        <v>0</v>
      </c>
      <c r="X14" s="35"/>
      <c r="Y14" s="35"/>
      <c r="Z14" s="31">
        <f t="shared" si="7"/>
        <v>0</v>
      </c>
      <c r="AA14" s="35"/>
      <c r="AB14" s="35"/>
      <c r="AC14" s="31">
        <f t="shared" si="8"/>
        <v>0</v>
      </c>
      <c r="AD14" s="35"/>
      <c r="AE14" s="35"/>
      <c r="AF14" s="31">
        <f t="shared" si="9"/>
        <v>0</v>
      </c>
      <c r="AG14" s="35"/>
      <c r="AH14" s="35"/>
      <c r="AI14" s="31">
        <f t="shared" si="10"/>
        <v>0</v>
      </c>
      <c r="AJ14" s="35"/>
      <c r="AK14" s="35"/>
      <c r="AL14" s="31">
        <f t="shared" si="11"/>
        <v>0</v>
      </c>
      <c r="AM14" s="35"/>
      <c r="AN14" s="35"/>
      <c r="AO14" s="31">
        <f t="shared" si="12"/>
        <v>0</v>
      </c>
      <c r="AP14" s="35"/>
      <c r="AQ14" s="35"/>
      <c r="AR14" s="31">
        <f t="shared" si="13"/>
        <v>0</v>
      </c>
      <c r="AS14" s="35"/>
      <c r="AT14" s="35"/>
      <c r="AU14" s="65"/>
      <c r="AV14" s="35"/>
      <c r="AW14" s="60"/>
    </row>
    <row r="15" spans="1:49">
      <c r="B15" s="67"/>
      <c r="C15" s="29"/>
      <c r="D15" s="29"/>
      <c r="E15" s="31">
        <f t="shared" si="0"/>
        <v>0</v>
      </c>
      <c r="F15" s="35"/>
      <c r="G15" s="35"/>
      <c r="H15" s="31">
        <f t="shared" si="1"/>
        <v>0</v>
      </c>
      <c r="I15" s="35"/>
      <c r="J15" s="35"/>
      <c r="K15" s="31">
        <f t="shared" si="2"/>
        <v>0</v>
      </c>
      <c r="L15" s="35"/>
      <c r="M15" s="35"/>
      <c r="N15" s="31">
        <f t="shared" si="3"/>
        <v>0</v>
      </c>
      <c r="O15" s="35"/>
      <c r="P15" s="35"/>
      <c r="Q15" s="31">
        <f t="shared" si="4"/>
        <v>0</v>
      </c>
      <c r="R15" s="35"/>
      <c r="S15" s="35"/>
      <c r="T15" s="31">
        <f t="shared" si="5"/>
        <v>0</v>
      </c>
      <c r="U15" s="35"/>
      <c r="V15" s="35"/>
      <c r="W15" s="31">
        <f t="shared" si="6"/>
        <v>0</v>
      </c>
      <c r="X15" s="35"/>
      <c r="Y15" s="35"/>
      <c r="Z15" s="31">
        <f t="shared" si="7"/>
        <v>0</v>
      </c>
      <c r="AA15" s="35"/>
      <c r="AB15" s="35"/>
      <c r="AC15" s="31">
        <f t="shared" si="8"/>
        <v>0</v>
      </c>
      <c r="AD15" s="35"/>
      <c r="AE15" s="35"/>
      <c r="AF15" s="31">
        <f t="shared" si="9"/>
        <v>0</v>
      </c>
      <c r="AG15" s="35"/>
      <c r="AH15" s="35"/>
      <c r="AI15" s="31">
        <f t="shared" si="10"/>
        <v>0</v>
      </c>
      <c r="AJ15" s="35"/>
      <c r="AK15" s="35"/>
      <c r="AL15" s="31">
        <f t="shared" si="11"/>
        <v>0</v>
      </c>
      <c r="AM15" s="35"/>
      <c r="AN15" s="35"/>
      <c r="AO15" s="31">
        <f t="shared" si="12"/>
        <v>0</v>
      </c>
      <c r="AP15" s="35"/>
      <c r="AQ15" s="35"/>
      <c r="AR15" s="31">
        <f t="shared" si="13"/>
        <v>0</v>
      </c>
      <c r="AS15" s="35"/>
      <c r="AT15" s="35"/>
      <c r="AU15" s="65"/>
      <c r="AV15" s="35"/>
      <c r="AW15" s="60"/>
    </row>
    <row r="16" spans="1:49">
      <c r="B16" s="68"/>
      <c r="C16" s="44"/>
      <c r="D16" s="44"/>
      <c r="E16" s="31">
        <f t="shared" si="0"/>
        <v>0</v>
      </c>
      <c r="F16" s="35"/>
      <c r="G16" s="35"/>
      <c r="H16" s="31">
        <f t="shared" si="1"/>
        <v>0</v>
      </c>
      <c r="I16" s="35"/>
      <c r="J16" s="35"/>
      <c r="K16" s="31">
        <f t="shared" si="2"/>
        <v>0</v>
      </c>
      <c r="L16" s="35"/>
      <c r="M16" s="35"/>
      <c r="N16" s="31">
        <f t="shared" si="3"/>
        <v>0</v>
      </c>
      <c r="O16" s="35"/>
      <c r="P16" s="35"/>
      <c r="Q16" s="31">
        <f t="shared" si="4"/>
        <v>0</v>
      </c>
      <c r="R16" s="35"/>
      <c r="S16" s="35"/>
      <c r="T16" s="31">
        <f t="shared" si="5"/>
        <v>0</v>
      </c>
      <c r="U16" s="35"/>
      <c r="V16" s="35"/>
      <c r="W16" s="31">
        <f t="shared" si="6"/>
        <v>0</v>
      </c>
      <c r="X16" s="35"/>
      <c r="Y16" s="35"/>
      <c r="Z16" s="31">
        <f t="shared" si="7"/>
        <v>0</v>
      </c>
      <c r="AA16" s="35"/>
      <c r="AB16" s="35"/>
      <c r="AC16" s="31">
        <f t="shared" si="8"/>
        <v>0</v>
      </c>
      <c r="AD16" s="35"/>
      <c r="AE16" s="35"/>
      <c r="AF16" s="31">
        <f t="shared" si="9"/>
        <v>0</v>
      </c>
      <c r="AG16" s="35"/>
      <c r="AH16" s="35"/>
      <c r="AI16" s="31">
        <f t="shared" si="10"/>
        <v>0</v>
      </c>
      <c r="AJ16" s="35"/>
      <c r="AK16" s="35"/>
      <c r="AL16" s="31">
        <f t="shared" si="11"/>
        <v>0</v>
      </c>
      <c r="AM16" s="35"/>
      <c r="AN16" s="35"/>
      <c r="AO16" s="31">
        <f t="shared" si="12"/>
        <v>0</v>
      </c>
      <c r="AP16" s="35"/>
      <c r="AQ16" s="35"/>
      <c r="AR16" s="31">
        <f t="shared" si="13"/>
        <v>0</v>
      </c>
      <c r="AS16" s="35"/>
      <c r="AT16" s="35"/>
      <c r="AU16" s="65"/>
      <c r="AV16" s="35"/>
      <c r="AW16" s="60"/>
    </row>
    <row r="17" spans="1:49" ht="17.25" customHeight="1" thickBot="1">
      <c r="A17" s="42"/>
      <c r="B17" s="1000" t="s">
        <v>25</v>
      </c>
      <c r="C17" s="1001"/>
      <c r="D17" s="1002"/>
      <c r="E17" s="63">
        <f t="shared" ref="E17:J17" si="14">SUM(A8:A16)</f>
        <v>0</v>
      </c>
      <c r="F17" s="63">
        <f t="shared" si="14"/>
        <v>1022</v>
      </c>
      <c r="G17" s="63">
        <f t="shared" si="14"/>
        <v>12005</v>
      </c>
      <c r="H17" s="63">
        <f t="shared" si="14"/>
        <v>0</v>
      </c>
      <c r="I17" s="63">
        <f t="shared" si="14"/>
        <v>4587577.5999999996</v>
      </c>
      <c r="J17" s="63">
        <f t="shared" si="14"/>
        <v>2408027.6</v>
      </c>
      <c r="K17" s="63">
        <f t="shared" ref="K17:AT17" si="15">SUM(G8:G16)</f>
        <v>2179550</v>
      </c>
      <c r="L17" s="63">
        <f t="shared" si="15"/>
        <v>862517.54539999994</v>
      </c>
      <c r="M17" s="63">
        <f t="shared" si="15"/>
        <v>378712.82439999998</v>
      </c>
      <c r="N17" s="63">
        <f t="shared" si="15"/>
        <v>483804.72100000002</v>
      </c>
      <c r="O17" s="63">
        <f t="shared" si="15"/>
        <v>1099844.8263000001</v>
      </c>
      <c r="P17" s="63">
        <f t="shared" si="15"/>
        <v>728779.53</v>
      </c>
      <c r="Q17" s="63">
        <f t="shared" si="15"/>
        <v>371065.29629999999</v>
      </c>
      <c r="R17" s="63">
        <f t="shared" si="15"/>
        <v>1521688.2</v>
      </c>
      <c r="S17" s="63">
        <f t="shared" si="15"/>
        <v>760844.1</v>
      </c>
      <c r="T17" s="63">
        <f t="shared" si="15"/>
        <v>760844.1</v>
      </c>
      <c r="U17" s="63">
        <f t="shared" si="15"/>
        <v>1103527.0282999999</v>
      </c>
      <c r="V17" s="63">
        <f t="shared" si="15"/>
        <v>539691.14559999993</v>
      </c>
      <c r="W17" s="63">
        <f t="shared" si="15"/>
        <v>563835.88269999996</v>
      </c>
      <c r="X17" s="63">
        <f t="shared" si="15"/>
        <v>1978194.5955999999</v>
      </c>
      <c r="Y17" s="63">
        <f t="shared" si="15"/>
        <v>539691.14559999993</v>
      </c>
      <c r="Z17" s="63">
        <f t="shared" si="15"/>
        <v>1438503.45</v>
      </c>
      <c r="AA17" s="63">
        <f t="shared" si="15"/>
        <v>4010156.06</v>
      </c>
      <c r="AB17" s="63">
        <f t="shared" si="15"/>
        <v>1438503</v>
      </c>
      <c r="AC17" s="63">
        <f t="shared" si="15"/>
        <v>2571653.06</v>
      </c>
      <c r="AD17" s="63">
        <f t="shared" si="15"/>
        <v>3343148.9753999999</v>
      </c>
      <c r="AE17" s="63">
        <f t="shared" si="15"/>
        <v>0</v>
      </c>
      <c r="AF17" s="63">
        <f t="shared" si="15"/>
        <v>3343148.9753999999</v>
      </c>
      <c r="AG17" s="63">
        <f t="shared" si="15"/>
        <v>1978194.5955999999</v>
      </c>
      <c r="AH17" s="63">
        <f t="shared" si="15"/>
        <v>539691.14559999993</v>
      </c>
      <c r="AI17" s="63">
        <f t="shared" si="15"/>
        <v>1438503.45</v>
      </c>
      <c r="AJ17" s="63">
        <f t="shared" si="15"/>
        <v>0</v>
      </c>
      <c r="AK17" s="63">
        <f t="shared" si="15"/>
        <v>0</v>
      </c>
      <c r="AL17" s="63">
        <f t="shared" si="15"/>
        <v>0</v>
      </c>
      <c r="AM17" s="63">
        <f t="shared" si="15"/>
        <v>1780375.11</v>
      </c>
      <c r="AN17" s="63">
        <f t="shared" si="15"/>
        <v>485722</v>
      </c>
      <c r="AO17" s="63">
        <f t="shared" si="15"/>
        <v>1294653.1100000001</v>
      </c>
      <c r="AP17" s="63">
        <f t="shared" si="15"/>
        <v>197819.44500000001</v>
      </c>
      <c r="AQ17" s="63">
        <f t="shared" si="15"/>
        <v>53969.1</v>
      </c>
      <c r="AR17" s="63">
        <f t="shared" si="15"/>
        <v>143850.345</v>
      </c>
      <c r="AS17" s="63">
        <f t="shared" si="15"/>
        <v>0</v>
      </c>
      <c r="AT17" s="63">
        <f t="shared" si="15"/>
        <v>0</v>
      </c>
      <c r="AU17" s="62" t="s">
        <v>62</v>
      </c>
      <c r="AV17" s="63" t="s">
        <v>62</v>
      </c>
      <c r="AW17" s="64" t="s">
        <v>62</v>
      </c>
    </row>
  </sheetData>
  <mergeCells count="23">
    <mergeCell ref="A4:S4"/>
    <mergeCell ref="B17:D17"/>
    <mergeCell ref="E5:G6"/>
    <mergeCell ref="H5:J6"/>
    <mergeCell ref="B5:C6"/>
    <mergeCell ref="D5:D7"/>
    <mergeCell ref="K5:M6"/>
    <mergeCell ref="N5:P6"/>
    <mergeCell ref="Q5:S6"/>
    <mergeCell ref="AW5:AW7"/>
    <mergeCell ref="T6:V6"/>
    <mergeCell ref="W6:Y6"/>
    <mergeCell ref="Z6:AB6"/>
    <mergeCell ref="AF6:AH6"/>
    <mergeCell ref="AR6:AT6"/>
    <mergeCell ref="AI6:AK6"/>
    <mergeCell ref="AL6:AN6"/>
    <mergeCell ref="AO6:AQ6"/>
    <mergeCell ref="T5:AB5"/>
    <mergeCell ref="AF5:AT5"/>
    <mergeCell ref="AC5:AE6"/>
    <mergeCell ref="AU5:AU7"/>
    <mergeCell ref="AV5:AV7"/>
  </mergeCell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Հ3 Մաս 1 և 2</vt:lpstr>
      <vt:lpstr>Հ3 Մաս 3</vt:lpstr>
      <vt:lpstr>Հ3 Մաս 4</vt:lpstr>
      <vt:lpstr>Հ4 </vt:lpstr>
      <vt:lpstr>Հ5</vt:lpstr>
      <vt:lpstr>Հ6</vt:lpstr>
      <vt:lpstr>Հ7 Ձև1 (EURO)</vt:lpstr>
      <vt:lpstr>Հ7 Ձև1 (AMD)</vt:lpstr>
      <vt:lpstr>Հ7 Ձև2 դրամ</vt:lpstr>
      <vt:lpstr>Հ7 Ձև2 եվրո</vt:lpstr>
      <vt:lpstr>Հ7 Ձև1-USD</vt:lpstr>
      <vt:lpstr>Հ7 Ձև1 AMD</vt:lpstr>
      <vt:lpstr>LEID 2025</vt:lpstr>
      <vt:lpstr>Հ8</vt:lpstr>
      <vt:lpstr>Հ9 </vt:lpstr>
      <vt:lpstr>Հ10</vt:lpstr>
      <vt:lpstr>Հ11</vt:lpstr>
      <vt:lpstr>Լրացման պահանջներ</vt:lpstr>
      <vt:lpstr>'Հ3 Մաս 1 և 2'!_ftnref10</vt:lpstr>
      <vt:lpstr>'Հ3 Մաս 1 և 2'!_ftnref11</vt:lpstr>
      <vt:lpstr>'Հ3 Մաս 1 և 2'!_ftnref12</vt:lpstr>
      <vt:lpstr>'Հ3 Մաս 1 և 2'!_ftnref13</vt:lpstr>
      <vt:lpstr>'Հ3 Մաս 1 և 2'!_ftnref14</vt:lpstr>
      <vt:lpstr>'Հ3 Մաս 1 և 2'!_ftnref17</vt:lpstr>
      <vt:lpstr>'Հ3 Մաս 1 և 2'!_ftnref2</vt:lpstr>
      <vt:lpstr>'Հ3 Մաս 1 և 2'!_ftnref4</vt:lpstr>
      <vt:lpstr>'Հ3 Մաս 1 և 2'!_ftnref5</vt:lpstr>
      <vt:lpstr>'Հ3 Մաս 1 և 2'!_ftnref6</vt:lpstr>
      <vt:lpstr>'Հ3 Մաս 1 և 2'!_ftnref7</vt:lpstr>
      <vt:lpstr>'Հ3 Մաս 1 և 2'!_ftnref8</vt:lpstr>
      <vt:lpstr>'Հ3 Մաս 1 և 2'!_ftnref9</vt:lpstr>
      <vt:lpstr>'LEID 2025'!Print_Area</vt:lpstr>
      <vt:lpstr>'Հ3 Մաս 1 և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2024-03-20T18:02:52Z</dcterms:modified>
</cp:coreProperties>
</file>