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5.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7.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8.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9.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0.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D9FDF86F-C1BC-457F-90C7-511B18B0A53A}" xr6:coauthVersionLast="47" xr6:coauthVersionMax="47" xr10:uidLastSave="{00000000-0000-0000-0000-000000000000}"/>
  <bookViews>
    <workbookView xWindow="-120" yWindow="-120" windowWidth="29040" windowHeight="15720" firstSheet="3" activeTab="10" xr2:uid="{00000000-000D-0000-FFFF-FFFF00000000}"/>
  </bookViews>
  <sheets>
    <sheet name="Հ2 Ձև1 " sheetId="3" r:id="rId1"/>
    <sheet name="Հ2 Ձև2 (1)" sheetId="1" r:id="rId2"/>
    <sheet name="Հ2 Ձև2 (2)" sheetId="9" r:id="rId3"/>
    <sheet name="Հ2 Ձև2 (3)" sheetId="10" r:id="rId4"/>
    <sheet name="Հ2 Ձև2 (7)" sheetId="15" r:id="rId5"/>
    <sheet name="Հ2 Ձև2 (8)" sheetId="14" r:id="rId6"/>
    <sheet name="Հ2 Ձև2 (9)" sheetId="17" r:id="rId7"/>
    <sheet name="Հ2 Ձև2 (6)" sheetId="13" r:id="rId8"/>
    <sheet name="Հ2 Ձև2 (10)" sheetId="18" r:id="rId9"/>
    <sheet name="Հ2 Ձև2 (11)" sheetId="19" r:id="rId10"/>
    <sheet name="Հ2 Ձև2 (12)" sheetId="20" r:id="rId11"/>
  </sheets>
  <externalReferences>
    <externalReference r:id="rId12"/>
  </externalReferences>
  <definedNames>
    <definedName name="_Toc501014754" localSheetId="1">'Հ2 Ձև2 (1)'!#REF!</definedName>
    <definedName name="_Toc501014754" localSheetId="2">'Հ2 Ձև2 (2)'!#REF!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6" i="3" l="1"/>
  <c r="Q16" i="3"/>
  <c r="P16" i="3"/>
  <c r="O16" i="3"/>
  <c r="N16" i="3"/>
  <c r="M16" i="3"/>
  <c r="L15" i="3"/>
  <c r="K16" i="3"/>
  <c r="J16" i="3"/>
  <c r="I16" i="3"/>
  <c r="E16" i="3"/>
  <c r="D16" i="3"/>
  <c r="C16" i="3"/>
  <c r="B16" i="3"/>
  <c r="L16" i="3"/>
  <c r="R15" i="3"/>
  <c r="Q15" i="3"/>
  <c r="P15" i="3"/>
  <c r="O15" i="3"/>
  <c r="N15" i="3"/>
  <c r="M15" i="3"/>
  <c r="K15" i="3"/>
  <c r="J15" i="3"/>
  <c r="I15" i="3"/>
  <c r="H15" i="3"/>
  <c r="G15" i="3"/>
  <c r="F15" i="3"/>
  <c r="E15" i="3"/>
  <c r="D15" i="3"/>
  <c r="C15" i="3"/>
  <c r="B15" i="3"/>
  <c r="R14" i="3"/>
  <c r="Q14" i="3"/>
  <c r="P14" i="3"/>
  <c r="O14" i="3"/>
  <c r="N14" i="3"/>
  <c r="M14" i="3"/>
  <c r="L14" i="3"/>
  <c r="G14" i="3"/>
  <c r="H14" i="3"/>
  <c r="F14" i="3"/>
  <c r="E14" i="3"/>
  <c r="D14" i="3"/>
  <c r="C14" i="3"/>
  <c r="B14" i="3"/>
  <c r="G85" i="20"/>
  <c r="G82" i="20"/>
  <c r="F82" i="20"/>
  <c r="E82" i="20"/>
  <c r="D82" i="20"/>
  <c r="G79" i="20"/>
  <c r="D79" i="20"/>
  <c r="D85" i="20" s="1"/>
  <c r="G78" i="20"/>
  <c r="G73" i="20"/>
  <c r="F73" i="20"/>
  <c r="F79" i="20" s="1"/>
  <c r="F85" i="20" s="1"/>
  <c r="E73" i="20"/>
  <c r="E79" i="20" s="1"/>
  <c r="E85" i="20" s="1"/>
  <c r="D73" i="20"/>
  <c r="G69" i="20"/>
  <c r="G60" i="20"/>
  <c r="G16" i="3" l="1"/>
  <c r="H16" i="3"/>
  <c r="F16" i="3"/>
  <c r="G78" i="19"/>
  <c r="F78" i="19"/>
  <c r="E78" i="19"/>
  <c r="D78" i="19"/>
  <c r="G75" i="19"/>
  <c r="G81" i="19" s="1"/>
  <c r="D75" i="19"/>
  <c r="D81" i="19" s="1"/>
  <c r="G74" i="19"/>
  <c r="G69" i="19"/>
  <c r="F69" i="19"/>
  <c r="F75" i="19" s="1"/>
  <c r="F81" i="19" s="1"/>
  <c r="E69" i="19"/>
  <c r="E75" i="19" s="1"/>
  <c r="E81" i="19" s="1"/>
  <c r="D69" i="19"/>
  <c r="G66" i="19"/>
  <c r="G60" i="19"/>
  <c r="G79" i="18" l="1"/>
  <c r="F79" i="18"/>
  <c r="F82" i="18" s="1"/>
  <c r="K14" i="3" s="1"/>
  <c r="E79" i="18"/>
  <c r="E82" i="18" s="1"/>
  <c r="J14" i="3" s="1"/>
  <c r="D79" i="18"/>
  <c r="D82" i="18" s="1"/>
  <c r="I14" i="3" s="1"/>
  <c r="G75" i="18"/>
  <c r="G70" i="18"/>
  <c r="G76" i="18" s="1"/>
  <c r="G82" i="18" s="1"/>
  <c r="F70" i="18"/>
  <c r="E70" i="18"/>
  <c r="D70" i="18"/>
  <c r="G66" i="18"/>
  <c r="G60" i="18"/>
  <c r="G11" i="3" l="1"/>
  <c r="H11" i="3"/>
  <c r="I11" i="3"/>
  <c r="J11" i="3"/>
  <c r="K11" i="3"/>
  <c r="F11" i="3"/>
  <c r="R12" i="3" l="1"/>
  <c r="Q12" i="3"/>
  <c r="P12" i="3"/>
  <c r="N12" i="3"/>
  <c r="M12" i="3"/>
  <c r="L12" i="3"/>
  <c r="E12" i="3"/>
  <c r="D12" i="3"/>
  <c r="C12" i="3"/>
  <c r="B12" i="3"/>
  <c r="K12" i="3"/>
  <c r="H12" i="3"/>
  <c r="F12" i="3"/>
  <c r="G80" i="17"/>
  <c r="F80" i="17"/>
  <c r="E80" i="17"/>
  <c r="D80" i="17"/>
  <c r="G76" i="17"/>
  <c r="G71" i="17"/>
  <c r="G77" i="17" s="1"/>
  <c r="G83" i="17" s="1"/>
  <c r="F71" i="17"/>
  <c r="F77" i="17" s="1"/>
  <c r="F83" i="17" s="1"/>
  <c r="E71" i="17"/>
  <c r="E77" i="17" s="1"/>
  <c r="E83" i="17" s="1"/>
  <c r="D71" i="17"/>
  <c r="D77" i="17" s="1"/>
  <c r="D83" i="17" s="1"/>
  <c r="G68" i="17"/>
  <c r="G59" i="17"/>
  <c r="R11" i="3"/>
  <c r="Q11" i="3"/>
  <c r="P11" i="3"/>
  <c r="N11" i="3"/>
  <c r="L11" i="3"/>
  <c r="E11" i="3"/>
  <c r="D11" i="3"/>
  <c r="C11" i="3"/>
  <c r="B11" i="3"/>
  <c r="R10" i="3"/>
  <c r="Q10" i="3"/>
  <c r="P10" i="3"/>
  <c r="N10" i="3"/>
  <c r="M10" i="3"/>
  <c r="J12" i="3" l="1"/>
  <c r="G12" i="3"/>
  <c r="I12" i="3"/>
  <c r="L10" i="3"/>
  <c r="K10" i="3"/>
  <c r="J10" i="3"/>
  <c r="I10" i="3"/>
  <c r="H10" i="3"/>
  <c r="G10" i="3"/>
  <c r="F10" i="3"/>
  <c r="E10" i="3"/>
  <c r="D10" i="3"/>
  <c r="C10" i="3"/>
  <c r="B10" i="3"/>
  <c r="J82" i="14"/>
  <c r="I82" i="14"/>
  <c r="H82" i="14"/>
  <c r="F78" i="14"/>
  <c r="F79" i="14" s="1"/>
  <c r="E78" i="14"/>
  <c r="D78" i="14"/>
  <c r="G72" i="14"/>
  <c r="G78" i="14" s="1"/>
  <c r="F72" i="14"/>
  <c r="E72" i="14"/>
  <c r="D72" i="14"/>
  <c r="G70" i="14"/>
  <c r="B51" i="14"/>
  <c r="M11" i="3" s="1"/>
  <c r="J80" i="15"/>
  <c r="I80" i="15"/>
  <c r="H80" i="15"/>
  <c r="D76" i="15"/>
  <c r="G70" i="15"/>
  <c r="G76" i="15" s="1"/>
  <c r="F70" i="15"/>
  <c r="F76" i="15" s="1"/>
  <c r="E70" i="15"/>
  <c r="E76" i="15" s="1"/>
  <c r="D70" i="15"/>
  <c r="G68" i="15"/>
  <c r="G79" i="14" l="1"/>
  <c r="G82" i="14"/>
  <c r="G81" i="14" s="1"/>
  <c r="G84" i="14" s="1"/>
  <c r="F82" i="14"/>
  <c r="F81" i="14" s="1"/>
  <c r="E79" i="14"/>
  <c r="E82" i="14" s="1"/>
  <c r="E81" i="14" s="1"/>
  <c r="E84" i="14" s="1"/>
  <c r="F84" i="14"/>
  <c r="D79" i="14"/>
  <c r="D82" i="14" s="1"/>
  <c r="D81" i="14" s="1"/>
  <c r="D84" i="14" s="1"/>
  <c r="E80" i="15"/>
  <c r="E79" i="15" s="1"/>
  <c r="E82" i="15" s="1"/>
  <c r="F80" i="15"/>
  <c r="F79" i="15" s="1"/>
  <c r="F82" i="15" s="1"/>
  <c r="G77" i="15"/>
  <c r="G80" i="15" s="1"/>
  <c r="G79" i="15" s="1"/>
  <c r="G82" i="15" s="1"/>
  <c r="D77" i="15"/>
  <c r="D80" i="15" s="1"/>
  <c r="D79" i="15" s="1"/>
  <c r="D82" i="15" s="1"/>
  <c r="D70" i="1" l="1"/>
  <c r="R13" i="3" l="1"/>
  <c r="Q13" i="3"/>
  <c r="P13" i="3"/>
  <c r="O13" i="3"/>
  <c r="N13" i="3"/>
  <c r="M13" i="3"/>
  <c r="L13" i="3"/>
  <c r="E13" i="3"/>
  <c r="D13" i="3"/>
  <c r="C13" i="3"/>
  <c r="B13" i="3"/>
  <c r="O7" i="3"/>
  <c r="G79" i="13"/>
  <c r="F79" i="13"/>
  <c r="E79" i="13"/>
  <c r="D79" i="13"/>
  <c r="G76" i="13"/>
  <c r="G82" i="13" s="1"/>
  <c r="E76" i="13"/>
  <c r="E82" i="13" s="1"/>
  <c r="D76" i="13"/>
  <c r="D82" i="13" s="1"/>
  <c r="G75" i="13"/>
  <c r="G70" i="13"/>
  <c r="F70" i="13"/>
  <c r="F76" i="13" s="1"/>
  <c r="E70" i="13"/>
  <c r="D70" i="13"/>
  <c r="G67" i="13"/>
  <c r="G59" i="13"/>
  <c r="F82" i="13" l="1"/>
  <c r="K13" i="3"/>
  <c r="H13" i="3"/>
  <c r="G13" i="3"/>
  <c r="J13" i="3"/>
  <c r="I13" i="3"/>
  <c r="F13" i="3"/>
  <c r="R9" i="3" l="1"/>
  <c r="Q9" i="3"/>
  <c r="P9" i="3"/>
  <c r="O9" i="3"/>
  <c r="N9" i="3"/>
  <c r="M9" i="3"/>
  <c r="L9" i="3"/>
  <c r="E9" i="3"/>
  <c r="D9" i="3"/>
  <c r="C9" i="3"/>
  <c r="B9" i="3"/>
  <c r="G67" i="10"/>
  <c r="G69" i="10" s="1"/>
  <c r="G75" i="10" s="1"/>
  <c r="G74" i="10"/>
  <c r="F69" i="10"/>
  <c r="F75" i="10" s="1"/>
  <c r="F76" i="10" s="1"/>
  <c r="F79" i="10" s="1"/>
  <c r="E69" i="10"/>
  <c r="E75" i="10" s="1"/>
  <c r="G9" i="3" s="1"/>
  <c r="D69" i="10"/>
  <c r="D75" i="10" s="1"/>
  <c r="F9" i="3" s="1"/>
  <c r="G66" i="10"/>
  <c r="G59" i="10"/>
  <c r="H9" i="3" l="1"/>
  <c r="E76" i="10"/>
  <c r="E79" i="10" s="1"/>
  <c r="G76" i="10"/>
  <c r="G79" i="10" s="1"/>
  <c r="G78" i="10" s="1"/>
  <c r="G81" i="10" s="1"/>
  <c r="K9" i="3"/>
  <c r="J9" i="3"/>
  <c r="D76" i="10"/>
  <c r="F78" i="10"/>
  <c r="F81" i="10" s="1"/>
  <c r="E78" i="10"/>
  <c r="E81" i="10" s="1"/>
  <c r="D79" i="10" l="1"/>
  <c r="D78" i="10" s="1"/>
  <c r="D81" i="10" s="1"/>
  <c r="I9" i="3"/>
  <c r="G70" i="9"/>
  <c r="G72" i="9" s="1"/>
  <c r="G78" i="9" s="1"/>
  <c r="G59" i="9"/>
  <c r="G69" i="9"/>
  <c r="D72" i="9"/>
  <c r="D78" i="9" s="1"/>
  <c r="E72" i="9"/>
  <c r="F72" i="9"/>
  <c r="G77" i="9"/>
  <c r="E78" i="9"/>
  <c r="F78" i="9"/>
  <c r="E79" i="9" l="1"/>
  <c r="E82" i="9" s="1"/>
  <c r="E81" i="9" s="1"/>
  <c r="E84" i="9" s="1"/>
  <c r="D79" i="9"/>
  <c r="D82" i="9" s="1"/>
  <c r="D81" i="9" s="1"/>
  <c r="D84" i="9" s="1"/>
  <c r="G79" i="9"/>
  <c r="G82" i="9" s="1"/>
  <c r="G81" i="9" s="1"/>
  <c r="G84" i="9" s="1"/>
  <c r="F79" i="9"/>
  <c r="F82" i="9" s="1"/>
  <c r="F81" i="9" s="1"/>
  <c r="F84" i="9" s="1"/>
  <c r="M7" i="3" l="1"/>
  <c r="E82" i="1"/>
  <c r="G79" i="1"/>
  <c r="F79" i="1"/>
  <c r="E79" i="1"/>
  <c r="D79" i="1"/>
  <c r="G76" i="1"/>
  <c r="G82" i="1" s="1"/>
  <c r="F76" i="1"/>
  <c r="F82" i="1" s="1"/>
  <c r="E76" i="1"/>
  <c r="D76" i="1"/>
  <c r="D82" i="1" s="1"/>
  <c r="G75" i="1"/>
  <c r="G70" i="1"/>
  <c r="F70" i="1"/>
  <c r="E70" i="1"/>
  <c r="G67" i="1"/>
  <c r="G60" i="1"/>
  <c r="R8" i="3" l="1"/>
  <c r="Q8" i="3"/>
  <c r="P8" i="3"/>
  <c r="O8" i="3"/>
  <c r="N8" i="3"/>
  <c r="M8" i="3"/>
  <c r="L8" i="3"/>
  <c r="J8" i="3"/>
  <c r="K8" i="3"/>
  <c r="I8" i="3"/>
  <c r="G8" i="3"/>
  <c r="H8" i="3"/>
  <c r="F8" i="3"/>
  <c r="E8" i="3"/>
  <c r="D8" i="3"/>
  <c r="C8" i="3"/>
  <c r="B8" i="3"/>
  <c r="C7" i="3"/>
  <c r="J7" i="3"/>
  <c r="J17" i="3" s="1"/>
  <c r="K7" i="3"/>
  <c r="K17" i="3" s="1"/>
  <c r="I7" i="3"/>
  <c r="N7" i="3"/>
  <c r="L7" i="3"/>
  <c r="R7" i="3"/>
  <c r="Q7" i="3"/>
  <c r="P7" i="3"/>
  <c r="E7" i="3"/>
  <c r="D7" i="3"/>
  <c r="B7" i="3"/>
  <c r="I17" i="3" l="1"/>
  <c r="G7" i="3"/>
  <c r="G17" i="3" s="1"/>
  <c r="F7" i="3"/>
  <c r="F17" i="3" s="1"/>
  <c r="H7" i="3"/>
  <c r="H17" i="3" s="1"/>
</calcChain>
</file>

<file path=xl/sharedStrings.xml><?xml version="1.0" encoding="utf-8"?>
<sst xmlns="http://schemas.openxmlformats.org/spreadsheetml/2006/main" count="1071" uniqueCount="219">
  <si>
    <t>Չափի միավորը</t>
  </si>
  <si>
    <t>2025թ.</t>
  </si>
  <si>
    <t>ՀՀ դրամ</t>
  </si>
  <si>
    <t>X</t>
  </si>
  <si>
    <t>Ընդամենը</t>
  </si>
  <si>
    <t xml:space="preserve">Այլընտրանք # 3 </t>
  </si>
  <si>
    <t>Այլընտրանք # ...</t>
  </si>
  <si>
    <t xml:space="preserve">Նպատակը </t>
  </si>
  <si>
    <t xml:space="preserve">2025թ. </t>
  </si>
  <si>
    <t>Ծրագրի/ միջոցառման անվանումը</t>
  </si>
  <si>
    <t>Ծրագիր</t>
  </si>
  <si>
    <t>Միջոցառում</t>
  </si>
  <si>
    <t>2026թ.</t>
  </si>
  <si>
    <t>Պարտադիր</t>
  </si>
  <si>
    <r>
      <t xml:space="preserve"> </t>
    </r>
    <r>
      <rPr>
        <sz val="10"/>
        <color theme="1"/>
        <rFont val="GHEA Grapalat"/>
        <family val="3"/>
      </rPr>
      <t/>
    </r>
  </si>
  <si>
    <t>1. Պետական մարմինը</t>
  </si>
  <si>
    <t>2. Ծրագիրը</t>
  </si>
  <si>
    <t>3. Միջոցառումը</t>
  </si>
  <si>
    <t>list 1</t>
  </si>
  <si>
    <t>Ապրանք և ծառայություն</t>
  </si>
  <si>
    <t>Տրանսֆերտ</t>
  </si>
  <si>
    <t>Այլ (նկարագրել)</t>
  </si>
  <si>
    <t>Նոր նախաձեռնության բնույթը՝</t>
  </si>
  <si>
    <t>list 2</t>
  </si>
  <si>
    <t>4. Նոր նախաձեռնության ծախսերի հիմքում դրված ծախսային պարտավորության բնույթը՝</t>
  </si>
  <si>
    <t>list 3</t>
  </si>
  <si>
    <t>Հայեցողական (շարունակական)</t>
  </si>
  <si>
    <t>Հայեցողական (ոչ շարունակական)</t>
  </si>
  <si>
    <t>5. Նպատակը</t>
  </si>
  <si>
    <t>9. Արդյունքային չափորոշիչները</t>
  </si>
  <si>
    <t>10. Պահանջվող ռեսուրսները</t>
  </si>
  <si>
    <t>11. Ֆինանսավորման աղբյուրը</t>
  </si>
  <si>
    <t>Ծրագրի/ միջոցառման նախատեսվող սկիզբը</t>
  </si>
  <si>
    <t>12. Արդյունքների այլ մակարդակներ արտահայտող այլընտրանքներ</t>
  </si>
  <si>
    <t>Միջոցառման ավարտի տարին</t>
  </si>
  <si>
    <t>Պետական բյուջե, այդ թվում՝</t>
  </si>
  <si>
    <t>Այլ բյուջետային ծրագրերից ակնկալվող ծախսային խնայողություններ</t>
  </si>
  <si>
    <t>Նոր նախաձեռնության գծով ընդհանուր ծախսեր, այդ թվում՝</t>
  </si>
  <si>
    <t>Նոր նախաձեռնությունների զուտ ազդեցությունը պետական բյուջեի վրա</t>
  </si>
  <si>
    <t>Այլ աղբյուրներ, այդ թվում՝</t>
  </si>
  <si>
    <t>Ծրագրի /միջոցառման սկիզբը</t>
  </si>
  <si>
    <t>Ծրագրի /միջոցառման նախատեսվող ավարտը</t>
  </si>
  <si>
    <t xml:space="preserve">Ծրագրի </t>
  </si>
  <si>
    <t>x</t>
  </si>
  <si>
    <t>Ներկայացնել ըստ առաջնահերթության</t>
  </si>
  <si>
    <t>Նոր միջոցառում</t>
  </si>
  <si>
    <t>Գոյություն ունեցող միջոցառման ընդլայնում</t>
  </si>
  <si>
    <r>
      <t>Ձևաչափ N 1. Նոր նախաձեռնությունների գծով ամփոփ տեղեկատվություն</t>
    </r>
    <r>
      <rPr>
        <b/>
        <vertAlign val="superscript"/>
        <sz val="10"/>
        <color theme="1"/>
        <rFont val="GHEA Grapalat"/>
        <family val="3"/>
      </rPr>
      <t>1</t>
    </r>
  </si>
  <si>
    <t>Ծրագրային դասիչը</t>
  </si>
  <si>
    <t>Ընդամենը նախաձեռնության գծով ծախսեր (հազ. դրամ)</t>
  </si>
  <si>
    <t>Ընդամենը ՀՀ պետական բյուջեից ծախսեր (հազ. դրամ)</t>
  </si>
  <si>
    <t xml:space="preserve">Սպասվող օգուտները </t>
  </si>
  <si>
    <r>
      <t>Նոր նախաձեռնությունը չֆինանսավորելու դեպքում ծագող խնդիրները</t>
    </r>
    <r>
      <rPr>
        <sz val="8"/>
        <color theme="1"/>
        <rFont val="GHEA Grapalat"/>
        <family val="3"/>
      </rPr>
      <t xml:space="preserve"> </t>
    </r>
  </si>
  <si>
    <t>Միջոցառման հիմքում դրված ծախսային պարտավորության բնույթը՝ (ընտրել)</t>
  </si>
  <si>
    <r>
      <t>Ձևաչափ N 2. Նոր նախաձեռնությունների ներկայացման ձևաչափ</t>
    </r>
    <r>
      <rPr>
        <vertAlign val="superscript"/>
        <sz val="12"/>
        <color theme="1"/>
        <rFont val="GHEA Grapalat"/>
        <family val="3"/>
      </rPr>
      <t>2</t>
    </r>
  </si>
  <si>
    <r>
      <t>Պետական մարմնի անվանումը</t>
    </r>
    <r>
      <rPr>
        <vertAlign val="superscript"/>
        <sz val="10"/>
        <color theme="1"/>
        <rFont val="GHEA Grapalat"/>
        <family val="3"/>
      </rPr>
      <t>3</t>
    </r>
    <r>
      <rPr>
        <sz val="10"/>
        <color theme="1"/>
        <rFont val="GHEA Grapalat"/>
        <family val="3"/>
      </rPr>
      <t xml:space="preserve">՝ </t>
    </r>
    <r>
      <rPr>
        <vertAlign val="superscript"/>
        <sz val="10"/>
        <color theme="1"/>
        <rFont val="GHEA Grapalat"/>
        <family val="3"/>
      </rPr>
      <t/>
    </r>
  </si>
  <si>
    <r>
      <t>Նոր նախաձեռնությանն առնչվող այլ պետական մարմինների անվանումները</t>
    </r>
    <r>
      <rPr>
        <vertAlign val="superscript"/>
        <sz val="10"/>
        <color theme="1"/>
        <rFont val="GHEA Grapalat"/>
        <family val="3"/>
      </rPr>
      <t>4</t>
    </r>
    <r>
      <rPr>
        <sz val="10"/>
        <color theme="1"/>
        <rFont val="GHEA Grapalat"/>
        <family val="3"/>
      </rPr>
      <t>՝</t>
    </r>
  </si>
  <si>
    <r>
      <t xml:space="preserve">Ծրագրի անվանումը՝ </t>
    </r>
    <r>
      <rPr>
        <vertAlign val="superscript"/>
        <sz val="10"/>
        <color theme="1"/>
        <rFont val="GHEA Grapalat"/>
        <family val="3"/>
      </rPr>
      <t>6</t>
    </r>
    <r>
      <rPr>
        <sz val="10"/>
        <color theme="1"/>
        <rFont val="GHEA Grapalat"/>
        <family val="3"/>
      </rPr>
      <t xml:space="preserve"> </t>
    </r>
  </si>
  <si>
    <r>
      <t xml:space="preserve">Ծրագրի դասիչը՝ </t>
    </r>
    <r>
      <rPr>
        <vertAlign val="superscript"/>
        <sz val="10"/>
        <color theme="1"/>
        <rFont val="GHEA Grapalat"/>
        <family val="3"/>
      </rPr>
      <t>7</t>
    </r>
  </si>
  <si>
    <r>
      <t>Ծրագրի/ միջոցառման նախատեսվող ավարտը</t>
    </r>
    <r>
      <rPr>
        <vertAlign val="superscript"/>
        <sz val="9"/>
        <color theme="1"/>
        <rFont val="GHEA Grapalat"/>
        <family val="3"/>
      </rPr>
      <t>9</t>
    </r>
  </si>
  <si>
    <r>
      <t>Միջոցառման անվանումը՝</t>
    </r>
    <r>
      <rPr>
        <vertAlign val="superscript"/>
        <sz val="9"/>
        <color theme="1"/>
        <rFont val="GHEA Grapalat"/>
        <family val="3"/>
      </rPr>
      <t>10</t>
    </r>
  </si>
  <si>
    <r>
      <t>Միջոցառման (պետության միջամտության) տեսակը՝</t>
    </r>
    <r>
      <rPr>
        <vertAlign val="superscript"/>
        <sz val="10"/>
        <color theme="1"/>
        <rFont val="GHEA Grapalat"/>
        <family val="3"/>
      </rPr>
      <t xml:space="preserve">12 </t>
    </r>
  </si>
  <si>
    <r>
      <t>Միջոցառման դասիչը</t>
    </r>
    <r>
      <rPr>
        <vertAlign val="superscript"/>
        <sz val="9"/>
        <color theme="1"/>
        <rFont val="GHEA Grapalat"/>
        <family val="3"/>
      </rPr>
      <t>11</t>
    </r>
    <r>
      <rPr>
        <sz val="9"/>
        <color theme="1"/>
        <rFont val="GHEA Grapalat"/>
        <family val="3"/>
      </rPr>
      <t>՝</t>
    </r>
    <r>
      <rPr>
        <sz val="10"/>
        <color theme="1"/>
        <rFont val="GHEA Grapalat"/>
        <family val="3"/>
      </rPr>
      <t xml:space="preserve">    </t>
    </r>
  </si>
  <si>
    <r>
      <t>Նոր նախաձեռնության բնույթը</t>
    </r>
    <r>
      <rPr>
        <vertAlign val="superscript"/>
        <sz val="9"/>
        <color theme="1"/>
        <rFont val="GHEA Grapalat"/>
        <family val="3"/>
      </rPr>
      <t>13</t>
    </r>
    <r>
      <rPr>
        <sz val="9"/>
        <color theme="1"/>
        <rFont val="GHEA Grapalat"/>
        <family val="3"/>
      </rPr>
      <t>՝</t>
    </r>
  </si>
  <si>
    <r>
      <t>Ծախսային պարտավորության բնույթը</t>
    </r>
    <r>
      <rPr>
        <vertAlign val="superscript"/>
        <sz val="9"/>
        <color theme="1"/>
        <rFont val="GHEA Grapalat"/>
        <family val="3"/>
      </rPr>
      <t>14</t>
    </r>
  </si>
  <si>
    <r>
      <t>Պարտադիր կամ հայեցողական  պարտավորությունների շրջանակը</t>
    </r>
    <r>
      <rPr>
        <vertAlign val="superscript"/>
        <sz val="9"/>
        <color theme="1"/>
        <rFont val="GHEA Grapalat"/>
        <family val="3"/>
      </rPr>
      <t>15</t>
    </r>
  </si>
  <si>
    <r>
      <t>Պարտադիր պարտավորության շրջանակներում գործադիր մարմնի հայեցողական իրավասությունների շրջանակները</t>
    </r>
    <r>
      <rPr>
        <vertAlign val="superscript"/>
        <sz val="9"/>
        <color theme="1"/>
        <rFont val="GHEA Grapalat"/>
        <family val="3"/>
      </rPr>
      <t>16</t>
    </r>
  </si>
  <si>
    <r>
      <t>Պարտադիր կամ հայեցողական պարտավորությունը սահմանող օրենսդրական հիմքերը</t>
    </r>
    <r>
      <rPr>
        <vertAlign val="superscript"/>
        <sz val="9"/>
        <color theme="1"/>
        <rFont val="GHEA Grapalat"/>
        <family val="3"/>
      </rPr>
      <t>17</t>
    </r>
  </si>
  <si>
    <r>
      <t>Նպատակը</t>
    </r>
    <r>
      <rPr>
        <vertAlign val="superscript"/>
        <sz val="9"/>
        <color theme="1"/>
        <rFont val="GHEA Grapalat"/>
        <family val="3"/>
      </rPr>
      <t xml:space="preserve">18 </t>
    </r>
  </si>
  <si>
    <r>
      <t xml:space="preserve">Նոր նախաձեռնության առնչությունը միջոլորտային(խաչվող) բնույթի քաղաքականության նպատակների հետ՝ </t>
    </r>
    <r>
      <rPr>
        <vertAlign val="superscript"/>
        <sz val="10"/>
        <color theme="1"/>
        <rFont val="GHEA Grapalat"/>
        <family val="3"/>
      </rPr>
      <t>19</t>
    </r>
  </si>
  <si>
    <r>
      <t>Տնտեսության իրական հատվածի աջակցության մասով նոր նախաձեռնությունների առնչությունը գործող իրավակարգավորումների հետ</t>
    </r>
    <r>
      <rPr>
        <vertAlign val="superscript"/>
        <sz val="9"/>
        <color theme="1"/>
        <rFont val="GHEA Grapalat"/>
        <family val="3"/>
      </rPr>
      <t>20</t>
    </r>
  </si>
  <si>
    <r>
      <t>6. Նկարագրությունը</t>
    </r>
    <r>
      <rPr>
        <b/>
        <vertAlign val="superscript"/>
        <sz val="10"/>
        <color theme="1"/>
        <rFont val="GHEA Grapalat"/>
        <family val="3"/>
      </rPr>
      <t>21</t>
    </r>
  </si>
  <si>
    <r>
      <t>7. Սպասվող օգուտները</t>
    </r>
    <r>
      <rPr>
        <b/>
        <vertAlign val="superscript"/>
        <sz val="10"/>
        <color theme="1"/>
        <rFont val="GHEA Grapalat"/>
        <family val="3"/>
      </rPr>
      <t>22</t>
    </r>
  </si>
  <si>
    <r>
      <t>8. Նոր նախաձեռնությունը չֆինանսավորելու դեպքում ծագող խնդիրները</t>
    </r>
    <r>
      <rPr>
        <b/>
        <vertAlign val="superscript"/>
        <sz val="10"/>
        <color theme="1"/>
        <rFont val="GHEA Grapalat"/>
        <family val="3"/>
      </rPr>
      <t>23</t>
    </r>
    <r>
      <rPr>
        <b/>
        <sz val="10"/>
        <color theme="1"/>
        <rFont val="GHEA Grapalat"/>
        <family val="3"/>
      </rPr>
      <t xml:space="preserve"> </t>
    </r>
  </si>
  <si>
    <r>
      <t xml:space="preserve">Արդյունքային չափորոշիչները </t>
    </r>
    <r>
      <rPr>
        <vertAlign val="superscript"/>
        <sz val="10"/>
        <color theme="1"/>
        <rFont val="GHEA Grapalat"/>
        <family val="3"/>
      </rPr>
      <t xml:space="preserve">24 </t>
    </r>
  </si>
  <si>
    <r>
      <t>Միջոցառման ավարտի տարին</t>
    </r>
    <r>
      <rPr>
        <vertAlign val="superscript"/>
        <sz val="9"/>
        <color theme="1"/>
        <rFont val="GHEA Grapalat"/>
        <family val="3"/>
      </rPr>
      <t>25</t>
    </r>
  </si>
  <si>
    <r>
      <t xml:space="preserve">Պահանջվող ռեսուրսները </t>
    </r>
    <r>
      <rPr>
        <vertAlign val="superscript"/>
        <sz val="10"/>
        <color theme="1"/>
        <rFont val="GHEA Grapalat"/>
        <family val="3"/>
      </rPr>
      <t xml:space="preserve">26 </t>
    </r>
  </si>
  <si>
    <r>
      <t xml:space="preserve">Ֆինանսավորման աղբյուրը </t>
    </r>
    <r>
      <rPr>
        <vertAlign val="superscript"/>
        <sz val="10"/>
        <color theme="1"/>
        <rFont val="GHEA Grapalat"/>
        <family val="3"/>
      </rPr>
      <t>27</t>
    </r>
  </si>
  <si>
    <r>
      <t>Այլընտրանք # 2 (նվազագույն արդյունքների սցենար)</t>
    </r>
    <r>
      <rPr>
        <vertAlign val="superscript"/>
        <sz val="10"/>
        <color theme="1"/>
        <rFont val="GHEA Grapalat"/>
        <family val="3"/>
      </rPr>
      <t xml:space="preserve"> 28 </t>
    </r>
  </si>
  <si>
    <r>
      <t>13.Նոր նախաձեռնության իրականացման այլ եղանակներ արտահայտող այլընտրանքներ</t>
    </r>
    <r>
      <rPr>
        <b/>
        <vertAlign val="superscript"/>
        <sz val="10"/>
        <color theme="1"/>
        <rFont val="GHEA Grapalat"/>
        <family val="3"/>
      </rPr>
      <t>29</t>
    </r>
  </si>
  <si>
    <r>
      <t>14. Այլ անհրաժեշտ տեղեկատվություն և հիմնավորումներ</t>
    </r>
    <r>
      <rPr>
        <b/>
        <vertAlign val="superscript"/>
        <sz val="10"/>
        <color theme="1"/>
        <rFont val="GHEA Grapalat"/>
        <family val="3"/>
      </rPr>
      <t>30</t>
    </r>
  </si>
  <si>
    <t>Հավելված N 2. Նոր նախաձեռնությունների ներկայացման ամփոփ ձևաչափ*</t>
  </si>
  <si>
    <t>*</t>
  </si>
  <si>
    <t>**</t>
  </si>
  <si>
    <t>2027թ.</t>
  </si>
  <si>
    <t xml:space="preserve">2026թ. </t>
  </si>
  <si>
    <t>2027թ․</t>
  </si>
  <si>
    <t>Նոր նախաձեռնության առնչությունը միջոլորտային(խաչվող) բնույթի քաղաքականության նպատակների հետ՝ 19</t>
  </si>
  <si>
    <t>Ավելացնել տողեր միջոցառումների համար</t>
  </si>
  <si>
    <t>Էկոնոմիկայի նախարարություն</t>
  </si>
  <si>
    <t>2024 թվական</t>
  </si>
  <si>
    <t>2028 թվական</t>
  </si>
  <si>
    <t>0.2 տնտեսական բարդության ցուցիչից ավելի բարձր ինդեքս ունեցող ապրանքների արտադրության խթանման գրավչության նվազում</t>
  </si>
  <si>
    <t>ՀՀ էկոնոմիկայի նախարարություն</t>
  </si>
  <si>
    <t xml:space="preserve"> Գյուղական ենթակառուցվածքների վերականգնում և զարգացում ծրագիր</t>
  </si>
  <si>
    <t>Վերակառուցման և զարգացման միջազգային բանկի աջակցությամբ իրականացվող Մրցունակ եվ կլիմայադիմակայուն գյուղատնտեսության  ծրագրի շրջանակներում տրանսֆերտների տրամադրում գյուղական ենթակառուցվածքների վերականգնման և/կամ զարգացման նպատակով</t>
  </si>
  <si>
    <t xml:space="preserve">Վարկային համաձայնագրով նախատեսված բաղադրիչների իրականացում </t>
  </si>
  <si>
    <t>Վարկային համաձայնագիր (բանակցությունների փուլ)</t>
  </si>
  <si>
    <t>.Գյուղատնտեսության ոլորտի շարունակական կայուն աճի ապահովում 
- Կլիմայախելամիտ գյուղատնտեսական ներդրումներ գյուղացիական տնտեսությունների մակարդակով
- Շուկայական կապեր, նյութատեխնիկական (լոգիստիկայի) բազայի և արժեշղթաների զարգացում
- Կանաչ տնտեսության աջակցություն</t>
  </si>
  <si>
    <r>
      <t>6. Նկարագրությունը</t>
    </r>
    <r>
      <rPr>
        <b/>
        <vertAlign val="superscript"/>
        <sz val="10"/>
        <rFont val="GHEA Grapalat"/>
        <family val="3"/>
      </rPr>
      <t>21</t>
    </r>
  </si>
  <si>
    <t>Ներդրումներ կլիմայախելամիտ գյուղատնտեսության մեջ գյուղացիական տնտեսությունների մակարդակով, մասնավորապես պարենային մշակաբույսերի և կենդանիների արտադրության և արտադրողականության բարձրացում, ջրհեղեղների և երաշտների նկատմամբ դիմակայունության բարձրացում,  շուկայական կապերի, լոգիստիկ բազայի և արժեշղթաների զարգացում, մասնավորապես Շուկայական արտադրության ավելացում, պարենային ապահովության բարելավում և ազգային պարենային համակարգի արդյունավետության բարձրացում, արժեքի ավելացում, արտահանման մրցունակության բարձրացում, և կանաչ տնտեսության աջակցություն, մասնավորապես՝ Գյուղատնտեսության ոլորտի աջակցության բարելավված ծրագրերի նախագծում և իրականացում, տվյալների ստեղծման և կառավարման, ծրագրերի կառավարման և ծառայությունների մատուցման բարելավված համակարգեր, գյուղատնտեսության աջակցության ծրագրերի համակցում Կանաչ տնտեսության պլանավորման մեջ:
 Ֆինանսական և ներդրումային, գործարար ուսուցողական, տեղեկատվական, խորհրդատվական աջակցություն գյուղատնտեսության մեջ ներգրավված տարբեր մակարդակների շահառուներին՝ ֆերմերներից, վերամշակող, լոգիստիկ, ագրոբիզնեսի ընկերություններին և մեծ թվով այլ շահառուների:</t>
  </si>
  <si>
    <r>
      <t>7. Սպասվող օգուտները</t>
    </r>
    <r>
      <rPr>
        <b/>
        <vertAlign val="superscript"/>
        <sz val="10"/>
        <rFont val="GHEA Grapalat"/>
        <family val="3"/>
      </rPr>
      <t>22</t>
    </r>
  </si>
  <si>
    <t xml:space="preserve">Ծրագիրն ուղղորդելու և իրականացնելու է գյուղատնտեսության ոլորտի վերափոխումը և ոլորտի շարունակական կայուն աճի ապահովումը:  Այն է (i) կանդրադառնա կլիմայական ազդեցությունների նկատմամբ գյուղատնտեսության ոլորտի խոցելիությանը, (ii) կբարելավի ագրոպարենային արժեշղթաների և պարենային համակարգի աշխատանքը և (iii) կաջակցի էկոնոմիկայի նախարարության ծրագրերի և իրականացման եղանակների վերակողմնորոշմանը, որոնց միջոցով այն կհասնի ոլորտի արդյունավետության բարձրացմանն ու ծախսերի արդյունավետությանը: 
</t>
  </si>
  <si>
    <r>
      <t>8. Նոր նախաձեռնությունը չֆինանսավորելու դեպքում ծագող խնդիրները</t>
    </r>
    <r>
      <rPr>
        <b/>
        <vertAlign val="superscript"/>
        <sz val="10"/>
        <rFont val="GHEA Grapalat"/>
        <family val="3"/>
      </rPr>
      <t>23</t>
    </r>
    <r>
      <rPr>
        <b/>
        <sz val="10"/>
        <rFont val="GHEA Grapalat"/>
        <family val="3"/>
      </rPr>
      <t xml:space="preserve"> </t>
    </r>
  </si>
  <si>
    <t>Բարելավված եկամուտ ունեցող ֆերմերների, ներառյալ անասնաբուծական ֆերմերների և արոտօգտագործողների քանակը</t>
  </si>
  <si>
    <t>հոգի</t>
  </si>
  <si>
    <t>վերամշակող ընկերությունների, լոգիստիկ օպերատորների, հումքի մատակարարների և այլ ագրոբիզնեսների քանակը, ովքեր կշահեն տեղում արտադրված  սննդամթերքի հասանելիությունից</t>
  </si>
  <si>
    <t>վարկային միջոցներ (ՎԶՄԲ)</t>
  </si>
  <si>
    <t>չկան</t>
  </si>
  <si>
    <r>
      <t>13.Նոր նախաձեռնության իրականացման այլ եղանակներ արտահայտող այլընտրանքներ</t>
    </r>
    <r>
      <rPr>
        <b/>
        <vertAlign val="superscript"/>
        <sz val="10"/>
        <rFont val="GHEA Grapalat"/>
        <family val="3"/>
      </rPr>
      <t>29</t>
    </r>
  </si>
  <si>
    <r>
      <t>14. Այլ անհրաժեշտ տեղեկատվություն և հիմնավորումներ</t>
    </r>
    <r>
      <rPr>
        <b/>
        <vertAlign val="superscript"/>
        <sz val="10"/>
        <rFont val="GHEA Grapalat"/>
        <family val="3"/>
      </rPr>
      <t>30</t>
    </r>
  </si>
  <si>
    <t>Կից տեղեկանքում ներկայացված է ծրագրի մանրամասն նկարագրությունը, ակնկալվող արդյունքները և առկա այլ տեղեկատվությունը:</t>
  </si>
  <si>
    <t>4657 Այլ կապիտալ դրամաշնորհներ</t>
  </si>
  <si>
    <t>Վերակառուցման և զարգացման միջազգային բանկի աջակցությամբ իրականացվող Մրցունակ եվ կլիմայադիմակայուն գյուղատնտեսության  ծրագրի համակարգում և ղեկավարում</t>
  </si>
  <si>
    <t>համապատասխան դասընթացներ անցած շահառուների քանակը</t>
  </si>
  <si>
    <t>Գիտելիքահենք, նորարարական տնտեսությանը և փոքր ու միջին ձեռնարկատիրությանը աջակցություն</t>
  </si>
  <si>
    <t>Նորարարական կենտրոնների ստեղծում մարզային քաղաքներում</t>
  </si>
  <si>
    <t>Մարզերից յուրաքանչյուրում մեկական նորարարական կենտրոնի ստեղծում և վերազինում</t>
  </si>
  <si>
    <t xml:space="preserve">Հայաստանի վերափոխման մինչև 2050 թվականի ռազմավարություն
ՀՀ կառավարության 2021 թվականի նոյեմբերի 18-ի "Հայաստանի հանրապետության կառավարության 2021-2026 թվականների գործունեության միջոցառումների ծրագիրը հաստատելու մասին" N 1902-Լ որոշման Էկոնոմիկայի նախարարություն բաժնի 4.1 միջոցառումից
Էկոնոմիկայի նախարարի 2024 թվականի հունվարի 31-ի «Նորարարական նախաձեռնությունների հայեցակարգը հաստատելու մասին» Հ/281-2024 հրաման </t>
  </si>
  <si>
    <t>ՀՀ մարզերից յուրաքանչյուրում ստեղծել առնվազն մեկական նորարարական կենտրոն, որոնք ուղղված կլինեն տեղական ռեսուրսների օգտագործմամբ նորարարական և ձեռնարկատիրական էկոհամակարգի ձևավորմանը։</t>
  </si>
  <si>
    <t>Մարզային զարգացումը ենթադրում է կայուն և բալանսավորված տնտեսական զարգացում, անհավասարությունների կրճատում, նոր աշխատատեղերի ստեղծում, դիմադրողականության և կայունության բարձրացում, ինչպես նաև սոցիալական լայն ընդգրկվածություն նշված գործընթացներին։ Իսկ նման ներառական մարզային զարգացումն, իր հերթին, ենթադրում է մարզային նորարարական համակարգերի զարգացվածության բավարար մակարդակ։ Սույն միջոցառումը ուղղված է մարզային քաղաքներում նորարարական կենտրոնների ստեղծմանը, որոնք կապահովեն նորարարության երկու կարևոր բաղադրիչների՝ կրթությամբ և ձեռներեցությամբ/գործարարությամբ զբաղվելու հնարավորություններ։ Միջոցառումը նախատեսվում է իրականացնել պետություն-մասնավոր համագործակցության միջոցով։ Մասնավորապես, նորարարական կենտրոնի նախատեսվող մոդելը ենթադրում է, մի կողմից, տեղական երիտասարդությանը իրենց կարիքներին համապատասխանող միջին մասնագիտական կրթություն ստանալու և թիրախային ոլորտներում վերապատրաստումներ անցնելու հնարավորություններ, և մյուս կողմից, գոյություն ունեցող և նոր ստեղծվող բիզնեսների համար՝ անհրաժեշտ ռեսուրսների և ենթակառուցվածքների ապահովում։ Նման փոխգործուն համակարգի առկայությունը ստեղծում է տեղական մարդկային և այլ ռեսուրսները տվյալ մարզում օգտագործելու հնարավորություններ՝ շարունակական ընդլայնման դեպքում դառնալով մարզային զարգացման առանցքներից մեկը։ 
Մեկ տարվա ընթացքում նախատեսվում է նախագծել, հիմնել և գործարկել մեկ նման նորարարական կենտրոն մեկ մարզային քաղաքում։ Մարզային քաղաքները կընտրվեն ըստ դրանց բնակչության թվի, նման ենթակառուցվածքների հասանելիության, համայնքների հետ կապվածության մակարդակի և այլ չափանիշների հիման վրա։</t>
  </si>
  <si>
    <t xml:space="preserve"> - Նորարարական ենթակառուցվածքների համաչափ հասանելիություն մարզերում 
 - Ձեռներեցության մակարդակի բարձրացում մարզերում
 - Վերապատրաստումների հնարավորությունների ընդլայնում մարզերում
 - Տեխնոլոգիական և այլ ընկերությունների՝ մարզերում մասնաճյուղերի ստեղծման համար անհրաժեշտ ռեսուրսների և ենթակառուցվածքների ապահովում
 - Տաղանդի արտահոսքի կանխում մարզերից և մասնավոր ոլորտի ընկերությունների տեղաշարժ դեպի մարզեր
 - Նոր աշխատատեղերի ստեղծում մարզերում
 - Կայուն և ներառական սոցիալ-տնտեսական զարգացում</t>
  </si>
  <si>
    <t xml:space="preserve"> - Նորարարության և ձեռնարկատիրական գործունեության կենտրոնացում մեկ կամ մի քանի կետերում
 - Տաղանդի շարունակական արտահոսք մարզերից
 - Բիզնես գործունեության շարունակական կենտրոնացում մայրաքաղաքում</t>
  </si>
  <si>
    <t>Հիմնադրված և գործող նորարարական կենտրոնների քանակ</t>
  </si>
  <si>
    <t>հատ</t>
  </si>
  <si>
    <t>Հիմնադրված և գործող նորարարական կենտրոնի շահառուների նվազագույն քանակ</t>
  </si>
  <si>
    <t>մարդ</t>
  </si>
  <si>
    <t>Ֆինանսական</t>
  </si>
  <si>
    <t>Ծախսակազմումը (միջոցառման ֆինանսական գնահատականը) ներկայացվում է կից։</t>
  </si>
  <si>
    <t>Ասիական զարգացման բանկի աջակցությամբ իրականացվող "Կլիմային հարմարվողական պարենային անվտանգության" դրամաշնորհային ծրագրի համակարգում և ղեկավարում</t>
  </si>
  <si>
    <t xml:space="preserve">Դրամաշնորհային համաձայնագրով նախատեսված բաղադրիչների իրականացում </t>
  </si>
  <si>
    <t>Դրամաշնորհային համաձայնագիր (բանակցությունների փուլ)</t>
  </si>
  <si>
    <t xml:space="preserve"> - Կլիմայական պայմաննեին հարմարվող պարենային անվտանգության բարելավում և գյուղատնտեսության ոլորտի շարունակական կայուն աճի ապահովում 
- գյուղատնտեսական կենսամիջոցների ճկունության բարձրացում
- գյուղական վայրերում կլիմայադիմակայուն պարենային անվտանգության բարձրացում </t>
  </si>
  <si>
    <t>Ներդրումներ կլիմայադիմակայուն գյուղատնտեսության և պարենային անվտանգության բարձրացման նպատակով, ինչն ուղղվելու է երկու մարզերին՝ Շիրակի և Տավուշի, որտեղ փոքր ֆերմերները բախվում են բարձր աղքատության, պարենային անապահովության և կլիմայական ռիսկերի: Ծրագրի շրջանակներում կտրամադրի տասը գյուղերի կլիմայի դիմացկուն էներգետիկ լուծումներ՝ նվազեցնելու էներգիայի ծախսերը և խնայողությունները, որոնք վերաներդրվելու են համայնքային աջակցության համար կայուն գյուղատնտեսության զարգացման նպատակով, միջոցբերը կուղղվեն գյուղական համայնքներում կենսամակարդակի բարձրացմանը կլիմայի նկատմամբ կայուն գյուղատնտեսության աջակցության և տեղական եկամտաբեր ծրագրերի իրականացման միջոցով, ինչպեն նաև ծրագիրը կնպաստի Էկոնոմիկայի նախարարության ինստիտուցիոնալ կարողությունների հզորացմանը՝ կլիմայի հարմարվողականության պլանավորմանն աջակցելու և գյուղատնտեսության ոլորտում կլիմայական պայմաններին համապատասխան ներդրումային ծրագրեր մշակելու համար: Հիմնական ուղղություններն են 1. Կլիմայի նկատմամբ կայուն էներգետիկ լուծումների ներդնում, և հետագա կիրարկում, 2. Սննդի անվտանգության բարձրացման նպատակով կլիմայական խելացի գյուղատնտեսական տեխնոլոգիաների կիրարկում, 3. Ավելացնել էկոնոմիկայի նախարարության ինստիտուցիոնալ կարողությունները կլիմայախելացի գյուղատնտեսական պլանավորման ընդլայնման առումով:</t>
  </si>
  <si>
    <t>Ծրագիրն ուղղված է կլիմայադիմակայուն գյուղատնտեսության և պարենային անվտանգության բարձրացմանը: Հիմնական ակնկալվող արդյունքներն են. 2 մարզերի 10 գյուղերում թվով 10 փոքրածավալ արևային ՖՎ կայանների մատակարարում և տեղադրում; շրջանառու ֆոնդերի ստեղծում, որտեղ արևային ՖՎ կայաններից ստացվող էներգիայի խնայողությունները կներդրվեն այն ենթածրագրերում, որոնք աջակցում են կայուն գյուղատնտեսությանը, պարենային անվտանգությանը և տեղական համայնքների կլիմայի հարմարվողականությանը; Կլիմայի համար խելացի գյուղատնտեսական արտադրության և փոքրածավալ արժեքային շղթայի ներդրումների ֆինանսավորում (կաթիլային ոռոգման համակարգերը, հակակարկտային ցանցերը, սառնարանները (սառցարաններ, բայց չսահմանափակվելով))` նախապատվությունը տալով խոցելի խմբերին, ինչպիսիք են կանայք և երիտասարդները; ինստիտուցիոնալ և տեղական մակարդակով վերապատրաստում և կարողությունների զարգացում` աջակցելու գյուղատնտեսության մեջ կլիմայի վրա հիմնված ներդրումային խողովակաշարի զարգացմանը,կլիմայի հարմարվողականության ներդրումների բացահայտում և նախագծում, աջակցություն ազգային և ոլորտային հարմարվողականության պլանների իրականացմանը:
Վերջնարդյունքները են ավելացել են ընտրված գյուղական համայնքների և տնային տնտե¬սու¬թյուն¬ների կլիմայական հարմարվողականությունը։</t>
  </si>
  <si>
    <t xml:space="preserve"> վերապատրաստման և կարողությունների զարգացման դասընթացների քանակը</t>
  </si>
  <si>
    <t xml:space="preserve">Աջակցություն ստացած համայնքների (գյուղերի), քանակ  
</t>
  </si>
  <si>
    <t>հազ. դրամ</t>
  </si>
  <si>
    <t>Ասիական զարգացման բանկի աջակցությամբ իրականացվող "Կլիմայական փոփոխություններին հարմարեցվող 
պարենային անվտանգության բարձրացման" դրամաշնորհային ծրագիր</t>
  </si>
  <si>
    <t>Աջակցություն ստացած գյուղերի քանակը</t>
  </si>
  <si>
    <t>Ստեղծված շրջանառու ֆոնդերի քանակը</t>
  </si>
  <si>
    <t>Թիրախային աջակցություն ստացած տնային տնտեսությունների քանակը</t>
  </si>
  <si>
    <t>հազ ՀՀ դրամ</t>
  </si>
  <si>
    <t>Տեղադրված փոքրածավալ արևային Ֆվ կայանների քանակ</t>
  </si>
  <si>
    <t>4235 Կառավարչական ծառայություններ</t>
  </si>
  <si>
    <t>4861 Այլ ծախսեր</t>
  </si>
  <si>
    <t xml:space="preserve"> - Կլիմայական պայմաններին հարմարվող պարենային անվտանգության բարելավում և գյուղատնտեսության ոլորտի շարունակական կայուն աճի ապահովում 
- գյուղատնտեսական կենսամիջոցների ճկունության բարձրացում
- գյուղական վայրերում կլիմայադիմակայուն պարենային անվտանգության բարձրացում </t>
  </si>
  <si>
    <t>Արդիականացման վաուչերներ ՓՄՁ-ների համար</t>
  </si>
  <si>
    <t>Աջակցել ՓՄՁ-ներին թվայնացման, բիզնեսի օպտիմալացման և ինովացիոն այլ գործիքների ներդրման աշխատանքներում;
խթանել ՓՄՁ-ների և գիտելիք կրող անհատների/կազմակերպությունների միջև համագործակցությունների խթանմանը։</t>
  </si>
  <si>
    <t xml:space="preserve">Հայաստանի վերափոխման մինչև 2050 թվականի ռազմավարություն
ՀՀ կառավարության 2021 թվականի նոյեմբերի 18-ի "Հայաստանի հանրապետության կառավարության 2021-2026 թվականների գործունեության միջոցառումների ծրագիրը հաստատելու մասին" N 1902-Լ որոշում, Էկոնոմիկայի նախարարություն բաժնի 2.1 միջոցառում
Էկոնոմիկայի նախարարի 2024 թվականի հունվարի 31-ի «Նորարարական նախաձեռնությունների հայեցակարգը հաստատելու մասին» Հ/281-2024 հրաման </t>
  </si>
  <si>
    <t>Ծրագրի նպատակն է մեծ թվով ՓՄՁ-ների միաժամանակյա հնարավորություն ընձեռել լուծելու իրենց գործունեության արդիականացման խնդիրները՝ թվայնացման, նորարարությունների և բիզնեսի օպտիմալացման ուղղություններով, այդպիսով՝ պատրաստելով դրանց տեխնոլոգիապես ավելի բարդ ապրանքների և պրոցեսների ներդմանը և հետագա ընդգրկուն վերափոխմանը։</t>
  </si>
  <si>
    <t>«Արդիականացման վաուչերների» օգտագործմամբ ՓՄՁ-ները կարող են ձեռք բերել թվայնացման, բիզնեսի օպտիմալացման և ինովացիաների ներդմանն աջակցող ծառայություններ։ Դրանց կիրառման հիմնական նպատակը պետք է լինի բարձրացնել գործող ՓՄՁ-ների գործունեության արդյունավետությունը, ինչպես նաև աջակցել նոր պրոդուկտների և ծառայությունների ստեղծմանն ու իրացմանը։
Վաուչերները տրամադրվում են ՓՄՁ-ներին արդիականացման 3 տարբեր ուղղություններով։ Մասնավորապես՝ 
- Թվայնացման վաուչերներ
Տրամադրվում է թվային փոխակերպման, թվային գործիքների և կիբերանվտանգության միջոցառումների ներդրման նպատակով խորհրդատվության և մասնագիտական ծառայությունների ձեռքբերման համար:
- Նորարարության վաուչերներ
Տրամադրվում է նոր ապրանքի կամ ծառայության ստեղծման կամ գոյություն ունեցողի կատարելագործման համար անհրաժեշտ նեղ մասնագիտական (գիտական կամ տեխնիկական) խորհրդատվության և աջակցության նպատակով։
- Բիզնեսի օպտիմալացման և զարգացման վաուչերներ 
Տրամադրվում է բիզնես մոդելի մշակման, զարգացման բիզնես գործընթացների օպտիմալացման, իրացման նոր շուկաներ մուտք գործելու և այլ բիզնես խնդիրների լուծման վերաբերյալ խորհրդատվության և աջակցության նպատակով։
Վաուչերները կարող են կիրառվել նշված ուղղություններով մասնագիտական խորհրդատվության և/կամ ծառայության գնման նպատակով։
Վաուչերների արժեքը 3 ուղղությունների համար կլինի 1 միլիոն ՀՀ դրամ։</t>
  </si>
  <si>
    <t>Ծրագրի արդյունքում մեծ թվով ՓՄՁ-ներ հնարավորություն կստանան լուծելու իրենց գործունեության արդիականացման խնդիրները՝ թվայնացման, նորարարությունների և բիզնեսի օպտիմալացման ուղղություններով, այդպիսով՝ պատրաստ լինելով տեխնոլոգիապես ավելի բարդ ապրանքների արտադրությանը և պրոցեսների ներդմանը։</t>
  </si>
  <si>
    <t xml:space="preserve"> - Թվային գործիքների կիրառության, նորարարության, բիզնես գործընթացների արդյունավետության ցածր մակարդակ ՓՄՁ-ների շրջանում (մանրամասները՝ կետ 14-ում)</t>
  </si>
  <si>
    <t>Թվայնացման վաուչերներ ստացած կազմակերպությունների տարեկան թիվ</t>
  </si>
  <si>
    <t>-</t>
  </si>
  <si>
    <t>Նորարարության վաուչերներ ստացած կազմակերպությունների տարեկան թիվ</t>
  </si>
  <si>
    <t>Բիզնեսի օպտիմալացման և զարգացման վաուչերներ ստացած կազմակերպությունների տարեկան թիվ</t>
  </si>
  <si>
    <t>Կին հիմնադիր կամ ղեկավար ունեցող կազմակերպությունների նվազագույն մասնաբաժինը վաուչեր ստացած կազմակերպությունների թվի մեջ</t>
  </si>
  <si>
    <t>տոկոս</t>
  </si>
  <si>
    <t xml:space="preserve"> - Հայաստանը առաջատար դիրք է զբաղեցնում ՏՀՏ արտահանման ցուցանիշով՝ աշխարհում լինելով 9-րդը՝ ըստ ԳԻԻ 2023-ի։ Չնայած այս տպավորիչ արդյունքին՝ ծրագրային ապահովման վրա կատարվող ներդրումների ցուցանիշով 58-րդն է։ Սրանից կարելի է ենթադրել, որ գիտելիքի փոխանցումը բավարար մակարդակով տեղի չի ունենում նույնիսկ այն ապրանքների և ծառայությունների համար (ՏՀՏ), որոնք ունեն զգալի առաջարկ և հեշտ հասանելի են Հայաստանում։ Հայաստանը զիջում է հարևան երկրներին նաև գիտելիքի վրա հիմված աշխատանքներում զբաղվածության (Հայաստան՝ 18.7%, Վրաստան՝ 24.7%, Ադրբեջան՝ 23.2%, Մոլդովա՝ 17.7%, Ուկրաինա՝ 37.9%), ինչպես նաև բարձր տեխնոլոգիական արդյունաբերության ցուցանիշներով (Հայաստան՝ 5.6%, Վրաստան՝ 10.4%, Ադրբեջան՝ 12.3%, Մոլդովա՝ 19.0%, Ուկրաինա՝ 18.8%)։ Արտադրության և արտահանման բարդության ցուցանիշով կրկին ետ է մնում՝ բացառությամբ Ադրբեջանից (Հայաստան՝ 47.4 միավոր, Վրաստան՝ 50.9, Ադրբեջան՝ 26.5, Մոլդովա՝ 51.7, Ուկրաինա՝ 58.5):
 - Ցածր են նաև տեխնոլոգիական արդիականացմանը և գլոբալ արժեշղթաներին ինտեգրմանը նպաստող ներդրումների մակարդակները։ Մասնավորապես,  Հայաստանում հետազոտության և մշակումների (ՀՄ) աշխատանքներում մասնավոր հատվածի կողմից կատարված ծախսերի մասնաբաժինը կազմում է 16,7%, ինչը Հայաստանին 132 երկրների շարքում դիրքավորում է 71-րդ տեղում՝ տարածաշրջանի երկրներից առաջ լինելով միայն Վրաստանից։ 
Միջազգային որակի ստանդարտների ինտեգրումը մասնավոր հատվածի կողմից ևս անբավարար է՝ հաշվի առնելով դրանց կարևորությունը գլոբալ արժեշղթաներին մասնակցության համար։ ԳԻԻ տվյալներով Հայաստանը ISO 9001 որակի սերտիֆիկատներ/ $ միլիարդ ՀՆԱ ցուցանիշով աշխարհում 105-րդն է, մինչդեռ Վրաստանը՝ 70-րդը, Մոլդովան՝ 80-րդը։ 2020թ․ տվյալներով հարցված ձեռնարկությունների միայն 7.8%-ն է ունեցել միջազգայնորեն ճանաչված որակի սերտիֆիկատներ, ինչը զգալիորեն ցածր է Եվրոպայի և Կենտրոնական Ասիայի երկրների միջին ցուցանիշից՝ 21.9%: 
 - ՓՄՁ-ների շրջանում ցածր է անգամ պարզ ծրագրային լուծումներից օգտվելու, ինչը ճիշտ է հատկապես ոչ տեխնոլոգիական ընկերությունների դեպքում։ 2023թ․ (Համաշխարհային բանկի) տվյալներով` հարցված տնտեսվարողների միայն 41%-ն է բիզնես նպատակներով օգտվում էլեկտրոնային փոստից, 43%-ն ունի սեփական էլեկտրոնային կայքը, 10%-ն է օգտվում էլեկտրոնային առևտրի և օնլայն վաճառքի հնարավորություններից և 9%-ը՝ ամպային ծառայություններից։
 - Նշված խնդիրների լուծման նպատակով՝ նախատեսվում է կիրառել միջազգայնորեն լայն տարածում ունեցող վաուչերների մեխանիզմը, ինչն իրենից ներկայացնում է փոքր արժեք ունեցող դրամաշնորհ, որը տրամադրվում է ՓՄՁ-ներին որոշակի ծառայությունների ձեռքբերման նպատակով։ Դրանք տրամադրվում են ՓՄՁ-ներին սահմանված պայմաններին բավարարելու դեպքում՝ ծառայության դիմաց վճարում կատարելուց հետո փոխհատուցում ստանալու նպատակով։
 - Նման գործիքակազմի կիրառման նպատակահարմարությունը մատնանշվում է նաև միջազգային կազմակերպությունների կողմից` իրենց վերլուծական զեկույցներում, ինչպես օրինակ՝ ՄԱԿ-ի եվրոպական տնտեսական հանձնաժողովի՝ «Հայաստանի՝ նորարարությունը հանուն կայուն զարգացման» զեկույցում։</t>
  </si>
  <si>
    <t>Վաուչերի գումարի չափի ընտրությունը կախված է մի քանի գործոնից՝ 
 - Թիրախավորված կազմակերպությունների շրջանակից
Քանի որ տվյալ միջոցառմամբ նախատեսվում է թիրախավորել հատկապես փոքր և արդյունավետության խնդիրներ ունեցող ՓՄՁ-ներին կոնկրետ խնդիրների լուծման համար, ըստ այդմ՝ նախապատվությունը տրվում է վաուչերի փոքր չափին։ Ենթադրվում է նաև, որ վաուչերի մեծ չափը դրա օգտագործումը ոչ գրավիչ է դարձնում փոքր և քիչ զարգացած ընկերությունների համար և առավելապես օգտագործվում համեմատաբար մեծ ընկերությունների կողմից։ 
 - Վաուչերով ձեռք բերվող ծառայության տեսակից
Քանի որ միջոցառումը թիրախավորում է առավելապես խորհրդատվական, ուղղորդող և վերապատրաստման բնույթի ծառայությունների ձեռքբերումը, դրանց չափը, համեմատաբար, ավելի փոքր է։ Եվրոպական միության երկրներում միայն խորհրդատվության և վերապատրաստման համար կիրառվող վաուչերների միջին արժեքը տատանվում է 2500 – 5000 եվրոյի միջակայքում։ Հաշվի առնելով Հայաստանում նման ծառայությունների համեմատաբար մատչելիությունը՝ վաուչերի արժեքը սահմանվում է 1,000,000 դրամ։</t>
  </si>
  <si>
    <t>Համապատասխան սարքավորումների ձեռքբերում</t>
  </si>
  <si>
    <t xml:space="preserve">Կլիմայախելամիտ գյուղատնտեսական համակարգերի ներդրում </t>
  </si>
  <si>
    <t>1022 կամ 1187 կամ նոր</t>
  </si>
  <si>
    <t>Սերմնաբուծությամբ և սերմարտադրությամբ զբաղվող սուբյեկտների և տնտեսությունների մասնագիտական կարողությունների հզորացում</t>
  </si>
  <si>
    <t>Սերմնաբուծությամբ և սերմարտադրությամբ զբաղվող սուբյեկտների և տնտեսությունների վերապատրաստված անձնակազմերի առկայություն</t>
  </si>
  <si>
    <t>Սերմնաբուծությամբ և սերմարտադրությամբ զբաղվող տնտեսավարողների համար յուրաքանչյուր տարի 4 դասընթացի (առկա կամ հեռավար) կազմակերպում, ըստ մշակաբույսերի խմբերի՝ հացահատիկային, հատիկաընդեղեն, բանջար-բոստանային մշակաբույսերի և կերաբույսերի սերմնաբուծության առանձնահատկությունների, սերմնադաշտերի ագրոտեխնիկայի և ապրոբացիայի վերաբերյալ (յուրաքանչյուր խմբում՝ 10-15 մարդ)։
Մասնագիտական կարողությունների բարձրացման դասընթացների մասնակիցներին հավաստագրերի տրամադրում։</t>
  </si>
  <si>
    <t>Ակնկալվում է, որ միջոցառման իրականացումը կնպաստի գյուղատնտեսության ինտենսիվացմանը, արտադրողականության բարձրացմանը, հողային ռեսուրսների նպատակային և ջրային ռեսուրսների խնայողաբար ու արդյունավետ օգտագործմանը, պարենային անվտանգության ապահովման մակարդակի բարձրացմանը, անասնաբուծության և բուսաբուծության զարգացմանը, արդիական տեխնոլոգիաների ներդրմանը, արտադրված արտադրանքի իրացմանն ու արտահանման խթանմանը, գյուղատնտեսական ամբողջ արժեշղթայում ընդգրկված սուբյեկտների՝ գյուղացիական տնտեսությունների, կոոպերատիվների, գյուղատնտեսական մթերք վերամշակողների եկամուտների ավելացմանը։</t>
  </si>
  <si>
    <t>Սերմնաբուծությամբ և սերմարտադրությամբ զբաղվող վերապատրաստված կազմ</t>
  </si>
  <si>
    <t>Դասընթացների անցկացում</t>
  </si>
  <si>
    <t>Հավաստագրերի տպագրություն</t>
  </si>
  <si>
    <t>Ռեսուրսախնայող գյուղատնտեսության վերաբերյալ գյուղացիական տնտեսությունների մասնագիտական կարողությունների հզորացում և իրազեկվածության բարձրացում</t>
  </si>
  <si>
    <t>Գյուղատնտեսությունում տնտեսավարողների համար ռեսուրսախնայող գյուղատնտեսության վերաբերյալ դասընթացների կազմակերպում: Դասընթացներն իրականացվում են «Հայաստանի ազգային ագրարային համալսարան» հիմնադրամի կողմից, որը հանդիսանում է ՀՀ ագրարային ոլորտում բարձրագույն կրթական ծրագրեր իրականացնող միակ բարձրագույն ուսումնական հաստատությունը, որը միաժամանակ նաև ընդգրկված է ՀՀ գյուղատնտեսության ոլորտի 2020-2030թթ. զարգացման ծրագրի համապատասխան կետի համակատարողների թվում: Բյուջետային ֆինանսավորումը տրամադրվում է Էկոնոմիկայի նախարարությանը, քանի որ վերոհիշյալ կետի հիմնական կատարողը հանդիսանում է ԷՆ-ը՝ լինելով ՀՀ գյուղատնտեսության ոլորտի պետական քաղաքականություն մշակող և իրականացնող մարմինը՝ համաձայն «Կառավարության կառուցվածքի և գործունեության մասին» օրենքի համապատասխան դրույթների, և դրանից ելնելով՝ սերտորեն համագործակցելու է Հայաստանի ազգային ագրարային համալսարանի հետ՝ նախատեսվող դասընթացների բովանդակությունը պետական քաղաքականության տրամաբանությանը համապատասխանելու ուղղությամբ:</t>
  </si>
  <si>
    <t>Հայաստանի Հանրապետության կառավարության 2019 թվականի դեկտեմբերի 19-ի N1886-Լ որոշման N 3 հավելվածի 5-րդ կետի 5.4 ենթակետ (Ռեսուրսախնայող գյուղատնտեսության վերաբերյալ գյուղացիական տնտեսությունների մասնագիտական կարողությունների հզորացում և իրազեկվածության բարձրացում)</t>
  </si>
  <si>
    <t>Ռեսուրսախնայող գյուղատնտեսության վերաբերյալ գյուղացիական տնտեսությունների մասնագիտական կարողությունների հզորացման և իրազեկվածության բարձրացմանն ուղղված դասընթացների իրականացում,
գյուղատնտեսական միևնույն հողատարածքի բազմակի օգտագործման տեխնոլոգիաների ներկայացում տարբեր վեգետացիոն ժամանակահատված ունեցող մշակաբույսերի կիրառմաբ՝ յուրաքանչյուր տարի մեկական դասընթացի կազմակերպում</t>
  </si>
  <si>
    <t>Ռեսուրսախնայող գյուղատնտեսության վերաբերյալ գյուղացիական տնտեսությունների մասնագիտական կարողությունների հզորացման և իրազեկվածության բարձրացմանն ուղղված դասընթացների իրականացում՝ ըստ գյուղատնտեսական գոտիների խմբավորման (4 խմբեր) և հիմնական մշակաբույսերի տեխնոլոգիական ընդհանրության: Արդյունքում կներկայացվեն հողի անվար և նվազագույն մշակության, ոռոգման արդիական, բույսերի պաշտպանության գործընթացում ԱԹՍ կիրառման տեխնոլոգիաները: Հայաստանի ազգային ագրարային համալսարանի ուսումնափորձնական տնտեսություններում, ըստ անհրաժեշտության, որպես գործնական ցուցադրություն յուրաքանչյուր տարի գարնանը 1 հա-ի վրա դրանց իրականացման տարբերակների ներկայացում։
Գյուղատնտեսական միևնույն հողատարածքի բազմակի օգտագործման տեխնոլոգիաների ներկայացում տարբեր վեգետացիոն ժամանակահատված ունեցող մշակաբույսերի կիրառմաբ՝ յուրաքանչյուր տարի մեկական դասընթացի կազմակերպում</t>
  </si>
  <si>
    <t>Նոր նախաձեռնությունը չֆինանսավորելու դեպքում կսահմանափակվի գյուղատնտեսական գործունեությամբ զբաղվող տնտեսավարողների հնարավորությունը՝ ստանալ կլիմայի գլոբալ փոփոխությունների հետ կապված գյուղատնտեսության ինտենսիվացման, արտադրողականության բարձրացման, հողային ռեսուրսների նպատակային և ջրային ռեսուրսների խնայողաբար ու արդյունավետ օգտագործման վերաբերյալ արդիական տեղեկատվություն:
Դասընթացի կազմակերպումը Հայաստանի ազգային ագրարային համալսարանին պատվիրակելը պայմանավորված է այն հանգամանքով, որ Հայաստանի ազգային ագրարային համալսարանը հանրապետության ագրոպարենային համակարգի համար մասնագետներ պատրաստող միակ բուհն է, կրթական ու գիտական, կադրային և նյութական ներուժ ունեցող կրթահամալիր՝ գյուղատնտեսությունում տնտեսավարողների համար արդյունավետ լսարանային և գործնական դասընթացների կազմակերպման համար</t>
  </si>
  <si>
    <t>Դասընթացների մասնակիցներ</t>
  </si>
  <si>
    <t>Ցուցադրական ցանքերի ստեղծում և խնամում</t>
  </si>
  <si>
    <t>Դասընթացների կազմակերպում</t>
  </si>
  <si>
    <t>Տեխնիկական սպասարկում</t>
  </si>
  <si>
    <r>
      <t>Այլընտրանք # 2 (նվազագույն արդյունքների սցենար)</t>
    </r>
    <r>
      <rPr>
        <vertAlign val="superscript"/>
        <sz val="10"/>
        <rFont val="GHEA Grapalat"/>
        <family val="3"/>
      </rPr>
      <t xml:space="preserve"> 28 </t>
    </r>
  </si>
  <si>
    <t>Սույն հայտը հանդիսանում է միջոցառումը նվազագույն մակարդակում իրականացնելու սցենար</t>
  </si>
  <si>
    <t>Այլընտրանքները բացակայում են՝  պայմանավորված այն հանգամանքով, որ Հայաստանի ազգային ագրարային համալսարանը հանրապետության ագրոպարենային համակարգի համար մասնագետներ պատրաստող միակ բուհն է, կրթական ու գիտական, կադրային և նյութական ներուժ ունեցող կրթահամալիր գյուղատնտեսությամբ զբաղվող տնտեսավարողների համար արդյունավետ լսարանային և գործնական դասընթացների կազմակերպման համար</t>
  </si>
  <si>
    <t>Բյուջետային ֆինանսավորումը տրամադրվում է Էկոնոմիկայի նախարարությանը, քանի որ վերոհիշյալ կետի հիմնական կատարողը հանդիսանում է ԷՆ-ը՝ լինելով ՀՀ գյուղատնտեսության ոլորտի պետական քաղաքականություն մշակող և իրականացնող մարմինը՝ համաձայն «Կառավարության կառուցվածքի և գործունեության մասին» օրենքի համապատասխան դրույթների, և դրանից ելնելով՝ սերտորեն համագործակցելու է Հայաստանի ազգային ագրարային համալսարանի հետ՝ նախատեսվող դասընթացների բովանդակությունը պետական քաղաքականության տրամաբանությանը համապատասխանելու ուղղությամբ:</t>
  </si>
  <si>
    <t xml:space="preserve">Գյուղատնտեսությունում տնտեսավարողների համար սերմնաբուծության վերաբերյալ դասընթացների կազմակերպում: Դասընթացներն իրականացվում են «Հայաստանի ազգային ագրարային համալսարան» հիմնադրամի կողմից, որը հանդիսանում է ՀՀ ագրարային ոլորտում բարձրագույն կրթական ծրագրեր իրականացնող միակ բարձրագույն ուսումնական հաստատությունը, որը միաժամանակ նաև ընդգրկված է ՀՀ գյուղատնտեսության ոլորտի 2020-2030թթ. զարգացման ծրագրի համապատասխան կետի համակատարողների թվում: </t>
  </si>
  <si>
    <t>Հայաստանի Հանրապետության կառավարության 2019 թվականի դեկտեմբերի 19-ի N1886-Լ որոշման N 3 հավելվածի 5-րդ կետի 5.4 ենթակետ (Սերմնաբուծությամբ և սերմարտադրությամբ զբաղվող սուբյեկտների և տնտեսությունների մասնագիտական կարողությունների հզորացում)</t>
  </si>
  <si>
    <t>Նոր նախաձեռնությունը չֆինանսավորելու դեպքում կսահմանափակվի սերմնաբուծությամբ և սերմարտադրությամբ զբաղվող տնտեսավարողների հնարավորությունը՝ ստանալ տեղեկատվություն սերմնարտադրության ոլորտում կիրառվող միջոցառումների, հավաստագրված տեղական արտադրության սերմերի մշակության առանձնահատկությունների, բույսերի պաշտպանության առաջադեմ համակարգի կիրառման, սերմերի ցանքային, սորտային որակի ստուգման, բույսերի նոր սորտերի սորտափորձարկման, սորտերի/հիբրիդների սորտափորձարկման, բույսերի պաշտպանության առաջադեմ համակարգերի կիրառման, բարձրարժեք և ռազմավարական նշանակության մշակաբույսերի արտադրության համալիր միջոցառումների կարևորության վերաբերյալ։</t>
  </si>
  <si>
    <t>Այլընտրանքները բացակայում են՝  պայմանավորված այն հանգամանքով, որ Հայաստանի ազգային ագրարային համալսարանը հանրապետության ագրոպարենային համակարգի համար մասնագետներ պատրաստող միակ բուհն է, կրթական ու գիտական, կադրային և նյութական ներուժ ունեցող կրթահամալիր սերմնաբուծությամբ և սերմարտադրությամբ զբաղվող տնտեսավարողների համար արդյունավետ լսարանային և գործնական դասընթացների կազմակերպման համար</t>
  </si>
  <si>
    <t>Գյուղատնտեսական խորհրդատվություն</t>
  </si>
  <si>
    <t>Գյուղատնտեսությունում տնտեսավարողներին խորհրդատվական ծառայությունների մատուցում</t>
  </si>
  <si>
    <t>ՀՀ կառավարության 18.11.2021թ. N1902-Լ որոշմամբ հաստատված 
ՀՀ կառավարության 2021-2026թթ. գործունեության միջոցառումների ԷՆ բաժին, կետ 9.12 (Աջակցություն գիտակրթական համակարգերին, թվային գյուղատնտեսության զարգացմանը և շուկայի պահանջներին համապատասխան կադրերի պատրաստմանը)</t>
  </si>
  <si>
    <t>Գյուղատնտեսության ոլորտին տրամադրվող պետական օժանդակության գործիքակազմերի, ինչպես նաև՝ ոլորտում նորարարական, բարձրարդյունավետ լուծումների վերաբերյալ տնտեսավարողների իրազեկվածության մակարդակի բարձրացում, ինչը կհանգեցնի ՀՀ կառավարության 2021-2026թթ ծրագրի "Գյուղատնտեսություն" բաժնով նախատեսված վերջնարդյունքի ապահովմանը</t>
  </si>
  <si>
    <t>Գյուղատնտեսության ոլորտին պետական օժանդակության ծրագրերի վերաբերյալ հանդիպում-քննարկումներ ՀՀ մարզպետների աշխատակազմերի և համայնքապետարանների՝ գյուղատնտեսության ոլորտը համակարգող ստորաբաժանումների աշխատակիցների հետ, հանդիպումներ գյուղատնտեսությունում տնտեսավարողների հետ, տարատեսակ գործիքակազմերով նրանց տեղեկացում ոլորտին աջակցության նպատակով իրականացվող պետական օժանդակության ծրագրերի, ոլորտի զարգացման նորարարական լուծումների, տնտեսության վարման արդյունավետության բարձրացման մեխանիզմների ընձեռած հնարավորությունների վերաբերյալ: Միջոցառման առանձին բաղադրիչները իրականացելու են գնման ընթացակարգերի օգտագործմամբ</t>
  </si>
  <si>
    <t>Ակնկալվում է, որ միջոցառման իրականացումը կնպաստի գյուղատնտեսության ոլորտի պետական օժանդակության ծրագրերի դիմելիության բարձրացմանը, ինչն իր հեթին կհանգեցնի գյուղատնտեսության ինտենսիվացմանը, արտադրողականության բարձրացմանը, հողային ռեսուրսների նպատակային և ջրային ռեսուրսների խնայողաբար ու արդյունավետ օգտագործմանը, պարենային անվտանգության ապահովման մակարդակի բարձրացմանը, անասնաբուծության և բուսաբուծության զարգացմանը, արդիական տեխնոլոգիաների ներդրմանը, արտադրված արտադրանքի իրացմանն ու արտահանման խթանմանը, գյուղատնտեսական ամբողջ արժեշղթայում ընդգրկված սուբյեկտների՝ գյուղացիական տնտեսությունների, կոոպերատիվների, գյուղատնտեսական մթերք վերամշակողների եկամուտների ավելացմանը։</t>
  </si>
  <si>
    <t>Կսահմանափակվի գյուղատնտեսության ոլորտին տրամադրվող պետական օժանդակության գործիքակազմերի, ինչպես նաև՝ ոլորտում նորարարական, բարձրարդյունավետ լուծումների վերաբերյալ տնտեսավարողների իրազեկվածության մակարդակի բարձրացումը, ինչը զգալիորեն կխոչընդոտի ՀՀ կառավարության 2021-2026թթ ծրագրի "Գյուղատնտեսություն" բաժնով նախատեսված վերջնարդյունքի ապահովմանը</t>
  </si>
  <si>
    <t>Մարզային հանդիպումներ</t>
  </si>
  <si>
    <t>Տպագիր նյութերի լույս ընծայում և տարածում</t>
  </si>
  <si>
    <t>անուն</t>
  </si>
  <si>
    <t>Գյուղատնտեսությունում տնտեսավարողների համար ոլորտին առնչվող ֆորումների, քննարկումների, դասախոսությունների կազմակերպում</t>
  </si>
  <si>
    <t>Այլ տեղեկատվական նյութերի պատրաստում և տարածում</t>
  </si>
  <si>
    <t>Տպագրական ծառայություններ և առաքում մարզեր</t>
  </si>
  <si>
    <t>Միջոցառումների կազմակերպում</t>
  </si>
  <si>
    <t>Տեսալսողական նյութերի պատրաստում և տարածում</t>
  </si>
  <si>
    <t xml:space="preserve"> Ներդրումների և արտահանման խթանման ծրագիր</t>
  </si>
  <si>
    <t>Հայաստանի Հանարապետության տնտեսապես բարդ ապրանքների արտադրությամբ զբաղվող առեվտրային ընկերություններին պետական աջակցություն</t>
  </si>
  <si>
    <t>Հայեցողական ծախսային պարտավորություն, ՀՀ կառ. 2023 թվականի 1867-Ն որոշման չափանիշներին բավարարող շահառուներ</t>
  </si>
  <si>
    <t>ՀՀ կառավարության 2021 թվականի օգոստոսի 18-ի «Հայաստանի Հանրապետության կառավարության ծրագրի մասին» N1363-Ա որոշում,2. ՀՀ կառավարության 2021 թվականի նոյեմբերի 18-ի «Հայաստանի Հանրապետության կառավարության 2021-2026 թվականների գործունեության միջոցառումների ծրագիրը հաստատելու մասին» N1902-Լ որոշում,
 ՀՀ կառ. 2023 թվականի 1867-Ն որոշում</t>
  </si>
  <si>
    <t>Պետական աջակցության մեխանիզմներով խթանել  0.2 տնտեսական բարդության ցուցիչից ավելի բարձր ինդեքս ունեցող ապրանքների արտադրությունը</t>
  </si>
  <si>
    <t>Տնտեսական բարդության ինդեքսը օգտագործելով` պետական աջակցության  առաջնահերթորեն տրամադրել այն տնտեսվարողներին, որոնք պատրաստվում են արտադրել 0.2 տնտեսական բարդության ցուցիչից ավելի բարձր ինդեքս ունեցող ապրանքներ</t>
  </si>
  <si>
    <t>Օտարերկրյա ներդրումների ներգրավում Հայաստանի Հանրապետություն, Հայաստանի Հանրապետության տարածքում տնտեսապես բարդ և համաշխարհային շուկայում մրցունակ արտադրանքի արտադրություն, Հայաստանի Հանրապետություն օտարերկրյա բարձր որակավորում ունեցող կադրերի ներգրավում, տեղական մասնագետների որակավորման մակարդակի բարձրացում, նոր ապրանքային շղթաների և կոոպերացիաների ստեղծում, Հայաստանի Հանրապետության պետական և համայնքային բյուջեներ հարկային մուտքերի ծավալների ավելացում,համաշխարհային տնտեսական շղթաներում Հայաստանի Հանրապետություն ներգրավվածության մակարդակի բարձրացում</t>
  </si>
  <si>
    <t>ներդրումային ծրագրով նախատեսված նվազագույն ներդրման պայմաններում աջակցություն ստացող տնտեսավարողների թիվ</t>
  </si>
  <si>
    <t>ընկերություն</t>
  </si>
  <si>
    <t>շուրջ 10</t>
  </si>
  <si>
    <t>շուրջ 15</t>
  </si>
  <si>
    <t>շուրջ 20</t>
  </si>
  <si>
    <t>շարունակական</t>
  </si>
  <si>
    <t>Այլ ընթացիկ դրամաշնորհներ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</si>
</sst>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0_-;\-* #,##0.00_-;_-* &quot;-&quot;??_-;_-@_-"/>
    <numFmt numFmtId="166" formatCode="_-* #,##0_-;\-* #,##0_-;_-* &quot;-&quot;??_-;_-@_-"/>
    <numFmt numFmtId="167" formatCode="_(* #,##0_);_(* \(#,##0\);_(* &quot;-&quot;??_);_(@_)"/>
  </numFmts>
  <fonts count="27" x14ac:knownFonts="1">
    <font>
      <sz val="11"/>
      <color theme="1"/>
      <name val="Calibri"/>
      <family val="2"/>
      <scheme val="minor"/>
    </font>
    <font>
      <b/>
      <sz val="12"/>
      <color theme="1"/>
      <name val="GHEA Grapalat"/>
      <family val="3"/>
    </font>
    <font>
      <vertAlign val="superscript"/>
      <sz val="12"/>
      <color theme="1"/>
      <name val="GHEA Grapalat"/>
      <family val="3"/>
    </font>
    <font>
      <sz val="10"/>
      <color theme="1"/>
      <name val="GHEA Grapalat"/>
      <family val="3"/>
    </font>
    <font>
      <vertAlign val="superscript"/>
      <sz val="10"/>
      <color theme="1"/>
      <name val="GHEA Grapalat"/>
      <family val="3"/>
    </font>
    <font>
      <sz val="14"/>
      <color theme="1"/>
      <name val="GHEA Grapalat"/>
      <family val="3"/>
    </font>
    <font>
      <i/>
      <sz val="10"/>
      <color theme="1"/>
      <name val="GHEA Grapalat"/>
      <family val="3"/>
    </font>
    <font>
      <sz val="8"/>
      <color theme="1"/>
      <name val="GHEA Grapalat"/>
      <family val="3"/>
    </font>
    <font>
      <sz val="9"/>
      <color theme="1"/>
      <name val="GHEA Grapalat"/>
      <family val="3"/>
    </font>
    <font>
      <b/>
      <sz val="10"/>
      <color theme="1"/>
      <name val="GHEA Grapalat"/>
      <family val="3"/>
    </font>
    <font>
      <sz val="8"/>
      <color rgb="FF000000"/>
      <name val="Tahoma"/>
      <family val="2"/>
    </font>
    <font>
      <b/>
      <sz val="9"/>
      <color theme="1"/>
      <name val="GHEA Grapalat"/>
      <family val="3"/>
    </font>
    <font>
      <sz val="11"/>
      <color theme="1"/>
      <name val="GHEA Grapalat"/>
      <family val="3"/>
    </font>
    <font>
      <b/>
      <vertAlign val="superscript"/>
      <sz val="10"/>
      <color theme="1"/>
      <name val="GHEA Grapalat"/>
      <family val="3"/>
    </font>
    <font>
      <vertAlign val="superscript"/>
      <sz val="9"/>
      <color theme="1"/>
      <name val="GHEA Grapalat"/>
      <family val="3"/>
    </font>
    <font>
      <sz val="11"/>
      <color theme="1"/>
      <name val="Calibri"/>
      <family val="2"/>
      <scheme val="minor"/>
    </font>
    <font>
      <sz val="9"/>
      <name val="GHEA Grapalat"/>
      <family val="3"/>
    </font>
    <font>
      <b/>
      <sz val="10"/>
      <name val="GHEA Grapalat"/>
      <family val="3"/>
    </font>
    <font>
      <b/>
      <vertAlign val="superscript"/>
      <sz val="10"/>
      <name val="GHEA Grapalat"/>
      <family val="3"/>
    </font>
    <font>
      <sz val="10"/>
      <color rgb="FFFF0000"/>
      <name val="GHEA Grapalat"/>
      <family val="3"/>
    </font>
    <font>
      <sz val="10"/>
      <name val="GHEA Grapalat"/>
      <family val="3"/>
    </font>
    <font>
      <sz val="11"/>
      <name val="Calibri"/>
      <family val="2"/>
      <scheme val="minor"/>
    </font>
    <font>
      <b/>
      <sz val="9"/>
      <color rgb="FFFF0000"/>
      <name val="GHEA Grapalat"/>
      <family val="3"/>
    </font>
    <font>
      <vertAlign val="superscript"/>
      <sz val="10"/>
      <name val="GHEA Grapalat"/>
      <family val="3"/>
    </font>
    <font>
      <sz val="10"/>
      <color theme="1"/>
      <name val="Calibri"/>
      <family val="2"/>
      <scheme val="minor"/>
    </font>
    <font>
      <sz val="10"/>
      <name val="Calibri"/>
      <family val="2"/>
      <scheme val="minor"/>
    </font>
    <font>
      <i/>
      <sz val="10"/>
      <name val="GHEA Grapalat"/>
      <family val="3"/>
    </font>
  </fonts>
  <fills count="10">
    <fill>
      <patternFill patternType="none"/>
    </fill>
    <fill>
      <patternFill patternType="gray125"/>
    </fill>
    <fill>
      <patternFill patternType="solid">
        <fgColor rgb="FFD9D9D9"/>
        <bgColor indexed="64"/>
      </patternFill>
    </fill>
    <fill>
      <patternFill patternType="solid">
        <fgColor theme="9"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rgb="FFFF0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5" fillId="0" borderId="0" applyFont="0" applyFill="0" applyBorder="0" applyAlignment="0" applyProtection="0"/>
  </cellStyleXfs>
  <cellXfs count="150">
    <xf numFmtId="0" fontId="0" fillId="0" borderId="0" xfId="0"/>
    <xf numFmtId="0" fontId="3" fillId="0" borderId="0" xfId="0" applyFont="1" applyAlignment="1">
      <alignment horizontal="left" vertical="top"/>
    </xf>
    <xf numFmtId="0" fontId="1" fillId="0" borderId="0" xfId="0" applyFont="1" applyAlignment="1">
      <alignment vertical="center"/>
    </xf>
    <xf numFmtId="0" fontId="7" fillId="2" borderId="1" xfId="0" applyFont="1" applyFill="1" applyBorder="1" applyAlignment="1">
      <alignment horizontal="center" vertical="center" wrapText="1"/>
    </xf>
    <xf numFmtId="0" fontId="3" fillId="0" borderId="4" xfId="0" applyFont="1" applyBorder="1" applyAlignment="1">
      <alignment horizontal="left" vertical="top"/>
    </xf>
    <xf numFmtId="0" fontId="1" fillId="0" borderId="0" xfId="0" applyFont="1" applyAlignment="1">
      <alignment horizontal="center" vertical="center"/>
    </xf>
    <xf numFmtId="0" fontId="3" fillId="0" borderId="0" xfId="0" applyFont="1" applyAlignment="1">
      <alignment horizontal="center" vertical="top"/>
    </xf>
    <xf numFmtId="0" fontId="9" fillId="0" borderId="0" xfId="0" applyFont="1" applyAlignment="1">
      <alignment vertical="center"/>
    </xf>
    <xf numFmtId="0" fontId="1" fillId="0" borderId="0" xfId="0" applyFont="1" applyAlignment="1">
      <alignment horizontal="left" vertical="center"/>
    </xf>
    <xf numFmtId="0" fontId="0" fillId="0" borderId="0" xfId="0" applyAlignment="1">
      <alignment horizontal="left"/>
    </xf>
    <xf numFmtId="0" fontId="9" fillId="0" borderId="0" xfId="0" applyFont="1"/>
    <xf numFmtId="0" fontId="8" fillId="4" borderId="1" xfId="0" applyFont="1" applyFill="1" applyBorder="1" applyAlignment="1">
      <alignment vertical="center" wrapText="1"/>
    </xf>
    <xf numFmtId="0" fontId="11" fillId="5" borderId="1" xfId="0" applyFont="1" applyFill="1" applyBorder="1" applyAlignment="1">
      <alignment horizontal="left" vertical="center"/>
    </xf>
    <xf numFmtId="0" fontId="8" fillId="0" borderId="0" xfId="0" applyFont="1" applyAlignment="1">
      <alignment vertical="center"/>
    </xf>
    <xf numFmtId="0" fontId="8" fillId="5" borderId="6" xfId="0" applyFont="1" applyFill="1" applyBorder="1" applyAlignment="1">
      <alignment horizontal="center" vertical="center"/>
    </xf>
    <xf numFmtId="0" fontId="8" fillId="4" borderId="1" xfId="0" applyFont="1" applyFill="1" applyBorder="1" applyAlignment="1">
      <alignment horizontal="center" vertical="center" wrapText="1"/>
    </xf>
    <xf numFmtId="0" fontId="1" fillId="4" borderId="6" xfId="0" applyFont="1" applyFill="1" applyBorder="1" applyAlignment="1">
      <alignment horizontal="left" vertical="center"/>
    </xf>
    <xf numFmtId="0" fontId="8" fillId="5" borderId="1" xfId="0" applyFont="1" applyFill="1" applyBorder="1" applyAlignment="1">
      <alignment horizontal="left" vertical="center"/>
    </xf>
    <xf numFmtId="0" fontId="8" fillId="4" borderId="1" xfId="0" applyFont="1" applyFill="1" applyBorder="1" applyAlignment="1">
      <alignment vertical="top" wrapText="1"/>
    </xf>
    <xf numFmtId="0" fontId="8" fillId="5" borderId="1" xfId="0" applyFont="1" applyFill="1" applyBorder="1"/>
    <xf numFmtId="0" fontId="12" fillId="0" borderId="0" xfId="0" applyFont="1"/>
    <xf numFmtId="0" fontId="0" fillId="4" borderId="0" xfId="0" applyFill="1"/>
    <xf numFmtId="0" fontId="5" fillId="0" borderId="0" xfId="0" applyFont="1" applyAlignment="1">
      <alignment horizontal="left" vertical="top" wrapText="1"/>
    </xf>
    <xf numFmtId="0" fontId="5" fillId="0" borderId="0" xfId="0" applyFont="1" applyAlignment="1">
      <alignment horizontal="center" vertical="top" wrapText="1"/>
    </xf>
    <xf numFmtId="0" fontId="8" fillId="4" borderId="6" xfId="0" applyFont="1" applyFill="1" applyBorder="1" applyAlignment="1">
      <alignment horizontal="center" vertical="center" wrapText="1"/>
    </xf>
    <xf numFmtId="0" fontId="6" fillId="5"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0" fillId="5" borderId="1" xfId="0" applyFill="1" applyBorder="1"/>
    <xf numFmtId="0" fontId="3" fillId="5" borderId="1" xfId="0" applyFont="1" applyFill="1" applyBorder="1" applyAlignment="1">
      <alignment horizontal="center" vertical="top" wrapText="1"/>
    </xf>
    <xf numFmtId="0" fontId="3" fillId="5" borderId="2" xfId="0" applyFont="1" applyFill="1" applyBorder="1" applyAlignment="1">
      <alignment horizontal="center" vertical="top" wrapText="1"/>
    </xf>
    <xf numFmtId="0" fontId="0" fillId="5" borderId="1" xfId="0" applyFill="1" applyBorder="1" applyAlignment="1">
      <alignment horizontal="center"/>
    </xf>
    <xf numFmtId="0" fontId="3" fillId="4" borderId="1" xfId="0" applyFont="1" applyFill="1" applyBorder="1" applyAlignment="1">
      <alignment horizontal="center" vertical="top" wrapText="1"/>
    </xf>
    <xf numFmtId="0" fontId="6" fillId="5" borderId="2" xfId="0" applyFont="1" applyFill="1" applyBorder="1" applyAlignment="1">
      <alignment horizontal="center" vertical="top" wrapText="1"/>
    </xf>
    <xf numFmtId="0" fontId="8" fillId="4" borderId="1" xfId="0" applyFont="1" applyFill="1" applyBorder="1" applyAlignment="1">
      <alignment horizontal="left" vertical="center" wrapText="1"/>
    </xf>
    <xf numFmtId="0" fontId="1" fillId="5" borderId="1" xfId="0" applyFont="1" applyFill="1" applyBorder="1" applyAlignment="1">
      <alignment vertical="center"/>
    </xf>
    <xf numFmtId="0" fontId="8" fillId="4" borderId="6" xfId="0" applyFont="1" applyFill="1" applyBorder="1" applyAlignment="1">
      <alignment horizontal="left" vertical="center" wrapText="1" indent="1"/>
    </xf>
    <xf numFmtId="0" fontId="8" fillId="4" borderId="6" xfId="0" applyFont="1" applyFill="1" applyBorder="1" applyAlignment="1">
      <alignment horizontal="left" vertical="center" wrapText="1" indent="3"/>
    </xf>
    <xf numFmtId="0" fontId="7" fillId="6"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7" borderId="0" xfId="0" applyFill="1"/>
    <xf numFmtId="0" fontId="11" fillId="5" borderId="1" xfId="0" applyFont="1" applyFill="1" applyBorder="1" applyAlignment="1">
      <alignment horizontal="left" vertical="center" wrapText="1"/>
    </xf>
    <xf numFmtId="0" fontId="8" fillId="5" borderId="1" xfId="0" applyFont="1" applyFill="1" applyBorder="1" applyAlignment="1">
      <alignment wrapText="1"/>
    </xf>
    <xf numFmtId="0" fontId="3" fillId="8" borderId="1" xfId="0" applyFont="1" applyFill="1" applyBorder="1" applyAlignment="1">
      <alignment horizontal="left" vertical="top" wrapText="1"/>
    </xf>
    <xf numFmtId="0" fontId="8" fillId="5" borderId="1" xfId="0" applyFont="1" applyFill="1" applyBorder="1" applyAlignment="1">
      <alignment vertical="center"/>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3" fillId="0" borderId="0" xfId="0" applyFont="1" applyAlignment="1">
      <alignment horizontal="center" vertical="top" wrapText="1"/>
    </xf>
    <xf numFmtId="0" fontId="17" fillId="0" borderId="0" xfId="0" applyFont="1"/>
    <xf numFmtId="0" fontId="19" fillId="0" borderId="0" xfId="0" applyFont="1" applyAlignment="1">
      <alignment horizontal="center" vertical="top"/>
    </xf>
    <xf numFmtId="166" fontId="3" fillId="5" borderId="1" xfId="1" applyNumberFormat="1" applyFont="1" applyFill="1" applyBorder="1" applyAlignment="1">
      <alignment horizontal="left" vertical="top" wrapText="1"/>
    </xf>
    <xf numFmtId="166" fontId="3" fillId="5" borderId="1" xfId="1" applyNumberFormat="1" applyFont="1" applyFill="1" applyBorder="1" applyAlignment="1">
      <alignment vertical="center" wrapText="1"/>
    </xf>
    <xf numFmtId="166" fontId="3" fillId="5" borderId="2" xfId="1" applyNumberFormat="1" applyFont="1" applyFill="1" applyBorder="1" applyAlignment="1">
      <alignment vertical="center" wrapText="1"/>
    </xf>
    <xf numFmtId="166" fontId="0" fillId="5" borderId="1" xfId="0" applyNumberFormat="1" applyFill="1" applyBorder="1"/>
    <xf numFmtId="43" fontId="3" fillId="5" borderId="1" xfId="1" applyFont="1" applyFill="1" applyBorder="1" applyAlignment="1">
      <alignment horizontal="center" vertical="top" wrapText="1"/>
    </xf>
    <xf numFmtId="43" fontId="0" fillId="5" borderId="1" xfId="1" applyFont="1" applyFill="1" applyBorder="1" applyAlignment="1">
      <alignment horizontal="center"/>
    </xf>
    <xf numFmtId="43" fontId="8" fillId="4" borderId="1" xfId="1" applyFont="1" applyFill="1" applyBorder="1" applyAlignment="1">
      <alignment horizontal="center" vertical="center" wrapText="1"/>
    </xf>
    <xf numFmtId="43" fontId="3" fillId="5" borderId="2" xfId="1" applyFont="1" applyFill="1" applyBorder="1" applyAlignment="1">
      <alignment horizontal="center" vertical="top" wrapText="1"/>
    </xf>
    <xf numFmtId="43" fontId="0" fillId="5" borderId="1" xfId="1" applyFont="1" applyFill="1" applyBorder="1" applyAlignment="1"/>
    <xf numFmtId="165" fontId="3" fillId="5" borderId="1" xfId="0" applyNumberFormat="1" applyFont="1" applyFill="1" applyBorder="1" applyAlignment="1">
      <alignment horizontal="center" vertical="top" wrapText="1"/>
    </xf>
    <xf numFmtId="0" fontId="11" fillId="9" borderId="1" xfId="0" applyFont="1" applyFill="1" applyBorder="1" applyAlignment="1">
      <alignment horizontal="left" vertical="center"/>
    </xf>
    <xf numFmtId="0" fontId="8" fillId="9" borderId="1" xfId="0" applyFont="1" applyFill="1" applyBorder="1" applyAlignment="1">
      <alignment horizontal="left" vertical="center"/>
    </xf>
    <xf numFmtId="0" fontId="0" fillId="0" borderId="0" xfId="0" applyAlignment="1">
      <alignment vertical="top"/>
    </xf>
    <xf numFmtId="0" fontId="8" fillId="5" borderId="1" xfId="0" applyFont="1" applyFill="1" applyBorder="1" applyAlignment="1">
      <alignment vertical="top"/>
    </xf>
    <xf numFmtId="0" fontId="8" fillId="5" borderId="1" xfId="0" applyFont="1" applyFill="1" applyBorder="1" applyAlignment="1">
      <alignment vertical="top" wrapText="1"/>
    </xf>
    <xf numFmtId="0" fontId="12" fillId="0" borderId="0" xfId="0" applyFont="1" applyAlignment="1">
      <alignment vertical="top"/>
    </xf>
    <xf numFmtId="0" fontId="1" fillId="0" borderId="0" xfId="0" applyFont="1" applyAlignment="1">
      <alignment horizontal="left" vertical="top"/>
    </xf>
    <xf numFmtId="167" fontId="3" fillId="5" borderId="1" xfId="1" applyNumberFormat="1" applyFont="1" applyFill="1" applyBorder="1" applyAlignment="1">
      <alignment horizontal="center" vertical="center" wrapText="1"/>
    </xf>
    <xf numFmtId="0" fontId="11" fillId="8" borderId="1" xfId="0" applyFont="1" applyFill="1" applyBorder="1" applyAlignment="1">
      <alignment horizontal="left" vertical="center"/>
    </xf>
    <xf numFmtId="0" fontId="0" fillId="0" borderId="0" xfId="0" applyAlignment="1">
      <alignment horizontal="center" vertical="center"/>
    </xf>
    <xf numFmtId="0" fontId="6" fillId="0" borderId="0" xfId="0" applyFont="1" applyAlignment="1">
      <alignment horizontal="left" vertical="top" wrapText="1"/>
    </xf>
    <xf numFmtId="0" fontId="3" fillId="0" borderId="0" xfId="0" applyFont="1" applyAlignment="1">
      <alignment horizontal="left" vertical="top" wrapText="1"/>
    </xf>
    <xf numFmtId="166" fontId="3" fillId="0" borderId="0" xfId="1" applyNumberFormat="1" applyFont="1" applyFill="1" applyBorder="1" applyAlignment="1">
      <alignment horizontal="left" vertical="top" wrapText="1"/>
    </xf>
    <xf numFmtId="166" fontId="3" fillId="0" borderId="0" xfId="1" applyNumberFormat="1" applyFont="1" applyFill="1" applyBorder="1" applyAlignment="1">
      <alignment vertical="center" wrapText="1"/>
    </xf>
    <xf numFmtId="165" fontId="0" fillId="0" borderId="0" xfId="0" applyNumberFormat="1"/>
    <xf numFmtId="43" fontId="0" fillId="0" borderId="0" xfId="1" applyFont="1" applyAlignment="1"/>
    <xf numFmtId="0" fontId="19" fillId="5" borderId="1" xfId="0" applyFont="1" applyFill="1" applyBorder="1" applyAlignment="1">
      <alignment horizontal="left" vertical="top" wrapText="1"/>
    </xf>
    <xf numFmtId="0" fontId="11" fillId="5" borderId="1" xfId="0" applyFont="1" applyFill="1" applyBorder="1" applyAlignment="1">
      <alignment horizontal="center" vertical="center" wrapText="1"/>
    </xf>
    <xf numFmtId="167" fontId="3" fillId="5" borderId="1" xfId="1" applyNumberFormat="1" applyFont="1" applyFill="1" applyBorder="1" applyAlignment="1">
      <alignment vertical="center" wrapText="1"/>
    </xf>
    <xf numFmtId="166" fontId="0" fillId="5" borderId="1" xfId="0" applyNumberFormat="1" applyFill="1" applyBorder="1" applyAlignment="1">
      <alignment vertical="center"/>
    </xf>
    <xf numFmtId="0" fontId="0" fillId="5" borderId="1" xfId="0" applyFill="1" applyBorder="1" applyAlignment="1">
      <alignment vertical="center"/>
    </xf>
    <xf numFmtId="43" fontId="0" fillId="5" borderId="1" xfId="1" applyFont="1" applyFill="1" applyBorder="1"/>
    <xf numFmtId="43" fontId="7" fillId="5" borderId="7" xfId="1" applyFont="1" applyFill="1" applyBorder="1" applyAlignment="1">
      <alignment horizontal="center" vertical="center" wrapText="1"/>
    </xf>
    <xf numFmtId="43" fontId="7" fillId="5" borderId="1" xfId="1" applyFont="1" applyFill="1" applyBorder="1" applyAlignment="1">
      <alignment horizontal="center" vertical="center" wrapText="1"/>
    </xf>
    <xf numFmtId="43" fontId="7" fillId="3" borderId="1" xfId="1" applyFont="1" applyFill="1" applyBorder="1" applyAlignment="1">
      <alignment horizontal="center" vertical="center" wrapText="1"/>
    </xf>
    <xf numFmtId="0" fontId="22" fillId="5" borderId="1" xfId="0" applyFont="1" applyFill="1" applyBorder="1" applyAlignment="1">
      <alignment horizontal="left" vertical="center"/>
    </xf>
    <xf numFmtId="0" fontId="0" fillId="5" borderId="1" xfId="0" applyFill="1" applyBorder="1" applyAlignment="1">
      <alignment wrapText="1"/>
    </xf>
    <xf numFmtId="0" fontId="16" fillId="5" borderId="1" xfId="0" applyFont="1" applyFill="1" applyBorder="1" applyAlignment="1">
      <alignment wrapText="1"/>
    </xf>
    <xf numFmtId="0" fontId="20" fillId="0" borderId="0" xfId="0" applyFont="1" applyAlignment="1">
      <alignment horizontal="center" vertical="top"/>
    </xf>
    <xf numFmtId="0" fontId="20" fillId="5" borderId="1" xfId="0" applyFont="1" applyFill="1" applyBorder="1" applyAlignment="1">
      <alignment horizontal="left" vertical="top" wrapText="1"/>
    </xf>
    <xf numFmtId="0" fontId="21" fillId="0" borderId="0" xfId="0" applyFont="1"/>
    <xf numFmtId="0" fontId="16" fillId="4" borderId="1" xfId="0" applyFont="1" applyFill="1" applyBorder="1" applyAlignment="1">
      <alignment horizontal="left" vertical="center" wrapText="1"/>
    </xf>
    <xf numFmtId="0" fontId="20" fillId="0" borderId="4" xfId="0" applyFont="1" applyBorder="1" applyAlignment="1">
      <alignment horizontal="left" vertical="top"/>
    </xf>
    <xf numFmtId="43" fontId="0" fillId="0" borderId="0" xfId="1" applyFont="1"/>
    <xf numFmtId="0" fontId="20" fillId="4" borderId="1" xfId="0" applyFont="1" applyFill="1" applyBorder="1" applyAlignment="1">
      <alignment horizontal="left" vertical="center" wrapText="1"/>
    </xf>
    <xf numFmtId="0" fontId="25" fillId="0" borderId="0" xfId="0" applyFont="1"/>
    <xf numFmtId="0" fontId="24" fillId="0" borderId="0" xfId="0" applyFont="1"/>
    <xf numFmtId="43" fontId="20" fillId="5" borderId="1" xfId="1" applyFont="1" applyFill="1" applyBorder="1" applyAlignment="1">
      <alignment horizontal="left" vertical="top" wrapText="1"/>
    </xf>
    <xf numFmtId="43" fontId="7" fillId="5" borderId="1" xfId="0" applyNumberFormat="1" applyFont="1" applyFill="1" applyBorder="1" applyAlignment="1">
      <alignment horizontal="center" vertical="center" wrapText="1"/>
    </xf>
    <xf numFmtId="0" fontId="16" fillId="5" borderId="1" xfId="0" applyFont="1" applyFill="1" applyBorder="1" applyAlignment="1">
      <alignment vertical="center" wrapText="1"/>
    </xf>
    <xf numFmtId="0" fontId="26" fillId="5" borderId="1" xfId="0" applyFont="1" applyFill="1" applyBorder="1" applyAlignment="1">
      <alignment horizontal="left" vertical="top" wrapText="1"/>
    </xf>
    <xf numFmtId="0" fontId="20" fillId="5" borderId="1" xfId="0" applyFont="1" applyFill="1" applyBorder="1" applyAlignment="1">
      <alignment horizontal="center" vertical="top" wrapText="1"/>
    </xf>
    <xf numFmtId="164" fontId="20" fillId="5" borderId="2" xfId="0" applyNumberFormat="1" applyFont="1" applyFill="1" applyBorder="1" applyAlignment="1">
      <alignment horizontal="center" vertical="center" wrapText="1"/>
    </xf>
    <xf numFmtId="43" fontId="3" fillId="8" borderId="2" xfId="1" applyFont="1" applyFill="1" applyBorder="1" applyAlignment="1">
      <alignment horizontal="center" vertical="top" wrapText="1"/>
    </xf>
    <xf numFmtId="0" fontId="7" fillId="2"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0" fillId="5" borderId="2" xfId="0" applyFill="1" applyBorder="1" applyAlignment="1">
      <alignment horizontal="center"/>
    </xf>
    <xf numFmtId="0" fontId="0" fillId="5" borderId="5" xfId="0" applyFill="1" applyBorder="1" applyAlignment="1">
      <alignment horizontal="center"/>
    </xf>
    <xf numFmtId="0" fontId="0" fillId="5" borderId="3" xfId="0" applyFill="1" applyBorder="1" applyAlignment="1">
      <alignment horizontal="center"/>
    </xf>
    <xf numFmtId="0" fontId="8" fillId="4" borderId="6"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1" fillId="5" borderId="2" xfId="0" applyFont="1" applyFill="1" applyBorder="1" applyAlignment="1">
      <alignment horizontal="center"/>
    </xf>
    <xf numFmtId="0" fontId="21" fillId="5" borderId="5" xfId="0" applyFont="1" applyFill="1" applyBorder="1" applyAlignment="1">
      <alignment horizontal="center"/>
    </xf>
    <xf numFmtId="0" fontId="21" fillId="5" borderId="3" xfId="0" applyFont="1" applyFill="1" applyBorder="1" applyAlignment="1">
      <alignment horizontal="center"/>
    </xf>
    <xf numFmtId="0" fontId="21" fillId="5" borderId="1" xfId="0" applyFont="1" applyFill="1" applyBorder="1" applyAlignment="1">
      <alignment horizontal="left" vertical="top" wrapText="1"/>
    </xf>
    <xf numFmtId="43" fontId="3" fillId="5" borderId="6" xfId="1" applyFont="1" applyFill="1" applyBorder="1" applyAlignment="1">
      <alignment horizontal="center" vertical="center" wrapText="1"/>
    </xf>
    <xf numFmtId="43" fontId="3" fillId="5" borderId="7" xfId="1" applyFont="1" applyFill="1" applyBorder="1" applyAlignment="1">
      <alignment horizontal="center" vertical="center" wrapText="1"/>
    </xf>
    <xf numFmtId="0" fontId="16" fillId="5" borderId="2"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8" fillId="4" borderId="1" xfId="0" applyFont="1" applyFill="1" applyBorder="1" applyAlignment="1">
      <alignment horizontal="left" vertical="center" wrapText="1"/>
    </xf>
    <xf numFmtId="0" fontId="24" fillId="5" borderId="2"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4" fillId="5" borderId="3" xfId="0" applyFont="1" applyFill="1" applyBorder="1" applyAlignment="1">
      <alignment horizontal="left" vertical="center" wrapText="1"/>
    </xf>
    <xf numFmtId="43" fontId="8" fillId="4" borderId="6" xfId="1" applyFont="1" applyFill="1" applyBorder="1" applyAlignment="1">
      <alignment horizontal="center" vertical="center" wrapText="1"/>
    </xf>
    <xf numFmtId="43" fontId="8" fillId="4" borderId="7" xfId="1" applyFont="1" applyFill="1" applyBorder="1" applyAlignment="1">
      <alignment horizontal="center" vertical="center" wrapText="1"/>
    </xf>
    <xf numFmtId="0" fontId="24" fillId="5" borderId="2" xfId="0" applyFont="1" applyFill="1" applyBorder="1" applyAlignment="1">
      <alignment horizontal="left"/>
    </xf>
    <xf numFmtId="0" fontId="24" fillId="5" borderId="5" xfId="0" applyFont="1" applyFill="1" applyBorder="1" applyAlignment="1">
      <alignment horizontal="left"/>
    </xf>
    <xf numFmtId="0" fontId="24" fillId="5" borderId="3" xfId="0" applyFont="1" applyFill="1" applyBorder="1" applyAlignment="1">
      <alignment horizontal="left"/>
    </xf>
    <xf numFmtId="0" fontId="24" fillId="5" borderId="2" xfId="0" applyFont="1" applyFill="1" applyBorder="1" applyAlignment="1">
      <alignment horizontal="left" wrapText="1"/>
    </xf>
    <xf numFmtId="0" fontId="24" fillId="5" borderId="5" xfId="0" applyFont="1" applyFill="1" applyBorder="1" applyAlignment="1">
      <alignment horizontal="left" wrapText="1"/>
    </xf>
    <xf numFmtId="0" fontId="24" fillId="5" borderId="3" xfId="0" applyFont="1" applyFill="1" applyBorder="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35</xdr:row>
          <xdr:rowOff>0</xdr:rowOff>
        </xdr:from>
        <xdr:to>
          <xdr:col>2</xdr:col>
          <xdr:colOff>3105150</xdr:colOff>
          <xdr:row>36</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1019175</xdr:colOff>
          <xdr:row>37</xdr:row>
          <xdr:rowOff>161925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180975</xdr:rowOff>
        </xdr:from>
        <xdr:to>
          <xdr:col>3</xdr:col>
          <xdr:colOff>1933575</xdr:colOff>
          <xdr:row>36</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6</xdr:col>
          <xdr:colOff>1847850</xdr:colOff>
          <xdr:row>39</xdr:row>
          <xdr:rowOff>161925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28575</xdr:rowOff>
        </xdr:from>
        <xdr:to>
          <xdr:col>10</xdr:col>
          <xdr:colOff>333375</xdr:colOff>
          <xdr:row>41</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9525</xdr:rowOff>
        </xdr:from>
        <xdr:to>
          <xdr:col>6</xdr:col>
          <xdr:colOff>933450</xdr:colOff>
          <xdr:row>42</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19050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0</xdr:rowOff>
        </xdr:from>
        <xdr:to>
          <xdr:col>2</xdr:col>
          <xdr:colOff>3105150</xdr:colOff>
          <xdr:row>36</xdr:row>
          <xdr:rowOff>9525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1019175</xdr:colOff>
          <xdr:row>37</xdr:row>
          <xdr:rowOff>161925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180975</xdr:rowOff>
        </xdr:from>
        <xdr:to>
          <xdr:col>3</xdr:col>
          <xdr:colOff>1933575</xdr:colOff>
          <xdr:row>36</xdr:row>
          <xdr:rowOff>180975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6</xdr:col>
          <xdr:colOff>1847850</xdr:colOff>
          <xdr:row>39</xdr:row>
          <xdr:rowOff>161925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28575</xdr:rowOff>
        </xdr:from>
        <xdr:to>
          <xdr:col>10</xdr:col>
          <xdr:colOff>333375</xdr:colOff>
          <xdr:row>41</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9525</xdr:rowOff>
        </xdr:from>
        <xdr:to>
          <xdr:col>6</xdr:col>
          <xdr:colOff>933450</xdr:colOff>
          <xdr:row>42</xdr:row>
          <xdr:rowOff>9525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19050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35</xdr:row>
          <xdr:rowOff>0</xdr:rowOff>
        </xdr:from>
        <xdr:to>
          <xdr:col>2</xdr:col>
          <xdr:colOff>3105150</xdr:colOff>
          <xdr:row>36</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1019175</xdr:colOff>
          <xdr:row>37</xdr:row>
          <xdr:rowOff>161925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A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180975</xdr:rowOff>
        </xdr:from>
        <xdr:to>
          <xdr:col>3</xdr:col>
          <xdr:colOff>1933575</xdr:colOff>
          <xdr:row>36</xdr:row>
          <xdr:rowOff>180975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A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10</xdr:col>
          <xdr:colOff>171450</xdr:colOff>
          <xdr:row>39</xdr:row>
          <xdr:rowOff>161925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A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28575</xdr:rowOff>
        </xdr:from>
        <xdr:to>
          <xdr:col>10</xdr:col>
          <xdr:colOff>542925</xdr:colOff>
          <xdr:row>41</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A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9525</xdr:rowOff>
        </xdr:from>
        <xdr:to>
          <xdr:col>6</xdr:col>
          <xdr:colOff>1143000</xdr:colOff>
          <xdr:row>42</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A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47625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A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34</xdr:row>
          <xdr:rowOff>0</xdr:rowOff>
        </xdr:from>
        <xdr:to>
          <xdr:col>2</xdr:col>
          <xdr:colOff>3105150</xdr:colOff>
          <xdr:row>35</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0</xdr:rowOff>
        </xdr:from>
        <xdr:to>
          <xdr:col>3</xdr:col>
          <xdr:colOff>1019175</xdr:colOff>
          <xdr:row>36</xdr:row>
          <xdr:rowOff>161925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180975</xdr:rowOff>
        </xdr:from>
        <xdr:to>
          <xdr:col>3</xdr:col>
          <xdr:colOff>1933575</xdr:colOff>
          <xdr:row>35</xdr:row>
          <xdr:rowOff>180975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28575</xdr:rowOff>
        </xdr:from>
        <xdr:to>
          <xdr:col>10</xdr:col>
          <xdr:colOff>123825</xdr:colOff>
          <xdr:row>38</xdr:row>
          <xdr:rowOff>161925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28575</xdr:rowOff>
        </xdr:from>
        <xdr:to>
          <xdr:col>10</xdr:col>
          <xdr:colOff>495300</xdr:colOff>
          <xdr:row>40</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9525</xdr:rowOff>
        </xdr:from>
        <xdr:to>
          <xdr:col>6</xdr:col>
          <xdr:colOff>1095375</xdr:colOff>
          <xdr:row>41</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28575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0</xdr:rowOff>
        </xdr:from>
        <xdr:to>
          <xdr:col>2</xdr:col>
          <xdr:colOff>3105150</xdr:colOff>
          <xdr:row>35</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0</xdr:rowOff>
        </xdr:from>
        <xdr:to>
          <xdr:col>3</xdr:col>
          <xdr:colOff>1019175</xdr:colOff>
          <xdr:row>36</xdr:row>
          <xdr:rowOff>161925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180975</xdr:rowOff>
        </xdr:from>
        <xdr:to>
          <xdr:col>3</xdr:col>
          <xdr:colOff>1933575</xdr:colOff>
          <xdr:row>35</xdr:row>
          <xdr:rowOff>180975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9525</xdr:rowOff>
        </xdr:from>
        <xdr:to>
          <xdr:col>6</xdr:col>
          <xdr:colOff>1095375</xdr:colOff>
          <xdr:row>41</xdr:row>
          <xdr:rowOff>9525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28575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34</xdr:row>
          <xdr:rowOff>0</xdr:rowOff>
        </xdr:from>
        <xdr:to>
          <xdr:col>2</xdr:col>
          <xdr:colOff>3105150</xdr:colOff>
          <xdr:row>35</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0</xdr:rowOff>
        </xdr:from>
        <xdr:to>
          <xdr:col>3</xdr:col>
          <xdr:colOff>1019175</xdr:colOff>
          <xdr:row>36</xdr:row>
          <xdr:rowOff>161925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180975</xdr:rowOff>
        </xdr:from>
        <xdr:to>
          <xdr:col>3</xdr:col>
          <xdr:colOff>1933575</xdr:colOff>
          <xdr:row>35</xdr:row>
          <xdr:rowOff>180975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28575</xdr:rowOff>
        </xdr:from>
        <xdr:to>
          <xdr:col>10</xdr:col>
          <xdr:colOff>123825</xdr:colOff>
          <xdr:row>38</xdr:row>
          <xdr:rowOff>161925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28575</xdr:rowOff>
        </xdr:from>
        <xdr:to>
          <xdr:col>10</xdr:col>
          <xdr:colOff>495300</xdr:colOff>
          <xdr:row>40</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9525</xdr:rowOff>
        </xdr:from>
        <xdr:to>
          <xdr:col>6</xdr:col>
          <xdr:colOff>1095375</xdr:colOff>
          <xdr:row>41</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47625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0</xdr:rowOff>
        </xdr:from>
        <xdr:to>
          <xdr:col>2</xdr:col>
          <xdr:colOff>3105150</xdr:colOff>
          <xdr:row>35</xdr:row>
          <xdr:rowOff>9525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0</xdr:rowOff>
        </xdr:from>
        <xdr:to>
          <xdr:col>3</xdr:col>
          <xdr:colOff>1019175</xdr:colOff>
          <xdr:row>36</xdr:row>
          <xdr:rowOff>161925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180975</xdr:rowOff>
        </xdr:from>
        <xdr:to>
          <xdr:col>3</xdr:col>
          <xdr:colOff>1933575</xdr:colOff>
          <xdr:row>35</xdr:row>
          <xdr:rowOff>180975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9525</xdr:rowOff>
        </xdr:from>
        <xdr:to>
          <xdr:col>6</xdr:col>
          <xdr:colOff>1095375</xdr:colOff>
          <xdr:row>41</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47625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3</xdr:col>
          <xdr:colOff>628650</xdr:colOff>
          <xdr:row>35</xdr:row>
          <xdr:rowOff>38100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0</xdr:rowOff>
        </xdr:from>
        <xdr:to>
          <xdr:col>2</xdr:col>
          <xdr:colOff>3105150</xdr:colOff>
          <xdr:row>36</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276225</xdr:colOff>
          <xdr:row>37</xdr:row>
          <xdr:rowOff>161925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180975</xdr:rowOff>
        </xdr:from>
        <xdr:to>
          <xdr:col>3</xdr:col>
          <xdr:colOff>1190625</xdr:colOff>
          <xdr:row>36</xdr:row>
          <xdr:rowOff>180975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6</xdr:col>
          <xdr:colOff>1447800</xdr:colOff>
          <xdr:row>39</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28575</xdr:rowOff>
        </xdr:from>
        <xdr:to>
          <xdr:col>6</xdr:col>
          <xdr:colOff>1771650</xdr:colOff>
          <xdr:row>41</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9525</xdr:rowOff>
        </xdr:from>
        <xdr:to>
          <xdr:col>6</xdr:col>
          <xdr:colOff>476250</xdr:colOff>
          <xdr:row>42</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66675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3</xdr:col>
          <xdr:colOff>628650</xdr:colOff>
          <xdr:row>35</xdr:row>
          <xdr:rowOff>38100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0</xdr:rowOff>
        </xdr:from>
        <xdr:to>
          <xdr:col>2</xdr:col>
          <xdr:colOff>3105150</xdr:colOff>
          <xdr:row>36</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276225</xdr:colOff>
          <xdr:row>37</xdr:row>
          <xdr:rowOff>161925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180975</xdr:rowOff>
        </xdr:from>
        <xdr:to>
          <xdr:col>3</xdr:col>
          <xdr:colOff>1190625</xdr:colOff>
          <xdr:row>36</xdr:row>
          <xdr:rowOff>180975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6</xdr:col>
          <xdr:colOff>771525</xdr:colOff>
          <xdr:row>39</xdr:row>
          <xdr:rowOff>161925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28575</xdr:rowOff>
        </xdr:from>
        <xdr:to>
          <xdr:col>6</xdr:col>
          <xdr:colOff>1095375</xdr:colOff>
          <xdr:row>41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9525</xdr:rowOff>
        </xdr:from>
        <xdr:to>
          <xdr:col>5</xdr:col>
          <xdr:colOff>1514475</xdr:colOff>
          <xdr:row>42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66675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34</xdr:row>
          <xdr:rowOff>0</xdr:rowOff>
        </xdr:from>
        <xdr:to>
          <xdr:col>2</xdr:col>
          <xdr:colOff>3105150</xdr:colOff>
          <xdr:row>35</xdr:row>
          <xdr:rowOff>9525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0</xdr:rowOff>
        </xdr:from>
        <xdr:to>
          <xdr:col>3</xdr:col>
          <xdr:colOff>676275</xdr:colOff>
          <xdr:row>36</xdr:row>
          <xdr:rowOff>161925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180975</xdr:rowOff>
        </xdr:from>
        <xdr:to>
          <xdr:col>3</xdr:col>
          <xdr:colOff>1590675</xdr:colOff>
          <xdr:row>35</xdr:row>
          <xdr:rowOff>180975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28575</xdr:rowOff>
        </xdr:from>
        <xdr:to>
          <xdr:col>6</xdr:col>
          <xdr:colOff>1838325</xdr:colOff>
          <xdr:row>38</xdr:row>
          <xdr:rowOff>161925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28575</xdr:rowOff>
        </xdr:from>
        <xdr:to>
          <xdr:col>10</xdr:col>
          <xdr:colOff>323850</xdr:colOff>
          <xdr:row>40</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9525</xdr:rowOff>
        </xdr:from>
        <xdr:to>
          <xdr:col>6</xdr:col>
          <xdr:colOff>923925</xdr:colOff>
          <xdr:row>41</xdr:row>
          <xdr:rowOff>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76200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0</xdr:rowOff>
        </xdr:from>
        <xdr:to>
          <xdr:col>2</xdr:col>
          <xdr:colOff>3105150</xdr:colOff>
          <xdr:row>35</xdr:row>
          <xdr:rowOff>9525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6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0</xdr:rowOff>
        </xdr:from>
        <xdr:to>
          <xdr:col>3</xdr:col>
          <xdr:colOff>676275</xdr:colOff>
          <xdr:row>36</xdr:row>
          <xdr:rowOff>161925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6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180975</xdr:rowOff>
        </xdr:from>
        <xdr:to>
          <xdr:col>3</xdr:col>
          <xdr:colOff>1590675</xdr:colOff>
          <xdr:row>35</xdr:row>
          <xdr:rowOff>180975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6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9525</xdr:rowOff>
        </xdr:from>
        <xdr:to>
          <xdr:col>6</xdr:col>
          <xdr:colOff>923925</xdr:colOff>
          <xdr:row>41</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6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76200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6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34</xdr:row>
          <xdr:rowOff>0</xdr:rowOff>
        </xdr:from>
        <xdr:to>
          <xdr:col>2</xdr:col>
          <xdr:colOff>3105150</xdr:colOff>
          <xdr:row>35</xdr:row>
          <xdr:rowOff>9525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0</xdr:rowOff>
        </xdr:from>
        <xdr:to>
          <xdr:col>3</xdr:col>
          <xdr:colOff>676275</xdr:colOff>
          <xdr:row>36</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180975</xdr:rowOff>
        </xdr:from>
        <xdr:to>
          <xdr:col>3</xdr:col>
          <xdr:colOff>1590675</xdr:colOff>
          <xdr:row>35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28575</xdr:rowOff>
        </xdr:from>
        <xdr:to>
          <xdr:col>6</xdr:col>
          <xdr:colOff>1838325</xdr:colOff>
          <xdr:row>38</xdr:row>
          <xdr:rowOff>161925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7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28575</xdr:rowOff>
        </xdr:from>
        <xdr:to>
          <xdr:col>10</xdr:col>
          <xdr:colOff>323850</xdr:colOff>
          <xdr:row>40</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7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9525</xdr:rowOff>
        </xdr:from>
        <xdr:to>
          <xdr:col>6</xdr:col>
          <xdr:colOff>923925</xdr:colOff>
          <xdr:row>41</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7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47625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7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0</xdr:rowOff>
        </xdr:from>
        <xdr:to>
          <xdr:col>2</xdr:col>
          <xdr:colOff>3105150</xdr:colOff>
          <xdr:row>35</xdr:row>
          <xdr:rowOff>9525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7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0</xdr:rowOff>
        </xdr:from>
        <xdr:to>
          <xdr:col>3</xdr:col>
          <xdr:colOff>676275</xdr:colOff>
          <xdr:row>36</xdr:row>
          <xdr:rowOff>161925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7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180975</xdr:rowOff>
        </xdr:from>
        <xdr:to>
          <xdr:col>3</xdr:col>
          <xdr:colOff>1590675</xdr:colOff>
          <xdr:row>35</xdr:row>
          <xdr:rowOff>180975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7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9525</xdr:rowOff>
        </xdr:from>
        <xdr:to>
          <xdr:col>6</xdr:col>
          <xdr:colOff>923925</xdr:colOff>
          <xdr:row>41</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7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47625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7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35</xdr:row>
          <xdr:rowOff>0</xdr:rowOff>
        </xdr:from>
        <xdr:to>
          <xdr:col>2</xdr:col>
          <xdr:colOff>3105150</xdr:colOff>
          <xdr:row>36</xdr:row>
          <xdr:rowOff>9525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8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1019175</xdr:colOff>
          <xdr:row>37</xdr:row>
          <xdr:rowOff>161925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8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180975</xdr:rowOff>
        </xdr:from>
        <xdr:to>
          <xdr:col>3</xdr:col>
          <xdr:colOff>1933575</xdr:colOff>
          <xdr:row>36</xdr:row>
          <xdr:rowOff>180975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8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10</xdr:col>
          <xdr:colOff>47625</xdr:colOff>
          <xdr:row>39</xdr:row>
          <xdr:rowOff>161925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8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28575</xdr:rowOff>
        </xdr:from>
        <xdr:to>
          <xdr:col>10</xdr:col>
          <xdr:colOff>419100</xdr:colOff>
          <xdr:row>41</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8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9525</xdr:rowOff>
        </xdr:from>
        <xdr:to>
          <xdr:col>6</xdr:col>
          <xdr:colOff>1019175</xdr:colOff>
          <xdr:row>42</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8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47625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8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0</xdr:rowOff>
        </xdr:from>
        <xdr:to>
          <xdr:col>2</xdr:col>
          <xdr:colOff>3105150</xdr:colOff>
          <xdr:row>36</xdr:row>
          <xdr:rowOff>9525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8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1019175</xdr:colOff>
          <xdr:row>37</xdr:row>
          <xdr:rowOff>161925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8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180975</xdr:rowOff>
        </xdr:from>
        <xdr:to>
          <xdr:col>3</xdr:col>
          <xdr:colOff>1933575</xdr:colOff>
          <xdr:row>36</xdr:row>
          <xdr:rowOff>180975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8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10</xdr:col>
          <xdr:colOff>47625</xdr:colOff>
          <xdr:row>39</xdr:row>
          <xdr:rowOff>161925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8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28575</xdr:rowOff>
        </xdr:from>
        <xdr:to>
          <xdr:col>10</xdr:col>
          <xdr:colOff>419100</xdr:colOff>
          <xdr:row>41</xdr:row>
          <xdr:rowOff>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8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9525</xdr:rowOff>
        </xdr:from>
        <xdr:to>
          <xdr:col>6</xdr:col>
          <xdr:colOff>1019175</xdr:colOff>
          <xdr:row>42</xdr:row>
          <xdr:rowOff>9525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8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19050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8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35</xdr:row>
          <xdr:rowOff>0</xdr:rowOff>
        </xdr:from>
        <xdr:to>
          <xdr:col>2</xdr:col>
          <xdr:colOff>3105150</xdr:colOff>
          <xdr:row>36</xdr:row>
          <xdr:rowOff>9525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9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1019175</xdr:colOff>
          <xdr:row>37</xdr:row>
          <xdr:rowOff>161925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9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180975</xdr:rowOff>
        </xdr:from>
        <xdr:to>
          <xdr:col>3</xdr:col>
          <xdr:colOff>1933575</xdr:colOff>
          <xdr:row>36</xdr:row>
          <xdr:rowOff>180975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9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10</xdr:col>
          <xdr:colOff>161925</xdr:colOff>
          <xdr:row>39</xdr:row>
          <xdr:rowOff>161925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9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28575</xdr:rowOff>
        </xdr:from>
        <xdr:to>
          <xdr:col>10</xdr:col>
          <xdr:colOff>533400</xdr:colOff>
          <xdr:row>41</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9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9525</xdr:rowOff>
        </xdr:from>
        <xdr:to>
          <xdr:col>6</xdr:col>
          <xdr:colOff>1133475</xdr:colOff>
          <xdr:row>42</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9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47625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9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qmantashova\Desktop\&#1330;&#1397;&#1400;&#1410;&#1403;&#1381;%202025\&#1348;&#1338;&#1342;&#1342;%202025-2027\&#1350;&#1400;&#1408;%20&#1398;&#1377;&#1389;&#1377;&#1393;&#1381;&#1404;&#1398;&#1400;&#1410;&#1385;&#1397;&#1400;&#1410;&#1398;&#1398;&#1381;&#1408;\&#1350;%20859%201086+2%20&#1398;&#1400;&#1408;%20&#1398;&#1377;&#1389;&#1377;&#1393;&#1381;&#1404;&#1398;&#1400;&#1410;&#1385;&#1397;&#1400;&#1410;&#1398;\4e1de7db522439c22a78ca12f088aff02018c2fdf16c9d98fc63c7baf990efc7.xlsx" TargetMode="External"/><Relationship Id="rId1" Type="http://schemas.openxmlformats.org/officeDocument/2006/relationships/externalLinkPath" Target="&#1350;%20859%201086+2%20&#1398;&#1400;&#1408;%20&#1398;&#1377;&#1389;&#1377;&#1393;&#1381;&#1404;&#1398;&#1400;&#1410;&#1385;&#1397;&#1400;&#1410;&#1398;/4e1de7db522439c22a78ca12f088aff02018c2fdf16c9d98fc63c7baf990efc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Հ2 Ձև1 "/>
      <sheetName val="Հ2 Ձև2 (1100)"/>
      <sheetName val="Հ2 Ձև2 (12000)"/>
      <sheetName val="Լրացման պահանջներ"/>
    </sheetNames>
    <sheetDataSet>
      <sheetData sheetId="0"/>
      <sheetData sheetId="1">
        <row r="51">
          <cell r="B51" t="str">
            <v>Ծրագիրն ուղղված է կլիմայադիմակայուն գյուղատնտեսության և պարենային անվտանգության բարձրացմանը: Հիմնական ակնկալվող արդյունքներն են. 2 մարզերի 10 գյուղերում թվով 10 փոքրածավալ արևային ՖՎ կայանների մատակարարում և տեղադրում; շրջանառու ֆոնդերի ստեղծում, որտեղ արևային ՖՎ կայաններից ստացվող էներգիայի խնայողությունները կներդրվեն այն ենթածրագրերում, որոնք աջակցում են կայուն գյուղատնտեսությանը, պարենային անվտանգությանը և տեղական համայնքների կլիմայի հարմարվողականությանը; Կլիմայի համար խելացի գյուղատնտեսական արտադրության և փոքրածավալ արժեքային շղթայի ներդրումների ֆինանսավորում (կաթիլային ոռոգման համակարգերը, հակակարկտային ցանցերը, սառնարանները (սառցարաններ, բայց չսահմանափակվելով))` նախապատվությունը տալով խոցելի խմբերին, ինչպիսիք են կանայք և երիտասարդները; ինստիտուցիոնալ և տեղական մակարդակով վերապատրաստում և կարողությունների զարգացում` աջակցելու գյուղատնտեսության մեջ կլիմայի վրա հիմնված ներդրումային խողովակաշարի զարգացմանը,կլիմայի հարմարվողականության ներդրումների բացահայտում և նախագծում, աջակցություն ազգային և ոլորտային հարմարվողականության պլանների իրականացմանը:
Վերջնարդյունքները են ավելացել են ընտրված գյուղական համայնքների և տնային տնտե¬սու¬թյուն¬ների կլիմայական հարմարվողականությունը։</v>
          </cell>
          <cell r="C51"/>
          <cell r="D51"/>
          <cell r="E51"/>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ctrlProp" Target="../ctrlProps/ctrlProp93.xml"/><Relationship Id="rId7" Type="http://schemas.openxmlformats.org/officeDocument/2006/relationships/ctrlProp" Target="../ctrlProps/ctrlProp97.xml"/><Relationship Id="rId2" Type="http://schemas.openxmlformats.org/officeDocument/2006/relationships/vmlDrawing" Target="../drawings/vmlDrawing9.vml"/><Relationship Id="rId1" Type="http://schemas.openxmlformats.org/officeDocument/2006/relationships/drawing" Target="../drawings/drawing9.xml"/><Relationship Id="rId6" Type="http://schemas.openxmlformats.org/officeDocument/2006/relationships/ctrlProp" Target="../ctrlProps/ctrlProp96.xml"/><Relationship Id="rId5" Type="http://schemas.openxmlformats.org/officeDocument/2006/relationships/ctrlProp" Target="../ctrlProps/ctrlProp95.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5.xml"/><Relationship Id="rId3" Type="http://schemas.openxmlformats.org/officeDocument/2006/relationships/ctrlProp" Target="../ctrlProps/ctrlProp100.xml"/><Relationship Id="rId7" Type="http://schemas.openxmlformats.org/officeDocument/2006/relationships/ctrlProp" Target="../ctrlProps/ctrlProp104.xml"/><Relationship Id="rId2" Type="http://schemas.openxmlformats.org/officeDocument/2006/relationships/vmlDrawing" Target="../drawings/vmlDrawing10.vml"/><Relationship Id="rId1" Type="http://schemas.openxmlformats.org/officeDocument/2006/relationships/drawing" Target="../drawings/drawing10.xml"/><Relationship Id="rId6" Type="http://schemas.openxmlformats.org/officeDocument/2006/relationships/ctrlProp" Target="../ctrlProps/ctrlProp103.xml"/><Relationship Id="rId5" Type="http://schemas.openxmlformats.org/officeDocument/2006/relationships/ctrlProp" Target="../ctrlProps/ctrlProp102.xml"/><Relationship Id="rId4" Type="http://schemas.openxmlformats.org/officeDocument/2006/relationships/ctrlProp" Target="../ctrlProps/ctrlProp101.xml"/><Relationship Id="rId9" Type="http://schemas.openxmlformats.org/officeDocument/2006/relationships/ctrlProp" Target="../ctrlProps/ctrlProp10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ctrlProp" Target="../ctrlProps/ctrlProp27.x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ctrlProp" Target="../ctrlProps/ctrlProp39.xml"/><Relationship Id="rId7" Type="http://schemas.openxmlformats.org/officeDocument/2006/relationships/ctrlProp" Target="../ctrlProps/ctrlProp43.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42.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ctrlProp" Target="../ctrlProps/ctrlProp47.xml"/><Relationship Id="rId7" Type="http://schemas.openxmlformats.org/officeDocument/2006/relationships/ctrlProp" Target="../ctrlProps/ctrlProp51.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50.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ctrlProp" Target="../ctrlProps/ctrlProp55.x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3" Type="http://schemas.openxmlformats.org/officeDocument/2006/relationships/ctrlProp" Target="../ctrlProps/ctrlProp67.xml"/><Relationship Id="rId7" Type="http://schemas.openxmlformats.org/officeDocument/2006/relationships/ctrlProp" Target="../ctrlProps/ctrlProp71.xml"/><Relationship Id="rId12" Type="http://schemas.openxmlformats.org/officeDocument/2006/relationships/ctrlProp" Target="../ctrlProps/ctrlProp76.xml"/><Relationship Id="rId2" Type="http://schemas.openxmlformats.org/officeDocument/2006/relationships/vmlDrawing" Target="../drawings/vmlDrawing7.vml"/><Relationship Id="rId1" Type="http://schemas.openxmlformats.org/officeDocument/2006/relationships/drawing" Target="../drawings/drawing7.xml"/><Relationship Id="rId6" Type="http://schemas.openxmlformats.org/officeDocument/2006/relationships/ctrlProp" Target="../ctrlProps/ctrlProp70.xml"/><Relationship Id="rId11" Type="http://schemas.openxmlformats.org/officeDocument/2006/relationships/ctrlProp" Target="../ctrlProps/ctrlProp75.xml"/><Relationship Id="rId5" Type="http://schemas.openxmlformats.org/officeDocument/2006/relationships/ctrlProp" Target="../ctrlProps/ctrlProp6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3" Type="http://schemas.openxmlformats.org/officeDocument/2006/relationships/ctrlProp" Target="../ctrlProps/ctrlProp79.xml"/><Relationship Id="rId7" Type="http://schemas.openxmlformats.org/officeDocument/2006/relationships/ctrlProp" Target="../ctrlProps/ctrlProp83.xml"/><Relationship Id="rId12" Type="http://schemas.openxmlformats.org/officeDocument/2006/relationships/ctrlProp" Target="../ctrlProps/ctrlProp88.xml"/><Relationship Id="rId2" Type="http://schemas.openxmlformats.org/officeDocument/2006/relationships/vmlDrawing" Target="../drawings/vmlDrawing8.vml"/><Relationship Id="rId16" Type="http://schemas.openxmlformats.org/officeDocument/2006/relationships/ctrlProp" Target="../ctrlProps/ctrlProp92.xml"/><Relationship Id="rId1" Type="http://schemas.openxmlformats.org/officeDocument/2006/relationships/drawing" Target="../drawings/drawing8.xml"/><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5" Type="http://schemas.openxmlformats.org/officeDocument/2006/relationships/ctrlProp" Target="../ctrlProps/ctrlProp9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22"/>
  <sheetViews>
    <sheetView workbookViewId="0">
      <selection activeCell="G16" sqref="F16:G16"/>
    </sheetView>
  </sheetViews>
  <sheetFormatPr defaultRowHeight="15" x14ac:dyDescent="0.25"/>
  <cols>
    <col min="2" max="2" width="13.5703125" customWidth="1"/>
    <col min="3" max="3" width="11.42578125" customWidth="1"/>
    <col min="4" max="4" width="20.85546875" customWidth="1"/>
    <col min="5" max="5" width="41" customWidth="1"/>
    <col min="6" max="7" width="14.5703125" customWidth="1"/>
    <col min="8" max="8" width="18" customWidth="1"/>
    <col min="9" max="10" width="13.85546875" customWidth="1"/>
    <col min="11" max="11" width="16.7109375" customWidth="1"/>
    <col min="12" max="12" width="34.140625" customWidth="1"/>
    <col min="13" max="13" width="49.7109375" customWidth="1"/>
    <col min="14" max="14" width="21.28515625" customWidth="1"/>
    <col min="15" max="15" width="21.42578125" customWidth="1"/>
    <col min="16" max="16" width="22.42578125" customWidth="1"/>
    <col min="17" max="17" width="23.140625" customWidth="1"/>
    <col min="18" max="18" width="30.140625" customWidth="1"/>
    <col min="19" max="19" width="18.140625" customWidth="1"/>
    <col min="20" max="20" width="15.28515625" customWidth="1"/>
    <col min="21" max="21" width="15.7109375" customWidth="1"/>
    <col min="22" max="22" width="10.7109375" customWidth="1"/>
    <col min="23" max="23" width="11.42578125" customWidth="1"/>
    <col min="25" max="25" width="14.85546875" hidden="1" customWidth="1"/>
  </cols>
  <sheetData>
    <row r="1" spans="1:18" x14ac:dyDescent="0.25">
      <c r="A1" s="7" t="s">
        <v>81</v>
      </c>
    </row>
    <row r="2" spans="1:18" ht="17.25" x14ac:dyDescent="0.25">
      <c r="A2" s="8"/>
    </row>
    <row r="3" spans="1:18" ht="15.75" x14ac:dyDescent="0.25">
      <c r="A3" s="7" t="s">
        <v>47</v>
      </c>
    </row>
    <row r="5" spans="1:18" ht="27.75" customHeight="1" x14ac:dyDescent="0.25">
      <c r="B5" s="114" t="s">
        <v>48</v>
      </c>
      <c r="C5" s="114"/>
      <c r="D5" s="107" t="s">
        <v>9</v>
      </c>
      <c r="E5" s="107"/>
      <c r="F5" s="113" t="s">
        <v>49</v>
      </c>
      <c r="G5" s="113"/>
      <c r="H5" s="113"/>
      <c r="I5" s="113" t="s">
        <v>50</v>
      </c>
      <c r="J5" s="113"/>
      <c r="K5" s="113"/>
      <c r="L5" s="111" t="s">
        <v>7</v>
      </c>
      <c r="M5" s="111" t="s">
        <v>51</v>
      </c>
      <c r="N5" s="111" t="s">
        <v>52</v>
      </c>
      <c r="O5" s="111" t="s">
        <v>22</v>
      </c>
      <c r="P5" s="107" t="s">
        <v>40</v>
      </c>
      <c r="Q5" s="107" t="s">
        <v>41</v>
      </c>
      <c r="R5" s="107" t="s">
        <v>53</v>
      </c>
    </row>
    <row r="6" spans="1:18" x14ac:dyDescent="0.25">
      <c r="B6" s="38" t="s">
        <v>10</v>
      </c>
      <c r="C6" s="38" t="s">
        <v>11</v>
      </c>
      <c r="D6" s="3" t="s">
        <v>42</v>
      </c>
      <c r="E6" s="38" t="s">
        <v>11</v>
      </c>
      <c r="F6" s="39" t="s">
        <v>1</v>
      </c>
      <c r="G6" s="39" t="s">
        <v>12</v>
      </c>
      <c r="H6" s="39" t="s">
        <v>84</v>
      </c>
      <c r="I6" s="39" t="s">
        <v>1</v>
      </c>
      <c r="J6" s="39" t="s">
        <v>12</v>
      </c>
      <c r="K6" s="39" t="s">
        <v>84</v>
      </c>
      <c r="L6" s="112"/>
      <c r="M6" s="112"/>
      <c r="N6" s="112"/>
      <c r="O6" s="112"/>
      <c r="P6" s="107"/>
      <c r="Q6" s="107"/>
      <c r="R6" s="107"/>
    </row>
    <row r="7" spans="1:18" ht="159.75" customHeight="1" x14ac:dyDescent="0.25">
      <c r="B7" s="40">
        <f>'Հ2 Ձև2 (1)'!C11</f>
        <v>1165</v>
      </c>
      <c r="C7" s="40">
        <f>'Հ2 Ձև2 (1)'!C18</f>
        <v>0</v>
      </c>
      <c r="D7" s="40" t="str">
        <f>'Հ2 Ձև2 (1)'!C10</f>
        <v xml:space="preserve"> Ներդրումների և արտահանման խթանման ծրագիր</v>
      </c>
      <c r="E7" s="40" t="str">
        <f>'Հ2 Ձև2 (1)'!C17</f>
        <v>Հայաստանի Հանարապետության տնտեսապես բարդ ապրանքների արտադրությամբ զբաղվող առեվտրային ընկերություններին պետական աջակցություն</v>
      </c>
      <c r="F7" s="85">
        <f>'Հ2 Ձև2 (1)'!D76</f>
        <v>1000000</v>
      </c>
      <c r="G7" s="85">
        <f>'Հ2 Ձև2 (1)'!E76</f>
        <v>1500000</v>
      </c>
      <c r="H7" s="85">
        <f>'Հ2 Ձև2 (1)'!F76</f>
        <v>2000000</v>
      </c>
      <c r="I7" s="85">
        <f>'Հ2 Ձև2 (1)'!D77</f>
        <v>1000000</v>
      </c>
      <c r="J7" s="85">
        <f>'Հ2 Ձև2 (1)'!E77</f>
        <v>1500000</v>
      </c>
      <c r="K7" s="85">
        <f>'Հ2 Ձև2 (1)'!F77</f>
        <v>2000000</v>
      </c>
      <c r="L7" s="40" t="str">
        <f>'Հ2 Ձև2 (1)'!C33</f>
        <v>Պետական աջակցության մեխանիզմներով խթանել  0.2 տնտեսական բարդության ցուցիչից ավելի բարձր ինդեքս ունեցող ապրանքների արտադրությունը</v>
      </c>
      <c r="M7" s="40" t="str">
        <f>'Հ2 Ձև2 (1)'!B51</f>
        <v>Օտարերկրյա ներդրումների ներգրավում Հայաստանի Հանրապետություն, Հայաստանի Հանրապետության տարածքում տնտեսապես բարդ և համաշխարհային շուկայում մրցունակ արտադրանքի արտադրություն, Հայաստանի Հանրապետություն օտարերկրյա բարձր որակավորում ունեցող կադրերի ներգրավում, տեղական մասնագետների որակավորման մակարդակի բարձրացում, նոր ապրանքային շղթաների և կոոպերացիաների ստեղծում, Հայաստանի Հանրապետության պետական և համայնքային բյուջեներ հարկային մուտքերի ծավալների ավելացում,համաշխարհային տնտեսական շղթաներում Հայաստանի Հանրապետություն ներգրավվածության մակարդակի բարձրացում</v>
      </c>
      <c r="N7" s="40" t="str">
        <f>'Հ2 Ձև2 (1)'!B55</f>
        <v>0.2 տնտեսական բարդության ցուցիչից ավելի բարձր ինդեքս ունեցող ապրանքների արտադրության խթանման գրավչության նվազում</v>
      </c>
      <c r="O7" s="40" t="str">
        <f>'Հ2 Ձև2 (1)'!C23</f>
        <v>Նոր միջոցառում</v>
      </c>
      <c r="P7" s="40" t="str">
        <f>'Հ2 Ձև2 (1)'!C13</f>
        <v>2024 թվական</v>
      </c>
      <c r="Q7" s="40" t="str">
        <f>'Հ2 Ձև2 (1)'!C14</f>
        <v>2028 թվական</v>
      </c>
      <c r="R7" s="40" t="str">
        <f>'Հ2 Ձև2 (1)'!B29</f>
        <v>Հայեցողական (շարունակական)</v>
      </c>
    </row>
    <row r="8" spans="1:18" ht="124.5" customHeight="1" x14ac:dyDescent="0.25">
      <c r="B8" s="41">
        <f>'Հ2 Ձև2 (2)'!C11</f>
        <v>1086</v>
      </c>
      <c r="C8" s="41">
        <f>'Հ2 Ձև2 (2)'!C18</f>
        <v>0</v>
      </c>
      <c r="D8" s="41" t="str">
        <f>'Հ2 Ձև2 (2)'!C10</f>
        <v xml:space="preserve"> Գյուղական ենթակառուցվածքների վերականգնում և զարգացում ծրագիր</v>
      </c>
      <c r="E8" s="41" t="str">
        <f>'Հ2 Ձև2 (2)'!C17</f>
        <v>Վերակառուցման և զարգացման միջազգային բանկի աջակցությամբ իրականացվող Մրցունակ եվ կլիմայադիմակայուն գյուղատնտեսության  ծրագրի շրջանակներում տրանսֆերտների տրամադրում գյուղական ենթակառուցվածքների վերականգնման և/կամ զարգացման նպատակով</v>
      </c>
      <c r="F8" s="86">
        <f>'Հ2 Ձև2 (2)'!D78</f>
        <v>120000</v>
      </c>
      <c r="G8" s="86">
        <f>'Հ2 Ձև2 (2)'!E78</f>
        <v>1200000</v>
      </c>
      <c r="H8" s="86">
        <f>'Հ2 Ձև2 (2)'!F78</f>
        <v>2400000</v>
      </c>
      <c r="I8" s="86">
        <f>'Հ2 Ձև2 (2)'!D79</f>
        <v>24000</v>
      </c>
      <c r="J8" s="86">
        <f>'Հ2 Ձև2 (2)'!E79</f>
        <v>240000</v>
      </c>
      <c r="K8" s="86">
        <f>'Հ2 Ձև2 (2)'!F79</f>
        <v>480000</v>
      </c>
      <c r="L8" s="41" t="str">
        <f>'Հ2 Ձև2 (2)'!C33</f>
        <v>.Գյուղատնտեսության ոլորտի շարունակական կայուն աճի ապահովում 
- Կլիմայախելամիտ գյուղատնտեսական ներդրումներ գյուղացիական տնտեսությունների մակարդակով
- Շուկայական կապեր, նյութատեխնիկական (լոգիստիկայի) բազայի և արժեշղթաների զարգացում
- Կանաչ տնտեսության աջակցություն</v>
      </c>
      <c r="M8" s="41" t="str">
        <f>'Հ2 Ձև2 (2)'!B50</f>
        <v xml:space="preserve">Ծրագիրն ուղղորդելու և իրականացնելու է գյուղատնտեսության ոլորտի վերափոխումը և ոլորտի շարունակական կայուն աճի ապահովումը:  Այն է (i) կանդրադառնա կլիմայական ազդեցությունների նկատմամբ գյուղատնտեսության ոլորտի խոցելիությանը, (ii) կբարելավի ագրոպարենային արժեշղթաների և պարենային համակարգի աշխատանքը և (iii) կաջակցի էկոնոմիկայի նախարարության ծրագրերի և իրականացման եղանակների վերակողմնորոշմանը, որոնց միջոցով այն կհասնի ոլորտի արդյունավետության բարձրացմանն ու ծախսերի արդյունավետությանը: 
</v>
      </c>
      <c r="N8" s="41">
        <f>'Հ2 Ձև2 (2)'!B54</f>
        <v>0</v>
      </c>
      <c r="O8" s="41" t="str">
        <f>'Հ2 Ձև2 (2)'!C23</f>
        <v>Նոր միջոցառում</v>
      </c>
      <c r="P8" s="41">
        <f>'Հ2 Ձև2 (2)'!C13</f>
        <v>2025</v>
      </c>
      <c r="Q8" s="41">
        <f>'Հ2 Ձև2 (2)'!C14</f>
        <v>2030</v>
      </c>
      <c r="R8" s="41" t="str">
        <f>'Հ2 Ձև2 (2)'!B29</f>
        <v>Պարտադիր</v>
      </c>
    </row>
    <row r="9" spans="1:18" ht="127.5" customHeight="1" x14ac:dyDescent="0.25">
      <c r="B9" s="41">
        <f>'Հ2 Ձև2 (3)'!C11</f>
        <v>1086</v>
      </c>
      <c r="C9" s="41">
        <f>'Հ2 Ձև2 (3)'!C18</f>
        <v>0</v>
      </c>
      <c r="D9" s="41" t="str">
        <f>'Հ2 Ձև2 (3)'!C10</f>
        <v xml:space="preserve"> Գյուղական ենթակառուցվածքների վերականգնում և զարգացում ծրագիր</v>
      </c>
      <c r="E9" s="41" t="str">
        <f>'Հ2 Ձև2 (3)'!C17</f>
        <v>Վերակառուցման և զարգացման միջազգային բանկի աջակցությամբ իրականացվող Մրցունակ եվ կլիմայադիմակայուն գյուղատնտեսության  ծրագրի համակարգում և ղեկավարում</v>
      </c>
      <c r="F9" s="86">
        <f>'Հ2 Ձև2 (3)'!D75</f>
        <v>148000</v>
      </c>
      <c r="G9" s="86">
        <f>'Հ2 Ձև2 (3)'!E75</f>
        <v>248000</v>
      </c>
      <c r="H9" s="86">
        <f>'Հ2 Ձև2 (3)'!F75</f>
        <v>1200000</v>
      </c>
      <c r="I9" s="86">
        <f>'Հ2 Ձև2 (3)'!D76</f>
        <v>29600</v>
      </c>
      <c r="J9" s="86">
        <f>'Հ2 Ձև2 (3)'!E76</f>
        <v>49600</v>
      </c>
      <c r="K9" s="86">
        <f>'Հ2 Ձև2 (3)'!F76</f>
        <v>240000</v>
      </c>
      <c r="L9" s="41" t="str">
        <f>'Հ2 Ձև2 (3)'!C33</f>
        <v>.Գյուղատնտեսության ոլորտի շարունակական կայուն աճի ապահովում 
- Կլիմայախելամիտ գյուղատնտեսական ներդրումներ գյուղացիական տնտեսությունների մակարդակով
- Շուկայական կապեր, նյութատեխնիկական (լոգիստիկայի) բազայի և արժեշղթաների զարգացում
- Կանաչ տնտեսության աջակցություն</v>
      </c>
      <c r="M9" s="41" t="str">
        <f>'Հ2 Ձև2 (3)'!B50</f>
        <v xml:space="preserve">Ծրագիրն ուղղորդելու և իրականացնելու է գյուղատնտեսության ոլորտի վերափոխումը և ոլորտի շարունակական կայուն աճի ապահովումը:  Այն է (i) կանդրադառնա կլիմայական ազդեցությունների նկատմամբ գյուղատնտեսության ոլորտի խոցելիությանը, (ii) կբարելավի ագրոպարենային արժեշղթաների և պարենային համակարգի աշխատանքը և (iii) կաջակցի էկոնոմիկայի նախարարության ծրագրերի և իրականացման եղանակների վերակողմնորոշմանը, որոնց միջոցով այն կհասնի ոլորտի արդյունավետության բարձրացմանն ու ծախսերի արդյունավետությանը: 
</v>
      </c>
      <c r="N9" s="41">
        <f>'Հ2 Ձև2 (3)'!B54</f>
        <v>0</v>
      </c>
      <c r="O9" s="41" t="str">
        <f>'Հ2 Ձև2 (3)'!C23</f>
        <v>Նոր միջոցառում</v>
      </c>
      <c r="P9" s="41">
        <f>'Հ2 Ձև2 (3)'!C13</f>
        <v>2025</v>
      </c>
      <c r="Q9" s="41">
        <f>'Հ2 Ձև2 (3)'!C14</f>
        <v>2030</v>
      </c>
      <c r="R9" s="41" t="str">
        <f>'Հ2 Ձև2 (3)'!B29</f>
        <v>Պարտադիր</v>
      </c>
    </row>
    <row r="10" spans="1:18" ht="183" customHeight="1" x14ac:dyDescent="0.25">
      <c r="B10" s="41">
        <f>'Հ2 Ձև2 (7)'!C11</f>
        <v>1086</v>
      </c>
      <c r="C10" s="41">
        <f>'Հ2 Ձև2 (7)'!C18</f>
        <v>0</v>
      </c>
      <c r="D10" s="41" t="str">
        <f>'Հ2 Ձև2 (7)'!C10</f>
        <v xml:space="preserve"> Գյուղական ենթակառուցվածքների վերականգնում և զարգացում ծրագիր</v>
      </c>
      <c r="E10" s="41" t="str">
        <f>'Հ2 Ձև2 (7)'!C17</f>
        <v>Ասիական զարգացման բանկի աջակցությամբ իրականացվող "Կլիմային հարմարվողական պարենային անվտանգության" դրամաշնորհային ծրագրի համակարգում և ղեկավարում</v>
      </c>
      <c r="F10" s="86">
        <f>'Հ2 Ձև2 (7)'!D76</f>
        <v>150000</v>
      </c>
      <c r="G10" s="86">
        <f>'Հ2 Ձև2 (7)'!E76</f>
        <v>200000</v>
      </c>
      <c r="H10" s="86">
        <f>'Հ2 Ձև2 (7)'!F76</f>
        <v>223509.6</v>
      </c>
      <c r="I10" s="86">
        <f>'Հ2 Ձև2 (7)'!D76</f>
        <v>150000</v>
      </c>
      <c r="J10" s="86">
        <f>'Հ2 Ձև2 (7)'!E76</f>
        <v>200000</v>
      </c>
      <c r="K10" s="86">
        <f>'Հ2 Ձև2 (7)'!F76</f>
        <v>223509.6</v>
      </c>
      <c r="L10" s="41" t="str">
        <f>'Հ2 Ձև2 (7)'!C33</f>
        <v xml:space="preserve"> - Կլիմայական պայմաննեին հարմարվող պարենային անվտանգության բարելավում և գյուղատնտեսության ոլորտի շարունակական կայուն աճի ապահովում 
- գյուղատնտեսական կենսամիջոցների ճկունության բարձրացում
- գյուղական վայրերում կլիմայադիմակայուն պարենային անվտանգության բարձրացում </v>
      </c>
      <c r="M10" s="41" t="str">
        <f>'Հ2 Ձև2 (7)'!B51</f>
        <v>Ծրագիրն ուղղված է կլիմայադիմակայուն գյուղատնտեսության և պարենային անվտանգության բարձրացմանը: Հիմնական ակնկալվող արդյունքներն են. 2 մարզերի 10 գյուղերում թվով 10 փոքրածավալ արևային ՖՎ կայանների մատակարարում և տեղադրում; շրջանառու ֆոնդերի ստեղծում, որտեղ արևային ՖՎ կայաններից ստացվող էներգիայի խնայողությունները կներդրվեն այն ենթածրագրերում, որոնք աջակցում են կայուն գյուղատնտեսությանը, պարենային անվտանգությանը և տեղական համայնքների կլիմայի հարմարվողականությանը; Կլիմայի համար խելացի գյուղատնտեսական արտադրության և փոքրածավալ արժեքային շղթայի ներդրումների ֆինանսավորում (կաթիլային ոռոգման համակարգերը, հակակարկտային ցանցերը, սառնարանները (սառցարաններ, բայց չսահմանափակվելով))` նախապատվությունը տալով խոցելի խմբերին, ինչպիսիք են կանայք և երիտասարդները; ինստիտուցիոնալ և տեղական մակարդակով վերապատրաստում և կարողությունների զարգացում` աջակցելու գյուղատնտեսության մեջ կլիմայի վրա հիմնված ներդրումային խողովակաշարի զարգացմանը,կլիմայի հարմարվողականության ներդրումների բացահայտում և նախագծում, աջակցություն ազգային և ոլորտային հարմարվողականության պլանների իրականացմանը:
Վերջնարդյունքները են ավելացել են ընտրված գյուղական համայնքների և տնային տնտե¬սու¬թյուն¬ների կլիմայական հարմարվողականությունը։</v>
      </c>
      <c r="N10" s="41">
        <f>'Հ2 Ձև2 (7)'!B55</f>
        <v>0</v>
      </c>
      <c r="O10" s="41" t="s">
        <v>45</v>
      </c>
      <c r="P10" s="41">
        <f>'Հ2 Ձև2 (7)'!C13</f>
        <v>2024</v>
      </c>
      <c r="Q10" s="41">
        <f>'Հ2 Ձև2 (7)'!C14</f>
        <v>2027</v>
      </c>
      <c r="R10" s="41" t="str">
        <f>'Հ2 Ձև2 (7)'!B29</f>
        <v>Պարտադիր</v>
      </c>
    </row>
    <row r="11" spans="1:18" ht="141" customHeight="1" x14ac:dyDescent="0.25">
      <c r="B11" s="41">
        <f>'Հ2 Ձև2 (8)'!C11</f>
        <v>1086</v>
      </c>
      <c r="C11" s="41">
        <f>'Հ2 Ձև2 (8)'!C18</f>
        <v>0</v>
      </c>
      <c r="D11" s="41" t="str">
        <f>'Հ2 Ձև2 (8)'!C10</f>
        <v xml:space="preserve"> Գյուղական ենթակառուցվածքների վերականգնում և զարգացում ծրագիր</v>
      </c>
      <c r="E11" s="41" t="str">
        <f>'Հ2 Ձև2 (8)'!C17</f>
        <v>Ասիական զարգացման բանկի աջակցությամբ իրականացվող "Կլիմայական փոփոխություններին հարմարեցվող 
պարենային անվտանգության բարձրացման" դրամաշնորհային ծրագիր</v>
      </c>
      <c r="F11" s="86">
        <f>+'Հ2 Ձև2 (8)'!D78</f>
        <v>200000</v>
      </c>
      <c r="G11" s="86">
        <f>+'Հ2 Ձև2 (8)'!E78</f>
        <v>400000</v>
      </c>
      <c r="H11" s="86">
        <f>+'Հ2 Ձև2 (8)'!F78</f>
        <v>252186.8</v>
      </c>
      <c r="I11" s="86">
        <f>+'Հ2 Ձև2 (8)'!G78</f>
        <v>852186.8</v>
      </c>
      <c r="J11" s="86">
        <f>+'Հ2 Ձև2 (8)'!H78</f>
        <v>0</v>
      </c>
      <c r="K11" s="86">
        <f>+'Հ2 Ձև2 (8)'!I78</f>
        <v>0</v>
      </c>
      <c r="L11" s="41" t="str">
        <f>'Հ2 Ձև2 (8)'!C33</f>
        <v xml:space="preserve"> - Կլիմայական պայմաններին հարմարվող պարենային անվտանգության բարելավում և գյուղատնտեսության ոլորտի շարունակական կայուն աճի ապահովում 
- գյուղատնտեսական կենսամիջոցների ճկունության բարձրացում
- գյուղական վայրերում կլիմայադիմակայուն պարենային անվտանգության բարձրացում </v>
      </c>
      <c r="M11" s="41" t="str">
        <f>'Հ2 Ձև2 (8)'!B51</f>
        <v>Ծրագիրն ուղղված է կլիմայադիմակայուն գյուղատնտեսության և պարենային անվտանգության բարձրացմանը: Հիմնական ակնկալվող արդյունքներն են. 2 մարզերի 10 գյուղերում թվով 10 փոքրածավալ արևային ՖՎ կայանների մատակարարում և տեղադրում; շրջանառու ֆոնդերի ստեղծում, որտեղ արևային ՖՎ կայաններից ստացվող էներգիայի խնայողությունները կներդրվեն այն ենթածրագրերում, որոնք աջակցում են կայուն գյուղատնտեսությանը, պարենային անվտանգությանը և տեղական համայնքների կլիմայի հարմարվողականությանը; Կլիմայի համար խելացի գյուղատնտեսական արտադրության և փոքրածավալ արժեքային շղթայի ներդրումների ֆինանսավորում (կաթիլային ոռոգման համակարգերը, հակակարկտային ցանցերը, սառնարանները (սառցարաններ, բայց չսահմանափակվելով))` նախապատվությունը տալով խոցելի խմբերին, ինչպիսիք են կանայք և երիտասարդները; ինստիտուցիոնալ և տեղական մակարդակով վերապատրաստում և կարողությունների զարգացում` աջակցելու գյուղատնտեսության մեջ կլիմայի վրա հիմնված ներդրումային խողովակաշարի զարգացմանը,կլիմայի հարմարվողականության ներդրումների բացահայտում և նախագծում, աջակցություն ազգային և ոլորտային հարմարվողականության պլանների իրականացմանը:
Վերջնարդյունքները են ավելացել են ընտրված գյուղական համայնքների և տնային տնտե¬սու¬թյուն¬ների կլիմայական հարմարվողականությունը։</v>
      </c>
      <c r="N11" s="41">
        <f>'Հ2 Ձև2 (8)'!B55</f>
        <v>0</v>
      </c>
      <c r="O11" s="41" t="s">
        <v>45</v>
      </c>
      <c r="P11" s="41">
        <f>'Հ2 Ձև2 (8)'!C13</f>
        <v>2024</v>
      </c>
      <c r="Q11" s="41">
        <f>'Հ2 Ձև2 (8)'!C14</f>
        <v>2027</v>
      </c>
      <c r="R11" s="41" t="str">
        <f>'Հ2 Ձև2 (8)'!B29</f>
        <v>Պարտադիր</v>
      </c>
    </row>
    <row r="12" spans="1:18" ht="186" customHeight="1" x14ac:dyDescent="0.25">
      <c r="B12" s="41">
        <f>'Հ2 Ձև2 (9)'!C11</f>
        <v>1104</v>
      </c>
      <c r="C12" s="41">
        <f>'Հ2 Ձև2 (9)'!C18</f>
        <v>11007</v>
      </c>
      <c r="D12" s="41" t="str">
        <f>'Հ2 Ձև2 (9)'!C10</f>
        <v>Գիտելիքահենք, նորարարական տնտեսությանը և փոքր ու միջին ձեռնարկատիրությանը աջակցություն</v>
      </c>
      <c r="E12" s="41" t="str">
        <f>'Հ2 Ձև2 (9)'!C17</f>
        <v>Արդիականացման վաուչերներ ՓՄՁ-ների համար</v>
      </c>
      <c r="F12" s="86">
        <f>'Հ2 Ձև2 (9)'!D77</f>
        <v>400000</v>
      </c>
      <c r="G12" s="86">
        <f>'Հ2 Ձև2 (9)'!E77</f>
        <v>400000</v>
      </c>
      <c r="H12" s="86">
        <f>'Հ2 Ձև2 (9)'!F77</f>
        <v>0</v>
      </c>
      <c r="I12" s="86">
        <f>'Հ2 Ձև2 (9)'!D77</f>
        <v>400000</v>
      </c>
      <c r="J12" s="86">
        <f>'Հ2 Ձև2 (9)'!E77</f>
        <v>400000</v>
      </c>
      <c r="K12" s="86">
        <f>'Հ2 Ձև2 (9)'!F77</f>
        <v>0</v>
      </c>
      <c r="L12" s="41" t="str">
        <f>+'Հ2 Ձև2 (9)'!C33</f>
        <v>Ծրագրի նպատակն է մեծ թվով ՓՄՁ-ների միաժամանակյա հնարավորություն ընձեռել լուծելու իրենց գործունեության արդիականացման խնդիրները՝ թվայնացման, նորարարությունների և բիզնեսի օպտիմալացման ուղղություններով, այդպիսով՝ պատրաստելով դրանց տեխնոլոգիապես ավելի բարդ ապրանքների և պրոցեսների ներդմանը և հետագա ընդգրկուն վերափոխմանը։</v>
      </c>
      <c r="M12" s="41" t="str">
        <f>+'Հ2 Ձև2 (9)'!B46</f>
        <v>«Արդիականացման վաուչերների» օգտագործմամբ ՓՄՁ-ները կարող են ձեռք բերել թվայնացման, բիզնեսի օպտիմալացման և ինովացիաների ներդմանն աջակցող ծառայություններ։ Դրանց կիրառման հիմնական նպատակը պետք է լինի բարձրացնել գործող ՓՄՁ-ների գործունեության արդյունավետությունը, ինչպես նաև աջակցել նոր պրոդուկտների և ծառայությունների ստեղծմանն ու իրացմանը։
Վաուչերները տրամադրվում են ՓՄՁ-ներին արդիականացման 3 տարբեր ուղղություններով։ Մասնավորապես՝ 
- Թվայնացման վաուչերներ
Տրամադրվում է թվային փոխակերպման, թվային գործիքների և կիբերանվտանգության միջոցառումների ներդրման նպատակով խորհրդատվության և մասնագիտական ծառայությունների ձեռքբերման համար:
- Նորարարության վաուչերներ
Տրամադրվում է նոր ապրանքի կամ ծառայության ստեղծման կամ գոյություն ունեցողի կատարելագործման համար անհրաժեշտ նեղ մասնագիտական (գիտական կամ տեխնիկական) խորհրդատվության և աջակցության նպատակով։
- Բիզնեսի օպտիմալացման և զարգացման վաուչերներ 
Տրամադրվում է բիզնես մոդելի մշակման, զարգացման բիզնես գործընթացների օպտիմալացման, իրացման նոր շուկաներ մուտք գործելու և այլ բիզնես խնդիրների լուծման վերաբերյալ խորհրդատվության և աջակցության նպատակով։
Վաուչերները կարող են կիրառվել նշված ուղղություններով մասնագիտական խորհրդատվության և/կամ ծառայության գնման նպատակով։
Վաուչերների արժեքը 3 ուղղությունների համար կլինի 1 միլիոն ՀՀ դրամ։</v>
      </c>
      <c r="N12" s="41" t="str">
        <f>+'Հ2 Ձև2 (9)'!B50</f>
        <v>Ծրագրի արդյունքում մեծ թվով ՓՄՁ-ներ հնարավորություն կստանան լուծելու իրենց գործունեության արդիականացման խնդիրները՝ թվայնացման, նորարարությունների և բիզնեսի օպտիմալացման ուղղություններով, այդպիսով՝ պատրաստ լինելով տեխնոլոգիապես ավելի բարդ ապրանքների արտադրությանը և պրոցեսների ներդմանը։</v>
      </c>
      <c r="O12" s="41" t="s">
        <v>45</v>
      </c>
      <c r="P12" s="41">
        <f>'Հ2 Ձև2 (9)'!C13</f>
        <v>2025</v>
      </c>
      <c r="Q12" s="41">
        <f>'Հ2 Ձև2 (9)'!C4</f>
        <v>0</v>
      </c>
      <c r="R12" s="41" t="str">
        <f>'Հ2 Ձև2 (9)'!B29</f>
        <v>Հայեցողական (շարունակական)</v>
      </c>
    </row>
    <row r="13" spans="1:18" ht="135.75" customHeight="1" x14ac:dyDescent="0.25">
      <c r="B13" s="41">
        <f>'Հ2 Ձև2 (6)'!C11</f>
        <v>1104</v>
      </c>
      <c r="C13" s="41">
        <f>'Հ2 Ձև2 (6)'!C18</f>
        <v>11008</v>
      </c>
      <c r="D13" s="41" t="str">
        <f>'Հ2 Ձև2 (6)'!C10</f>
        <v>Գիտելիքահենք, նորարարական տնտեսությանը և փոքր ու միջին ձեռնարկատիրությանը աջակցություն</v>
      </c>
      <c r="E13" s="41" t="str">
        <f>'Հ2 Ձև2 (6)'!C17</f>
        <v>Նորարարական կենտրոնների ստեղծում մարզային քաղաքներում</v>
      </c>
      <c r="F13" s="86">
        <f>'Հ2 Ձև2 (6)'!D76</f>
        <v>338400</v>
      </c>
      <c r="G13" s="86">
        <f>'Հ2 Ձև2 (6)'!E76</f>
        <v>338400</v>
      </c>
      <c r="H13" s="86">
        <f>'Հ2 Ձև2 (6)'!F76</f>
        <v>338400</v>
      </c>
      <c r="I13" s="86">
        <f>'Հ2 Ձև2 (6)'!D76</f>
        <v>338400</v>
      </c>
      <c r="J13" s="86">
        <f>'Հ2 Ձև2 (6)'!E76</f>
        <v>338400</v>
      </c>
      <c r="K13" s="86">
        <f>'Հ2 Ձև2 (6)'!F76</f>
        <v>338400</v>
      </c>
      <c r="L13" s="41" t="str">
        <f>'Հ2 Ձև2 (6)'!C33</f>
        <v>ՀՀ մարզերից յուրաքանչյուրում ստեղծել առնվազն մեկական նորարարական կենտրոն, որոնք ուղղված կլինեն տեղական ռեսուրսների օգտագործմամբ նորարարական և ձեռնարկատիրական էկոհամակարգի ձևավորմանը։</v>
      </c>
      <c r="M13" s="41" t="str">
        <f>'Հ2 Ձև2 (6)'!B50</f>
        <v xml:space="preserve"> - Նորարարական ենթակառուցվածքների համաչափ հասանելիություն մարզերում 
 - Ձեռներեցության մակարդակի բարձրացում մարզերում
 - Վերապատրաստումների հնարավորությունների ընդլայնում մարզերում
 - Տեխնոլոգիական և այլ ընկերությունների՝ մարզերում մասնաճյուղերի ստեղծման համար անհրաժեշտ ռեսուրսների և ենթակառուցվածքների ապահովում
 - Տաղանդի արտահոսքի կանխում մարզերից և մասնավոր ոլորտի ընկերությունների տեղաշարժ դեպի մարզեր
 - Նոր աշխատատեղերի ստեղծում մարզերում
 - Կայուն և ներառական սոցիալ-տնտեսական զարգացում</v>
      </c>
      <c r="N13" s="41" t="str">
        <f>'Հ2 Ձև2 (6)'!B54</f>
        <v xml:space="preserve"> - Նորարարության և ձեռնարկատիրական գործունեության կենտրոնացում մեկ կամ մի քանի կետերում
 - Տաղանդի շարունակական արտահոսք մարզերից
 - Բիզնես գործունեության շարունակական կենտրոնացում մայրաքաղաքում</v>
      </c>
      <c r="O13" s="41" t="str">
        <f>'Հ2 Ձև2 (6)'!C23</f>
        <v>Նոր միջոցառում</v>
      </c>
      <c r="P13" s="41">
        <f>'Հ2 Ձև2 (6)'!C13</f>
        <v>2025</v>
      </c>
      <c r="Q13" s="41">
        <f>'Հ2 Ձև2 (6)'!C14</f>
        <v>0</v>
      </c>
      <c r="R13" s="41" t="str">
        <f>'Հ2 Ձև2 (6)'!B29</f>
        <v>Հայեցողական (շարունակական)</v>
      </c>
    </row>
    <row r="14" spans="1:18" ht="166.5" customHeight="1" x14ac:dyDescent="0.25">
      <c r="B14" s="41" t="str">
        <f>+'Հ2 Ձև2 (10)'!C11</f>
        <v>1022 կամ 1187 կամ նոր</v>
      </c>
      <c r="C14" s="41">
        <f>+'Հ2 Ձև2 (10)'!C18</f>
        <v>0</v>
      </c>
      <c r="D14" s="41">
        <f>+'Հ2 Ձև2 (10)'!C10</f>
        <v>0</v>
      </c>
      <c r="E14" s="41" t="str">
        <f>+'Հ2 Ձև2 (10)'!C17</f>
        <v>Ռեսուրսախնայող գյուղատնտեսության վերաբերյալ գյուղացիական տնտեսությունների մասնագիտական կարողությունների հզորացում և իրազեկվածության բարձրացում</v>
      </c>
      <c r="F14" s="86">
        <f>+'Հ2 Ձև2 (10)'!D76</f>
        <v>12700</v>
      </c>
      <c r="G14" s="86">
        <f>+'Հ2 Ձև2 (10)'!E76</f>
        <v>12700</v>
      </c>
      <c r="H14" s="86">
        <f>+'Հ2 Ձև2 (10)'!F76</f>
        <v>12700</v>
      </c>
      <c r="I14" s="86">
        <f>+'Հ2 Ձև2 (10)'!D82</f>
        <v>12700</v>
      </c>
      <c r="J14" s="86">
        <f>+'Հ2 Ձև2 (10)'!E82</f>
        <v>12700</v>
      </c>
      <c r="K14" s="86">
        <f>+'Հ2 Ձև2 (10)'!F82</f>
        <v>12700</v>
      </c>
      <c r="L14" s="41" t="str">
        <f>+'Հ2 Ձև2 (10)'!C33</f>
        <v>Ռեսուրսախնայող գյուղատնտեսության վերաբերյալ գյուղացիական տնտեսությունների մասնագիտական կարողությունների հզորացման և իրազեկվածության բարձրացմանն ուղղված դասընթացների իրականացում,
գյուղատնտեսական միևնույն հողատարածքի բազմակի օգտագործման տեխնոլոգիաների ներկայացում տարբեր վեգետացիոն ժամանակահատված ունեցող մշակաբույսերի կիրառմաբ՝ յուրաքանչյուր տարի մեկական դասընթացի կազմակերպում</v>
      </c>
      <c r="M14" s="41" t="str">
        <f>+'Հ2 Ձև2 (10)'!B51</f>
        <v>Ակնկալվում է, որ միջոցառման իրականացումը կնպաստի գյուղատնտեսության ինտենսիվացմանը, արտադրողականության բարձրացմանը, հողային ռեսուրսների նպատակային և ջրային ռեսուրսների խնայողաբար ու արդյունավետ օգտագործմանը, պարենային անվտանգության ապահովման մակարդակի բարձրացմանը, անասնաբուծության և բուսաբուծության զարգացմանը, արդիական տեխնոլոգիաների ներդրմանը, արտադրված արտադրանքի իրացմանն ու արտահանման խթանմանը, գյուղատնտեսական ամբողջ արժեշղթայում ընդգրկված սուբյեկտների՝ գյուղացիական տնտեսությունների, կոոպերատիվների, գյուղատնտեսական մթերք վերամշակողների եկամուտների ավելացմանը։</v>
      </c>
      <c r="N14" s="41" t="str">
        <f>+'Հ2 Ձև2 (10)'!B55</f>
        <v>Նոր նախաձեռնությունը չֆինանսավորելու դեպքում կսահմանափակվի գյուղատնտեսական գործունեությամբ զբաղվող տնտեսավարողների հնարավորությունը՝ ստանալ կլիմայի գլոբալ փոփոխությունների հետ կապված գյուղատնտեսության ինտենսիվացման, արտադրողականության բարձրացման, հողային ռեսուրսների նպատակային և ջրային ռեսուրսների խնայողաբար ու արդյունավետ օգտագործման վերաբերյալ արդիական տեղեկատվություն:
Դասընթացի կազմակերպումը Հայաստանի ազգային ագրարային համալսարանին պատվիրակելը պայմանավորված է այն հանգամանքով, որ Հայաստանի ազգային ագրարային համալսարանը հանրապետության ագրոպարենային համակարգի համար մասնագետներ պատրաստող միակ բուհն է, կրթական ու գիտական, կադրային և նյութական ներուժ ունեցող կրթահամալիր՝ գյուղատնտեսությունում տնտեսավարողների համար արդյունավետ լսարանային և գործնական դասընթացների կազմակերպման համար</v>
      </c>
      <c r="O14" s="41" t="str">
        <f>+'Հ2 Ձև2 (10)'!C23</f>
        <v>Նոր միջոցառում</v>
      </c>
      <c r="P14" s="31">
        <f>+'Հ2 Ձև2 (10)'!C13</f>
        <v>0</v>
      </c>
      <c r="Q14" s="31">
        <f>+'Հ2 Ձև2 (10)'!C14</f>
        <v>0</v>
      </c>
      <c r="R14" s="41" t="str">
        <f>+'Հ2 Ձև2 (10)'!B29</f>
        <v>Հայեցողական (շարունակական)</v>
      </c>
    </row>
    <row r="15" spans="1:18" ht="105" customHeight="1" x14ac:dyDescent="0.25">
      <c r="B15" s="41" t="str">
        <f>+'Հ2 Ձև2 (11)'!C11</f>
        <v>1022 կամ 1187 կամ նոր</v>
      </c>
      <c r="C15" s="41">
        <f>+'Հ2 Ձև2 (11)'!C18</f>
        <v>0</v>
      </c>
      <c r="D15" s="41">
        <f>+'Հ2 Ձև2 (11)'!C10</f>
        <v>0</v>
      </c>
      <c r="E15" s="41" t="str">
        <f>+'Հ2 Ձև2 (11)'!C17</f>
        <v>Սերմնաբուծությամբ և սերմարտադրությամբ զբաղվող սուբյեկտների և տնտեսությունների մասնագիտական կարողությունների հզորացում</v>
      </c>
      <c r="F15" s="41">
        <f>+'Հ2 Ձև2 (11)'!D76</f>
        <v>5000</v>
      </c>
      <c r="G15" s="41">
        <f>+'Հ2 Ձև2 (11)'!E76</f>
        <v>5000</v>
      </c>
      <c r="H15" s="41">
        <f>+'Հ2 Ձև2 (11)'!F76</f>
        <v>5000</v>
      </c>
      <c r="I15" s="41">
        <f>+'Հ2 Ձև2 (11)'!G76</f>
        <v>0</v>
      </c>
      <c r="J15" s="41">
        <f>+'Հ2 Ձև2 (11)'!H76</f>
        <v>0</v>
      </c>
      <c r="K15" s="41">
        <f>+'Հ2 Ձև2 (11)'!I76</f>
        <v>0</v>
      </c>
      <c r="L15" s="41" t="str">
        <f>+'Հ2 Ձև2 (11)'!C33</f>
        <v>Սերմնաբուծությամբ և սերմարտադրությամբ զբաղվող սուբյեկտների և տնտեսությունների վերապատրաստված անձնակազմերի առկայություն</v>
      </c>
      <c r="M15" s="41" t="str">
        <f>+'Հ2 Ձև2 (11)'!B51</f>
        <v>Ակնկալվում է, որ միջոցառման իրականացումը կնպաստի գյուղատնտեսության ինտենսիվացմանը, արտադրողականության բարձրացմանը, հողային ռեսուրսների նպատակային և ջրային ռեսուրսների խնայողաբար ու արդյունավետ օգտագործմանը, պարենային անվտանգության ապահովման մակարդակի բարձրացմանը, անասնաբուծության և բուսաբուծության զարգացմանը, արդիական տեխնոլոգիաների ներդրմանը, արտադրված արտադրանքի իրացմանն ու արտահանման խթանմանը, գյուղատնտեսական ամբողջ արժեշղթայում ընդգրկված սուբյեկտների՝ գյուղացիական տնտեսությունների, կոոպերատիվների, գյուղատնտեսական մթերք վերամշակողների եկամուտների ավելացմանը։</v>
      </c>
      <c r="N15" s="41" t="str">
        <f>+'Հ2 Ձև2 (11)'!B55</f>
        <v>Նոր նախաձեռնությունը չֆինանսավորելու դեպքում կսահմանափակվի սերմնաբուծությամբ և սերմարտադրությամբ զբաղվող տնտեսավարողների հնարավորությունը՝ ստանալ տեղեկատվություն սերմնարտադրության ոլորտում կիրառվող միջոցառումների, հավաստագրված տեղական արտադրության սերմերի մշակության առանձնահատկությունների, բույսերի պաշտպանության առաջադեմ համակարգի կիրառման, սերմերի ցանքային, սորտային որակի ստուգման, բույսերի նոր սորտերի սորտափորձարկման, սորտերի/հիբրիդների սորտափորձարկման, բույսերի պաշտպանության առաջադեմ համակարգերի կիրառման, բարձրարժեք և ռազմավարական նշանակության մշակաբույսերի արտադրության համալիր միջոցառումների կարևորության վերաբերյալ։</v>
      </c>
      <c r="O15" s="41" t="str">
        <f>+'Հ2 Ձև2 (11)'!C23</f>
        <v>Նոր միջոցառում</v>
      </c>
      <c r="P15" s="31">
        <f>+'Հ2 Ձև2 (11)'!C13</f>
        <v>0</v>
      </c>
      <c r="Q15" s="31">
        <f>+'Հ2 Ձև2 (11)'!C14</f>
        <v>0</v>
      </c>
      <c r="R15" s="41" t="str">
        <f>+'Հ2 Ձև2 (11)'!B29</f>
        <v>Հայեցողական (շարունակական)</v>
      </c>
    </row>
    <row r="16" spans="1:18" ht="145.5" customHeight="1" x14ac:dyDescent="0.25">
      <c r="B16" s="41" t="str">
        <f>+'Հ2 Ձև2 (12)'!C11</f>
        <v>1022 կամ 1187 կամ նոր</v>
      </c>
      <c r="C16" s="41">
        <f>+'Հ2 Ձև2 (12)'!C18</f>
        <v>0</v>
      </c>
      <c r="D16" s="41">
        <f>+'Հ2 Ձև2 (12)'!C10</f>
        <v>0</v>
      </c>
      <c r="E16" s="41" t="str">
        <f>+'Հ2 Ձև2 (12)'!C17</f>
        <v>Գյուղատնտեսական խորհրդատվություն</v>
      </c>
      <c r="F16" s="101">
        <f>+'Հ2 Ձև2 (12)'!D79</f>
        <v>100000</v>
      </c>
      <c r="G16" s="101">
        <f>+'Հ2 Ձև2 (12)'!E79</f>
        <v>100000</v>
      </c>
      <c r="H16" s="101">
        <f>+'Հ2 Ձև2 (12)'!F79</f>
        <v>100000</v>
      </c>
      <c r="I16" s="41">
        <f>+'Հ2 Ձև2 (12)'!G85</f>
        <v>0</v>
      </c>
      <c r="J16" s="41">
        <f>+'Հ2 Ձև2 (12)'!H85</f>
        <v>0</v>
      </c>
      <c r="K16" s="41">
        <f>+'Հ2 Ձև2 (12)'!I85</f>
        <v>0</v>
      </c>
      <c r="L16" s="41" t="str">
        <f>+'Հ2 Ձև2 (12)'!C33</f>
        <v>Գյուղատնտեսության ոլորտին տրամադրվող պետական օժանդակության գործիքակազմերի, ինչպես նաև՝ ոլորտում նորարարական, բարձրարդյունավետ լուծումների վերաբերյալ տնտեսավարողների իրազեկվածության մակարդակի բարձրացում, ինչը կհանգեցնի ՀՀ կառավարության 2021-2026թթ ծրագրի "Գյուղատնտեսություն" բաժնով նախատեսված վերջնարդյունքի ապահովմանը</v>
      </c>
      <c r="M16" s="41" t="str">
        <f>+'Հ2 Ձև2 (12)'!B51</f>
        <v>Ակնկալվում է, որ միջոցառման իրականացումը կնպաստի գյուղատնտեսության ոլորտի պետական օժանդակության ծրագրերի դիմելիության բարձրացմանը, ինչն իր հեթին կհանգեցնի գյուղատնտեսության ինտենսիվացմանը, արտադրողականության բարձրացմանը, հողային ռեսուրսների նպատակային և ջրային ռեսուրսների խնայողաբար ու արդյունավետ օգտագործմանը, պարենային անվտանգության ապահովման մակարդակի բարձրացմանը, անասնաբուծության և բուսաբուծության զարգացմանը, արդիական տեխնոլոգիաների ներդրմանը, արտադրված արտադրանքի իրացմանն ու արտահանման խթանմանը, գյուղատնտեսական ամբողջ արժեշղթայում ընդգրկված սուբյեկտների՝ գյուղացիական տնտեսությունների, կոոպերատիվների, գյուղատնտեսական մթերք վերամշակողների եկամուտների ավելացմանը։</v>
      </c>
      <c r="N16" s="41" t="str">
        <f>+'Հ2 Ձև2 (12)'!B55</f>
        <v>Կսահմանափակվի գյուղատնտեսության ոլորտին տրամադրվող պետական օժանդակության գործիքակազմերի, ինչպես նաև՝ ոլորտում նորարարական, բարձրարդյունավետ լուծումների վերաբերյալ տնտեսավարողների իրազեկվածության մակարդակի բարձրացումը, ինչը զգալիորեն կխոչընդոտի ՀՀ կառավարության 2021-2026թթ ծրագրի "Գյուղատնտեսություն" բաժնով նախատեսված վերջնարդյունքի ապահովմանը</v>
      </c>
      <c r="O16" s="41" t="str">
        <f>+'Հ2 Ձև2 (12)'!C23</f>
        <v>Նոր միջոցառում</v>
      </c>
      <c r="P16" s="31">
        <f>+'Հ2 Ձև2 (12)'!C13</f>
        <v>0</v>
      </c>
      <c r="Q16" s="31">
        <f>+'Հ2 Ձև2 (12)'!C14</f>
        <v>0</v>
      </c>
      <c r="R16" s="41" t="str">
        <f>+'Հ2 Ձև2 (12)'!B29</f>
        <v>Հայեցողական (շարունակական)</v>
      </c>
    </row>
    <row r="17" spans="1:18" x14ac:dyDescent="0.25">
      <c r="B17" s="108" t="s">
        <v>4</v>
      </c>
      <c r="C17" s="109"/>
      <c r="D17" s="109"/>
      <c r="E17" s="110"/>
      <c r="F17" s="87">
        <f>SUM(F7:F16)</f>
        <v>2474100</v>
      </c>
      <c r="G17" s="87">
        <f t="shared" ref="G17:K17" si="0">SUM(G7:G16)</f>
        <v>4404100</v>
      </c>
      <c r="H17" s="87">
        <f t="shared" si="0"/>
        <v>6531796.3999999994</v>
      </c>
      <c r="I17" s="87">
        <f t="shared" si="0"/>
        <v>2806886.8</v>
      </c>
      <c r="J17" s="87">
        <f t="shared" si="0"/>
        <v>2740700</v>
      </c>
      <c r="K17" s="87">
        <f t="shared" si="0"/>
        <v>3294609.6</v>
      </c>
      <c r="L17" s="42" t="s">
        <v>43</v>
      </c>
      <c r="M17" s="42" t="s">
        <v>43</v>
      </c>
      <c r="N17" s="42" t="s">
        <v>43</v>
      </c>
      <c r="O17" s="42" t="s">
        <v>43</v>
      </c>
      <c r="P17" s="42" t="s">
        <v>43</v>
      </c>
      <c r="Q17" s="42" t="s">
        <v>43</v>
      </c>
      <c r="R17" s="42" t="s">
        <v>43</v>
      </c>
    </row>
    <row r="21" spans="1:18" x14ac:dyDescent="0.25">
      <c r="A21" t="s">
        <v>82</v>
      </c>
      <c r="B21" s="43" t="s">
        <v>44</v>
      </c>
      <c r="C21" s="43"/>
      <c r="D21" s="43"/>
      <c r="E21" s="43"/>
    </row>
    <row r="22" spans="1:18" x14ac:dyDescent="0.25">
      <c r="A22" t="s">
        <v>83</v>
      </c>
      <c r="B22" t="s">
        <v>88</v>
      </c>
    </row>
  </sheetData>
  <mergeCells count="12">
    <mergeCell ref="R5:R6"/>
    <mergeCell ref="B17:E17"/>
    <mergeCell ref="O5:O6"/>
    <mergeCell ref="I5:K5"/>
    <mergeCell ref="F5:H5"/>
    <mergeCell ref="P5:P6"/>
    <mergeCell ref="Q5:Q6"/>
    <mergeCell ref="B5:C5"/>
    <mergeCell ref="D5:E5"/>
    <mergeCell ref="M5:M6"/>
    <mergeCell ref="N5:N6"/>
    <mergeCell ref="L5:L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D39D6-1396-4654-ADAA-6BC642EF9C10}">
  <sheetPr>
    <tabColor rgb="FF92D050"/>
  </sheetPr>
  <dimension ref="A1:J94"/>
  <sheetViews>
    <sheetView workbookViewId="0">
      <selection activeCell="F77" sqref="F77"/>
    </sheetView>
  </sheetViews>
  <sheetFormatPr defaultRowHeight="15" x14ac:dyDescent="0.25"/>
  <cols>
    <col min="2" max="2" width="62.42578125" style="1" customWidth="1"/>
    <col min="3" max="3" width="50.28515625" customWidth="1"/>
    <col min="4" max="4" width="45.140625" customWidth="1"/>
    <col min="5" max="5" width="37.140625" customWidth="1"/>
    <col min="6" max="6" width="16.85546875" customWidth="1"/>
    <col min="7" max="7" width="28.28515625" customWidth="1"/>
    <col min="8" max="8" width="4" hidden="1" customWidth="1"/>
    <col min="9" max="10" width="7.85546875" hidden="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89</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17.25" x14ac:dyDescent="0.25">
      <c r="A10" s="10"/>
      <c r="B10" s="11" t="s">
        <v>57</v>
      </c>
      <c r="C10" s="12"/>
      <c r="G10" s="2"/>
    </row>
    <row r="11" spans="1:10" ht="17.25" x14ac:dyDescent="0.25">
      <c r="A11" s="10"/>
      <c r="B11" s="11" t="s">
        <v>58</v>
      </c>
      <c r="C11" s="88" t="s">
        <v>164</v>
      </c>
      <c r="G11" s="2"/>
    </row>
    <row r="12" spans="1:10" ht="17.25" x14ac:dyDescent="0.25">
      <c r="A12" s="10"/>
      <c r="B12" s="16"/>
      <c r="C12" s="14"/>
      <c r="D12" s="5"/>
      <c r="E12" s="2"/>
      <c r="F12" s="2"/>
      <c r="G12" s="2"/>
    </row>
    <row r="13" spans="1:10" ht="17.25" x14ac:dyDescent="0.25">
      <c r="A13" s="10"/>
      <c r="B13" s="11" t="s">
        <v>32</v>
      </c>
      <c r="C13" s="12"/>
      <c r="D13" s="5"/>
      <c r="E13" s="2"/>
      <c r="F13" s="2"/>
      <c r="G13" s="2"/>
    </row>
    <row r="14" spans="1:10" ht="17.25" x14ac:dyDescent="0.25">
      <c r="A14" s="10"/>
      <c r="B14" s="11" t="s">
        <v>59</v>
      </c>
      <c r="C14" s="12"/>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40.5" x14ac:dyDescent="0.25">
      <c r="B17" s="11" t="s">
        <v>60</v>
      </c>
      <c r="C17" s="44" t="s">
        <v>165</v>
      </c>
      <c r="D17" s="5"/>
      <c r="E17" s="2"/>
      <c r="F17" s="2"/>
      <c r="G17" s="2"/>
    </row>
    <row r="18" spans="1:10" ht="17.25" x14ac:dyDescent="0.25">
      <c r="A18" s="10"/>
      <c r="B18" s="11" t="s">
        <v>62</v>
      </c>
      <c r="C18" s="12"/>
      <c r="D18" s="5"/>
      <c r="E18" s="2"/>
      <c r="F18" s="2"/>
      <c r="G18" s="2"/>
    </row>
    <row r="19" spans="1:10" ht="17.25" x14ac:dyDescent="0.25">
      <c r="A19" s="10"/>
      <c r="B19" s="5"/>
      <c r="C19" s="5"/>
      <c r="D19" s="5"/>
      <c r="E19" s="2"/>
      <c r="F19" s="2"/>
      <c r="G19" s="2"/>
    </row>
    <row r="20" spans="1:10" ht="26.25" customHeight="1" x14ac:dyDescent="0.25">
      <c r="A20" s="10"/>
      <c r="B20" s="11" t="s">
        <v>61</v>
      </c>
      <c r="C20" s="17" t="s">
        <v>20</v>
      </c>
      <c r="F20" s="2"/>
      <c r="G20" s="2"/>
    </row>
    <row r="21" spans="1:10" ht="17.25" x14ac:dyDescent="0.25">
      <c r="A21" s="10"/>
      <c r="B21"/>
      <c r="C21" s="35"/>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ht="148.5" x14ac:dyDescent="0.3">
      <c r="B29" s="19" t="s">
        <v>26</v>
      </c>
      <c r="C29" s="48" t="s">
        <v>186</v>
      </c>
      <c r="D29" s="19"/>
      <c r="E29" s="48" t="s">
        <v>187</v>
      </c>
      <c r="F29" s="20"/>
      <c r="G29" s="8"/>
      <c r="H29" s="8"/>
      <c r="I29" s="8"/>
      <c r="J29" s="20"/>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40.5" x14ac:dyDescent="0.25">
      <c r="B33" s="11" t="s">
        <v>68</v>
      </c>
      <c r="C33" s="90" t="s">
        <v>166</v>
      </c>
    </row>
    <row r="34" spans="1:5" s="6" customFormat="1" ht="17.25" customHeight="1" x14ac:dyDescent="0.25"/>
    <row r="35" spans="1:5" s="6" customFormat="1" ht="16.5" customHeight="1" x14ac:dyDescent="0.25">
      <c r="B35" s="118" t="s">
        <v>69</v>
      </c>
      <c r="C35" s="22" t="s">
        <v>14</v>
      </c>
    </row>
    <row r="36" spans="1:5" s="6" customFormat="1" ht="15" customHeight="1" x14ac:dyDescent="0.25">
      <c r="B36" s="119"/>
    </row>
    <row r="37" spans="1:5" s="6" customFormat="1" ht="15" customHeight="1" x14ac:dyDescent="0.25">
      <c r="B37" s="119"/>
    </row>
    <row r="38" spans="1:5" s="6" customFormat="1" ht="15" customHeight="1" x14ac:dyDescent="0.25">
      <c r="B38" s="120"/>
      <c r="C38" s="23"/>
    </row>
    <row r="39" spans="1:5" s="6" customFormat="1" ht="15" customHeight="1" x14ac:dyDescent="0.25"/>
    <row r="40" spans="1:5" s="6" customFormat="1" ht="13.5" customHeight="1" x14ac:dyDescent="0.25">
      <c r="B40" s="118" t="s">
        <v>70</v>
      </c>
    </row>
    <row r="41" spans="1:5" s="6" customFormat="1" ht="13.5" x14ac:dyDescent="0.25">
      <c r="B41" s="119"/>
    </row>
    <row r="42" spans="1:5" s="6" customFormat="1" ht="13.5" x14ac:dyDescent="0.25">
      <c r="B42" s="120"/>
    </row>
    <row r="43" spans="1:5" s="6" customFormat="1" ht="13.5" x14ac:dyDescent="0.25"/>
    <row r="44" spans="1:5" s="6" customFormat="1" ht="13.5" x14ac:dyDescent="0.25"/>
    <row r="45" spans="1:5" s="6" customFormat="1" ht="15.75" x14ac:dyDescent="0.25">
      <c r="A45" s="10" t="s">
        <v>71</v>
      </c>
    </row>
    <row r="46" spans="1:5" s="6" customFormat="1" ht="13.5" x14ac:dyDescent="0.25"/>
    <row r="47" spans="1:5" s="6" customFormat="1" ht="58.5" customHeight="1" x14ac:dyDescent="0.25">
      <c r="B47" s="121" t="s">
        <v>167</v>
      </c>
      <c r="C47" s="122"/>
      <c r="D47" s="122"/>
      <c r="E47" s="123"/>
    </row>
    <row r="48" spans="1:5" s="6" customFormat="1" ht="15" customHeight="1" x14ac:dyDescent="0.25"/>
    <row r="49" spans="1:7" s="6" customFormat="1" ht="15" customHeight="1" x14ac:dyDescent="0.25">
      <c r="A49" s="10" t="s">
        <v>72</v>
      </c>
    </row>
    <row r="50" spans="1:7" s="6" customFormat="1" ht="15" customHeight="1" x14ac:dyDescent="0.25"/>
    <row r="51" spans="1:7" s="6" customFormat="1" ht="65.25" customHeight="1" x14ac:dyDescent="0.25">
      <c r="B51" s="121" t="s">
        <v>168</v>
      </c>
      <c r="C51" s="122"/>
      <c r="D51" s="122"/>
      <c r="E51" s="123"/>
    </row>
    <row r="52" spans="1:7" s="6" customFormat="1" ht="15" customHeight="1" x14ac:dyDescent="0.25"/>
    <row r="53" spans="1:7" s="6" customFormat="1" ht="15" customHeight="1" x14ac:dyDescent="0.25">
      <c r="A53" s="51" t="s">
        <v>103</v>
      </c>
      <c r="B53" s="91"/>
    </row>
    <row r="54" spans="1:7" s="6" customFormat="1" ht="15" customHeight="1" x14ac:dyDescent="0.25"/>
    <row r="55" spans="1:7" s="6" customFormat="1" ht="60.75" customHeight="1" x14ac:dyDescent="0.25">
      <c r="B55" s="121" t="s">
        <v>188</v>
      </c>
      <c r="C55" s="122"/>
      <c r="D55" s="122"/>
      <c r="E55" s="123"/>
    </row>
    <row r="56" spans="1:7" s="6" customFormat="1" ht="13.5" x14ac:dyDescent="0.25"/>
    <row r="57" spans="1:7" s="6" customFormat="1" ht="14.25" x14ac:dyDescent="0.25">
      <c r="A57" s="10" t="s">
        <v>29</v>
      </c>
    </row>
    <row r="58" spans="1:7" s="6" customFormat="1" ht="13.5" x14ac:dyDescent="0.25"/>
    <row r="59" spans="1:7" s="6" customFormat="1" ht="15" customHeight="1" x14ac:dyDescent="0.25">
      <c r="B59" s="124" t="s">
        <v>74</v>
      </c>
      <c r="C59" s="124" t="s">
        <v>0</v>
      </c>
      <c r="D59" s="124" t="s">
        <v>8</v>
      </c>
      <c r="E59" s="124" t="s">
        <v>85</v>
      </c>
      <c r="F59" s="124" t="s">
        <v>86</v>
      </c>
      <c r="G59" s="24" t="s">
        <v>75</v>
      </c>
    </row>
    <row r="60" spans="1:7" s="6" customFormat="1" ht="13.5" x14ac:dyDescent="0.25">
      <c r="B60" s="125"/>
      <c r="C60" s="125"/>
      <c r="D60" s="125"/>
      <c r="E60" s="125"/>
      <c r="F60" s="125"/>
      <c r="G60" s="24">
        <f>C14</f>
        <v>0</v>
      </c>
    </row>
    <row r="61" spans="1:7" ht="27" x14ac:dyDescent="0.25">
      <c r="B61" s="25" t="s">
        <v>169</v>
      </c>
      <c r="C61" s="26" t="s">
        <v>126</v>
      </c>
      <c r="D61" s="26">
        <v>60</v>
      </c>
      <c r="E61" s="26">
        <v>60</v>
      </c>
      <c r="F61" s="27">
        <v>60</v>
      </c>
      <c r="G61" s="89"/>
    </row>
    <row r="62" spans="1:7" x14ac:dyDescent="0.25">
      <c r="B62" s="6"/>
    </row>
    <row r="63" spans="1:7" x14ac:dyDescent="0.25">
      <c r="A63" s="10" t="s">
        <v>30</v>
      </c>
      <c r="B63" s="6"/>
    </row>
    <row r="64" spans="1:7" x14ac:dyDescent="0.25">
      <c r="B64" s="6"/>
    </row>
    <row r="65" spans="1:7" x14ac:dyDescent="0.25">
      <c r="B65" s="124" t="s">
        <v>76</v>
      </c>
      <c r="C65" s="124" t="s">
        <v>2</v>
      </c>
      <c r="D65" s="124" t="s">
        <v>8</v>
      </c>
      <c r="E65" s="124" t="s">
        <v>85</v>
      </c>
      <c r="F65" s="124" t="s">
        <v>86</v>
      </c>
      <c r="G65" s="24" t="s">
        <v>34</v>
      </c>
    </row>
    <row r="66" spans="1:7" x14ac:dyDescent="0.25">
      <c r="B66" s="125"/>
      <c r="C66" s="125"/>
      <c r="D66" s="125"/>
      <c r="E66" s="125"/>
      <c r="F66" s="125"/>
      <c r="G66" s="24">
        <f>C14</f>
        <v>0</v>
      </c>
    </row>
    <row r="67" spans="1:7" x14ac:dyDescent="0.25">
      <c r="B67" s="25" t="s">
        <v>170</v>
      </c>
      <c r="C67" s="15" t="s">
        <v>3</v>
      </c>
      <c r="D67" s="100">
        <v>4800</v>
      </c>
      <c r="E67" s="100">
        <v>4800</v>
      </c>
      <c r="F67" s="100">
        <v>4800</v>
      </c>
      <c r="G67" s="31"/>
    </row>
    <row r="68" spans="1:7" x14ac:dyDescent="0.25">
      <c r="B68" s="25" t="s">
        <v>171</v>
      </c>
      <c r="C68" s="15" t="s">
        <v>3</v>
      </c>
      <c r="D68" s="100">
        <v>200</v>
      </c>
      <c r="E68" s="100">
        <v>200</v>
      </c>
      <c r="F68" s="100">
        <v>200</v>
      </c>
      <c r="G68" s="31"/>
    </row>
    <row r="69" spans="1:7" x14ac:dyDescent="0.25">
      <c r="B69" s="15" t="s">
        <v>4</v>
      </c>
      <c r="C69" s="15" t="s">
        <v>3</v>
      </c>
      <c r="D69" s="59">
        <f>SUM(D67:D68)</f>
        <v>5000</v>
      </c>
      <c r="E69" s="59">
        <f>SUM(E67:E68)</f>
        <v>5000</v>
      </c>
      <c r="F69" s="59">
        <f>SUM(F67:F68)</f>
        <v>5000</v>
      </c>
      <c r="G69" s="15">
        <f>SUM(G67:G68)</f>
        <v>0</v>
      </c>
    </row>
    <row r="70" spans="1:7" x14ac:dyDescent="0.25">
      <c r="B70"/>
    </row>
    <row r="71" spans="1:7" x14ac:dyDescent="0.25">
      <c r="A71" s="10" t="s">
        <v>31</v>
      </c>
      <c r="B71"/>
    </row>
    <row r="72" spans="1:7" x14ac:dyDescent="0.25">
      <c r="B72"/>
    </row>
    <row r="73" spans="1:7" x14ac:dyDescent="0.25">
      <c r="B73" s="124" t="s">
        <v>77</v>
      </c>
      <c r="C73" s="124" t="s">
        <v>2</v>
      </c>
      <c r="D73" s="124" t="s">
        <v>8</v>
      </c>
      <c r="E73" s="124" t="s">
        <v>85</v>
      </c>
      <c r="F73" s="124" t="s">
        <v>86</v>
      </c>
      <c r="G73" s="24" t="s">
        <v>34</v>
      </c>
    </row>
    <row r="74" spans="1:7" x14ac:dyDescent="0.25">
      <c r="B74" s="125"/>
      <c r="C74" s="125"/>
      <c r="D74" s="125"/>
      <c r="E74" s="125"/>
      <c r="F74" s="125"/>
      <c r="G74" s="24">
        <f>C14</f>
        <v>0</v>
      </c>
    </row>
    <row r="75" spans="1:7" x14ac:dyDescent="0.25">
      <c r="B75" s="34" t="s">
        <v>37</v>
      </c>
      <c r="C75" s="32" t="s">
        <v>3</v>
      </c>
      <c r="D75" s="15">
        <f>D69</f>
        <v>5000</v>
      </c>
      <c r="E75" s="15">
        <f>E69</f>
        <v>5000</v>
      </c>
      <c r="F75" s="15">
        <f>F69</f>
        <v>5000</v>
      </c>
      <c r="G75" s="15">
        <f>G69</f>
        <v>0</v>
      </c>
    </row>
    <row r="76" spans="1:7" x14ac:dyDescent="0.25">
      <c r="B76" s="36" t="s">
        <v>35</v>
      </c>
      <c r="C76" s="32" t="s">
        <v>3</v>
      </c>
      <c r="D76" s="29">
        <v>5000</v>
      </c>
      <c r="E76" s="29">
        <v>5000</v>
      </c>
      <c r="F76" s="29">
        <v>5000</v>
      </c>
      <c r="G76" s="28"/>
    </row>
    <row r="77" spans="1:7" ht="15" customHeight="1" x14ac:dyDescent="0.25">
      <c r="B77" s="37" t="s">
        <v>36</v>
      </c>
      <c r="C77" s="32" t="s">
        <v>3</v>
      </c>
      <c r="D77" s="29"/>
      <c r="E77" s="29"/>
      <c r="F77" s="30"/>
      <c r="G77" s="28"/>
    </row>
    <row r="78" spans="1:7" x14ac:dyDescent="0.25">
      <c r="B78" s="36" t="s">
        <v>39</v>
      </c>
      <c r="C78" s="32" t="s">
        <v>3</v>
      </c>
      <c r="D78" s="15">
        <f>SUM(D79:D80)</f>
        <v>0</v>
      </c>
      <c r="E78" s="15">
        <f>SUM(E79:E80)</f>
        <v>0</v>
      </c>
      <c r="F78" s="15">
        <f>SUM(F79:F80)</f>
        <v>0</v>
      </c>
      <c r="G78" s="15">
        <f>SUM(G79:G80)</f>
        <v>0</v>
      </c>
    </row>
    <row r="79" spans="1:7" x14ac:dyDescent="0.25">
      <c r="B79" s="26"/>
      <c r="C79" s="32" t="s">
        <v>3</v>
      </c>
      <c r="D79" s="29"/>
      <c r="E79" s="29"/>
      <c r="F79" s="30"/>
      <c r="G79" s="28"/>
    </row>
    <row r="80" spans="1:7" x14ac:dyDescent="0.25">
      <c r="B80" s="26"/>
      <c r="C80" s="32" t="s">
        <v>3</v>
      </c>
      <c r="D80" s="29"/>
      <c r="E80" s="29"/>
      <c r="F80" s="30"/>
      <c r="G80" s="28"/>
    </row>
    <row r="81" spans="1:7" ht="15.75" customHeight="1" x14ac:dyDescent="0.25">
      <c r="B81" s="34" t="s">
        <v>38</v>
      </c>
      <c r="C81" s="32" t="s">
        <v>3</v>
      </c>
      <c r="D81" s="59">
        <f>D75-D78-D77</f>
        <v>5000</v>
      </c>
      <c r="E81" s="59">
        <f>E75-E78-E77</f>
        <v>5000</v>
      </c>
      <c r="F81" s="59">
        <f>F75-F78-F77</f>
        <v>5000</v>
      </c>
      <c r="G81" s="15">
        <f>G75-G78-G77</f>
        <v>0</v>
      </c>
    </row>
    <row r="82" spans="1:7" x14ac:dyDescent="0.25">
      <c r="B82"/>
    </row>
    <row r="83" spans="1:7" ht="19.5" customHeight="1" x14ac:dyDescent="0.25">
      <c r="A83" s="51" t="s">
        <v>33</v>
      </c>
      <c r="B83" s="93"/>
    </row>
    <row r="84" spans="1:7" ht="21" customHeight="1" x14ac:dyDescent="0.25">
      <c r="A84" s="93"/>
      <c r="B84" s="93"/>
    </row>
    <row r="85" spans="1:7" x14ac:dyDescent="0.25">
      <c r="A85" s="93"/>
      <c r="B85" s="97" t="s">
        <v>182</v>
      </c>
      <c r="C85" s="144" t="s">
        <v>183</v>
      </c>
      <c r="D85" s="145"/>
      <c r="E85" s="146"/>
    </row>
    <row r="86" spans="1:7" x14ac:dyDescent="0.25">
      <c r="A86" s="93"/>
      <c r="B86" s="98"/>
      <c r="C86" s="99"/>
      <c r="D86" s="99"/>
      <c r="E86" s="99"/>
    </row>
    <row r="87" spans="1:7" ht="15.75" x14ac:dyDescent="0.25">
      <c r="A87" s="51" t="s">
        <v>109</v>
      </c>
      <c r="B87" s="95"/>
      <c r="C87" s="99"/>
      <c r="D87" s="99"/>
      <c r="E87" s="99"/>
    </row>
    <row r="88" spans="1:7" x14ac:dyDescent="0.25">
      <c r="A88" s="93"/>
      <c r="B88" s="98"/>
      <c r="C88" s="99"/>
      <c r="D88" s="99"/>
      <c r="E88" s="99"/>
    </row>
    <row r="89" spans="1:7" ht="52.5" customHeight="1" x14ac:dyDescent="0.25">
      <c r="A89" s="93"/>
      <c r="B89" s="97" t="s">
        <v>5</v>
      </c>
      <c r="C89" s="147" t="s">
        <v>189</v>
      </c>
      <c r="D89" s="148"/>
      <c r="E89" s="149"/>
    </row>
    <row r="90" spans="1:7" ht="24.75" customHeight="1" x14ac:dyDescent="0.25">
      <c r="A90" s="51" t="s">
        <v>110</v>
      </c>
      <c r="B90" s="98"/>
      <c r="C90" s="99"/>
      <c r="D90" s="99"/>
      <c r="E90" s="99"/>
    </row>
    <row r="91" spans="1:7" x14ac:dyDescent="0.25">
      <c r="A91" s="93"/>
      <c r="B91" s="98"/>
      <c r="C91" s="99"/>
      <c r="D91" s="99"/>
      <c r="E91" s="99"/>
    </row>
    <row r="92" spans="1:7" ht="47.25" customHeight="1" x14ac:dyDescent="0.25">
      <c r="B92" s="139" t="s">
        <v>185</v>
      </c>
      <c r="C92" s="140"/>
      <c r="D92" s="140"/>
      <c r="E92" s="141"/>
    </row>
    <row r="93" spans="1:7" x14ac:dyDescent="0.25">
      <c r="C93" s="99"/>
      <c r="D93" s="99"/>
      <c r="E93" s="99"/>
    </row>
    <row r="94" spans="1:7" x14ac:dyDescent="0.25">
      <c r="C94" s="99"/>
      <c r="D94" s="99"/>
      <c r="E94" s="99"/>
    </row>
  </sheetData>
  <mergeCells count="23">
    <mergeCell ref="B35:B38"/>
    <mergeCell ref="B40:B42"/>
    <mergeCell ref="B47:E47"/>
    <mergeCell ref="B51:E51"/>
    <mergeCell ref="B55:E55"/>
    <mergeCell ref="F73:F74"/>
    <mergeCell ref="C85:E85"/>
    <mergeCell ref="F59:F60"/>
    <mergeCell ref="B65:B66"/>
    <mergeCell ref="C65:C66"/>
    <mergeCell ref="D65:D66"/>
    <mergeCell ref="E65:E66"/>
    <mergeCell ref="F65:F66"/>
    <mergeCell ref="B59:B60"/>
    <mergeCell ref="C59:C60"/>
    <mergeCell ref="D59:D60"/>
    <mergeCell ref="E59:E60"/>
    <mergeCell ref="C89:E89"/>
    <mergeCell ref="B92:E92"/>
    <mergeCell ref="B73:B74"/>
    <mergeCell ref="C73:C74"/>
    <mergeCell ref="D73:D74"/>
    <mergeCell ref="E73:E74"/>
  </mergeCells>
  <dataValidations count="3">
    <dataValidation type="list" allowBlank="1" showInputMessage="1" showErrorMessage="1" sqref="B29" xr:uid="{B92FBF69-1DFF-43C7-9B80-B04CAAE74C43}">
      <formula1>$J$2:$J$4</formula1>
    </dataValidation>
    <dataValidation type="list" allowBlank="1" showInputMessage="1" showErrorMessage="1" sqref="C23" xr:uid="{408252C8-D288-42D4-828B-9A4B36E60251}">
      <formula1>$I$2:$I$3</formula1>
    </dataValidation>
    <dataValidation type="list" allowBlank="1" showInputMessage="1" showErrorMessage="1" sqref="C20:C21 C24" xr:uid="{FDD296B9-6FA3-4933-B957-DD317214AA97}">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7649" r:id="rId3" name="Check Box 1">
              <controlPr defaultSize="0" autoFill="0" autoLine="0" autoPict="0">
                <anchor moveWithCells="1">
                  <from>
                    <xdr:col>2</xdr:col>
                    <xdr:colOff>95250</xdr:colOff>
                    <xdr:row>35</xdr:row>
                    <xdr:rowOff>0</xdr:rowOff>
                  </from>
                  <to>
                    <xdr:col>2</xdr:col>
                    <xdr:colOff>3105150</xdr:colOff>
                    <xdr:row>36</xdr:row>
                    <xdr:rowOff>9525</xdr:rowOff>
                  </to>
                </anchor>
              </controlPr>
            </control>
          </mc:Choice>
        </mc:AlternateContent>
        <mc:AlternateContent xmlns:mc="http://schemas.openxmlformats.org/markup-compatibility/2006">
          <mc:Choice Requires="x14">
            <control shapeId="27650" r:id="rId4" name="Check Box 2">
              <controlPr defaultSize="0" autoFill="0" autoLine="0" autoPict="0">
                <anchor moveWithCells="1">
                  <from>
                    <xdr:col>2</xdr:col>
                    <xdr:colOff>95250</xdr:colOff>
                    <xdr:row>37</xdr:row>
                    <xdr:rowOff>0</xdr:rowOff>
                  </from>
                  <to>
                    <xdr:col>3</xdr:col>
                    <xdr:colOff>1019175</xdr:colOff>
                    <xdr:row>37</xdr:row>
                    <xdr:rowOff>161925</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2</xdr:col>
                    <xdr:colOff>95250</xdr:colOff>
                    <xdr:row>35</xdr:row>
                    <xdr:rowOff>180975</xdr:rowOff>
                  </from>
                  <to>
                    <xdr:col>3</xdr:col>
                    <xdr:colOff>1933575</xdr:colOff>
                    <xdr:row>36</xdr:row>
                    <xdr:rowOff>180975</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2</xdr:col>
                    <xdr:colOff>38100</xdr:colOff>
                    <xdr:row>39</xdr:row>
                    <xdr:rowOff>28575</xdr:rowOff>
                  </from>
                  <to>
                    <xdr:col>10</xdr:col>
                    <xdr:colOff>161925</xdr:colOff>
                    <xdr:row>39</xdr:row>
                    <xdr:rowOff>161925</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2</xdr:col>
                    <xdr:colOff>47625</xdr:colOff>
                    <xdr:row>40</xdr:row>
                    <xdr:rowOff>28575</xdr:rowOff>
                  </from>
                  <to>
                    <xdr:col>10</xdr:col>
                    <xdr:colOff>533400</xdr:colOff>
                    <xdr:row>41</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2</xdr:col>
                    <xdr:colOff>47625</xdr:colOff>
                    <xdr:row>41</xdr:row>
                    <xdr:rowOff>9525</xdr:rowOff>
                  </from>
                  <to>
                    <xdr:col>6</xdr:col>
                    <xdr:colOff>1133475</xdr:colOff>
                    <xdr:row>42</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1</xdr:col>
                    <xdr:colOff>0</xdr:colOff>
                    <xdr:row>11</xdr:row>
                    <xdr:rowOff>0</xdr:rowOff>
                  </from>
                  <to>
                    <xdr:col>1</xdr:col>
                    <xdr:colOff>2933700</xdr:colOff>
                    <xdr:row>12</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039AC-5CD9-4981-AB38-4498E2CE4236}">
  <sheetPr>
    <tabColor rgb="FF92D050"/>
  </sheetPr>
  <dimension ref="A1:J97"/>
  <sheetViews>
    <sheetView tabSelected="1" workbookViewId="0">
      <selection activeCell="D17" sqref="D17"/>
    </sheetView>
  </sheetViews>
  <sheetFormatPr defaultRowHeight="15" x14ac:dyDescent="0.25"/>
  <cols>
    <col min="2" max="2" width="62.42578125" style="1" customWidth="1"/>
    <col min="3" max="3" width="50.28515625" customWidth="1"/>
    <col min="4" max="4" width="45.140625" customWidth="1"/>
    <col min="5" max="5" width="37.140625" customWidth="1"/>
    <col min="6" max="6" width="16.7109375" customWidth="1"/>
    <col min="7" max="7" width="28.28515625" customWidth="1"/>
    <col min="8" max="8" width="4" hidden="1" customWidth="1"/>
    <col min="9" max="10" width="7.85546875" hidden="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89</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17.25" x14ac:dyDescent="0.25">
      <c r="A10" s="10"/>
      <c r="B10" s="11" t="s">
        <v>57</v>
      </c>
      <c r="C10" s="12"/>
      <c r="G10" s="2"/>
    </row>
    <row r="11" spans="1:10" ht="17.25" x14ac:dyDescent="0.25">
      <c r="A11" s="10"/>
      <c r="B11" s="11" t="s">
        <v>58</v>
      </c>
      <c r="C11" s="88" t="s">
        <v>164</v>
      </c>
      <c r="G11" s="2"/>
    </row>
    <row r="12" spans="1:10" ht="17.25" x14ac:dyDescent="0.25">
      <c r="A12" s="10"/>
      <c r="B12" s="16"/>
      <c r="C12" s="14"/>
      <c r="D12" s="5"/>
      <c r="E12" s="2"/>
      <c r="F12" s="2"/>
      <c r="G12" s="2"/>
    </row>
    <row r="13" spans="1:10" ht="17.25" x14ac:dyDescent="0.25">
      <c r="A13" s="10"/>
      <c r="B13" s="11" t="s">
        <v>32</v>
      </c>
      <c r="C13" s="12"/>
      <c r="D13" s="5"/>
      <c r="E13" s="2"/>
      <c r="F13" s="2"/>
      <c r="G13" s="2"/>
    </row>
    <row r="14" spans="1:10" ht="17.25" x14ac:dyDescent="0.25">
      <c r="A14" s="10"/>
      <c r="B14" s="11" t="s">
        <v>59</v>
      </c>
      <c r="C14" s="12"/>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17.25" x14ac:dyDescent="0.25">
      <c r="B17" s="11" t="s">
        <v>60</v>
      </c>
      <c r="C17" s="12" t="s">
        <v>190</v>
      </c>
      <c r="D17" s="5"/>
      <c r="E17" s="2"/>
      <c r="F17" s="2"/>
      <c r="G17" s="2"/>
    </row>
    <row r="18" spans="1:10" ht="17.25" x14ac:dyDescent="0.25">
      <c r="A18" s="10"/>
      <c r="B18" s="11" t="s">
        <v>62</v>
      </c>
      <c r="C18" s="12"/>
      <c r="D18" s="5"/>
      <c r="E18" s="2"/>
      <c r="F18" s="2"/>
      <c r="G18" s="2"/>
    </row>
    <row r="19" spans="1:10" ht="17.25" x14ac:dyDescent="0.25">
      <c r="A19" s="10"/>
      <c r="B19" s="5"/>
      <c r="C19" s="5"/>
      <c r="D19" s="5"/>
      <c r="E19" s="2"/>
      <c r="F19" s="2"/>
      <c r="G19" s="2"/>
    </row>
    <row r="20" spans="1:10" ht="26.25" customHeight="1" x14ac:dyDescent="0.25">
      <c r="A20" s="10"/>
      <c r="B20" s="11" t="s">
        <v>61</v>
      </c>
      <c r="C20" s="17" t="s">
        <v>19</v>
      </c>
      <c r="F20" s="2"/>
      <c r="G20" s="2"/>
    </row>
    <row r="21" spans="1:10" ht="17.25" x14ac:dyDescent="0.25">
      <c r="A21" s="10"/>
      <c r="B21"/>
      <c r="C21" s="35"/>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ht="121.5" x14ac:dyDescent="0.3">
      <c r="B29" s="47" t="s">
        <v>26</v>
      </c>
      <c r="C29" s="48" t="s">
        <v>191</v>
      </c>
      <c r="D29" s="47"/>
      <c r="E29" s="48" t="s">
        <v>192</v>
      </c>
      <c r="F29" s="20"/>
      <c r="G29" s="8"/>
      <c r="H29" s="8"/>
      <c r="I29" s="8"/>
      <c r="J29" s="20"/>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108" x14ac:dyDescent="0.25">
      <c r="B33" s="11" t="s">
        <v>68</v>
      </c>
      <c r="C33" s="90" t="s">
        <v>193</v>
      </c>
    </row>
    <row r="34" spans="1:5" s="6" customFormat="1" ht="17.25" customHeight="1" x14ac:dyDescent="0.25"/>
    <row r="35" spans="1:5" s="6" customFormat="1" ht="16.5" customHeight="1" x14ac:dyDescent="0.25">
      <c r="B35" s="118" t="s">
        <v>69</v>
      </c>
      <c r="C35" s="22" t="s">
        <v>14</v>
      </c>
    </row>
    <row r="36" spans="1:5" s="6" customFormat="1" ht="15" customHeight="1" x14ac:dyDescent="0.25">
      <c r="B36" s="119"/>
    </row>
    <row r="37" spans="1:5" s="6" customFormat="1" ht="15" customHeight="1" x14ac:dyDescent="0.25">
      <c r="B37" s="119"/>
    </row>
    <row r="38" spans="1:5" s="6" customFormat="1" ht="15" customHeight="1" x14ac:dyDescent="0.25">
      <c r="B38" s="120"/>
      <c r="C38" s="23"/>
    </row>
    <row r="39" spans="1:5" s="6" customFormat="1" ht="15" customHeight="1" x14ac:dyDescent="0.25"/>
    <row r="40" spans="1:5" s="6" customFormat="1" ht="13.5" customHeight="1" x14ac:dyDescent="0.25">
      <c r="B40" s="118" t="s">
        <v>70</v>
      </c>
    </row>
    <row r="41" spans="1:5" s="6" customFormat="1" ht="13.5" x14ac:dyDescent="0.25">
      <c r="B41" s="119"/>
    </row>
    <row r="42" spans="1:5" s="6" customFormat="1" ht="13.5" x14ac:dyDescent="0.25">
      <c r="B42" s="120"/>
    </row>
    <row r="43" spans="1:5" s="6" customFormat="1" ht="13.5" x14ac:dyDescent="0.25"/>
    <row r="44" spans="1:5" s="6" customFormat="1" ht="13.5" x14ac:dyDescent="0.25"/>
    <row r="45" spans="1:5" s="6" customFormat="1" ht="15.75" x14ac:dyDescent="0.25">
      <c r="A45" s="10" t="s">
        <v>71</v>
      </c>
    </row>
    <row r="46" spans="1:5" s="6" customFormat="1" ht="13.5" x14ac:dyDescent="0.25"/>
    <row r="47" spans="1:5" s="6" customFormat="1" ht="63" customHeight="1" x14ac:dyDescent="0.25">
      <c r="B47" s="121" t="s">
        <v>194</v>
      </c>
      <c r="C47" s="122"/>
      <c r="D47" s="122"/>
      <c r="E47" s="123"/>
    </row>
    <row r="48" spans="1:5" s="6" customFormat="1" ht="15" customHeight="1" x14ac:dyDescent="0.25"/>
    <row r="49" spans="1:7" s="6" customFormat="1" ht="15" customHeight="1" x14ac:dyDescent="0.25">
      <c r="A49" s="10" t="s">
        <v>72</v>
      </c>
    </row>
    <row r="50" spans="1:7" s="6" customFormat="1" ht="15" customHeight="1" x14ac:dyDescent="0.25"/>
    <row r="51" spans="1:7" s="6" customFormat="1" ht="68.25" customHeight="1" x14ac:dyDescent="0.25">
      <c r="B51" s="121" t="s">
        <v>195</v>
      </c>
      <c r="C51" s="122"/>
      <c r="D51" s="122"/>
      <c r="E51" s="123"/>
    </row>
    <row r="52" spans="1:7" s="6" customFormat="1" ht="15" customHeight="1" x14ac:dyDescent="0.25"/>
    <row r="53" spans="1:7" s="6" customFormat="1" ht="15" customHeight="1" x14ac:dyDescent="0.25">
      <c r="A53" s="10" t="s">
        <v>73</v>
      </c>
    </row>
    <row r="54" spans="1:7" s="6" customFormat="1" ht="15" customHeight="1" x14ac:dyDescent="0.25"/>
    <row r="55" spans="1:7" s="6" customFormat="1" ht="45" customHeight="1" x14ac:dyDescent="0.25">
      <c r="B55" s="121" t="s">
        <v>196</v>
      </c>
      <c r="C55" s="122"/>
      <c r="D55" s="122"/>
      <c r="E55" s="123"/>
    </row>
    <row r="56" spans="1:7" s="6" customFormat="1" ht="13.5" x14ac:dyDescent="0.25"/>
    <row r="57" spans="1:7" s="6" customFormat="1" ht="14.25" x14ac:dyDescent="0.25">
      <c r="A57" s="10" t="s">
        <v>29</v>
      </c>
    </row>
    <row r="58" spans="1:7" s="6" customFormat="1" ht="13.5" x14ac:dyDescent="0.25"/>
    <row r="59" spans="1:7" s="6" customFormat="1" ht="15" customHeight="1" x14ac:dyDescent="0.25">
      <c r="B59" s="124" t="s">
        <v>74</v>
      </c>
      <c r="C59" s="124" t="s">
        <v>0</v>
      </c>
      <c r="D59" s="124" t="s">
        <v>8</v>
      </c>
      <c r="E59" s="124" t="s">
        <v>85</v>
      </c>
      <c r="F59" s="124" t="s">
        <v>86</v>
      </c>
      <c r="G59" s="24" t="s">
        <v>75</v>
      </c>
    </row>
    <row r="60" spans="1:7" s="6" customFormat="1" ht="13.5" x14ac:dyDescent="0.25">
      <c r="B60" s="125"/>
      <c r="C60" s="125"/>
      <c r="D60" s="125"/>
      <c r="E60" s="125"/>
      <c r="F60" s="125"/>
      <c r="G60" s="24">
        <f>C14</f>
        <v>0</v>
      </c>
    </row>
    <row r="61" spans="1:7" x14ac:dyDescent="0.25">
      <c r="B61" s="25" t="s">
        <v>197</v>
      </c>
      <c r="C61" s="26" t="s">
        <v>124</v>
      </c>
      <c r="D61" s="26">
        <v>30</v>
      </c>
      <c r="E61" s="26">
        <v>30</v>
      </c>
      <c r="F61" s="27">
        <v>30</v>
      </c>
      <c r="G61" s="28"/>
    </row>
    <row r="62" spans="1:7" x14ac:dyDescent="0.25">
      <c r="B62" s="25" t="s">
        <v>198</v>
      </c>
      <c r="C62" s="26" t="s">
        <v>199</v>
      </c>
      <c r="D62" s="26">
        <v>20</v>
      </c>
      <c r="E62" s="26">
        <v>20</v>
      </c>
      <c r="F62" s="27">
        <v>20</v>
      </c>
      <c r="G62" s="28"/>
    </row>
    <row r="63" spans="1:7" ht="31.5" customHeight="1" x14ac:dyDescent="0.25">
      <c r="B63" s="25" t="s">
        <v>200</v>
      </c>
      <c r="C63" s="26" t="s">
        <v>124</v>
      </c>
      <c r="D63" s="26">
        <v>20</v>
      </c>
      <c r="E63" s="26">
        <v>20</v>
      </c>
      <c r="F63" s="26">
        <v>20</v>
      </c>
      <c r="G63" s="28"/>
    </row>
    <row r="64" spans="1:7" x14ac:dyDescent="0.25">
      <c r="B64" s="25" t="s">
        <v>201</v>
      </c>
      <c r="C64" s="26" t="s">
        <v>199</v>
      </c>
      <c r="D64" s="26">
        <v>20</v>
      </c>
      <c r="E64" s="26">
        <v>20</v>
      </c>
      <c r="F64" s="27">
        <v>20</v>
      </c>
      <c r="G64" s="28"/>
    </row>
    <row r="65" spans="1:7" x14ac:dyDescent="0.25">
      <c r="B65" s="6"/>
    </row>
    <row r="66" spans="1:7" x14ac:dyDescent="0.25">
      <c r="A66" s="10" t="s">
        <v>30</v>
      </c>
      <c r="B66" s="6"/>
    </row>
    <row r="67" spans="1:7" x14ac:dyDescent="0.25">
      <c r="B67" s="6"/>
    </row>
    <row r="68" spans="1:7" x14ac:dyDescent="0.25">
      <c r="B68" s="124" t="s">
        <v>76</v>
      </c>
      <c r="C68" s="124" t="s">
        <v>2</v>
      </c>
      <c r="D68" s="124" t="s">
        <v>8</v>
      </c>
      <c r="E68" s="124" t="s">
        <v>85</v>
      </c>
      <c r="F68" s="124" t="s">
        <v>86</v>
      </c>
      <c r="G68" s="24" t="s">
        <v>34</v>
      </c>
    </row>
    <row r="69" spans="1:7" x14ac:dyDescent="0.25">
      <c r="B69" s="125"/>
      <c r="C69" s="125"/>
      <c r="D69" s="125"/>
      <c r="E69" s="125"/>
      <c r="F69" s="125"/>
      <c r="G69" s="24">
        <f>C14</f>
        <v>0</v>
      </c>
    </row>
    <row r="70" spans="1:7" x14ac:dyDescent="0.25">
      <c r="B70" s="92" t="s">
        <v>202</v>
      </c>
      <c r="C70" s="24" t="s">
        <v>3</v>
      </c>
      <c r="D70" s="57">
        <v>40000</v>
      </c>
      <c r="E70" s="57">
        <v>40000</v>
      </c>
      <c r="F70" s="57">
        <v>40000</v>
      </c>
      <c r="G70" s="31"/>
    </row>
    <row r="71" spans="1:7" x14ac:dyDescent="0.25">
      <c r="B71" s="92" t="s">
        <v>203</v>
      </c>
      <c r="C71" s="24" t="s">
        <v>3</v>
      </c>
      <c r="D71" s="57">
        <v>44000</v>
      </c>
      <c r="E71" s="57">
        <v>44000</v>
      </c>
      <c r="F71" s="57">
        <v>44000</v>
      </c>
      <c r="G71" s="31"/>
    </row>
    <row r="72" spans="1:7" x14ac:dyDescent="0.25">
      <c r="B72" s="92" t="s">
        <v>204</v>
      </c>
      <c r="C72" s="24" t="s">
        <v>3</v>
      </c>
      <c r="D72" s="57">
        <v>16000</v>
      </c>
      <c r="E72" s="57">
        <v>16000</v>
      </c>
      <c r="F72" s="57">
        <v>16000</v>
      </c>
      <c r="G72" s="31"/>
    </row>
    <row r="73" spans="1:7" x14ac:dyDescent="0.25">
      <c r="B73" s="15" t="s">
        <v>4</v>
      </c>
      <c r="C73" s="15" t="s">
        <v>3</v>
      </c>
      <c r="D73" s="59">
        <f>SUM(D70:D72)</f>
        <v>100000</v>
      </c>
      <c r="E73" s="59">
        <f>SUM(E70:E72)</f>
        <v>100000</v>
      </c>
      <c r="F73" s="59">
        <f>SUM(F70:F72)</f>
        <v>100000</v>
      </c>
      <c r="G73" s="15">
        <f>SUM(G70:G72)</f>
        <v>0</v>
      </c>
    </row>
    <row r="74" spans="1:7" x14ac:dyDescent="0.25">
      <c r="B74"/>
      <c r="D74" s="96"/>
      <c r="E74" s="96"/>
      <c r="F74" s="96"/>
    </row>
    <row r="75" spans="1:7" x14ac:dyDescent="0.25">
      <c r="A75" s="10" t="s">
        <v>31</v>
      </c>
      <c r="B75"/>
      <c r="D75" s="96"/>
      <c r="E75" s="96"/>
      <c r="F75" s="96"/>
    </row>
    <row r="76" spans="1:7" x14ac:dyDescent="0.25">
      <c r="B76"/>
      <c r="D76" s="96"/>
      <c r="E76" s="96"/>
      <c r="F76" s="96"/>
    </row>
    <row r="77" spans="1:7" x14ac:dyDescent="0.25">
      <c r="B77" s="124" t="s">
        <v>77</v>
      </c>
      <c r="C77" s="124" t="s">
        <v>2</v>
      </c>
      <c r="D77" s="142" t="s">
        <v>8</v>
      </c>
      <c r="E77" s="142" t="s">
        <v>85</v>
      </c>
      <c r="F77" s="142" t="s">
        <v>86</v>
      </c>
      <c r="G77" s="24" t="s">
        <v>34</v>
      </c>
    </row>
    <row r="78" spans="1:7" x14ac:dyDescent="0.25">
      <c r="B78" s="125"/>
      <c r="C78" s="125"/>
      <c r="D78" s="143"/>
      <c r="E78" s="143"/>
      <c r="F78" s="143"/>
      <c r="G78" s="24">
        <f>C14</f>
        <v>0</v>
      </c>
    </row>
    <row r="79" spans="1:7" x14ac:dyDescent="0.25">
      <c r="B79" s="34" t="s">
        <v>37</v>
      </c>
      <c r="C79" s="32" t="s">
        <v>3</v>
      </c>
      <c r="D79" s="59">
        <f>D73</f>
        <v>100000</v>
      </c>
      <c r="E79" s="59">
        <f>E73</f>
        <v>100000</v>
      </c>
      <c r="F79" s="59">
        <f>F73</f>
        <v>100000</v>
      </c>
      <c r="G79" s="15">
        <f>G73</f>
        <v>0</v>
      </c>
    </row>
    <row r="80" spans="1:7" x14ac:dyDescent="0.25">
      <c r="B80" s="36" t="s">
        <v>35</v>
      </c>
      <c r="C80" s="32" t="s">
        <v>3</v>
      </c>
      <c r="D80" s="57">
        <v>100000</v>
      </c>
      <c r="E80" s="57">
        <v>100000</v>
      </c>
      <c r="F80" s="57">
        <v>100000</v>
      </c>
      <c r="G80" s="28"/>
    </row>
    <row r="81" spans="1:7" ht="15" customHeight="1" x14ac:dyDescent="0.25">
      <c r="B81" s="37" t="s">
        <v>36</v>
      </c>
      <c r="C81" s="32" t="s">
        <v>3</v>
      </c>
      <c r="D81" s="57">
        <v>100000</v>
      </c>
      <c r="E81" s="57">
        <v>100000</v>
      </c>
      <c r="F81" s="57">
        <v>100000</v>
      </c>
      <c r="G81" s="28"/>
    </row>
    <row r="82" spans="1:7" x14ac:dyDescent="0.25">
      <c r="B82" s="36" t="s">
        <v>39</v>
      </c>
      <c r="C82" s="32" t="s">
        <v>3</v>
      </c>
      <c r="D82" s="59">
        <f>SUM(D83:D84)</f>
        <v>0</v>
      </c>
      <c r="E82" s="59">
        <f>SUM(E83:E84)</f>
        <v>0</v>
      </c>
      <c r="F82" s="59">
        <f>SUM(F83:F84)</f>
        <v>0</v>
      </c>
      <c r="G82" s="15">
        <f>SUM(G83:G84)</f>
        <v>0</v>
      </c>
    </row>
    <row r="83" spans="1:7" x14ac:dyDescent="0.25">
      <c r="B83" s="26"/>
      <c r="C83" s="32" t="s">
        <v>3</v>
      </c>
      <c r="D83" s="57"/>
      <c r="E83" s="57"/>
      <c r="F83" s="60"/>
      <c r="G83" s="28"/>
    </row>
    <row r="84" spans="1:7" x14ac:dyDescent="0.25">
      <c r="B84" s="26"/>
      <c r="C84" s="32" t="s">
        <v>3</v>
      </c>
      <c r="D84" s="57"/>
      <c r="E84" s="57"/>
      <c r="F84" s="60"/>
      <c r="G84" s="28"/>
    </row>
    <row r="85" spans="1:7" ht="15.75" customHeight="1" x14ac:dyDescent="0.25">
      <c r="B85" s="34" t="s">
        <v>38</v>
      </c>
      <c r="C85" s="32" t="s">
        <v>3</v>
      </c>
      <c r="D85" s="59">
        <f>D79-D82-D81</f>
        <v>0</v>
      </c>
      <c r="E85" s="59">
        <f>E79-E82-E81</f>
        <v>0</v>
      </c>
      <c r="F85" s="59">
        <f>F79-F82-F81</f>
        <v>0</v>
      </c>
      <c r="G85" s="15">
        <f>G79-G82-G81</f>
        <v>0</v>
      </c>
    </row>
    <row r="86" spans="1:7" x14ac:dyDescent="0.25">
      <c r="B86"/>
    </row>
    <row r="87" spans="1:7" ht="19.5" customHeight="1" x14ac:dyDescent="0.25">
      <c r="A87" s="10" t="s">
        <v>33</v>
      </c>
      <c r="B87"/>
    </row>
    <row r="88" spans="1:7" ht="21" customHeight="1" x14ac:dyDescent="0.25">
      <c r="B88"/>
    </row>
    <row r="89" spans="1:7" x14ac:dyDescent="0.25">
      <c r="B89" s="34" t="s">
        <v>78</v>
      </c>
      <c r="C89" s="115"/>
      <c r="D89" s="116"/>
      <c r="E89" s="117"/>
    </row>
    <row r="90" spans="1:7" x14ac:dyDescent="0.25">
      <c r="B90"/>
    </row>
    <row r="91" spans="1:7" ht="15.75" x14ac:dyDescent="0.25">
      <c r="A91" s="10" t="s">
        <v>79</v>
      </c>
      <c r="B91" s="4"/>
    </row>
    <row r="92" spans="1:7" x14ac:dyDescent="0.25">
      <c r="B92"/>
    </row>
    <row r="93" spans="1:7" x14ac:dyDescent="0.25">
      <c r="B93" s="34" t="s">
        <v>5</v>
      </c>
      <c r="C93" s="115"/>
      <c r="D93" s="116"/>
      <c r="E93" s="117"/>
    </row>
    <row r="94" spans="1:7" x14ac:dyDescent="0.25">
      <c r="B94" s="34" t="s">
        <v>6</v>
      </c>
      <c r="C94" s="115"/>
      <c r="D94" s="116"/>
      <c r="E94" s="117"/>
    </row>
    <row r="95" spans="1:7" ht="24.75" customHeight="1" x14ac:dyDescent="0.25">
      <c r="A95" s="10" t="s">
        <v>80</v>
      </c>
      <c r="B95"/>
    </row>
    <row r="96" spans="1:7" x14ac:dyDescent="0.25">
      <c r="B96"/>
    </row>
    <row r="97" spans="2:5" x14ac:dyDescent="0.25">
      <c r="B97" s="115"/>
      <c r="C97" s="116"/>
      <c r="D97" s="116"/>
      <c r="E97" s="117"/>
    </row>
  </sheetData>
  <mergeCells count="24">
    <mergeCell ref="B35:B38"/>
    <mergeCell ref="B40:B42"/>
    <mergeCell ref="B47:E47"/>
    <mergeCell ref="B51:E51"/>
    <mergeCell ref="B55:E55"/>
    <mergeCell ref="F77:F78"/>
    <mergeCell ref="C89:E89"/>
    <mergeCell ref="F59:F60"/>
    <mergeCell ref="B68:B69"/>
    <mergeCell ref="C68:C69"/>
    <mergeCell ref="D68:D69"/>
    <mergeCell ref="E68:E69"/>
    <mergeCell ref="F68:F69"/>
    <mergeCell ref="B59:B60"/>
    <mergeCell ref="C59:C60"/>
    <mergeCell ref="D59:D60"/>
    <mergeCell ref="E59:E60"/>
    <mergeCell ref="C93:E93"/>
    <mergeCell ref="C94:E94"/>
    <mergeCell ref="B97:E97"/>
    <mergeCell ref="B77:B78"/>
    <mergeCell ref="C77:C78"/>
    <mergeCell ref="D77:D78"/>
    <mergeCell ref="E77:E78"/>
  </mergeCells>
  <dataValidations count="3">
    <dataValidation type="list" allowBlank="1" showInputMessage="1" showErrorMessage="1" sqref="B29" xr:uid="{C891D1A6-DD76-4FAD-BBCA-FCAAC1BCCD1A}">
      <formula1>$J$2:$J$4</formula1>
    </dataValidation>
    <dataValidation type="list" allowBlank="1" showInputMessage="1" showErrorMessage="1" sqref="C23" xr:uid="{0313BB98-24DA-49C0-A49D-B24E87BB9243}">
      <formula1>$I$2:$I$3</formula1>
    </dataValidation>
    <dataValidation type="list" allowBlank="1" showInputMessage="1" showErrorMessage="1" sqref="C20:C21 C24" xr:uid="{CEF9B3B9-1D0A-4834-87E1-1213AB2DBFC9}">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8673" r:id="rId3" name="Check Box 1">
              <controlPr defaultSize="0" autoFill="0" autoLine="0" autoPict="0">
                <anchor moveWithCells="1">
                  <from>
                    <xdr:col>2</xdr:col>
                    <xdr:colOff>95250</xdr:colOff>
                    <xdr:row>35</xdr:row>
                    <xdr:rowOff>0</xdr:rowOff>
                  </from>
                  <to>
                    <xdr:col>2</xdr:col>
                    <xdr:colOff>3105150</xdr:colOff>
                    <xdr:row>36</xdr:row>
                    <xdr:rowOff>9525</xdr:rowOff>
                  </to>
                </anchor>
              </controlPr>
            </control>
          </mc:Choice>
        </mc:AlternateContent>
        <mc:AlternateContent xmlns:mc="http://schemas.openxmlformats.org/markup-compatibility/2006">
          <mc:Choice Requires="x14">
            <control shapeId="28674" r:id="rId4" name="Check Box 2">
              <controlPr defaultSize="0" autoFill="0" autoLine="0" autoPict="0">
                <anchor moveWithCells="1">
                  <from>
                    <xdr:col>2</xdr:col>
                    <xdr:colOff>95250</xdr:colOff>
                    <xdr:row>37</xdr:row>
                    <xdr:rowOff>0</xdr:rowOff>
                  </from>
                  <to>
                    <xdr:col>3</xdr:col>
                    <xdr:colOff>1019175</xdr:colOff>
                    <xdr:row>37</xdr:row>
                    <xdr:rowOff>161925</xdr:rowOff>
                  </to>
                </anchor>
              </controlPr>
            </control>
          </mc:Choice>
        </mc:AlternateContent>
        <mc:AlternateContent xmlns:mc="http://schemas.openxmlformats.org/markup-compatibility/2006">
          <mc:Choice Requires="x14">
            <control shapeId="28675" r:id="rId5" name="Check Box 3">
              <controlPr defaultSize="0" autoFill="0" autoLine="0" autoPict="0">
                <anchor moveWithCells="1">
                  <from>
                    <xdr:col>2</xdr:col>
                    <xdr:colOff>95250</xdr:colOff>
                    <xdr:row>35</xdr:row>
                    <xdr:rowOff>180975</xdr:rowOff>
                  </from>
                  <to>
                    <xdr:col>3</xdr:col>
                    <xdr:colOff>1933575</xdr:colOff>
                    <xdr:row>36</xdr:row>
                    <xdr:rowOff>180975</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2</xdr:col>
                    <xdr:colOff>38100</xdr:colOff>
                    <xdr:row>39</xdr:row>
                    <xdr:rowOff>28575</xdr:rowOff>
                  </from>
                  <to>
                    <xdr:col>10</xdr:col>
                    <xdr:colOff>171450</xdr:colOff>
                    <xdr:row>39</xdr:row>
                    <xdr:rowOff>161925</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2</xdr:col>
                    <xdr:colOff>47625</xdr:colOff>
                    <xdr:row>40</xdr:row>
                    <xdr:rowOff>28575</xdr:rowOff>
                  </from>
                  <to>
                    <xdr:col>10</xdr:col>
                    <xdr:colOff>542925</xdr:colOff>
                    <xdr:row>41</xdr:row>
                    <xdr:rowOff>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from>
                    <xdr:col>2</xdr:col>
                    <xdr:colOff>47625</xdr:colOff>
                    <xdr:row>41</xdr:row>
                    <xdr:rowOff>9525</xdr:rowOff>
                  </from>
                  <to>
                    <xdr:col>6</xdr:col>
                    <xdr:colOff>1143000</xdr:colOff>
                    <xdr:row>42</xdr:row>
                    <xdr:rowOff>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1</xdr:col>
                    <xdr:colOff>0</xdr:colOff>
                    <xdr:row>11</xdr:row>
                    <xdr:rowOff>0</xdr:rowOff>
                  </from>
                  <to>
                    <xdr:col>1</xdr:col>
                    <xdr:colOff>2933700</xdr:colOff>
                    <xdr:row>12</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J94"/>
  <sheetViews>
    <sheetView workbookViewId="0">
      <selection activeCell="E84" sqref="E84"/>
    </sheetView>
  </sheetViews>
  <sheetFormatPr defaultRowHeight="15" x14ac:dyDescent="0.25"/>
  <cols>
    <col min="2" max="2" width="62.42578125" style="1" customWidth="1"/>
    <col min="3" max="3" width="50.28515625" customWidth="1"/>
    <col min="4" max="4" width="45.140625" customWidth="1"/>
    <col min="5" max="5" width="37.140625" customWidth="1"/>
    <col min="6" max="6" width="19.85546875" customWidth="1"/>
    <col min="7" max="7" width="28.28515625" customWidth="1"/>
    <col min="8" max="8" width="4" hidden="1" customWidth="1"/>
    <col min="9" max="10" width="7.85546875" hidden="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89</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17.25" x14ac:dyDescent="0.25">
      <c r="A10" s="10"/>
      <c r="B10" s="11" t="s">
        <v>57</v>
      </c>
      <c r="C10" s="44" t="s">
        <v>205</v>
      </c>
      <c r="D10" s="72"/>
      <c r="G10" s="2"/>
    </row>
    <row r="11" spans="1:10" ht="17.25" x14ac:dyDescent="0.25">
      <c r="A11" s="10"/>
      <c r="B11" s="11" t="s">
        <v>58</v>
      </c>
      <c r="C11" s="12">
        <v>1165</v>
      </c>
      <c r="G11" s="2"/>
    </row>
    <row r="12" spans="1:10" ht="17.25" x14ac:dyDescent="0.25">
      <c r="A12" s="10"/>
      <c r="B12" s="16"/>
      <c r="C12" s="14"/>
      <c r="D12" s="5"/>
      <c r="E12" s="2"/>
      <c r="F12" s="2"/>
      <c r="G12" s="2"/>
    </row>
    <row r="13" spans="1:10" ht="17.25" x14ac:dyDescent="0.25">
      <c r="A13" s="10"/>
      <c r="B13" s="11" t="s">
        <v>32</v>
      </c>
      <c r="C13" s="12" t="s">
        <v>90</v>
      </c>
      <c r="D13" s="5"/>
      <c r="E13" s="2"/>
      <c r="F13" s="2"/>
      <c r="G13" s="2"/>
    </row>
    <row r="14" spans="1:10" ht="17.25" x14ac:dyDescent="0.25">
      <c r="A14" s="10"/>
      <c r="B14" s="11" t="s">
        <v>59</v>
      </c>
      <c r="C14" s="12" t="s">
        <v>91</v>
      </c>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40.5" x14ac:dyDescent="0.25">
      <c r="B17" s="11" t="s">
        <v>60</v>
      </c>
      <c r="C17" s="44" t="s">
        <v>206</v>
      </c>
      <c r="D17" s="5"/>
      <c r="E17" s="2"/>
      <c r="F17" s="2"/>
      <c r="G17" s="2"/>
    </row>
    <row r="18" spans="1:10" ht="17.25" x14ac:dyDescent="0.25">
      <c r="A18" s="10"/>
      <c r="B18" s="11" t="s">
        <v>62</v>
      </c>
      <c r="C18" s="12"/>
      <c r="D18" s="5"/>
      <c r="E18" s="2"/>
      <c r="F18" s="2"/>
      <c r="G18" s="2"/>
    </row>
    <row r="19" spans="1:10" ht="17.25" x14ac:dyDescent="0.25">
      <c r="A19" s="10"/>
      <c r="B19" s="5"/>
      <c r="C19" s="5"/>
      <c r="D19" s="5"/>
      <c r="E19" s="2"/>
      <c r="F19" s="2"/>
      <c r="G19" s="2"/>
    </row>
    <row r="20" spans="1:10" ht="26.25" customHeight="1" x14ac:dyDescent="0.25">
      <c r="A20" s="10"/>
      <c r="B20" s="11" t="s">
        <v>61</v>
      </c>
      <c r="C20" s="35" t="s">
        <v>20</v>
      </c>
      <c r="F20" s="2"/>
      <c r="G20" s="2"/>
    </row>
    <row r="21" spans="1:10" ht="17.25" x14ac:dyDescent="0.25">
      <c r="A21" s="10"/>
      <c r="B21"/>
      <c r="C21" s="35"/>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t="s">
        <v>20</v>
      </c>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ht="148.5" x14ac:dyDescent="0.3">
      <c r="B29" s="19" t="s">
        <v>26</v>
      </c>
      <c r="C29" s="45" t="s">
        <v>207</v>
      </c>
      <c r="D29" s="19"/>
      <c r="E29" s="102" t="s">
        <v>208</v>
      </c>
      <c r="F29" s="20"/>
      <c r="G29" s="8"/>
      <c r="H29" s="8"/>
      <c r="I29" s="8"/>
      <c r="J29" s="20"/>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40.5" x14ac:dyDescent="0.25">
      <c r="B33" s="11" t="s">
        <v>68</v>
      </c>
      <c r="C33" s="48" t="s">
        <v>209</v>
      </c>
    </row>
    <row r="34" spans="1:5" s="6" customFormat="1" ht="17.25" customHeight="1" x14ac:dyDescent="0.25"/>
    <row r="35" spans="1:5" s="6" customFormat="1" ht="16.5" customHeight="1" x14ac:dyDescent="0.25">
      <c r="B35" s="118" t="s">
        <v>69</v>
      </c>
      <c r="C35" s="22" t="s">
        <v>14</v>
      </c>
    </row>
    <row r="36" spans="1:5" s="6" customFormat="1" ht="15" customHeight="1" x14ac:dyDescent="0.25">
      <c r="B36" s="119"/>
    </row>
    <row r="37" spans="1:5" s="6" customFormat="1" ht="15" customHeight="1" x14ac:dyDescent="0.25">
      <c r="B37" s="119"/>
    </row>
    <row r="38" spans="1:5" s="6" customFormat="1" ht="15" customHeight="1" x14ac:dyDescent="0.25">
      <c r="B38" s="120"/>
      <c r="C38" s="23"/>
    </row>
    <row r="39" spans="1:5" s="6" customFormat="1" ht="15" customHeight="1" x14ac:dyDescent="0.25"/>
    <row r="40" spans="1:5" s="6" customFormat="1" ht="13.5" customHeight="1" x14ac:dyDescent="0.25">
      <c r="B40" s="118" t="s">
        <v>70</v>
      </c>
    </row>
    <row r="41" spans="1:5" s="6" customFormat="1" ht="13.5" x14ac:dyDescent="0.25">
      <c r="B41" s="119"/>
    </row>
    <row r="42" spans="1:5" s="6" customFormat="1" ht="13.5" x14ac:dyDescent="0.25">
      <c r="B42" s="120"/>
    </row>
    <row r="43" spans="1:5" s="6" customFormat="1" ht="13.5" x14ac:dyDescent="0.25"/>
    <row r="44" spans="1:5" s="6" customFormat="1" ht="13.5" x14ac:dyDescent="0.25"/>
    <row r="45" spans="1:5" s="6" customFormat="1" ht="15.75" x14ac:dyDescent="0.25">
      <c r="A45" s="10" t="s">
        <v>71</v>
      </c>
    </row>
    <row r="46" spans="1:5" s="6" customFormat="1" ht="13.5" x14ac:dyDescent="0.25"/>
    <row r="47" spans="1:5" s="6" customFormat="1" ht="27.75" customHeight="1" x14ac:dyDescent="0.25">
      <c r="B47" s="121" t="s">
        <v>210</v>
      </c>
      <c r="C47" s="122"/>
      <c r="D47" s="122"/>
      <c r="E47" s="123"/>
    </row>
    <row r="48" spans="1:5" s="6" customFormat="1" ht="15" customHeight="1" x14ac:dyDescent="0.25"/>
    <row r="49" spans="1:7" s="6" customFormat="1" ht="15" customHeight="1" x14ac:dyDescent="0.25">
      <c r="A49" s="10" t="s">
        <v>72</v>
      </c>
    </row>
    <row r="50" spans="1:7" s="6" customFormat="1" ht="15" customHeight="1" x14ac:dyDescent="0.25"/>
    <row r="51" spans="1:7" s="6" customFormat="1" ht="47.25" customHeight="1" x14ac:dyDescent="0.25">
      <c r="B51" s="121" t="s">
        <v>211</v>
      </c>
      <c r="C51" s="122"/>
      <c r="D51" s="122"/>
      <c r="E51" s="123"/>
    </row>
    <row r="52" spans="1:7" s="6" customFormat="1" ht="15" customHeight="1" x14ac:dyDescent="0.25"/>
    <row r="53" spans="1:7" s="6" customFormat="1" ht="15" customHeight="1" x14ac:dyDescent="0.25">
      <c r="A53" s="10" t="s">
        <v>73</v>
      </c>
    </row>
    <row r="54" spans="1:7" s="6" customFormat="1" ht="15" customHeight="1" x14ac:dyDescent="0.25"/>
    <row r="55" spans="1:7" s="6" customFormat="1" ht="39.75" customHeight="1" x14ac:dyDescent="0.25">
      <c r="B55" s="121" t="s">
        <v>92</v>
      </c>
      <c r="C55" s="122"/>
      <c r="D55" s="122"/>
      <c r="E55" s="123"/>
    </row>
    <row r="56" spans="1:7" s="6" customFormat="1" ht="13.5" x14ac:dyDescent="0.25"/>
    <row r="57" spans="1:7" s="6" customFormat="1" ht="14.25" x14ac:dyDescent="0.25">
      <c r="A57" s="10" t="s">
        <v>29</v>
      </c>
    </row>
    <row r="58" spans="1:7" s="6" customFormat="1" ht="13.5" x14ac:dyDescent="0.25"/>
    <row r="59" spans="1:7" s="6" customFormat="1" ht="15" customHeight="1" x14ac:dyDescent="0.25">
      <c r="B59" s="124" t="s">
        <v>74</v>
      </c>
      <c r="C59" s="124" t="s">
        <v>0</v>
      </c>
      <c r="D59" s="124" t="s">
        <v>8</v>
      </c>
      <c r="E59" s="124" t="s">
        <v>85</v>
      </c>
      <c r="F59" s="124" t="s">
        <v>86</v>
      </c>
      <c r="G59" s="24" t="s">
        <v>75</v>
      </c>
    </row>
    <row r="60" spans="1:7" s="6" customFormat="1" ht="13.5" x14ac:dyDescent="0.25">
      <c r="B60" s="125"/>
      <c r="C60" s="125"/>
      <c r="D60" s="125"/>
      <c r="E60" s="125"/>
      <c r="F60" s="125"/>
      <c r="G60" s="24" t="str">
        <f>C14</f>
        <v>2028 թվական</v>
      </c>
    </row>
    <row r="61" spans="1:7" ht="30" customHeight="1" x14ac:dyDescent="0.25">
      <c r="B61" s="103" t="s">
        <v>212</v>
      </c>
      <c r="C61" s="92" t="s">
        <v>213</v>
      </c>
      <c r="D61" s="104" t="s">
        <v>214</v>
      </c>
      <c r="E61" s="104" t="s">
        <v>215</v>
      </c>
      <c r="F61" s="104" t="s">
        <v>216</v>
      </c>
      <c r="G61" s="105" t="s">
        <v>217</v>
      </c>
    </row>
    <row r="62" spans="1:7" x14ac:dyDescent="0.25">
      <c r="B62" s="25"/>
      <c r="C62" s="26"/>
      <c r="D62" s="26"/>
      <c r="E62" s="26"/>
      <c r="F62" s="27"/>
      <c r="G62" s="28"/>
    </row>
    <row r="63" spans="1:7" x14ac:dyDescent="0.25">
      <c r="B63" s="6"/>
    </row>
    <row r="64" spans="1:7" x14ac:dyDescent="0.25">
      <c r="A64" s="10" t="s">
        <v>30</v>
      </c>
      <c r="B64" s="6"/>
    </row>
    <row r="65" spans="1:7" x14ac:dyDescent="0.25">
      <c r="B65" s="6"/>
    </row>
    <row r="66" spans="1:7" x14ac:dyDescent="0.25">
      <c r="B66" s="124" t="s">
        <v>76</v>
      </c>
      <c r="C66" s="124" t="s">
        <v>2</v>
      </c>
      <c r="D66" s="124" t="s">
        <v>8</v>
      </c>
      <c r="E66" s="124" t="s">
        <v>85</v>
      </c>
      <c r="F66" s="124" t="s">
        <v>86</v>
      </c>
      <c r="G66" s="24" t="s">
        <v>34</v>
      </c>
    </row>
    <row r="67" spans="1:7" x14ac:dyDescent="0.25">
      <c r="B67" s="125"/>
      <c r="C67" s="125"/>
      <c r="D67" s="125"/>
      <c r="E67" s="125"/>
      <c r="F67" s="125"/>
      <c r="G67" s="24" t="str">
        <f>C14</f>
        <v>2028 թվական</v>
      </c>
    </row>
    <row r="68" spans="1:7" x14ac:dyDescent="0.25">
      <c r="B68" s="92" t="s">
        <v>218</v>
      </c>
      <c r="C68" s="24" t="s">
        <v>3</v>
      </c>
      <c r="D68" s="85">
        <v>1000000</v>
      </c>
      <c r="E68" s="85">
        <v>1500000</v>
      </c>
      <c r="F68" s="85">
        <v>2000000</v>
      </c>
      <c r="G68" s="31"/>
    </row>
    <row r="69" spans="1:7" x14ac:dyDescent="0.25">
      <c r="B69" s="26"/>
      <c r="C69" s="24" t="s">
        <v>3</v>
      </c>
      <c r="D69" s="29"/>
      <c r="E69" s="29"/>
      <c r="F69" s="33"/>
      <c r="G69" s="31"/>
    </row>
    <row r="70" spans="1:7" x14ac:dyDescent="0.25">
      <c r="B70" s="15" t="s">
        <v>4</v>
      </c>
      <c r="C70" s="15" t="s">
        <v>3</v>
      </c>
      <c r="D70" s="59">
        <f>SUM(D68:D69)</f>
        <v>1000000</v>
      </c>
      <c r="E70" s="59">
        <f>SUM(E68:E69)</f>
        <v>1500000</v>
      </c>
      <c r="F70" s="59">
        <f>SUM(F68:F69)</f>
        <v>2000000</v>
      </c>
      <c r="G70" s="15">
        <f>SUM(G68:G69)</f>
        <v>0</v>
      </c>
    </row>
    <row r="71" spans="1:7" x14ac:dyDescent="0.25">
      <c r="B71"/>
    </row>
    <row r="72" spans="1:7" x14ac:dyDescent="0.25">
      <c r="A72" s="10" t="s">
        <v>31</v>
      </c>
      <c r="B72"/>
    </row>
    <row r="73" spans="1:7" x14ac:dyDescent="0.25">
      <c r="B73"/>
    </row>
    <row r="74" spans="1:7" x14ac:dyDescent="0.25">
      <c r="B74" s="124" t="s">
        <v>77</v>
      </c>
      <c r="C74" s="124" t="s">
        <v>2</v>
      </c>
      <c r="D74" s="124" t="s">
        <v>8</v>
      </c>
      <c r="E74" s="124" t="s">
        <v>85</v>
      </c>
      <c r="F74" s="124" t="s">
        <v>86</v>
      </c>
      <c r="G74" s="24" t="s">
        <v>34</v>
      </c>
    </row>
    <row r="75" spans="1:7" x14ac:dyDescent="0.25">
      <c r="B75" s="125"/>
      <c r="C75" s="125"/>
      <c r="D75" s="125"/>
      <c r="E75" s="125"/>
      <c r="F75" s="125"/>
      <c r="G75" s="24" t="str">
        <f>C14</f>
        <v>2028 թվական</v>
      </c>
    </row>
    <row r="76" spans="1:7" x14ac:dyDescent="0.25">
      <c r="B76" s="34" t="s">
        <v>37</v>
      </c>
      <c r="C76" s="32" t="s">
        <v>3</v>
      </c>
      <c r="D76" s="59">
        <f>D70</f>
        <v>1000000</v>
      </c>
      <c r="E76" s="59">
        <f>E70</f>
        <v>1500000</v>
      </c>
      <c r="F76" s="59">
        <f>F70</f>
        <v>2000000</v>
      </c>
      <c r="G76" s="15">
        <f>G70</f>
        <v>0</v>
      </c>
    </row>
    <row r="77" spans="1:7" x14ac:dyDescent="0.25">
      <c r="B77" s="36" t="s">
        <v>35</v>
      </c>
      <c r="C77" s="32" t="s">
        <v>3</v>
      </c>
      <c r="D77" s="57">
        <v>1000000</v>
      </c>
      <c r="E77" s="57">
        <v>1500000</v>
      </c>
      <c r="F77" s="106">
        <v>2000000</v>
      </c>
      <c r="G77" s="28"/>
    </row>
    <row r="78" spans="1:7" ht="15" customHeight="1" x14ac:dyDescent="0.25">
      <c r="B78" s="37" t="s">
        <v>36</v>
      </c>
      <c r="C78" s="32" t="s">
        <v>3</v>
      </c>
      <c r="D78" s="29"/>
      <c r="E78" s="29"/>
      <c r="F78" s="30"/>
      <c r="G78" s="28"/>
    </row>
    <row r="79" spans="1:7" x14ac:dyDescent="0.25">
      <c r="B79" s="36" t="s">
        <v>39</v>
      </c>
      <c r="C79" s="32" t="s">
        <v>3</v>
      </c>
      <c r="D79" s="15">
        <f>SUM(D80:D81)</f>
        <v>0</v>
      </c>
      <c r="E79" s="15">
        <f>SUM(E80:E81)</f>
        <v>0</v>
      </c>
      <c r="F79" s="15">
        <f>SUM(F80:F81)</f>
        <v>0</v>
      </c>
      <c r="G79" s="15">
        <f>SUM(G80:G81)</f>
        <v>0</v>
      </c>
    </row>
    <row r="80" spans="1:7" x14ac:dyDescent="0.25">
      <c r="B80" s="26"/>
      <c r="C80" s="32" t="s">
        <v>3</v>
      </c>
      <c r="D80" s="29"/>
      <c r="E80" s="29"/>
      <c r="F80" s="30"/>
      <c r="G80" s="28"/>
    </row>
    <row r="81" spans="1:7" x14ac:dyDescent="0.25">
      <c r="B81" s="26"/>
      <c r="C81" s="32" t="s">
        <v>3</v>
      </c>
      <c r="D81" s="29"/>
      <c r="E81" s="29"/>
      <c r="F81" s="30"/>
      <c r="G81" s="28"/>
    </row>
    <row r="82" spans="1:7" ht="15.75" customHeight="1" x14ac:dyDescent="0.25">
      <c r="B82" s="34" t="s">
        <v>38</v>
      </c>
      <c r="C82" s="32" t="s">
        <v>3</v>
      </c>
      <c r="D82" s="59">
        <f>D76-D79-D78</f>
        <v>1000000</v>
      </c>
      <c r="E82" s="59">
        <f>E76-E79-E78</f>
        <v>1500000</v>
      </c>
      <c r="F82" s="59">
        <f>F76-F79-F78</f>
        <v>2000000</v>
      </c>
      <c r="G82" s="15">
        <f>G76-G79-G78</f>
        <v>0</v>
      </c>
    </row>
    <row r="83" spans="1:7" x14ac:dyDescent="0.25">
      <c r="B83"/>
    </row>
    <row r="84" spans="1:7" ht="19.5" customHeight="1" x14ac:dyDescent="0.25">
      <c r="A84" s="10" t="s">
        <v>33</v>
      </c>
      <c r="B84"/>
    </row>
    <row r="85" spans="1:7" ht="21" customHeight="1" x14ac:dyDescent="0.25">
      <c r="B85"/>
    </row>
    <row r="86" spans="1:7" x14ac:dyDescent="0.25">
      <c r="B86" s="34" t="s">
        <v>78</v>
      </c>
      <c r="C86" s="115"/>
      <c r="D86" s="116"/>
      <c r="E86" s="117"/>
    </row>
    <row r="87" spans="1:7" x14ac:dyDescent="0.25">
      <c r="B87"/>
    </row>
    <row r="88" spans="1:7" ht="15.75" x14ac:dyDescent="0.25">
      <c r="A88" s="10" t="s">
        <v>79</v>
      </c>
      <c r="B88" s="4"/>
    </row>
    <row r="89" spans="1:7" x14ac:dyDescent="0.25">
      <c r="B89"/>
    </row>
    <row r="90" spans="1:7" x14ac:dyDescent="0.25">
      <c r="B90" s="34" t="s">
        <v>5</v>
      </c>
      <c r="C90" s="115"/>
      <c r="D90" s="116"/>
      <c r="E90" s="117"/>
    </row>
    <row r="91" spans="1:7" x14ac:dyDescent="0.25">
      <c r="B91" s="34" t="s">
        <v>6</v>
      </c>
      <c r="C91" s="115"/>
      <c r="D91" s="116"/>
      <c r="E91" s="117"/>
    </row>
    <row r="92" spans="1:7" ht="24.75" customHeight="1" x14ac:dyDescent="0.25">
      <c r="A92" s="10" t="s">
        <v>80</v>
      </c>
      <c r="B92"/>
    </row>
    <row r="93" spans="1:7" x14ac:dyDescent="0.25">
      <c r="B93"/>
    </row>
    <row r="94" spans="1:7" x14ac:dyDescent="0.25">
      <c r="B94" s="115"/>
      <c r="C94" s="116"/>
      <c r="D94" s="116"/>
      <c r="E94" s="117"/>
    </row>
  </sheetData>
  <mergeCells count="24">
    <mergeCell ref="F74:F75"/>
    <mergeCell ref="B74:B75"/>
    <mergeCell ref="F59:F60"/>
    <mergeCell ref="B66:B67"/>
    <mergeCell ref="C66:C67"/>
    <mergeCell ref="D66:D67"/>
    <mergeCell ref="E66:E67"/>
    <mergeCell ref="F66:F67"/>
    <mergeCell ref="C86:E86"/>
    <mergeCell ref="C90:E90"/>
    <mergeCell ref="C91:E91"/>
    <mergeCell ref="B94:E94"/>
    <mergeCell ref="B35:B38"/>
    <mergeCell ref="B40:B42"/>
    <mergeCell ref="B47:E47"/>
    <mergeCell ref="B51:E51"/>
    <mergeCell ref="B55:E55"/>
    <mergeCell ref="B59:B60"/>
    <mergeCell ref="C59:C60"/>
    <mergeCell ref="D59:D60"/>
    <mergeCell ref="E59:E60"/>
    <mergeCell ref="C74:C75"/>
    <mergeCell ref="D74:D75"/>
    <mergeCell ref="E74:E75"/>
  </mergeCells>
  <dataValidations count="3">
    <dataValidation type="list" allowBlank="1" showInputMessage="1" showErrorMessage="1" sqref="C20:C21 C24" xr:uid="{733AFC85-BFB5-4712-945E-ED98A5AF9B17}">
      <formula1>$H$2:$H$4</formula1>
    </dataValidation>
    <dataValidation type="list" allowBlank="1" showInputMessage="1" showErrorMessage="1" sqref="C23" xr:uid="{BE441F56-33F1-4168-983E-0A2CBE7E0336}">
      <formula1>$I$2:$I$3</formula1>
    </dataValidation>
    <dataValidation type="list" allowBlank="1" showInputMessage="1" showErrorMessage="1" sqref="B29" xr:uid="{1D9DE1BA-6937-40DE-B941-B6E954DA1125}">
      <formula1>$J$2:$J$4</formula1>
    </dataValidation>
  </dataValidations>
  <pageMargins left="0.2" right="0.2" top="0.25" bottom="0.25" header="0.3" footer="0.3"/>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96" r:id="rId4" name="Check Box 24">
              <controlPr defaultSize="0" autoFill="0" autoLine="0" autoPict="0">
                <anchor moveWithCells="1">
                  <from>
                    <xdr:col>2</xdr:col>
                    <xdr:colOff>95250</xdr:colOff>
                    <xdr:row>35</xdr:row>
                    <xdr:rowOff>0</xdr:rowOff>
                  </from>
                  <to>
                    <xdr:col>2</xdr:col>
                    <xdr:colOff>3105150</xdr:colOff>
                    <xdr:row>36</xdr:row>
                    <xdr:rowOff>9525</xdr:rowOff>
                  </to>
                </anchor>
              </controlPr>
            </control>
          </mc:Choice>
        </mc:AlternateContent>
        <mc:AlternateContent xmlns:mc="http://schemas.openxmlformats.org/markup-compatibility/2006">
          <mc:Choice Requires="x14">
            <control shapeId="3097" r:id="rId5" name="Check Box 25">
              <controlPr defaultSize="0" autoFill="0" autoLine="0" autoPict="0">
                <anchor moveWithCells="1">
                  <from>
                    <xdr:col>2</xdr:col>
                    <xdr:colOff>95250</xdr:colOff>
                    <xdr:row>37</xdr:row>
                    <xdr:rowOff>0</xdr:rowOff>
                  </from>
                  <to>
                    <xdr:col>3</xdr:col>
                    <xdr:colOff>1019175</xdr:colOff>
                    <xdr:row>37</xdr:row>
                    <xdr:rowOff>161925</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2</xdr:col>
                    <xdr:colOff>95250</xdr:colOff>
                    <xdr:row>35</xdr:row>
                    <xdr:rowOff>180975</xdr:rowOff>
                  </from>
                  <to>
                    <xdr:col>3</xdr:col>
                    <xdr:colOff>1933575</xdr:colOff>
                    <xdr:row>36</xdr:row>
                    <xdr:rowOff>180975</xdr:rowOff>
                  </to>
                </anchor>
              </controlPr>
            </control>
          </mc:Choice>
        </mc:AlternateContent>
        <mc:AlternateContent xmlns:mc="http://schemas.openxmlformats.org/markup-compatibility/2006">
          <mc:Choice Requires="x14">
            <control shapeId="3107" r:id="rId7" name="Check Box 35">
              <controlPr defaultSize="0" autoFill="0" autoLine="0" autoPict="0">
                <anchor moveWithCells="1">
                  <from>
                    <xdr:col>2</xdr:col>
                    <xdr:colOff>38100</xdr:colOff>
                    <xdr:row>39</xdr:row>
                    <xdr:rowOff>28575</xdr:rowOff>
                  </from>
                  <to>
                    <xdr:col>6</xdr:col>
                    <xdr:colOff>1847850</xdr:colOff>
                    <xdr:row>39</xdr:row>
                    <xdr:rowOff>161925</xdr:rowOff>
                  </to>
                </anchor>
              </controlPr>
            </control>
          </mc:Choice>
        </mc:AlternateContent>
        <mc:AlternateContent xmlns:mc="http://schemas.openxmlformats.org/markup-compatibility/2006">
          <mc:Choice Requires="x14">
            <control shapeId="3108" r:id="rId8" name="Check Box 36">
              <controlPr defaultSize="0" autoFill="0" autoLine="0" autoPict="0">
                <anchor moveWithCells="1">
                  <from>
                    <xdr:col>2</xdr:col>
                    <xdr:colOff>47625</xdr:colOff>
                    <xdr:row>40</xdr:row>
                    <xdr:rowOff>28575</xdr:rowOff>
                  </from>
                  <to>
                    <xdr:col>10</xdr:col>
                    <xdr:colOff>333375</xdr:colOff>
                    <xdr:row>41</xdr:row>
                    <xdr:rowOff>0</xdr:rowOff>
                  </to>
                </anchor>
              </controlPr>
            </control>
          </mc:Choice>
        </mc:AlternateContent>
        <mc:AlternateContent xmlns:mc="http://schemas.openxmlformats.org/markup-compatibility/2006">
          <mc:Choice Requires="x14">
            <control shapeId="3110" r:id="rId9" name="Check Box 38">
              <controlPr defaultSize="0" autoFill="0" autoLine="0" autoPict="0">
                <anchor moveWithCells="1">
                  <from>
                    <xdr:col>2</xdr:col>
                    <xdr:colOff>47625</xdr:colOff>
                    <xdr:row>41</xdr:row>
                    <xdr:rowOff>9525</xdr:rowOff>
                  </from>
                  <to>
                    <xdr:col>6</xdr:col>
                    <xdr:colOff>933450</xdr:colOff>
                    <xdr:row>42</xdr:row>
                    <xdr:rowOff>9525</xdr:rowOff>
                  </to>
                </anchor>
              </controlPr>
            </control>
          </mc:Choice>
        </mc:AlternateContent>
        <mc:AlternateContent xmlns:mc="http://schemas.openxmlformats.org/markup-compatibility/2006">
          <mc:Choice Requires="x14">
            <control shapeId="3112" r:id="rId10" name="Check Box 40">
              <controlPr defaultSize="0" autoFill="0" autoLine="0" autoPict="0">
                <anchor moveWithCells="1">
                  <from>
                    <xdr:col>1</xdr:col>
                    <xdr:colOff>0</xdr:colOff>
                    <xdr:row>11</xdr:row>
                    <xdr:rowOff>0</xdr:rowOff>
                  </from>
                  <to>
                    <xdr:col>1</xdr:col>
                    <xdr:colOff>2933700</xdr:colOff>
                    <xdr:row>12</xdr:row>
                    <xdr:rowOff>19050</xdr:rowOff>
                  </to>
                </anchor>
              </controlPr>
            </control>
          </mc:Choice>
        </mc:AlternateContent>
        <mc:AlternateContent xmlns:mc="http://schemas.openxmlformats.org/markup-compatibility/2006">
          <mc:Choice Requires="x14">
            <control shapeId="3113" r:id="rId11" name="Check Box 41">
              <controlPr defaultSize="0" autoFill="0" autoLine="0" autoPict="0">
                <anchor moveWithCells="1">
                  <from>
                    <xdr:col>2</xdr:col>
                    <xdr:colOff>95250</xdr:colOff>
                    <xdr:row>35</xdr:row>
                    <xdr:rowOff>0</xdr:rowOff>
                  </from>
                  <to>
                    <xdr:col>2</xdr:col>
                    <xdr:colOff>3105150</xdr:colOff>
                    <xdr:row>36</xdr:row>
                    <xdr:rowOff>9525</xdr:rowOff>
                  </to>
                </anchor>
              </controlPr>
            </control>
          </mc:Choice>
        </mc:AlternateContent>
        <mc:AlternateContent xmlns:mc="http://schemas.openxmlformats.org/markup-compatibility/2006">
          <mc:Choice Requires="x14">
            <control shapeId="3114" r:id="rId12" name="Check Box 42">
              <controlPr defaultSize="0" autoFill="0" autoLine="0" autoPict="0">
                <anchor moveWithCells="1">
                  <from>
                    <xdr:col>2</xdr:col>
                    <xdr:colOff>95250</xdr:colOff>
                    <xdr:row>37</xdr:row>
                    <xdr:rowOff>0</xdr:rowOff>
                  </from>
                  <to>
                    <xdr:col>3</xdr:col>
                    <xdr:colOff>1019175</xdr:colOff>
                    <xdr:row>37</xdr:row>
                    <xdr:rowOff>161925</xdr:rowOff>
                  </to>
                </anchor>
              </controlPr>
            </control>
          </mc:Choice>
        </mc:AlternateContent>
        <mc:AlternateContent xmlns:mc="http://schemas.openxmlformats.org/markup-compatibility/2006">
          <mc:Choice Requires="x14">
            <control shapeId="3115" r:id="rId13" name="Check Box 43">
              <controlPr defaultSize="0" autoFill="0" autoLine="0" autoPict="0">
                <anchor moveWithCells="1">
                  <from>
                    <xdr:col>2</xdr:col>
                    <xdr:colOff>95250</xdr:colOff>
                    <xdr:row>35</xdr:row>
                    <xdr:rowOff>180975</xdr:rowOff>
                  </from>
                  <to>
                    <xdr:col>3</xdr:col>
                    <xdr:colOff>1933575</xdr:colOff>
                    <xdr:row>36</xdr:row>
                    <xdr:rowOff>180975</xdr:rowOff>
                  </to>
                </anchor>
              </controlPr>
            </control>
          </mc:Choice>
        </mc:AlternateContent>
        <mc:AlternateContent xmlns:mc="http://schemas.openxmlformats.org/markup-compatibility/2006">
          <mc:Choice Requires="x14">
            <control shapeId="3116" r:id="rId14" name="Check Box 44">
              <controlPr defaultSize="0" autoFill="0" autoLine="0" autoPict="0">
                <anchor moveWithCells="1">
                  <from>
                    <xdr:col>2</xdr:col>
                    <xdr:colOff>38100</xdr:colOff>
                    <xdr:row>39</xdr:row>
                    <xdr:rowOff>28575</xdr:rowOff>
                  </from>
                  <to>
                    <xdr:col>6</xdr:col>
                    <xdr:colOff>1847850</xdr:colOff>
                    <xdr:row>39</xdr:row>
                    <xdr:rowOff>161925</xdr:rowOff>
                  </to>
                </anchor>
              </controlPr>
            </control>
          </mc:Choice>
        </mc:AlternateContent>
        <mc:AlternateContent xmlns:mc="http://schemas.openxmlformats.org/markup-compatibility/2006">
          <mc:Choice Requires="x14">
            <control shapeId="3117" r:id="rId15" name="Check Box 45">
              <controlPr defaultSize="0" autoFill="0" autoLine="0" autoPict="0">
                <anchor moveWithCells="1">
                  <from>
                    <xdr:col>2</xdr:col>
                    <xdr:colOff>47625</xdr:colOff>
                    <xdr:row>40</xdr:row>
                    <xdr:rowOff>28575</xdr:rowOff>
                  </from>
                  <to>
                    <xdr:col>10</xdr:col>
                    <xdr:colOff>333375</xdr:colOff>
                    <xdr:row>41</xdr:row>
                    <xdr:rowOff>0</xdr:rowOff>
                  </to>
                </anchor>
              </controlPr>
            </control>
          </mc:Choice>
        </mc:AlternateContent>
        <mc:AlternateContent xmlns:mc="http://schemas.openxmlformats.org/markup-compatibility/2006">
          <mc:Choice Requires="x14">
            <control shapeId="3118" r:id="rId16" name="Check Box 46">
              <controlPr defaultSize="0" autoFill="0" autoLine="0" autoPict="0">
                <anchor moveWithCells="1">
                  <from>
                    <xdr:col>2</xdr:col>
                    <xdr:colOff>47625</xdr:colOff>
                    <xdr:row>41</xdr:row>
                    <xdr:rowOff>9525</xdr:rowOff>
                  </from>
                  <to>
                    <xdr:col>6</xdr:col>
                    <xdr:colOff>933450</xdr:colOff>
                    <xdr:row>42</xdr:row>
                    <xdr:rowOff>9525</xdr:rowOff>
                  </to>
                </anchor>
              </controlPr>
            </control>
          </mc:Choice>
        </mc:AlternateContent>
        <mc:AlternateContent xmlns:mc="http://schemas.openxmlformats.org/markup-compatibility/2006">
          <mc:Choice Requires="x14">
            <control shapeId="3119" r:id="rId17" name="Check Box 47">
              <controlPr defaultSize="0" autoFill="0" autoLine="0" autoPict="0">
                <anchor moveWithCells="1">
                  <from>
                    <xdr:col>1</xdr:col>
                    <xdr:colOff>0</xdr:colOff>
                    <xdr:row>11</xdr:row>
                    <xdr:rowOff>0</xdr:rowOff>
                  </from>
                  <to>
                    <xdr:col>1</xdr:col>
                    <xdr:colOff>2933700</xdr:colOff>
                    <xdr:row>12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96"/>
  <sheetViews>
    <sheetView topLeftCell="A19" workbookViewId="0">
      <selection activeCell="D35" sqref="D35"/>
    </sheetView>
  </sheetViews>
  <sheetFormatPr defaultRowHeight="15" x14ac:dyDescent="0.25"/>
  <cols>
    <col min="2" max="2" width="62.42578125" style="1" customWidth="1"/>
    <col min="3" max="3" width="50.28515625" customWidth="1"/>
    <col min="4" max="4" width="45.140625" customWidth="1"/>
    <col min="5" max="5" width="37.140625" customWidth="1"/>
    <col min="6" max="6" width="17.42578125" customWidth="1"/>
    <col min="7" max="7" width="28.28515625" customWidth="1"/>
    <col min="8" max="8" width="4" hidden="1" customWidth="1"/>
    <col min="9" max="10" width="7.85546875" hidden="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93</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44.25" customHeight="1" x14ac:dyDescent="0.25">
      <c r="A10" s="10"/>
      <c r="B10" s="11" t="s">
        <v>57</v>
      </c>
      <c r="C10" s="80" t="s">
        <v>94</v>
      </c>
      <c r="G10" s="2"/>
    </row>
    <row r="11" spans="1:10" ht="17.25" x14ac:dyDescent="0.25">
      <c r="A11" s="10"/>
      <c r="B11" s="11" t="s">
        <v>58</v>
      </c>
      <c r="C11" s="12">
        <v>1086</v>
      </c>
      <c r="G11" s="2"/>
    </row>
    <row r="12" spans="1:10" ht="17.25" x14ac:dyDescent="0.25">
      <c r="A12" s="10"/>
      <c r="B12" s="16"/>
      <c r="C12" s="14"/>
      <c r="D12" s="5"/>
      <c r="E12" s="2"/>
      <c r="F12" s="2"/>
      <c r="G12" s="2"/>
    </row>
    <row r="13" spans="1:10" ht="17.25" x14ac:dyDescent="0.25">
      <c r="A13" s="10"/>
      <c r="B13" s="11" t="s">
        <v>32</v>
      </c>
      <c r="C13" s="12">
        <v>2025</v>
      </c>
      <c r="D13" s="5"/>
      <c r="E13" s="2"/>
      <c r="F13" s="2"/>
      <c r="G13" s="2"/>
    </row>
    <row r="14" spans="1:10" ht="17.25" x14ac:dyDescent="0.25">
      <c r="A14" s="10"/>
      <c r="B14" s="11" t="s">
        <v>59</v>
      </c>
      <c r="C14" s="12">
        <v>2030</v>
      </c>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90" customHeight="1" x14ac:dyDescent="0.25">
      <c r="B17" s="11" t="s">
        <v>60</v>
      </c>
      <c r="C17" s="44" t="s">
        <v>95</v>
      </c>
      <c r="D17" s="5"/>
      <c r="E17" s="2"/>
      <c r="F17" s="2"/>
      <c r="G17" s="2"/>
    </row>
    <row r="18" spans="1:10" ht="17.25" x14ac:dyDescent="0.25">
      <c r="A18" s="10"/>
      <c r="B18" s="11" t="s">
        <v>62</v>
      </c>
      <c r="C18" s="12"/>
      <c r="D18" s="5"/>
      <c r="E18" s="2"/>
      <c r="F18" s="2"/>
      <c r="G18" s="2"/>
    </row>
    <row r="19" spans="1:10" ht="17.25" x14ac:dyDescent="0.25">
      <c r="A19" s="10"/>
      <c r="B19" s="5"/>
      <c r="C19" s="5"/>
      <c r="D19" s="5"/>
      <c r="E19" s="2"/>
      <c r="F19" s="2"/>
      <c r="G19" s="2"/>
    </row>
    <row r="20" spans="1:10" ht="26.25" customHeight="1" x14ac:dyDescent="0.25">
      <c r="A20" s="10"/>
      <c r="B20" s="11" t="s">
        <v>61</v>
      </c>
      <c r="C20" s="17" t="s">
        <v>20</v>
      </c>
      <c r="F20" s="2"/>
      <c r="G20" s="2"/>
    </row>
    <row r="21" spans="1:10" ht="17.25" x14ac:dyDescent="0.25">
      <c r="A21" s="10"/>
      <c r="B21"/>
      <c r="C21" s="35" t="s">
        <v>20</v>
      </c>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t="s">
        <v>20</v>
      </c>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ht="27" x14ac:dyDescent="0.3">
      <c r="B29" s="47" t="s">
        <v>13</v>
      </c>
      <c r="C29" s="48" t="s">
        <v>96</v>
      </c>
      <c r="D29" s="48"/>
      <c r="E29" s="49" t="s">
        <v>97</v>
      </c>
      <c r="F29" s="20"/>
      <c r="G29" s="8"/>
      <c r="H29" s="8"/>
      <c r="I29" s="8"/>
      <c r="J29" s="20"/>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107.25" customHeight="1" x14ac:dyDescent="0.25">
      <c r="B33" s="11" t="s">
        <v>68</v>
      </c>
      <c r="C33" s="48" t="s">
        <v>98</v>
      </c>
    </row>
    <row r="34" spans="1:5" s="6" customFormat="1" ht="17.25" customHeight="1" x14ac:dyDescent="0.25"/>
    <row r="35" spans="1:5" s="6" customFormat="1" ht="16.5" customHeight="1" x14ac:dyDescent="0.25">
      <c r="B35" s="118" t="s">
        <v>87</v>
      </c>
    </row>
    <row r="36" spans="1:5" s="6" customFormat="1" ht="15" customHeight="1" x14ac:dyDescent="0.25">
      <c r="B36" s="119"/>
    </row>
    <row r="37" spans="1:5" s="6" customFormat="1" ht="15" customHeight="1" x14ac:dyDescent="0.25">
      <c r="B37" s="120"/>
      <c r="C37" s="23"/>
    </row>
    <row r="38" spans="1:5" s="6" customFormat="1" ht="15" customHeight="1" x14ac:dyDescent="0.25"/>
    <row r="39" spans="1:5" s="6" customFormat="1" ht="76.900000000000006" customHeight="1" x14ac:dyDescent="0.25">
      <c r="B39" s="118" t="s">
        <v>70</v>
      </c>
    </row>
    <row r="40" spans="1:5" s="6" customFormat="1" ht="13.5" x14ac:dyDescent="0.25">
      <c r="B40" s="119"/>
    </row>
    <row r="41" spans="1:5" s="6" customFormat="1" ht="13.5" x14ac:dyDescent="0.25">
      <c r="B41" s="120"/>
    </row>
    <row r="42" spans="1:5" s="6" customFormat="1" ht="13.5" x14ac:dyDescent="0.25"/>
    <row r="43" spans="1:5" s="6" customFormat="1" ht="13.5" x14ac:dyDescent="0.25"/>
    <row r="44" spans="1:5" s="6" customFormat="1" ht="15.75" x14ac:dyDescent="0.25">
      <c r="A44" s="10" t="s">
        <v>71</v>
      </c>
    </row>
    <row r="45" spans="1:5" s="6" customFormat="1" ht="13.5" x14ac:dyDescent="0.25"/>
    <row r="46" spans="1:5" s="6" customFormat="1" ht="126" customHeight="1" x14ac:dyDescent="0.25">
      <c r="B46" s="121" t="s">
        <v>100</v>
      </c>
      <c r="C46" s="122"/>
      <c r="D46" s="122"/>
      <c r="E46" s="123"/>
    </row>
    <row r="47" spans="1:5" s="6" customFormat="1" ht="102" customHeight="1" x14ac:dyDescent="0.25"/>
    <row r="48" spans="1:5" s="6" customFormat="1" ht="15" customHeight="1" x14ac:dyDescent="0.25">
      <c r="A48" s="10" t="s">
        <v>72</v>
      </c>
    </row>
    <row r="49" spans="1:7" s="6" customFormat="1" ht="15" customHeight="1" x14ac:dyDescent="0.25"/>
    <row r="50" spans="1:7" s="6" customFormat="1" ht="72.75" customHeight="1" x14ac:dyDescent="0.25">
      <c r="B50" s="121" t="s">
        <v>102</v>
      </c>
      <c r="C50" s="122"/>
      <c r="D50" s="122"/>
      <c r="E50" s="123"/>
    </row>
    <row r="51" spans="1:7" s="6" customFormat="1" ht="85.9" customHeight="1" x14ac:dyDescent="0.25"/>
    <row r="52" spans="1:7" s="6" customFormat="1" ht="15" customHeight="1" x14ac:dyDescent="0.25">
      <c r="A52" s="10" t="s">
        <v>73</v>
      </c>
    </row>
    <row r="53" spans="1:7" s="6" customFormat="1" ht="15" customHeight="1" x14ac:dyDescent="0.25"/>
    <row r="54" spans="1:7" s="6" customFormat="1" ht="15" customHeight="1" x14ac:dyDescent="0.25">
      <c r="B54" s="121"/>
      <c r="C54" s="122"/>
      <c r="D54" s="122"/>
      <c r="E54" s="123"/>
    </row>
    <row r="55" spans="1:7" s="6" customFormat="1" ht="13.5" x14ac:dyDescent="0.25"/>
    <row r="56" spans="1:7" s="6" customFormat="1" ht="14.25" x14ac:dyDescent="0.25">
      <c r="A56" s="10" t="s">
        <v>29</v>
      </c>
    </row>
    <row r="57" spans="1:7" s="6" customFormat="1" ht="13.5" x14ac:dyDescent="0.25"/>
    <row r="58" spans="1:7" s="6" customFormat="1" ht="15" customHeight="1" x14ac:dyDescent="0.25">
      <c r="B58" s="124" t="s">
        <v>74</v>
      </c>
      <c r="C58" s="124" t="s">
        <v>0</v>
      </c>
      <c r="D58" s="124" t="s">
        <v>8</v>
      </c>
      <c r="E58" s="124" t="s">
        <v>85</v>
      </c>
      <c r="F58" s="124" t="s">
        <v>86</v>
      </c>
      <c r="G58" s="24" t="s">
        <v>75</v>
      </c>
    </row>
    <row r="59" spans="1:7" s="6" customFormat="1" ht="15" customHeight="1" x14ac:dyDescent="0.25">
      <c r="B59" s="125"/>
      <c r="C59" s="125"/>
      <c r="D59" s="125"/>
      <c r="E59" s="125"/>
      <c r="F59" s="125"/>
      <c r="G59" s="24">
        <f>C14</f>
        <v>2030</v>
      </c>
    </row>
    <row r="60" spans="1:7" ht="48" customHeight="1" x14ac:dyDescent="0.25">
      <c r="B60" s="25" t="s">
        <v>104</v>
      </c>
      <c r="C60" s="26" t="s">
        <v>105</v>
      </c>
      <c r="D60" s="53">
        <v>0</v>
      </c>
      <c r="E60" s="54">
        <v>5000</v>
      </c>
      <c r="F60" s="55">
        <v>5000</v>
      </c>
      <c r="G60" s="82">
        <v>40000</v>
      </c>
    </row>
    <row r="61" spans="1:7" ht="49.5" customHeight="1" x14ac:dyDescent="0.25">
      <c r="B61" s="25" t="s">
        <v>162</v>
      </c>
      <c r="C61" s="26" t="s">
        <v>124</v>
      </c>
      <c r="D61" s="53">
        <v>10</v>
      </c>
      <c r="E61" s="54">
        <v>20</v>
      </c>
      <c r="F61" s="55">
        <v>30</v>
      </c>
      <c r="G61" s="82">
        <v>100</v>
      </c>
    </row>
    <row r="62" spans="1:7" ht="48" customHeight="1" x14ac:dyDescent="0.25">
      <c r="B62" s="25" t="s">
        <v>163</v>
      </c>
      <c r="C62" s="26" t="s">
        <v>124</v>
      </c>
      <c r="D62" s="53">
        <v>0</v>
      </c>
      <c r="E62" s="54">
        <v>1</v>
      </c>
      <c r="F62" s="55">
        <v>1</v>
      </c>
      <c r="G62" s="82">
        <v>5</v>
      </c>
    </row>
    <row r="63" spans="1:7" ht="49.5" customHeight="1" x14ac:dyDescent="0.25">
      <c r="B63" s="25" t="s">
        <v>106</v>
      </c>
      <c r="C63" s="26" t="s">
        <v>124</v>
      </c>
      <c r="D63" s="53">
        <v>1</v>
      </c>
      <c r="E63" s="54">
        <v>20</v>
      </c>
      <c r="F63" s="55">
        <v>20</v>
      </c>
      <c r="G63" s="83">
        <v>200</v>
      </c>
    </row>
    <row r="64" spans="1:7" ht="49.5" customHeight="1" x14ac:dyDescent="0.25">
      <c r="B64" s="73"/>
      <c r="C64" s="74"/>
      <c r="D64" s="75"/>
      <c r="E64" s="76"/>
      <c r="F64" s="76"/>
    </row>
    <row r="65" spans="1:7" x14ac:dyDescent="0.25">
      <c r="B65" s="6"/>
    </row>
    <row r="66" spans="1:7" x14ac:dyDescent="0.25">
      <c r="A66" s="10" t="s">
        <v>30</v>
      </c>
      <c r="B66" s="6"/>
    </row>
    <row r="67" spans="1:7" x14ac:dyDescent="0.25">
      <c r="B67" s="6"/>
    </row>
    <row r="68" spans="1:7" x14ac:dyDescent="0.25">
      <c r="B68" s="124" t="s">
        <v>76</v>
      </c>
      <c r="C68" s="124" t="s">
        <v>2</v>
      </c>
      <c r="D68" s="124" t="s">
        <v>8</v>
      </c>
      <c r="E68" s="124" t="s">
        <v>85</v>
      </c>
      <c r="F68" s="124" t="s">
        <v>86</v>
      </c>
      <c r="G68" s="24" t="s">
        <v>34</v>
      </c>
    </row>
    <row r="69" spans="1:7" x14ac:dyDescent="0.25">
      <c r="B69" s="125"/>
      <c r="C69" s="125"/>
      <c r="D69" s="125"/>
      <c r="E69" s="125"/>
      <c r="F69" s="125"/>
      <c r="G69" s="24">
        <f>C14</f>
        <v>2030</v>
      </c>
    </row>
    <row r="70" spans="1:7" x14ac:dyDescent="0.25">
      <c r="B70" s="79" t="s">
        <v>112</v>
      </c>
      <c r="C70" s="24" t="s">
        <v>3</v>
      </c>
      <c r="D70" s="57">
        <v>120000</v>
      </c>
      <c r="E70" s="57">
        <v>1200000</v>
      </c>
      <c r="F70" s="57">
        <v>2400000</v>
      </c>
      <c r="G70" s="58">
        <f>25000*403.88*1.25</f>
        <v>12621250</v>
      </c>
    </row>
    <row r="71" spans="1:7" x14ac:dyDescent="0.25">
      <c r="B71" s="26"/>
      <c r="C71" s="24" t="s">
        <v>3</v>
      </c>
      <c r="D71" s="57"/>
      <c r="E71" s="57"/>
      <c r="F71" s="57"/>
      <c r="G71" s="58"/>
    </row>
    <row r="72" spans="1:7" x14ac:dyDescent="0.25">
      <c r="B72" s="15" t="s">
        <v>4</v>
      </c>
      <c r="C72" s="15" t="s">
        <v>3</v>
      </c>
      <c r="D72" s="15">
        <f>SUM(D70:D71)</f>
        <v>120000</v>
      </c>
      <c r="E72" s="15">
        <f t="shared" ref="E72:G72" si="0">SUM(E70:E71)</f>
        <v>1200000</v>
      </c>
      <c r="F72" s="15">
        <f t="shared" si="0"/>
        <v>2400000</v>
      </c>
      <c r="G72" s="15">
        <f t="shared" si="0"/>
        <v>12621250</v>
      </c>
    </row>
    <row r="73" spans="1:7" x14ac:dyDescent="0.25">
      <c r="B73"/>
    </row>
    <row r="74" spans="1:7" x14ac:dyDescent="0.25">
      <c r="A74" s="10" t="s">
        <v>31</v>
      </c>
      <c r="B74"/>
    </row>
    <row r="75" spans="1:7" x14ac:dyDescent="0.25">
      <c r="B75"/>
    </row>
    <row r="76" spans="1:7" x14ac:dyDescent="0.25">
      <c r="B76" s="124" t="s">
        <v>77</v>
      </c>
      <c r="C76" s="124" t="s">
        <v>2</v>
      </c>
      <c r="D76" s="124" t="s">
        <v>8</v>
      </c>
      <c r="E76" s="124" t="s">
        <v>85</v>
      </c>
      <c r="F76" s="124" t="s">
        <v>86</v>
      </c>
      <c r="G76" s="24" t="s">
        <v>34</v>
      </c>
    </row>
    <row r="77" spans="1:7" x14ac:dyDescent="0.25">
      <c r="B77" s="125"/>
      <c r="C77" s="125"/>
      <c r="D77" s="125"/>
      <c r="E77" s="125"/>
      <c r="F77" s="125"/>
      <c r="G77" s="24">
        <f>C14</f>
        <v>2030</v>
      </c>
    </row>
    <row r="78" spans="1:7" x14ac:dyDescent="0.25">
      <c r="B78" s="34" t="s">
        <v>37</v>
      </c>
      <c r="C78" s="32" t="s">
        <v>3</v>
      </c>
      <c r="D78" s="15">
        <f>D72</f>
        <v>120000</v>
      </c>
      <c r="E78" s="15">
        <f>E72</f>
        <v>1200000</v>
      </c>
      <c r="F78" s="15">
        <f>F72</f>
        <v>2400000</v>
      </c>
      <c r="G78" s="15">
        <f>G72</f>
        <v>12621250</v>
      </c>
    </row>
    <row r="79" spans="1:7" x14ac:dyDescent="0.25">
      <c r="B79" s="36" t="s">
        <v>35</v>
      </c>
      <c r="C79" s="32" t="s">
        <v>3</v>
      </c>
      <c r="D79" s="57">
        <f>+D78*0.2</f>
        <v>24000</v>
      </c>
      <c r="E79" s="57">
        <f>+E78*20/100</f>
        <v>240000</v>
      </c>
      <c r="F79" s="57">
        <f>+F78*0.2</f>
        <v>480000</v>
      </c>
      <c r="G79" s="57">
        <f>+G78*0.2</f>
        <v>2524250</v>
      </c>
    </row>
    <row r="80" spans="1:7" ht="27" x14ac:dyDescent="0.25">
      <c r="B80" s="37" t="s">
        <v>36</v>
      </c>
      <c r="C80" s="32" t="s">
        <v>3</v>
      </c>
      <c r="D80" s="29"/>
      <c r="E80" s="29"/>
      <c r="F80" s="30"/>
      <c r="G80" s="28"/>
    </row>
    <row r="81" spans="1:7" x14ac:dyDescent="0.25">
      <c r="B81" s="36" t="s">
        <v>39</v>
      </c>
      <c r="C81" s="32" t="s">
        <v>3</v>
      </c>
      <c r="D81" s="15">
        <f>SUM(D82:D83)</f>
        <v>96000</v>
      </c>
      <c r="E81" s="15">
        <f t="shared" ref="E81:G81" si="1">SUM(E82:E83)</f>
        <v>960000</v>
      </c>
      <c r="F81" s="15">
        <f t="shared" si="1"/>
        <v>1920000</v>
      </c>
      <c r="G81" s="15">
        <f t="shared" si="1"/>
        <v>10097000</v>
      </c>
    </row>
    <row r="82" spans="1:7" x14ac:dyDescent="0.25">
      <c r="B82" s="26" t="s">
        <v>107</v>
      </c>
      <c r="C82" s="32" t="s">
        <v>3</v>
      </c>
      <c r="D82" s="57">
        <f>+D78-D79</f>
        <v>96000</v>
      </c>
      <c r="E82" s="57">
        <f>+E78-E79</f>
        <v>960000</v>
      </c>
      <c r="F82" s="57">
        <f t="shared" ref="F82:G82" si="2">+F78-F79</f>
        <v>1920000</v>
      </c>
      <c r="G82" s="57">
        <f t="shared" si="2"/>
        <v>10097000</v>
      </c>
    </row>
    <row r="83" spans="1:7" x14ac:dyDescent="0.25">
      <c r="B83" s="26"/>
      <c r="C83" s="32" t="s">
        <v>3</v>
      </c>
      <c r="D83" s="29"/>
      <c r="E83" s="29"/>
      <c r="F83" s="30"/>
      <c r="G83" s="28"/>
    </row>
    <row r="84" spans="1:7" ht="27" x14ac:dyDescent="0.25">
      <c r="B84" s="34" t="s">
        <v>38</v>
      </c>
      <c r="C84" s="32" t="s">
        <v>3</v>
      </c>
      <c r="D84" s="15">
        <f>D78-D81-D80</f>
        <v>24000</v>
      </c>
      <c r="E84" s="15">
        <f t="shared" ref="E84:G84" si="3">E78-E81-E80</f>
        <v>240000</v>
      </c>
      <c r="F84" s="15">
        <f t="shared" si="3"/>
        <v>480000</v>
      </c>
      <c r="G84" s="15">
        <f t="shared" si="3"/>
        <v>2524250</v>
      </c>
    </row>
    <row r="85" spans="1:7" ht="15.75" customHeight="1" x14ac:dyDescent="0.25">
      <c r="B85"/>
    </row>
    <row r="86" spans="1:7" x14ac:dyDescent="0.25">
      <c r="A86" s="10" t="s">
        <v>33</v>
      </c>
      <c r="B86"/>
    </row>
    <row r="87" spans="1:7" ht="19.5" customHeight="1" x14ac:dyDescent="0.25">
      <c r="B87"/>
    </row>
    <row r="88" spans="1:7" ht="21" customHeight="1" x14ac:dyDescent="0.25">
      <c r="B88" s="34" t="s">
        <v>78</v>
      </c>
      <c r="C88" s="126" t="s">
        <v>108</v>
      </c>
      <c r="D88" s="127"/>
      <c r="E88" s="128"/>
    </row>
    <row r="89" spans="1:7" x14ac:dyDescent="0.25">
      <c r="B89"/>
    </row>
    <row r="90" spans="1:7" ht="15.75" x14ac:dyDescent="0.25">
      <c r="A90" s="10" t="s">
        <v>79</v>
      </c>
      <c r="B90" s="4"/>
    </row>
    <row r="91" spans="1:7" x14ac:dyDescent="0.25">
      <c r="B91"/>
    </row>
    <row r="92" spans="1:7" x14ac:dyDescent="0.25">
      <c r="B92" s="34" t="s">
        <v>5</v>
      </c>
      <c r="C92" s="126" t="s">
        <v>108</v>
      </c>
      <c r="D92" s="127"/>
      <c r="E92" s="128"/>
    </row>
    <row r="93" spans="1:7" x14ac:dyDescent="0.25">
      <c r="B93" s="34" t="s">
        <v>6</v>
      </c>
      <c r="C93" s="126" t="s">
        <v>108</v>
      </c>
      <c r="D93" s="127"/>
      <c r="E93" s="128"/>
    </row>
    <row r="94" spans="1:7" ht="15.75" x14ac:dyDescent="0.25">
      <c r="A94" s="10" t="s">
        <v>80</v>
      </c>
      <c r="B94"/>
    </row>
    <row r="95" spans="1:7" ht="24.75" customHeight="1" x14ac:dyDescent="0.25">
      <c r="B95"/>
    </row>
    <row r="96" spans="1:7" ht="44.25" customHeight="1" x14ac:dyDescent="0.25">
      <c r="B96" s="129" t="s">
        <v>111</v>
      </c>
      <c r="C96" s="129"/>
      <c r="D96" s="129"/>
      <c r="E96" s="129"/>
    </row>
  </sheetData>
  <mergeCells count="24">
    <mergeCell ref="C92:E92"/>
    <mergeCell ref="C93:E93"/>
    <mergeCell ref="B96:E96"/>
    <mergeCell ref="B76:B77"/>
    <mergeCell ref="C76:C77"/>
    <mergeCell ref="D76:D77"/>
    <mergeCell ref="E76:E77"/>
    <mergeCell ref="F76:F77"/>
    <mergeCell ref="C88:E88"/>
    <mergeCell ref="F58:F59"/>
    <mergeCell ref="B68:B69"/>
    <mergeCell ref="C68:C69"/>
    <mergeCell ref="D68:D69"/>
    <mergeCell ref="E68:E69"/>
    <mergeCell ref="F68:F69"/>
    <mergeCell ref="B58:B59"/>
    <mergeCell ref="C58:C59"/>
    <mergeCell ref="D58:D59"/>
    <mergeCell ref="E58:E59"/>
    <mergeCell ref="B35:B37"/>
    <mergeCell ref="B39:B41"/>
    <mergeCell ref="B46:E46"/>
    <mergeCell ref="B50:E50"/>
    <mergeCell ref="B54:E54"/>
  </mergeCells>
  <dataValidations count="3">
    <dataValidation type="list" allowBlank="1" showInputMessage="1" showErrorMessage="1" sqref="B29" xr:uid="{B108EFDF-B8E7-4549-9D33-A83FB4DF5778}">
      <formula1>$J$2:$J$4</formula1>
    </dataValidation>
    <dataValidation type="list" allowBlank="1" showInputMessage="1" showErrorMessage="1" sqref="C23" xr:uid="{D4CD2993-A9AA-4481-93F5-3842EB8A6AA8}">
      <formula1>$I$2:$I$3</formula1>
    </dataValidation>
    <dataValidation type="list" allowBlank="1" showInputMessage="1" showErrorMessage="1" sqref="C20:C21 C24" xr:uid="{92CBCB5D-A2E6-4022-8FAB-E54C32F2EF3B}">
      <formula1>$H$2:$H$4</formula1>
    </dataValidation>
  </dataValidations>
  <hyperlinks>
    <hyperlink ref="E28" location="_ftn3" display="_ftn3" xr:uid="{00000000-0004-0000-0200-000002000000}"/>
    <hyperlink ref="D28" location="_ftn2" display="_ftn2" xr:uid="{00000000-0004-0000-0200-000001000000}"/>
    <hyperlink ref="C28" location="_ftn1" display="_ftn1" xr:uid="{00000000-0004-0000-0200-000000000000}"/>
  </hyperlinks>
  <pageMargins left="0.2" right="0.2" top="0.25" bottom="0.25" header="0.3" footer="0.3"/>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2</xdr:col>
                    <xdr:colOff>95250</xdr:colOff>
                    <xdr:row>34</xdr:row>
                    <xdr:rowOff>0</xdr:rowOff>
                  </from>
                  <to>
                    <xdr:col>2</xdr:col>
                    <xdr:colOff>3105150</xdr:colOff>
                    <xdr:row>35</xdr:row>
                    <xdr:rowOff>9525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2</xdr:col>
                    <xdr:colOff>95250</xdr:colOff>
                    <xdr:row>36</xdr:row>
                    <xdr:rowOff>0</xdr:rowOff>
                  </from>
                  <to>
                    <xdr:col>3</xdr:col>
                    <xdr:colOff>1019175</xdr:colOff>
                    <xdr:row>36</xdr:row>
                    <xdr:rowOff>161925</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2</xdr:col>
                    <xdr:colOff>95250</xdr:colOff>
                    <xdr:row>34</xdr:row>
                    <xdr:rowOff>180975</xdr:rowOff>
                  </from>
                  <to>
                    <xdr:col>3</xdr:col>
                    <xdr:colOff>1933575</xdr:colOff>
                    <xdr:row>35</xdr:row>
                    <xdr:rowOff>180975</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2</xdr:col>
                    <xdr:colOff>38100</xdr:colOff>
                    <xdr:row>38</xdr:row>
                    <xdr:rowOff>28575</xdr:rowOff>
                  </from>
                  <to>
                    <xdr:col>10</xdr:col>
                    <xdr:colOff>123825</xdr:colOff>
                    <xdr:row>38</xdr:row>
                    <xdr:rowOff>161925</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xdr:col>
                    <xdr:colOff>47625</xdr:colOff>
                    <xdr:row>39</xdr:row>
                    <xdr:rowOff>28575</xdr:rowOff>
                  </from>
                  <to>
                    <xdr:col>10</xdr:col>
                    <xdr:colOff>495300</xdr:colOff>
                    <xdr:row>40</xdr:row>
                    <xdr:rowOff>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2</xdr:col>
                    <xdr:colOff>47625</xdr:colOff>
                    <xdr:row>40</xdr:row>
                    <xdr:rowOff>9525</xdr:rowOff>
                  </from>
                  <to>
                    <xdr:col>6</xdr:col>
                    <xdr:colOff>1095375</xdr:colOff>
                    <xdr:row>41</xdr:row>
                    <xdr:rowOff>9525</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1</xdr:col>
                    <xdr:colOff>0</xdr:colOff>
                    <xdr:row>11</xdr:row>
                    <xdr:rowOff>0</xdr:rowOff>
                  </from>
                  <to>
                    <xdr:col>1</xdr:col>
                    <xdr:colOff>2933700</xdr:colOff>
                    <xdr:row>12</xdr:row>
                    <xdr:rowOff>28575</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2</xdr:col>
                    <xdr:colOff>95250</xdr:colOff>
                    <xdr:row>34</xdr:row>
                    <xdr:rowOff>0</xdr:rowOff>
                  </from>
                  <to>
                    <xdr:col>2</xdr:col>
                    <xdr:colOff>3105150</xdr:colOff>
                    <xdr:row>35</xdr:row>
                    <xdr:rowOff>9525</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2</xdr:col>
                    <xdr:colOff>95250</xdr:colOff>
                    <xdr:row>36</xdr:row>
                    <xdr:rowOff>0</xdr:rowOff>
                  </from>
                  <to>
                    <xdr:col>3</xdr:col>
                    <xdr:colOff>1019175</xdr:colOff>
                    <xdr:row>36</xdr:row>
                    <xdr:rowOff>161925</xdr:rowOff>
                  </to>
                </anchor>
              </controlPr>
            </control>
          </mc:Choice>
        </mc:AlternateContent>
        <mc:AlternateContent xmlns:mc="http://schemas.openxmlformats.org/markup-compatibility/2006">
          <mc:Choice Requires="x14">
            <control shapeId="11276" r:id="rId13" name="Check Box 12">
              <controlPr defaultSize="0" autoFill="0" autoLine="0" autoPict="0">
                <anchor moveWithCells="1">
                  <from>
                    <xdr:col>2</xdr:col>
                    <xdr:colOff>95250</xdr:colOff>
                    <xdr:row>34</xdr:row>
                    <xdr:rowOff>180975</xdr:rowOff>
                  </from>
                  <to>
                    <xdr:col>3</xdr:col>
                    <xdr:colOff>1933575</xdr:colOff>
                    <xdr:row>35</xdr:row>
                    <xdr:rowOff>180975</xdr:rowOff>
                  </to>
                </anchor>
              </controlPr>
            </control>
          </mc:Choice>
        </mc:AlternateContent>
        <mc:AlternateContent xmlns:mc="http://schemas.openxmlformats.org/markup-compatibility/2006">
          <mc:Choice Requires="x14">
            <control shapeId="11277" r:id="rId14" name="Check Box 13">
              <controlPr defaultSize="0" autoFill="0" autoLine="0" autoPict="0">
                <anchor moveWithCells="1">
                  <from>
                    <xdr:col>2</xdr:col>
                    <xdr:colOff>47625</xdr:colOff>
                    <xdr:row>40</xdr:row>
                    <xdr:rowOff>9525</xdr:rowOff>
                  </from>
                  <to>
                    <xdr:col>6</xdr:col>
                    <xdr:colOff>1095375</xdr:colOff>
                    <xdr:row>41</xdr:row>
                    <xdr:rowOff>9525</xdr:rowOff>
                  </to>
                </anchor>
              </controlPr>
            </control>
          </mc:Choice>
        </mc:AlternateContent>
        <mc:AlternateContent xmlns:mc="http://schemas.openxmlformats.org/markup-compatibility/2006">
          <mc:Choice Requires="x14">
            <control shapeId="11278" r:id="rId15" name="Check Box 14">
              <controlPr defaultSize="0" autoFill="0" autoLine="0" autoPict="0">
                <anchor moveWithCells="1">
                  <from>
                    <xdr:col>1</xdr:col>
                    <xdr:colOff>0</xdr:colOff>
                    <xdr:row>11</xdr:row>
                    <xdr:rowOff>0</xdr:rowOff>
                  </from>
                  <to>
                    <xdr:col>1</xdr:col>
                    <xdr:colOff>2933700</xdr:colOff>
                    <xdr:row>12</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F0DB-0389-48B7-936F-A323EE833912}">
  <sheetPr>
    <tabColor rgb="FF92D050"/>
  </sheetPr>
  <dimension ref="A1:J93"/>
  <sheetViews>
    <sheetView topLeftCell="A73" workbookViewId="0">
      <selection activeCell="F50" sqref="F50"/>
    </sheetView>
  </sheetViews>
  <sheetFormatPr defaultRowHeight="15" x14ac:dyDescent="0.25"/>
  <cols>
    <col min="2" max="2" width="62.42578125" style="1" customWidth="1"/>
    <col min="3" max="3" width="50.28515625" customWidth="1"/>
    <col min="4" max="4" width="45.140625" customWidth="1"/>
    <col min="5" max="5" width="37.140625" customWidth="1"/>
    <col min="6" max="6" width="17.42578125" customWidth="1"/>
    <col min="7" max="7" width="28.28515625" customWidth="1"/>
    <col min="8" max="8" width="4" hidden="1" customWidth="1"/>
    <col min="9" max="10" width="7.85546875" hidden="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93</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44.25" customHeight="1" x14ac:dyDescent="0.25">
      <c r="A10" s="10"/>
      <c r="B10" s="11" t="s">
        <v>57</v>
      </c>
      <c r="C10" s="12" t="s">
        <v>94</v>
      </c>
      <c r="G10" s="2"/>
    </row>
    <row r="11" spans="1:10" ht="17.25" x14ac:dyDescent="0.25">
      <c r="A11" s="10"/>
      <c r="B11" s="11" t="s">
        <v>58</v>
      </c>
      <c r="C11" s="12">
        <v>1086</v>
      </c>
      <c r="G11" s="2"/>
    </row>
    <row r="12" spans="1:10" ht="17.25" x14ac:dyDescent="0.25">
      <c r="A12" s="10"/>
      <c r="B12" s="16"/>
      <c r="C12" s="14"/>
      <c r="D12" s="5"/>
      <c r="E12" s="2"/>
      <c r="F12" s="2"/>
      <c r="G12" s="2"/>
    </row>
    <row r="13" spans="1:10" ht="17.25" x14ac:dyDescent="0.25">
      <c r="A13" s="10"/>
      <c r="B13" s="11" t="s">
        <v>32</v>
      </c>
      <c r="C13" s="12">
        <v>2025</v>
      </c>
      <c r="D13" s="5"/>
      <c r="E13" s="2"/>
      <c r="F13" s="2"/>
      <c r="G13" s="2"/>
    </row>
    <row r="14" spans="1:10" ht="17.25" x14ac:dyDescent="0.25">
      <c r="A14" s="10"/>
      <c r="B14" s="11" t="s">
        <v>59</v>
      </c>
      <c r="C14" s="12">
        <v>2030</v>
      </c>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72" customHeight="1" x14ac:dyDescent="0.25">
      <c r="B17" s="11" t="s">
        <v>60</v>
      </c>
      <c r="C17" s="44" t="s">
        <v>113</v>
      </c>
      <c r="D17" s="5"/>
      <c r="E17" s="2"/>
      <c r="F17" s="2"/>
      <c r="G17" s="2"/>
    </row>
    <row r="18" spans="1:10" ht="17.25" x14ac:dyDescent="0.25">
      <c r="A18" s="10"/>
      <c r="B18" s="11" t="s">
        <v>62</v>
      </c>
      <c r="C18" s="12"/>
      <c r="D18" s="5"/>
      <c r="E18" s="2"/>
      <c r="F18" s="2"/>
      <c r="G18" s="2"/>
    </row>
    <row r="19" spans="1:10" ht="17.25" x14ac:dyDescent="0.25">
      <c r="A19" s="10"/>
      <c r="B19" s="5"/>
      <c r="C19" s="5"/>
      <c r="D19" s="5"/>
      <c r="E19" s="2"/>
      <c r="F19" s="2"/>
      <c r="G19" s="2"/>
    </row>
    <row r="20" spans="1:10" ht="26.25" customHeight="1" x14ac:dyDescent="0.25">
      <c r="A20" s="10"/>
      <c r="B20" s="11" t="s">
        <v>61</v>
      </c>
      <c r="C20" s="17" t="s">
        <v>21</v>
      </c>
      <c r="F20" s="2"/>
      <c r="G20" s="2"/>
    </row>
    <row r="21" spans="1:10" ht="17.25" x14ac:dyDescent="0.25">
      <c r="A21" s="10"/>
      <c r="B21"/>
      <c r="C21" s="35"/>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t="s">
        <v>21</v>
      </c>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ht="27" x14ac:dyDescent="0.3">
      <c r="B29" s="47" t="s">
        <v>13</v>
      </c>
      <c r="C29" s="48" t="s">
        <v>96</v>
      </c>
      <c r="D29" s="48"/>
      <c r="E29" s="49" t="s">
        <v>97</v>
      </c>
      <c r="F29" s="20"/>
      <c r="G29" s="8"/>
      <c r="H29" s="8"/>
      <c r="I29" s="8"/>
      <c r="J29" s="20"/>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150.75" customHeight="1" x14ac:dyDescent="0.25">
      <c r="B33" s="11" t="s">
        <v>68</v>
      </c>
      <c r="C33" s="48" t="s">
        <v>98</v>
      </c>
    </row>
    <row r="34" spans="1:5" s="6" customFormat="1" ht="17.25" customHeight="1" x14ac:dyDescent="0.25"/>
    <row r="35" spans="1:5" s="6" customFormat="1" ht="16.5" customHeight="1" x14ac:dyDescent="0.25">
      <c r="B35" s="118" t="s">
        <v>87</v>
      </c>
    </row>
    <row r="36" spans="1:5" s="6" customFormat="1" ht="15" customHeight="1" x14ac:dyDescent="0.25">
      <c r="B36" s="119"/>
    </row>
    <row r="37" spans="1:5" s="6" customFormat="1" ht="15" customHeight="1" x14ac:dyDescent="0.25">
      <c r="B37" s="120"/>
      <c r="C37" s="23"/>
    </row>
    <row r="38" spans="1:5" s="6" customFormat="1" ht="15" customHeight="1" x14ac:dyDescent="0.25"/>
    <row r="39" spans="1:5" s="6" customFormat="1" ht="76.900000000000006" customHeight="1" x14ac:dyDescent="0.25">
      <c r="B39" s="118" t="s">
        <v>70</v>
      </c>
    </row>
    <row r="40" spans="1:5" s="6" customFormat="1" ht="13.5" x14ac:dyDescent="0.25">
      <c r="B40" s="119"/>
    </row>
    <row r="41" spans="1:5" s="6" customFormat="1" ht="13.5" x14ac:dyDescent="0.25">
      <c r="B41" s="120"/>
    </row>
    <row r="42" spans="1:5" s="6" customFormat="1" ht="13.5" x14ac:dyDescent="0.25"/>
    <row r="43" spans="1:5" s="6" customFormat="1" ht="13.5" x14ac:dyDescent="0.25"/>
    <row r="44" spans="1:5" s="6" customFormat="1" ht="15.75" x14ac:dyDescent="0.25">
      <c r="A44" s="10" t="s">
        <v>71</v>
      </c>
    </row>
    <row r="45" spans="1:5" s="6" customFormat="1" ht="13.5" x14ac:dyDescent="0.25"/>
    <row r="46" spans="1:5" s="6" customFormat="1" ht="126" customHeight="1" x14ac:dyDescent="0.25">
      <c r="B46" s="121" t="s">
        <v>100</v>
      </c>
      <c r="C46" s="122"/>
      <c r="D46" s="122"/>
      <c r="E46" s="123"/>
    </row>
    <row r="47" spans="1:5" s="6" customFormat="1" ht="102" customHeight="1" x14ac:dyDescent="0.25"/>
    <row r="48" spans="1:5" s="6" customFormat="1" ht="15" customHeight="1" x14ac:dyDescent="0.25">
      <c r="A48" s="10" t="s">
        <v>72</v>
      </c>
    </row>
    <row r="49" spans="1:7" s="6" customFormat="1" ht="15" customHeight="1" x14ac:dyDescent="0.25"/>
    <row r="50" spans="1:7" s="6" customFormat="1" ht="72.75" customHeight="1" x14ac:dyDescent="0.25">
      <c r="B50" s="121" t="s">
        <v>102</v>
      </c>
      <c r="C50" s="122"/>
      <c r="D50" s="122"/>
      <c r="E50" s="123"/>
    </row>
    <row r="51" spans="1:7" s="6" customFormat="1" ht="85.9" customHeight="1" x14ac:dyDescent="0.25"/>
    <row r="52" spans="1:7" s="6" customFormat="1" ht="15" customHeight="1" x14ac:dyDescent="0.25">
      <c r="A52" s="10" t="s">
        <v>73</v>
      </c>
    </row>
    <row r="53" spans="1:7" s="6" customFormat="1" ht="15" customHeight="1" x14ac:dyDescent="0.25"/>
    <row r="54" spans="1:7" s="6" customFormat="1" ht="15" customHeight="1" x14ac:dyDescent="0.25">
      <c r="B54" s="121"/>
      <c r="C54" s="122"/>
      <c r="D54" s="122"/>
      <c r="E54" s="123"/>
    </row>
    <row r="55" spans="1:7" s="6" customFormat="1" ht="13.5" x14ac:dyDescent="0.25"/>
    <row r="56" spans="1:7" s="6" customFormat="1" ht="14.25" x14ac:dyDescent="0.25">
      <c r="A56" s="10" t="s">
        <v>29</v>
      </c>
    </row>
    <row r="57" spans="1:7" s="6" customFormat="1" ht="13.5" x14ac:dyDescent="0.25"/>
    <row r="58" spans="1:7" s="6" customFormat="1" ht="15" customHeight="1" x14ac:dyDescent="0.25">
      <c r="B58" s="124" t="s">
        <v>74</v>
      </c>
      <c r="C58" s="124" t="s">
        <v>0</v>
      </c>
      <c r="D58" s="124" t="s">
        <v>8</v>
      </c>
      <c r="E58" s="124" t="s">
        <v>85</v>
      </c>
      <c r="F58" s="124" t="s">
        <v>86</v>
      </c>
      <c r="G58" s="24" t="s">
        <v>75</v>
      </c>
    </row>
    <row r="59" spans="1:7" s="6" customFormat="1" ht="15" customHeight="1" x14ac:dyDescent="0.25">
      <c r="B59" s="125"/>
      <c r="C59" s="125"/>
      <c r="D59" s="125"/>
      <c r="E59" s="125"/>
      <c r="F59" s="125"/>
      <c r="G59" s="24">
        <f>C14</f>
        <v>2030</v>
      </c>
    </row>
    <row r="60" spans="1:7" ht="48" customHeight="1" x14ac:dyDescent="0.25">
      <c r="B60" s="25" t="s">
        <v>114</v>
      </c>
      <c r="C60" s="26" t="s">
        <v>105</v>
      </c>
      <c r="D60" s="53">
        <v>20</v>
      </c>
      <c r="E60" s="54">
        <v>1000</v>
      </c>
      <c r="F60" s="55">
        <v>1000</v>
      </c>
      <c r="G60" s="56">
        <v>100000</v>
      </c>
    </row>
    <row r="61" spans="1:7" ht="49.5" customHeight="1" x14ac:dyDescent="0.25">
      <c r="B61" s="25" t="s">
        <v>106</v>
      </c>
      <c r="C61" s="26" t="s">
        <v>105</v>
      </c>
      <c r="D61" s="53">
        <v>1</v>
      </c>
      <c r="E61" s="54">
        <v>20</v>
      </c>
      <c r="F61" s="55">
        <v>20</v>
      </c>
      <c r="G61" s="28">
        <v>200</v>
      </c>
    </row>
    <row r="62" spans="1:7" x14ac:dyDescent="0.25">
      <c r="B62" s="6"/>
    </row>
    <row r="63" spans="1:7" x14ac:dyDescent="0.25">
      <c r="A63" s="10" t="s">
        <v>30</v>
      </c>
      <c r="B63" s="6"/>
    </row>
    <row r="64" spans="1:7" x14ac:dyDescent="0.25">
      <c r="B64" s="6"/>
    </row>
    <row r="65" spans="1:7" x14ac:dyDescent="0.25">
      <c r="B65" s="124" t="s">
        <v>76</v>
      </c>
      <c r="C65" s="124" t="s">
        <v>2</v>
      </c>
      <c r="D65" s="124" t="s">
        <v>8</v>
      </c>
      <c r="E65" s="124" t="s">
        <v>85</v>
      </c>
      <c r="F65" s="124" t="s">
        <v>86</v>
      </c>
      <c r="G65" s="24" t="s">
        <v>34</v>
      </c>
    </row>
    <row r="66" spans="1:7" x14ac:dyDescent="0.25">
      <c r="B66" s="125"/>
      <c r="C66" s="125"/>
      <c r="D66" s="125"/>
      <c r="E66" s="125"/>
      <c r="F66" s="125"/>
      <c r="G66" s="24">
        <f>C14</f>
        <v>2030</v>
      </c>
    </row>
    <row r="67" spans="1:7" x14ac:dyDescent="0.25">
      <c r="B67" s="79" t="s">
        <v>144</v>
      </c>
      <c r="C67" s="24" t="s">
        <v>3</v>
      </c>
      <c r="D67" s="57">
        <v>48000</v>
      </c>
      <c r="E67" s="57">
        <v>48000</v>
      </c>
      <c r="F67" s="57">
        <v>50000</v>
      </c>
      <c r="G67" s="130">
        <f>403.88*15000*1.25</f>
        <v>7572750</v>
      </c>
    </row>
    <row r="68" spans="1:7" x14ac:dyDescent="0.25">
      <c r="B68" s="79" t="s">
        <v>145</v>
      </c>
      <c r="C68" s="24" t="s">
        <v>3</v>
      </c>
      <c r="D68" s="57">
        <v>100000</v>
      </c>
      <c r="E68" s="57">
        <v>200000</v>
      </c>
      <c r="F68" s="57">
        <v>1150000</v>
      </c>
      <c r="G68" s="131"/>
    </row>
    <row r="69" spans="1:7" x14ac:dyDescent="0.25">
      <c r="B69" s="15" t="s">
        <v>4</v>
      </c>
      <c r="C69" s="15" t="s">
        <v>3</v>
      </c>
      <c r="D69" s="15">
        <f>SUM(D67:D68)</f>
        <v>148000</v>
      </c>
      <c r="E69" s="15">
        <f t="shared" ref="E69:G69" si="0">SUM(E67:E68)</f>
        <v>248000</v>
      </c>
      <c r="F69" s="15">
        <f t="shared" si="0"/>
        <v>1200000</v>
      </c>
      <c r="G69" s="15">
        <f t="shared" si="0"/>
        <v>7572750</v>
      </c>
    </row>
    <row r="70" spans="1:7" x14ac:dyDescent="0.25">
      <c r="B70"/>
    </row>
    <row r="71" spans="1:7" x14ac:dyDescent="0.25">
      <c r="A71" s="10" t="s">
        <v>31</v>
      </c>
      <c r="B71"/>
    </row>
    <row r="72" spans="1:7" x14ac:dyDescent="0.25">
      <c r="B72"/>
    </row>
    <row r="73" spans="1:7" x14ac:dyDescent="0.25">
      <c r="B73" s="124" t="s">
        <v>77</v>
      </c>
      <c r="C73" s="124" t="s">
        <v>2</v>
      </c>
      <c r="D73" s="124" t="s">
        <v>8</v>
      </c>
      <c r="E73" s="124" t="s">
        <v>85</v>
      </c>
      <c r="F73" s="124" t="s">
        <v>86</v>
      </c>
      <c r="G73" s="24" t="s">
        <v>34</v>
      </c>
    </row>
    <row r="74" spans="1:7" x14ac:dyDescent="0.25">
      <c r="B74" s="125"/>
      <c r="C74" s="125"/>
      <c r="D74" s="125"/>
      <c r="E74" s="125"/>
      <c r="F74" s="125"/>
      <c r="G74" s="24">
        <f>C14</f>
        <v>2030</v>
      </c>
    </row>
    <row r="75" spans="1:7" x14ac:dyDescent="0.25">
      <c r="B75" s="34" t="s">
        <v>37</v>
      </c>
      <c r="C75" s="32" t="s">
        <v>3</v>
      </c>
      <c r="D75" s="59">
        <f>D69</f>
        <v>148000</v>
      </c>
      <c r="E75" s="59">
        <f>E69</f>
        <v>248000</v>
      </c>
      <c r="F75" s="59">
        <f>F69</f>
        <v>1200000</v>
      </c>
      <c r="G75" s="59">
        <f>G69</f>
        <v>7572750</v>
      </c>
    </row>
    <row r="76" spans="1:7" x14ac:dyDescent="0.25">
      <c r="B76" s="36" t="s">
        <v>35</v>
      </c>
      <c r="C76" s="32" t="s">
        <v>3</v>
      </c>
      <c r="D76" s="57">
        <f>+D75*0.2</f>
        <v>29600</v>
      </c>
      <c r="E76" s="57">
        <f>+E75*0.2</f>
        <v>49600</v>
      </c>
      <c r="F76" s="57">
        <f>+F75*0.2</f>
        <v>240000</v>
      </c>
      <c r="G76" s="57">
        <f>+G75*0.2</f>
        <v>1514550</v>
      </c>
    </row>
    <row r="77" spans="1:7" ht="27" x14ac:dyDescent="0.25">
      <c r="B77" s="37" t="s">
        <v>36</v>
      </c>
      <c r="C77" s="32" t="s">
        <v>3</v>
      </c>
      <c r="D77" s="57"/>
      <c r="E77" s="57"/>
      <c r="F77" s="60"/>
      <c r="G77" s="84"/>
    </row>
    <row r="78" spans="1:7" x14ac:dyDescent="0.25">
      <c r="B78" s="36" t="s">
        <v>39</v>
      </c>
      <c r="C78" s="32" t="s">
        <v>3</v>
      </c>
      <c r="D78" s="59">
        <f>SUM(D79:D80)</f>
        <v>118400</v>
      </c>
      <c r="E78" s="59">
        <f t="shared" ref="E78:G78" si="1">SUM(E79:E80)</f>
        <v>198400</v>
      </c>
      <c r="F78" s="59">
        <f t="shared" si="1"/>
        <v>960000</v>
      </c>
      <c r="G78" s="59">
        <f t="shared" si="1"/>
        <v>6058200</v>
      </c>
    </row>
    <row r="79" spans="1:7" x14ac:dyDescent="0.25">
      <c r="B79" s="26" t="s">
        <v>107</v>
      </c>
      <c r="C79" s="32" t="s">
        <v>3</v>
      </c>
      <c r="D79" s="57">
        <f>+D75-D76</f>
        <v>118400</v>
      </c>
      <c r="E79" s="57">
        <f>+E75-E76</f>
        <v>198400</v>
      </c>
      <c r="F79" s="57">
        <f t="shared" ref="F79" si="2">+F75-F76</f>
        <v>960000</v>
      </c>
      <c r="G79" s="57">
        <f>+G75-G76</f>
        <v>6058200</v>
      </c>
    </row>
    <row r="80" spans="1:7" x14ac:dyDescent="0.25">
      <c r="B80" s="26"/>
      <c r="C80" s="32" t="s">
        <v>3</v>
      </c>
      <c r="D80" s="57"/>
      <c r="E80" s="57"/>
      <c r="F80" s="60"/>
      <c r="G80" s="84"/>
    </row>
    <row r="81" spans="1:7" ht="27" x14ac:dyDescent="0.25">
      <c r="B81" s="34" t="s">
        <v>38</v>
      </c>
      <c r="C81" s="32" t="s">
        <v>3</v>
      </c>
      <c r="D81" s="59">
        <f>D75-D78-D77</f>
        <v>29600</v>
      </c>
      <c r="E81" s="59">
        <f t="shared" ref="E81:G81" si="3">E75-E78-E77</f>
        <v>49600</v>
      </c>
      <c r="F81" s="59">
        <f t="shared" si="3"/>
        <v>240000</v>
      </c>
      <c r="G81" s="59">
        <f t="shared" si="3"/>
        <v>1514550</v>
      </c>
    </row>
    <row r="82" spans="1:7" ht="15.75" customHeight="1" x14ac:dyDescent="0.25">
      <c r="B82"/>
    </row>
    <row r="83" spans="1:7" x14ac:dyDescent="0.25">
      <c r="A83" s="10" t="s">
        <v>33</v>
      </c>
      <c r="B83"/>
    </row>
    <row r="84" spans="1:7" ht="19.5" customHeight="1" x14ac:dyDescent="0.25">
      <c r="B84"/>
    </row>
    <row r="85" spans="1:7" ht="21" customHeight="1" x14ac:dyDescent="0.25">
      <c r="B85" s="34" t="s">
        <v>78</v>
      </c>
      <c r="C85" s="126" t="s">
        <v>108</v>
      </c>
      <c r="D85" s="127"/>
      <c r="E85" s="128"/>
    </row>
    <row r="86" spans="1:7" x14ac:dyDescent="0.25">
      <c r="B86"/>
    </row>
    <row r="87" spans="1:7" ht="15.75" x14ac:dyDescent="0.25">
      <c r="A87" s="10" t="s">
        <v>79</v>
      </c>
      <c r="B87" s="4"/>
    </row>
    <row r="88" spans="1:7" x14ac:dyDescent="0.25">
      <c r="B88"/>
    </row>
    <row r="89" spans="1:7" x14ac:dyDescent="0.25">
      <c r="B89" s="34" t="s">
        <v>5</v>
      </c>
      <c r="C89" s="126" t="s">
        <v>108</v>
      </c>
      <c r="D89" s="127"/>
      <c r="E89" s="128"/>
    </row>
    <row r="90" spans="1:7" x14ac:dyDescent="0.25">
      <c r="B90" s="34" t="s">
        <v>6</v>
      </c>
      <c r="C90" s="126" t="s">
        <v>108</v>
      </c>
      <c r="D90" s="127"/>
      <c r="E90" s="128"/>
    </row>
    <row r="91" spans="1:7" ht="15.75" x14ac:dyDescent="0.25">
      <c r="A91" s="10" t="s">
        <v>80</v>
      </c>
      <c r="B91"/>
    </row>
    <row r="92" spans="1:7" ht="24.75" customHeight="1" x14ac:dyDescent="0.25">
      <c r="B92"/>
    </row>
    <row r="93" spans="1:7" ht="44.25" customHeight="1" x14ac:dyDescent="0.25">
      <c r="B93" s="129" t="s">
        <v>111</v>
      </c>
      <c r="C93" s="129"/>
      <c r="D93" s="129"/>
      <c r="E93" s="129"/>
    </row>
  </sheetData>
  <mergeCells count="25">
    <mergeCell ref="C89:E89"/>
    <mergeCell ref="C90:E90"/>
    <mergeCell ref="B93:E93"/>
    <mergeCell ref="G67:G68"/>
    <mergeCell ref="B73:B74"/>
    <mergeCell ref="C73:C74"/>
    <mergeCell ref="D73:D74"/>
    <mergeCell ref="E73:E74"/>
    <mergeCell ref="F73:F74"/>
    <mergeCell ref="C85:E85"/>
    <mergeCell ref="F58:F59"/>
    <mergeCell ref="B65:B66"/>
    <mergeCell ref="C65:C66"/>
    <mergeCell ref="D65:D66"/>
    <mergeCell ref="E65:E66"/>
    <mergeCell ref="F65:F66"/>
    <mergeCell ref="B58:B59"/>
    <mergeCell ref="C58:C59"/>
    <mergeCell ref="D58:D59"/>
    <mergeCell ref="E58:E59"/>
    <mergeCell ref="B35:B37"/>
    <mergeCell ref="B39:B41"/>
    <mergeCell ref="B46:E46"/>
    <mergeCell ref="B50:E50"/>
    <mergeCell ref="B54:E54"/>
  </mergeCells>
  <dataValidations count="3">
    <dataValidation type="list" allowBlank="1" showInputMessage="1" showErrorMessage="1" sqref="C20:C21 C24" xr:uid="{18F00D64-7264-4B5D-ABD9-DCC271293D4F}">
      <formula1>$H$2:$H$4</formula1>
    </dataValidation>
    <dataValidation type="list" allowBlank="1" showInputMessage="1" showErrorMessage="1" sqref="C23" xr:uid="{C5710C6D-E674-4C92-A937-58C5EC4ECD2E}">
      <formula1>$I$2:$I$3</formula1>
    </dataValidation>
    <dataValidation type="list" allowBlank="1" showInputMessage="1" showErrorMessage="1" sqref="B29" xr:uid="{411D6C3C-0989-4319-8C22-82E7C543177D}">
      <formula1>$J$2:$J$4</formula1>
    </dataValidation>
  </dataValidations>
  <hyperlinks>
    <hyperlink ref="E28" location="_ftn3" display="_ftn3" xr:uid="{E8C26A5A-E5A4-4EF1-AE24-A2BF90DDE71E}"/>
    <hyperlink ref="D28" location="_ftn2" display="_ftn2" xr:uid="{36B0BD26-D478-4E39-8277-B0C12A8F7F0F}"/>
    <hyperlink ref="C28" location="_ftn1" display="_ftn1" xr:uid="{6E5BB8E2-8477-4471-A27C-5319B5CB08DA}"/>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Fill="0" autoLine="0" autoPict="0">
                <anchor moveWithCells="1">
                  <from>
                    <xdr:col>2</xdr:col>
                    <xdr:colOff>95250</xdr:colOff>
                    <xdr:row>34</xdr:row>
                    <xdr:rowOff>0</xdr:rowOff>
                  </from>
                  <to>
                    <xdr:col>2</xdr:col>
                    <xdr:colOff>3105150</xdr:colOff>
                    <xdr:row>35</xdr:row>
                    <xdr:rowOff>9525</xdr:rowOff>
                  </to>
                </anchor>
              </controlPr>
            </control>
          </mc:Choice>
        </mc:AlternateContent>
        <mc:AlternateContent xmlns:mc="http://schemas.openxmlformats.org/markup-compatibility/2006">
          <mc:Choice Requires="x14">
            <control shapeId="12290" r:id="rId4" name="Check Box 2">
              <controlPr defaultSize="0" autoFill="0" autoLine="0" autoPict="0">
                <anchor moveWithCells="1">
                  <from>
                    <xdr:col>2</xdr:col>
                    <xdr:colOff>95250</xdr:colOff>
                    <xdr:row>36</xdr:row>
                    <xdr:rowOff>0</xdr:rowOff>
                  </from>
                  <to>
                    <xdr:col>3</xdr:col>
                    <xdr:colOff>1019175</xdr:colOff>
                    <xdr:row>36</xdr:row>
                    <xdr:rowOff>161925</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2</xdr:col>
                    <xdr:colOff>95250</xdr:colOff>
                    <xdr:row>34</xdr:row>
                    <xdr:rowOff>180975</xdr:rowOff>
                  </from>
                  <to>
                    <xdr:col>3</xdr:col>
                    <xdr:colOff>1933575</xdr:colOff>
                    <xdr:row>35</xdr:row>
                    <xdr:rowOff>180975</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2</xdr:col>
                    <xdr:colOff>38100</xdr:colOff>
                    <xdr:row>38</xdr:row>
                    <xdr:rowOff>28575</xdr:rowOff>
                  </from>
                  <to>
                    <xdr:col>10</xdr:col>
                    <xdr:colOff>123825</xdr:colOff>
                    <xdr:row>38</xdr:row>
                    <xdr:rowOff>161925</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2</xdr:col>
                    <xdr:colOff>47625</xdr:colOff>
                    <xdr:row>39</xdr:row>
                    <xdr:rowOff>28575</xdr:rowOff>
                  </from>
                  <to>
                    <xdr:col>10</xdr:col>
                    <xdr:colOff>495300</xdr:colOff>
                    <xdr:row>40</xdr:row>
                    <xdr:rowOff>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2</xdr:col>
                    <xdr:colOff>47625</xdr:colOff>
                    <xdr:row>40</xdr:row>
                    <xdr:rowOff>9525</xdr:rowOff>
                  </from>
                  <to>
                    <xdr:col>6</xdr:col>
                    <xdr:colOff>1095375</xdr:colOff>
                    <xdr:row>41</xdr:row>
                    <xdr:rowOff>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1</xdr:col>
                    <xdr:colOff>0</xdr:colOff>
                    <xdr:row>11</xdr:row>
                    <xdr:rowOff>0</xdr:rowOff>
                  </from>
                  <to>
                    <xdr:col>1</xdr:col>
                    <xdr:colOff>2933700</xdr:colOff>
                    <xdr:row>12</xdr:row>
                    <xdr:rowOff>47625</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2</xdr:col>
                    <xdr:colOff>95250</xdr:colOff>
                    <xdr:row>34</xdr:row>
                    <xdr:rowOff>0</xdr:rowOff>
                  </from>
                  <to>
                    <xdr:col>2</xdr:col>
                    <xdr:colOff>3105150</xdr:colOff>
                    <xdr:row>35</xdr:row>
                    <xdr:rowOff>9525</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2</xdr:col>
                    <xdr:colOff>95250</xdr:colOff>
                    <xdr:row>36</xdr:row>
                    <xdr:rowOff>0</xdr:rowOff>
                  </from>
                  <to>
                    <xdr:col>3</xdr:col>
                    <xdr:colOff>1019175</xdr:colOff>
                    <xdr:row>36</xdr:row>
                    <xdr:rowOff>161925</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2</xdr:col>
                    <xdr:colOff>95250</xdr:colOff>
                    <xdr:row>34</xdr:row>
                    <xdr:rowOff>180975</xdr:rowOff>
                  </from>
                  <to>
                    <xdr:col>3</xdr:col>
                    <xdr:colOff>1933575</xdr:colOff>
                    <xdr:row>35</xdr:row>
                    <xdr:rowOff>180975</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2</xdr:col>
                    <xdr:colOff>47625</xdr:colOff>
                    <xdr:row>40</xdr:row>
                    <xdr:rowOff>9525</xdr:rowOff>
                  </from>
                  <to>
                    <xdr:col>6</xdr:col>
                    <xdr:colOff>1095375</xdr:colOff>
                    <xdr:row>41</xdr:row>
                    <xdr:rowOff>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1</xdr:col>
                    <xdr:colOff>0</xdr:colOff>
                    <xdr:row>11</xdr:row>
                    <xdr:rowOff>0</xdr:rowOff>
                  </from>
                  <to>
                    <xdr:col>1</xdr:col>
                    <xdr:colOff>2933700</xdr:colOff>
                    <xdr:row>12</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CFB0-411F-4624-8A70-2D8CC78C0A7E}">
  <sheetPr>
    <tabColor rgb="FF92D050"/>
  </sheetPr>
  <dimension ref="A1:K94"/>
  <sheetViews>
    <sheetView topLeftCell="A58" workbookViewId="0">
      <selection activeCell="B68" sqref="B68:B69"/>
    </sheetView>
  </sheetViews>
  <sheetFormatPr defaultColWidth="9.140625" defaultRowHeight="15" x14ac:dyDescent="0.25"/>
  <cols>
    <col min="2" max="2" width="62.42578125" style="1" customWidth="1"/>
    <col min="3" max="3" width="61.28515625" customWidth="1"/>
    <col min="4" max="4" width="45.140625" customWidth="1"/>
    <col min="5" max="5" width="37.140625" customWidth="1"/>
    <col min="6" max="6" width="15.5703125" bestFit="1" customWidth="1"/>
    <col min="7" max="7" width="28.28515625" customWidth="1"/>
    <col min="8" max="8" width="4" hidden="1" customWidth="1"/>
    <col min="9" max="10" width="7.85546875" hidden="1" customWidth="1"/>
    <col min="11" max="11" width="10.5703125" bestFit="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93</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17.25" x14ac:dyDescent="0.25">
      <c r="A10" s="10"/>
      <c r="B10" s="11" t="s">
        <v>57</v>
      </c>
      <c r="C10" s="12" t="s">
        <v>94</v>
      </c>
      <c r="G10" s="2"/>
    </row>
    <row r="11" spans="1:10" ht="17.25" x14ac:dyDescent="0.25">
      <c r="A11" s="10"/>
      <c r="B11" s="11" t="s">
        <v>58</v>
      </c>
      <c r="C11" s="12">
        <v>1086</v>
      </c>
      <c r="G11" s="2"/>
    </row>
    <row r="12" spans="1:10" ht="17.25" x14ac:dyDescent="0.25">
      <c r="A12" s="10"/>
      <c r="B12" s="16"/>
      <c r="C12" s="14"/>
      <c r="D12" s="5"/>
      <c r="E12" s="2"/>
      <c r="F12" s="2"/>
      <c r="G12" s="2"/>
    </row>
    <row r="13" spans="1:10" ht="17.25" x14ac:dyDescent="0.25">
      <c r="A13" s="10"/>
      <c r="B13" s="11" t="s">
        <v>32</v>
      </c>
      <c r="C13" s="71">
        <v>2024</v>
      </c>
      <c r="D13" s="5"/>
      <c r="E13" s="2"/>
      <c r="F13" s="2"/>
      <c r="G13" s="2"/>
    </row>
    <row r="14" spans="1:10" ht="17.25" x14ac:dyDescent="0.25">
      <c r="A14" s="10"/>
      <c r="B14" s="11" t="s">
        <v>59</v>
      </c>
      <c r="C14" s="12">
        <v>2027</v>
      </c>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47.25" customHeight="1" x14ac:dyDescent="0.25">
      <c r="B17" s="11" t="s">
        <v>60</v>
      </c>
      <c r="C17" s="44" t="s">
        <v>129</v>
      </c>
      <c r="D17" s="5"/>
      <c r="E17" s="2"/>
      <c r="F17" s="2"/>
      <c r="G17" s="2"/>
    </row>
    <row r="18" spans="1:10" ht="17.25" x14ac:dyDescent="0.25">
      <c r="A18" s="10"/>
      <c r="B18" s="11" t="s">
        <v>62</v>
      </c>
      <c r="C18" s="12"/>
      <c r="D18" s="5"/>
      <c r="E18" s="2"/>
      <c r="F18" s="2"/>
      <c r="G18" s="2"/>
    </row>
    <row r="19" spans="1:10" ht="17.25" x14ac:dyDescent="0.25">
      <c r="A19" s="10"/>
      <c r="B19" s="5"/>
      <c r="C19" s="5"/>
      <c r="D19" s="5"/>
      <c r="E19" s="2"/>
      <c r="F19" s="2"/>
      <c r="G19" s="2"/>
    </row>
    <row r="20" spans="1:10" ht="26.25" customHeight="1" x14ac:dyDescent="0.25">
      <c r="A20" s="10"/>
      <c r="B20" s="11" t="s">
        <v>61</v>
      </c>
      <c r="C20" s="17" t="s">
        <v>21</v>
      </c>
      <c r="F20" s="2"/>
      <c r="G20" s="2"/>
    </row>
    <row r="21" spans="1:10" ht="17.25" x14ac:dyDescent="0.25">
      <c r="A21" s="10"/>
      <c r="B21"/>
      <c r="C21" s="35"/>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t="s">
        <v>21</v>
      </c>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ht="27" x14ac:dyDescent="0.3">
      <c r="B29" s="47" t="s">
        <v>13</v>
      </c>
      <c r="C29" s="48" t="s">
        <v>130</v>
      </c>
      <c r="D29" s="48"/>
      <c r="E29" s="49" t="s">
        <v>131</v>
      </c>
      <c r="F29" s="20"/>
      <c r="G29" s="8"/>
      <c r="H29" s="8"/>
      <c r="I29" s="8"/>
      <c r="J29" s="20"/>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101.25" customHeight="1" x14ac:dyDescent="0.25">
      <c r="B33" s="11" t="s">
        <v>68</v>
      </c>
      <c r="C33" s="48" t="s">
        <v>132</v>
      </c>
    </row>
    <row r="34" spans="1:5" s="6" customFormat="1" ht="17.25" customHeight="1" x14ac:dyDescent="0.25"/>
    <row r="35" spans="1:5" s="6" customFormat="1" ht="16.5" customHeight="1" x14ac:dyDescent="0.25">
      <c r="B35" s="118" t="s">
        <v>69</v>
      </c>
      <c r="C35" s="22" t="s">
        <v>14</v>
      </c>
    </row>
    <row r="36" spans="1:5" s="6" customFormat="1" ht="15" customHeight="1" x14ac:dyDescent="0.25">
      <c r="B36" s="119"/>
    </row>
    <row r="37" spans="1:5" s="6" customFormat="1" ht="15" customHeight="1" x14ac:dyDescent="0.25">
      <c r="B37" s="119"/>
    </row>
    <row r="38" spans="1:5" s="6" customFormat="1" ht="15" customHeight="1" x14ac:dyDescent="0.25">
      <c r="B38" s="120"/>
      <c r="C38" s="23"/>
    </row>
    <row r="39" spans="1:5" s="6" customFormat="1" ht="76.900000000000006" customHeight="1" x14ac:dyDescent="0.25">
      <c r="C39" s="50"/>
    </row>
    <row r="40" spans="1:5" s="6" customFormat="1" ht="13.5" customHeight="1" x14ac:dyDescent="0.25">
      <c r="B40" s="118" t="s">
        <v>70</v>
      </c>
    </row>
    <row r="41" spans="1:5" s="6" customFormat="1" ht="13.5" x14ac:dyDescent="0.25">
      <c r="B41" s="119"/>
    </row>
    <row r="42" spans="1:5" s="6" customFormat="1" ht="13.5" x14ac:dyDescent="0.25">
      <c r="B42" s="120"/>
    </row>
    <row r="43" spans="1:5" s="6" customFormat="1" ht="13.5" x14ac:dyDescent="0.25"/>
    <row r="44" spans="1:5" s="6" customFormat="1" ht="13.5" x14ac:dyDescent="0.25"/>
    <row r="45" spans="1:5" s="6" customFormat="1" ht="15.75" x14ac:dyDescent="0.25">
      <c r="A45" s="51" t="s">
        <v>99</v>
      </c>
    </row>
    <row r="46" spans="1:5" s="6" customFormat="1" ht="13.5" x14ac:dyDescent="0.25"/>
    <row r="47" spans="1:5" s="6" customFormat="1" ht="102" customHeight="1" x14ac:dyDescent="0.25">
      <c r="B47" s="132" t="s">
        <v>133</v>
      </c>
      <c r="C47" s="133"/>
      <c r="D47" s="133"/>
      <c r="E47" s="134"/>
    </row>
    <row r="48" spans="1:5" s="6" customFormat="1" ht="15" customHeight="1" x14ac:dyDescent="0.25"/>
    <row r="49" spans="1:7" s="6" customFormat="1" ht="15" customHeight="1" x14ac:dyDescent="0.25">
      <c r="A49" s="51" t="s">
        <v>101</v>
      </c>
    </row>
    <row r="50" spans="1:7" s="6" customFormat="1" ht="15" customHeight="1" x14ac:dyDescent="0.25"/>
    <row r="51" spans="1:7" s="6" customFormat="1" ht="98.25" customHeight="1" x14ac:dyDescent="0.25">
      <c r="B51" s="132" t="s">
        <v>134</v>
      </c>
      <c r="C51" s="133"/>
      <c r="D51" s="133"/>
      <c r="E51" s="134"/>
    </row>
    <row r="52" spans="1:7" s="6" customFormat="1" ht="15" customHeight="1" x14ac:dyDescent="0.25"/>
    <row r="53" spans="1:7" s="6" customFormat="1" ht="15" customHeight="1" x14ac:dyDescent="0.25">
      <c r="A53" s="51" t="s">
        <v>103</v>
      </c>
      <c r="B53" s="52"/>
    </row>
    <row r="54" spans="1:7" s="6" customFormat="1" ht="15" customHeight="1" x14ac:dyDescent="0.25"/>
    <row r="55" spans="1:7" s="6" customFormat="1" ht="13.5" x14ac:dyDescent="0.25">
      <c r="B55" s="135"/>
      <c r="C55" s="136"/>
      <c r="D55" s="136"/>
      <c r="E55" s="137"/>
    </row>
    <row r="56" spans="1:7" s="6" customFormat="1" ht="13.5" x14ac:dyDescent="0.25"/>
    <row r="57" spans="1:7" s="6" customFormat="1" ht="14.25" x14ac:dyDescent="0.25">
      <c r="A57" s="10" t="s">
        <v>29</v>
      </c>
    </row>
    <row r="58" spans="1:7" s="6" customFormat="1" ht="13.5" x14ac:dyDescent="0.25"/>
    <row r="59" spans="1:7" s="6" customFormat="1" ht="15" customHeight="1" x14ac:dyDescent="0.25">
      <c r="B59" s="124" t="s">
        <v>74</v>
      </c>
      <c r="C59" s="124" t="s">
        <v>0</v>
      </c>
      <c r="D59" s="124" t="s">
        <v>8</v>
      </c>
      <c r="E59" s="124" t="s">
        <v>85</v>
      </c>
      <c r="F59" s="124" t="s">
        <v>86</v>
      </c>
      <c r="G59" s="24" t="s">
        <v>75</v>
      </c>
    </row>
    <row r="60" spans="1:7" s="6" customFormat="1" ht="13.5" x14ac:dyDescent="0.25">
      <c r="B60" s="125"/>
      <c r="C60" s="125"/>
      <c r="D60" s="125"/>
      <c r="E60" s="125"/>
      <c r="F60" s="125"/>
      <c r="G60" s="24">
        <v>2027</v>
      </c>
    </row>
    <row r="61" spans="1:7" ht="27" x14ac:dyDescent="0.25">
      <c r="B61" s="25" t="s">
        <v>135</v>
      </c>
      <c r="C61" s="26" t="s">
        <v>124</v>
      </c>
      <c r="D61" s="53">
        <v>2</v>
      </c>
      <c r="E61" s="54">
        <v>2</v>
      </c>
      <c r="F61" s="55">
        <v>2</v>
      </c>
      <c r="G61" s="56">
        <v>6</v>
      </c>
    </row>
    <row r="62" spans="1:7" ht="27" x14ac:dyDescent="0.25">
      <c r="B62" s="25" t="s">
        <v>136</v>
      </c>
      <c r="C62" s="26" t="s">
        <v>124</v>
      </c>
      <c r="D62" s="53">
        <v>2</v>
      </c>
      <c r="E62" s="54">
        <v>4</v>
      </c>
      <c r="F62" s="55">
        <v>4</v>
      </c>
      <c r="G62" s="28">
        <v>10</v>
      </c>
    </row>
    <row r="63" spans="1:7" x14ac:dyDescent="0.25">
      <c r="B63" s="6"/>
    </row>
    <row r="64" spans="1:7" x14ac:dyDescent="0.25">
      <c r="A64" s="10" t="s">
        <v>30</v>
      </c>
      <c r="B64" s="6"/>
    </row>
    <row r="65" spans="1:11" x14ac:dyDescent="0.25">
      <c r="B65" s="6"/>
      <c r="G65" s="6" t="s">
        <v>137</v>
      </c>
    </row>
    <row r="66" spans="1:11" x14ac:dyDescent="0.25">
      <c r="B66" s="124" t="s">
        <v>76</v>
      </c>
      <c r="C66" s="124" t="s">
        <v>2</v>
      </c>
      <c r="D66" s="124" t="s">
        <v>8</v>
      </c>
      <c r="E66" s="124" t="s">
        <v>85</v>
      </c>
      <c r="F66" s="124" t="s">
        <v>86</v>
      </c>
      <c r="G66" s="24" t="s">
        <v>34</v>
      </c>
    </row>
    <row r="67" spans="1:11" x14ac:dyDescent="0.25">
      <c r="B67" s="125"/>
      <c r="C67" s="125"/>
      <c r="D67" s="125"/>
      <c r="E67" s="125"/>
      <c r="F67" s="125"/>
      <c r="G67" s="24">
        <v>2027</v>
      </c>
    </row>
    <row r="68" spans="1:11" x14ac:dyDescent="0.25">
      <c r="B68" s="26">
        <v>4235</v>
      </c>
      <c r="C68" s="24" t="s">
        <v>3</v>
      </c>
      <c r="D68" s="57">
        <v>50000</v>
      </c>
      <c r="E68" s="57">
        <v>50000</v>
      </c>
      <c r="F68" s="57">
        <v>50000</v>
      </c>
      <c r="G68" s="130">
        <f>403.88*(490+930)</f>
        <v>573509.6</v>
      </c>
    </row>
    <row r="69" spans="1:11" x14ac:dyDescent="0.25">
      <c r="B69" s="26">
        <v>4861</v>
      </c>
      <c r="C69" s="24" t="s">
        <v>3</v>
      </c>
      <c r="D69" s="57">
        <v>100000</v>
      </c>
      <c r="E69" s="57">
        <v>150000</v>
      </c>
      <c r="F69" s="57">
        <v>173509.6</v>
      </c>
      <c r="G69" s="131"/>
    </row>
    <row r="70" spans="1:11" x14ac:dyDescent="0.25">
      <c r="B70" s="15" t="s">
        <v>4</v>
      </c>
      <c r="C70" s="15" t="s">
        <v>3</v>
      </c>
      <c r="D70" s="59">
        <f>SUM(D68:D69)</f>
        <v>150000</v>
      </c>
      <c r="E70" s="59">
        <f>SUM(E68:E69)</f>
        <v>200000</v>
      </c>
      <c r="F70" s="59">
        <f>SUM(F68:F69)</f>
        <v>223509.6</v>
      </c>
      <c r="G70" s="59">
        <f t="shared" ref="G70" si="0">SUM(G68:G69)</f>
        <v>573509.6</v>
      </c>
    </row>
    <row r="71" spans="1:11" x14ac:dyDescent="0.25">
      <c r="B71"/>
      <c r="D71" s="77"/>
      <c r="G71" s="77"/>
    </row>
    <row r="72" spans="1:11" x14ac:dyDescent="0.25">
      <c r="A72" s="10" t="s">
        <v>31</v>
      </c>
      <c r="B72"/>
    </row>
    <row r="73" spans="1:11" x14ac:dyDescent="0.25">
      <c r="B73"/>
    </row>
    <row r="74" spans="1:11" x14ac:dyDescent="0.25">
      <c r="B74" s="124" t="s">
        <v>77</v>
      </c>
      <c r="C74" s="124" t="s">
        <v>2</v>
      </c>
      <c r="D74" s="124" t="s">
        <v>8</v>
      </c>
      <c r="E74" s="124" t="s">
        <v>85</v>
      </c>
      <c r="F74" s="124" t="s">
        <v>86</v>
      </c>
      <c r="G74" s="24" t="s">
        <v>34</v>
      </c>
    </row>
    <row r="75" spans="1:11" x14ac:dyDescent="0.25">
      <c r="B75" s="125"/>
      <c r="C75" s="125"/>
      <c r="D75" s="125"/>
      <c r="E75" s="125"/>
      <c r="F75" s="125"/>
      <c r="G75" s="24">
        <v>2027</v>
      </c>
    </row>
    <row r="76" spans="1:11" x14ac:dyDescent="0.25">
      <c r="B76" s="34" t="s">
        <v>37</v>
      </c>
      <c r="C76" s="32" t="s">
        <v>3</v>
      </c>
      <c r="D76" s="59">
        <f>D70</f>
        <v>150000</v>
      </c>
      <c r="E76" s="59">
        <f t="shared" ref="E76:F76" si="1">E70</f>
        <v>200000</v>
      </c>
      <c r="F76" s="59">
        <f t="shared" si="1"/>
        <v>223509.6</v>
      </c>
      <c r="G76" s="59">
        <f>G70</f>
        <v>573509.6</v>
      </c>
    </row>
    <row r="77" spans="1:11" x14ac:dyDescent="0.25">
      <c r="B77" s="36" t="s">
        <v>35</v>
      </c>
      <c r="C77" s="32" t="s">
        <v>3</v>
      </c>
      <c r="D77" s="57">
        <f>+D76*17.6%</f>
        <v>26400.000000000004</v>
      </c>
      <c r="E77" s="57">
        <v>34000</v>
      </c>
      <c r="F77" s="57">
        <v>34229.08</v>
      </c>
      <c r="G77" s="57">
        <f>+G76*0.165</f>
        <v>94629.084000000003</v>
      </c>
      <c r="K77" s="77"/>
    </row>
    <row r="78" spans="1:11" ht="15" customHeight="1" x14ac:dyDescent="0.25">
      <c r="B78" s="37" t="s">
        <v>36</v>
      </c>
      <c r="C78" s="32" t="s">
        <v>3</v>
      </c>
      <c r="D78" s="57"/>
      <c r="E78" s="57"/>
      <c r="F78" s="60"/>
      <c r="G78" s="61"/>
    </row>
    <row r="79" spans="1:11" x14ac:dyDescent="0.25">
      <c r="B79" s="36" t="s">
        <v>39</v>
      </c>
      <c r="C79" s="32" t="s">
        <v>3</v>
      </c>
      <c r="D79" s="59">
        <f>SUM(D80:D81)</f>
        <v>123600</v>
      </c>
      <c r="E79" s="59">
        <f>SUM(E80:E81)</f>
        <v>166000</v>
      </c>
      <c r="F79" s="59">
        <f t="shared" ref="F79:G79" si="2">SUM(F80:F81)</f>
        <v>189280.52000000002</v>
      </c>
      <c r="G79" s="59">
        <f t="shared" si="2"/>
        <v>478880.51599999995</v>
      </c>
    </row>
    <row r="80" spans="1:11" x14ac:dyDescent="0.25">
      <c r="B80" s="26" t="s">
        <v>107</v>
      </c>
      <c r="C80" s="32" t="s">
        <v>3</v>
      </c>
      <c r="D80" s="57">
        <f>+D76-D77</f>
        <v>123600</v>
      </c>
      <c r="E80" s="57">
        <f>+E76-E77</f>
        <v>166000</v>
      </c>
      <c r="F80" s="57">
        <f t="shared" ref="F80:J80" si="3">+F76-F77</f>
        <v>189280.52000000002</v>
      </c>
      <c r="G80" s="57">
        <f>+G76-G77</f>
        <v>478880.51599999995</v>
      </c>
      <c r="H80" s="62">
        <f t="shared" si="3"/>
        <v>0</v>
      </c>
      <c r="I80" s="62">
        <f t="shared" si="3"/>
        <v>0</v>
      </c>
      <c r="J80" s="62">
        <f t="shared" si="3"/>
        <v>0</v>
      </c>
    </row>
    <row r="81" spans="1:7" x14ac:dyDescent="0.25">
      <c r="B81" s="26"/>
      <c r="C81" s="32" t="s">
        <v>3</v>
      </c>
      <c r="D81" s="57"/>
      <c r="E81" s="57"/>
      <c r="F81" s="60"/>
      <c r="G81" s="61"/>
    </row>
    <row r="82" spans="1:7" ht="15.75" customHeight="1" x14ac:dyDescent="0.25">
      <c r="B82" s="34" t="s">
        <v>38</v>
      </c>
      <c r="C82" s="32" t="s">
        <v>3</v>
      </c>
      <c r="D82" s="59">
        <f>D76-D79-D78</f>
        <v>26400</v>
      </c>
      <c r="E82" s="59">
        <f>E76-E79-E78</f>
        <v>34000</v>
      </c>
      <c r="F82" s="59">
        <f t="shared" ref="F82" si="4">F76-F79-F78</f>
        <v>34229.079999999987</v>
      </c>
      <c r="G82" s="59">
        <f>G76-G79-G78</f>
        <v>94629.084000000032</v>
      </c>
    </row>
    <row r="83" spans="1:7" x14ac:dyDescent="0.25">
      <c r="B83"/>
    </row>
    <row r="84" spans="1:7" ht="19.5" customHeight="1" x14ac:dyDescent="0.25">
      <c r="A84" s="51" t="s">
        <v>33</v>
      </c>
      <c r="B84"/>
      <c r="E84" s="78"/>
    </row>
    <row r="85" spans="1:7" ht="21" customHeight="1" x14ac:dyDescent="0.25">
      <c r="B85"/>
      <c r="E85" s="78"/>
    </row>
    <row r="86" spans="1:7" x14ac:dyDescent="0.25">
      <c r="B86" s="34" t="s">
        <v>78</v>
      </c>
      <c r="C86" s="126" t="s">
        <v>108</v>
      </c>
      <c r="D86" s="127"/>
      <c r="E86" s="128"/>
    </row>
    <row r="87" spans="1:7" x14ac:dyDescent="0.25">
      <c r="B87"/>
    </row>
    <row r="88" spans="1:7" ht="15.75" x14ac:dyDescent="0.25">
      <c r="A88" s="51" t="s">
        <v>109</v>
      </c>
      <c r="B88" s="4"/>
    </row>
    <row r="89" spans="1:7" x14ac:dyDescent="0.25">
      <c r="B89"/>
    </row>
    <row r="90" spans="1:7" x14ac:dyDescent="0.25">
      <c r="B90" s="34" t="s">
        <v>5</v>
      </c>
      <c r="C90" s="126" t="s">
        <v>108</v>
      </c>
      <c r="D90" s="127"/>
      <c r="E90" s="128"/>
    </row>
    <row r="91" spans="1:7" x14ac:dyDescent="0.25">
      <c r="B91" s="34" t="s">
        <v>6</v>
      </c>
      <c r="C91" s="126" t="s">
        <v>108</v>
      </c>
      <c r="D91" s="127"/>
      <c r="E91" s="128"/>
    </row>
    <row r="92" spans="1:7" ht="24.75" customHeight="1" x14ac:dyDescent="0.25">
      <c r="A92" s="51" t="s">
        <v>110</v>
      </c>
      <c r="B92"/>
    </row>
    <row r="93" spans="1:7" x14ac:dyDescent="0.25">
      <c r="B93"/>
    </row>
    <row r="94" spans="1:7" ht="63.75" customHeight="1" x14ac:dyDescent="0.25">
      <c r="B94" s="129" t="s">
        <v>111</v>
      </c>
      <c r="C94" s="129"/>
      <c r="D94" s="129"/>
      <c r="E94" s="129"/>
    </row>
  </sheetData>
  <mergeCells count="25">
    <mergeCell ref="C86:E86"/>
    <mergeCell ref="C90:E90"/>
    <mergeCell ref="C91:E91"/>
    <mergeCell ref="B94:E94"/>
    <mergeCell ref="G68:G69"/>
    <mergeCell ref="B74:B75"/>
    <mergeCell ref="C74:C75"/>
    <mergeCell ref="D74:D75"/>
    <mergeCell ref="E74:E75"/>
    <mergeCell ref="F74:F75"/>
    <mergeCell ref="F59:F60"/>
    <mergeCell ref="B66:B67"/>
    <mergeCell ref="C66:C67"/>
    <mergeCell ref="D66:D67"/>
    <mergeCell ref="E66:E67"/>
    <mergeCell ref="F66:F67"/>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B29" xr:uid="{74BAE843-A1B4-4B9F-88F7-A299ED7D108B}">
      <formula1>$J$2:$J$4</formula1>
    </dataValidation>
    <dataValidation type="list" allowBlank="1" showInputMessage="1" showErrorMessage="1" sqref="C23" xr:uid="{D96527EB-0BB7-4D24-AB4A-7676FD066EB7}">
      <formula1>$I$2:$I$3</formula1>
    </dataValidation>
    <dataValidation type="list" allowBlank="1" showInputMessage="1" showErrorMessage="1" sqref="C20:C21 C24" xr:uid="{2741C32D-94FB-4A1D-9789-75D781E53474}">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9457" r:id="rId3" name="Check Box 1">
              <controlPr defaultSize="0" autoFill="0" autoLine="0" autoPict="0">
                <anchor moveWithCells="1">
                  <from>
                    <xdr:col>2</xdr:col>
                    <xdr:colOff>85725</xdr:colOff>
                    <xdr:row>34</xdr:row>
                    <xdr:rowOff>9525</xdr:rowOff>
                  </from>
                  <to>
                    <xdr:col>3</xdr:col>
                    <xdr:colOff>628650</xdr:colOff>
                    <xdr:row>35</xdr:row>
                    <xdr:rowOff>38100</xdr:rowOff>
                  </to>
                </anchor>
              </controlPr>
            </control>
          </mc:Choice>
        </mc:AlternateContent>
        <mc:AlternateContent xmlns:mc="http://schemas.openxmlformats.org/markup-compatibility/2006">
          <mc:Choice Requires="x14">
            <control shapeId="19458" r:id="rId4" name="Check Box 2">
              <controlPr defaultSize="0" autoFill="0" autoLine="0" autoPict="0">
                <anchor moveWithCells="1">
                  <from>
                    <xdr:col>2</xdr:col>
                    <xdr:colOff>95250</xdr:colOff>
                    <xdr:row>35</xdr:row>
                    <xdr:rowOff>0</xdr:rowOff>
                  </from>
                  <to>
                    <xdr:col>2</xdr:col>
                    <xdr:colOff>3105150</xdr:colOff>
                    <xdr:row>36</xdr:row>
                    <xdr:rowOff>9525</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2</xdr:col>
                    <xdr:colOff>95250</xdr:colOff>
                    <xdr:row>37</xdr:row>
                    <xdr:rowOff>0</xdr:rowOff>
                  </from>
                  <to>
                    <xdr:col>3</xdr:col>
                    <xdr:colOff>276225</xdr:colOff>
                    <xdr:row>37</xdr:row>
                    <xdr:rowOff>161925</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2</xdr:col>
                    <xdr:colOff>95250</xdr:colOff>
                    <xdr:row>35</xdr:row>
                    <xdr:rowOff>180975</xdr:rowOff>
                  </from>
                  <to>
                    <xdr:col>3</xdr:col>
                    <xdr:colOff>1190625</xdr:colOff>
                    <xdr:row>36</xdr:row>
                    <xdr:rowOff>180975</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2</xdr:col>
                    <xdr:colOff>38100</xdr:colOff>
                    <xdr:row>39</xdr:row>
                    <xdr:rowOff>28575</xdr:rowOff>
                  </from>
                  <to>
                    <xdr:col>6</xdr:col>
                    <xdr:colOff>1447800</xdr:colOff>
                    <xdr:row>39</xdr:row>
                    <xdr:rowOff>161925</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2</xdr:col>
                    <xdr:colOff>47625</xdr:colOff>
                    <xdr:row>40</xdr:row>
                    <xdr:rowOff>28575</xdr:rowOff>
                  </from>
                  <to>
                    <xdr:col>6</xdr:col>
                    <xdr:colOff>1771650</xdr:colOff>
                    <xdr:row>41</xdr:row>
                    <xdr:rowOff>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2</xdr:col>
                    <xdr:colOff>47625</xdr:colOff>
                    <xdr:row>41</xdr:row>
                    <xdr:rowOff>9525</xdr:rowOff>
                  </from>
                  <to>
                    <xdr:col>6</xdr:col>
                    <xdr:colOff>476250</xdr:colOff>
                    <xdr:row>42</xdr:row>
                    <xdr:rowOff>0</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1</xdr:col>
                    <xdr:colOff>0</xdr:colOff>
                    <xdr:row>11</xdr:row>
                    <xdr:rowOff>0</xdr:rowOff>
                  </from>
                  <to>
                    <xdr:col>1</xdr:col>
                    <xdr:colOff>2933700</xdr:colOff>
                    <xdr:row>12</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FF567-4933-4CF4-AD40-525C7EA3B34D}">
  <sheetPr>
    <tabColor rgb="FF92D050"/>
  </sheetPr>
  <dimension ref="A1:J96"/>
  <sheetViews>
    <sheetView topLeftCell="A10" workbookViewId="0">
      <selection activeCell="D61" sqref="D61:F64"/>
    </sheetView>
  </sheetViews>
  <sheetFormatPr defaultColWidth="9.140625" defaultRowHeight="15" x14ac:dyDescent="0.25"/>
  <cols>
    <col min="2" max="2" width="62.42578125" style="1" customWidth="1"/>
    <col min="3" max="3" width="61.28515625" customWidth="1"/>
    <col min="4" max="4" width="45.140625" customWidth="1"/>
    <col min="5" max="5" width="37.140625" customWidth="1"/>
    <col min="6" max="6" width="25.7109375" customWidth="1"/>
    <col min="7" max="7" width="28.28515625" customWidth="1"/>
    <col min="8" max="8" width="4" hidden="1" customWidth="1"/>
    <col min="9" max="10" width="7.85546875" hidden="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93</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27" x14ac:dyDescent="0.25">
      <c r="A10" s="10"/>
      <c r="B10" s="11" t="s">
        <v>57</v>
      </c>
      <c r="C10" s="44" t="s">
        <v>94</v>
      </c>
      <c r="G10" s="2"/>
    </row>
    <row r="11" spans="1:10" ht="17.25" x14ac:dyDescent="0.25">
      <c r="A11" s="10"/>
      <c r="B11" s="11" t="s">
        <v>58</v>
      </c>
      <c r="C11" s="12">
        <v>1086</v>
      </c>
      <c r="G11" s="2"/>
    </row>
    <row r="12" spans="1:10" ht="17.25" x14ac:dyDescent="0.25">
      <c r="A12" s="10"/>
      <c r="B12" s="16"/>
      <c r="C12" s="14"/>
      <c r="D12" s="5"/>
      <c r="E12" s="2"/>
      <c r="F12" s="2"/>
      <c r="G12" s="2"/>
    </row>
    <row r="13" spans="1:10" ht="17.25" x14ac:dyDescent="0.25">
      <c r="A13" s="10"/>
      <c r="B13" s="11" t="s">
        <v>32</v>
      </c>
      <c r="C13" s="71">
        <v>2024</v>
      </c>
      <c r="D13" s="5"/>
      <c r="E13" s="2"/>
      <c r="F13" s="2"/>
      <c r="G13" s="2"/>
    </row>
    <row r="14" spans="1:10" ht="17.25" x14ac:dyDescent="0.25">
      <c r="A14" s="10"/>
      <c r="B14" s="11" t="s">
        <v>59</v>
      </c>
      <c r="C14" s="12">
        <v>2027</v>
      </c>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72" customHeight="1" x14ac:dyDescent="0.25">
      <c r="B17" s="11" t="s">
        <v>60</v>
      </c>
      <c r="C17" s="44" t="s">
        <v>138</v>
      </c>
      <c r="D17" s="5"/>
      <c r="E17" s="2"/>
      <c r="F17" s="2"/>
      <c r="G17" s="2"/>
    </row>
    <row r="18" spans="1:10" ht="17.25" x14ac:dyDescent="0.25">
      <c r="A18" s="10"/>
      <c r="B18" s="11" t="s">
        <v>62</v>
      </c>
      <c r="C18" s="12"/>
      <c r="D18" s="5"/>
      <c r="E18" s="2"/>
      <c r="F18" s="2"/>
      <c r="G18" s="2"/>
    </row>
    <row r="19" spans="1:10" ht="17.25" x14ac:dyDescent="0.25">
      <c r="A19" s="10"/>
      <c r="B19" s="5"/>
      <c r="C19" s="5"/>
      <c r="D19" s="5"/>
      <c r="E19" s="2"/>
      <c r="F19" s="2"/>
      <c r="G19" s="2"/>
    </row>
    <row r="20" spans="1:10" ht="26.25" customHeight="1" x14ac:dyDescent="0.25">
      <c r="A20" s="10"/>
      <c r="B20" s="11" t="s">
        <v>61</v>
      </c>
      <c r="C20" s="17" t="s">
        <v>20</v>
      </c>
      <c r="F20" s="2"/>
      <c r="G20" s="2"/>
    </row>
    <row r="21" spans="1:10" ht="17.25" x14ac:dyDescent="0.25">
      <c r="A21" s="10"/>
      <c r="B21"/>
      <c r="C21" s="35" t="s">
        <v>20</v>
      </c>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t="s">
        <v>20</v>
      </c>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ht="27" x14ac:dyDescent="0.3">
      <c r="B29" s="47" t="s">
        <v>13</v>
      </c>
      <c r="C29" s="48" t="s">
        <v>130</v>
      </c>
      <c r="D29" s="48"/>
      <c r="E29" s="49" t="s">
        <v>131</v>
      </c>
      <c r="F29" s="20"/>
      <c r="G29" s="8"/>
      <c r="H29" s="8"/>
      <c r="I29" s="8"/>
      <c r="J29" s="20"/>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82.5" customHeight="1" x14ac:dyDescent="0.25">
      <c r="B33" s="11" t="s">
        <v>68</v>
      </c>
      <c r="C33" s="48" t="s">
        <v>146</v>
      </c>
    </row>
    <row r="34" spans="1:5" s="6" customFormat="1" ht="17.25" customHeight="1" x14ac:dyDescent="0.25"/>
    <row r="35" spans="1:5" s="6" customFormat="1" ht="16.5" customHeight="1" x14ac:dyDescent="0.25">
      <c r="B35" s="118" t="s">
        <v>69</v>
      </c>
      <c r="C35" s="22" t="s">
        <v>14</v>
      </c>
    </row>
    <row r="36" spans="1:5" s="6" customFormat="1" ht="15" customHeight="1" x14ac:dyDescent="0.25">
      <c r="B36" s="119"/>
    </row>
    <row r="37" spans="1:5" s="6" customFormat="1" ht="15" customHeight="1" x14ac:dyDescent="0.25">
      <c r="B37" s="119"/>
    </row>
    <row r="38" spans="1:5" s="6" customFormat="1" ht="15" customHeight="1" x14ac:dyDescent="0.25">
      <c r="B38" s="120"/>
      <c r="C38" s="23"/>
    </row>
    <row r="39" spans="1:5" s="6" customFormat="1" ht="76.900000000000006" customHeight="1" x14ac:dyDescent="0.25">
      <c r="C39" s="50"/>
    </row>
    <row r="40" spans="1:5" s="6" customFormat="1" ht="13.5" customHeight="1" x14ac:dyDescent="0.25">
      <c r="B40" s="118" t="s">
        <v>70</v>
      </c>
    </row>
    <row r="41" spans="1:5" s="6" customFormat="1" ht="13.5" x14ac:dyDescent="0.25">
      <c r="B41" s="119"/>
    </row>
    <row r="42" spans="1:5" s="6" customFormat="1" ht="13.5" x14ac:dyDescent="0.25">
      <c r="B42" s="120"/>
    </row>
    <row r="43" spans="1:5" s="6" customFormat="1" ht="13.5" x14ac:dyDescent="0.25"/>
    <row r="44" spans="1:5" s="6" customFormat="1" ht="13.5" x14ac:dyDescent="0.25"/>
    <row r="45" spans="1:5" s="6" customFormat="1" ht="15.75" x14ac:dyDescent="0.25">
      <c r="A45" s="51" t="s">
        <v>99</v>
      </c>
    </row>
    <row r="46" spans="1:5" s="6" customFormat="1" ht="13.5" x14ac:dyDescent="0.25"/>
    <row r="47" spans="1:5" s="6" customFormat="1" ht="102" customHeight="1" x14ac:dyDescent="0.25">
      <c r="B47" s="121" t="s">
        <v>133</v>
      </c>
      <c r="C47" s="122"/>
      <c r="D47" s="122"/>
      <c r="E47" s="123"/>
    </row>
    <row r="48" spans="1:5" s="6" customFormat="1" ht="15" customHeight="1" x14ac:dyDescent="0.25"/>
    <row r="49" spans="1:7" s="6" customFormat="1" ht="15" customHeight="1" x14ac:dyDescent="0.25">
      <c r="A49" s="51" t="s">
        <v>101</v>
      </c>
    </row>
    <row r="50" spans="1:7" s="6" customFormat="1" ht="15" customHeight="1" x14ac:dyDescent="0.25"/>
    <row r="51" spans="1:7" s="6" customFormat="1" ht="111.75" customHeight="1" x14ac:dyDescent="0.25">
      <c r="B51" s="121" t="str">
        <f>+'[1]Հ2 Ձև2 (1100)'!B51:E51</f>
        <v>Ծրագիրն ուղղված է կլիմայադիմակայուն գյուղատնտեսության և պարենային անվտանգության բարձրացմանը: Հիմնական ակնկալվող արդյունքներն են. 2 մարզերի 10 գյուղերում թվով 10 փոքրածավալ արևային ՖՎ կայանների մատակարարում և տեղադրում; շրջանառու ֆոնդերի ստեղծում, որտեղ արևային ՖՎ կայաններից ստացվող էներգիայի խնայողությունները կներդրվեն այն ենթածրագրերում, որոնք աջակցում են կայուն գյուղատնտեսությանը, պարենային անվտանգությանը և տեղական համայնքների կլիմայի հարմարվողականությանը; Կլիմայի համար խելացի գյուղատնտեսական արտադրության և փոքրածավալ արժեքային շղթայի ներդրումների ֆինանսավորում (կաթիլային ոռոգման համակարգերը, հակակարկտային ցանցերը, սառնարանները (սառցարաններ, բայց չսահմանափակվելով))` նախապատվությունը տալով խոցելի խմբերին, ինչպիսիք են կանայք և երիտասարդները; ինստիտուցիոնալ և տեղական մակարդակով վերապատրաստում և կարողությունների զարգացում` աջակցելու գյուղատնտեսության մեջ կլիմայի վրա հիմնված ներդրումային խողովակաշարի զարգացմանը,կլիմայի հարմարվողականության ներդրումների բացահայտում և նախագծում, աջակցություն ազգային և ոլորտային հարմարվողականության պլանների իրականացմանը:
Վերջնարդյունքները են ավելացել են ընտրված գյուղական համայնքների և տնային տնտե¬սու¬թյուն¬ների կլիմայական հարմարվողականությունը։</v>
      </c>
      <c r="C51" s="122"/>
      <c r="D51" s="122"/>
      <c r="E51" s="123"/>
    </row>
    <row r="52" spans="1:7" s="6" customFormat="1" ht="15" customHeight="1" x14ac:dyDescent="0.25"/>
    <row r="53" spans="1:7" s="6" customFormat="1" ht="15" customHeight="1" x14ac:dyDescent="0.25">
      <c r="A53" s="51" t="s">
        <v>103</v>
      </c>
      <c r="B53" s="52"/>
    </row>
    <row r="54" spans="1:7" s="6" customFormat="1" ht="15" customHeight="1" x14ac:dyDescent="0.25"/>
    <row r="55" spans="1:7" s="6" customFormat="1" ht="27.75" customHeight="1" x14ac:dyDescent="0.25">
      <c r="B55" s="135"/>
      <c r="C55" s="136"/>
      <c r="D55" s="136"/>
      <c r="E55" s="137"/>
    </row>
    <row r="56" spans="1:7" s="6" customFormat="1" ht="13.5" x14ac:dyDescent="0.25"/>
    <row r="57" spans="1:7" s="6" customFormat="1" ht="14.25" x14ac:dyDescent="0.25">
      <c r="A57" s="10" t="s">
        <v>29</v>
      </c>
    </row>
    <row r="58" spans="1:7" s="6" customFormat="1" ht="13.5" x14ac:dyDescent="0.25"/>
    <row r="59" spans="1:7" s="6" customFormat="1" ht="15" customHeight="1" x14ac:dyDescent="0.25">
      <c r="B59" s="124" t="s">
        <v>74</v>
      </c>
      <c r="C59" s="124" t="s">
        <v>0</v>
      </c>
      <c r="D59" s="124" t="s">
        <v>8</v>
      </c>
      <c r="E59" s="124" t="s">
        <v>85</v>
      </c>
      <c r="F59" s="124" t="s">
        <v>86</v>
      </c>
      <c r="G59" s="24" t="s">
        <v>75</v>
      </c>
    </row>
    <row r="60" spans="1:7" s="6" customFormat="1" ht="13.5" x14ac:dyDescent="0.25">
      <c r="B60" s="125"/>
      <c r="C60" s="125"/>
      <c r="D60" s="125"/>
      <c r="E60" s="125"/>
      <c r="F60" s="125"/>
      <c r="G60" s="24">
        <v>2030</v>
      </c>
    </row>
    <row r="61" spans="1:7" x14ac:dyDescent="0.25">
      <c r="B61" s="25" t="s">
        <v>139</v>
      </c>
      <c r="C61" s="26" t="s">
        <v>124</v>
      </c>
      <c r="D61" s="53">
        <v>2</v>
      </c>
      <c r="E61" s="54">
        <v>3</v>
      </c>
      <c r="F61" s="55">
        <v>3</v>
      </c>
      <c r="G61" s="56">
        <v>10</v>
      </c>
    </row>
    <row r="62" spans="1:7" x14ac:dyDescent="0.25">
      <c r="B62" s="25" t="s">
        <v>143</v>
      </c>
      <c r="C62" s="26" t="s">
        <v>124</v>
      </c>
      <c r="D62" s="53">
        <v>2</v>
      </c>
      <c r="E62" s="54">
        <v>3</v>
      </c>
      <c r="F62" s="55">
        <v>3</v>
      </c>
      <c r="G62" s="56">
        <v>10</v>
      </c>
    </row>
    <row r="63" spans="1:7" x14ac:dyDescent="0.25">
      <c r="B63" s="25" t="s">
        <v>140</v>
      </c>
      <c r="C63" s="26" t="s">
        <v>124</v>
      </c>
      <c r="D63" s="53">
        <v>2</v>
      </c>
      <c r="E63" s="54">
        <v>3</v>
      </c>
      <c r="F63" s="55">
        <v>3</v>
      </c>
      <c r="G63" s="28">
        <v>10</v>
      </c>
    </row>
    <row r="64" spans="1:7" ht="27" x14ac:dyDescent="0.25">
      <c r="B64" s="25" t="s">
        <v>141</v>
      </c>
      <c r="C64" s="26" t="s">
        <v>124</v>
      </c>
      <c r="D64" s="53">
        <v>80</v>
      </c>
      <c r="E64" s="54">
        <v>90</v>
      </c>
      <c r="F64" s="55">
        <v>90</v>
      </c>
      <c r="G64" s="28">
        <v>260</v>
      </c>
    </row>
    <row r="65" spans="1:7" x14ac:dyDescent="0.25">
      <c r="B65" s="6"/>
    </row>
    <row r="66" spans="1:7" x14ac:dyDescent="0.25">
      <c r="A66" s="10" t="s">
        <v>30</v>
      </c>
      <c r="B66" s="6"/>
    </row>
    <row r="67" spans="1:7" x14ac:dyDescent="0.25">
      <c r="B67" s="6"/>
      <c r="G67" s="6" t="s">
        <v>142</v>
      </c>
    </row>
    <row r="68" spans="1:7" x14ac:dyDescent="0.25">
      <c r="B68" s="124" t="s">
        <v>76</v>
      </c>
      <c r="C68" s="124" t="s">
        <v>2</v>
      </c>
      <c r="D68" s="124" t="s">
        <v>8</v>
      </c>
      <c r="E68" s="124" t="s">
        <v>85</v>
      </c>
      <c r="F68" s="124" t="s">
        <v>86</v>
      </c>
      <c r="G68" s="24" t="s">
        <v>34</v>
      </c>
    </row>
    <row r="69" spans="1:7" x14ac:dyDescent="0.25">
      <c r="B69" s="125"/>
      <c r="C69" s="125"/>
      <c r="D69" s="125"/>
      <c r="E69" s="125"/>
      <c r="F69" s="125"/>
      <c r="G69" s="24">
        <v>2030</v>
      </c>
    </row>
    <row r="70" spans="1:7" x14ac:dyDescent="0.25">
      <c r="B70" s="26">
        <v>4657</v>
      </c>
      <c r="C70" s="24" t="s">
        <v>3</v>
      </c>
      <c r="D70" s="57">
        <v>200000</v>
      </c>
      <c r="E70" s="57">
        <v>400000</v>
      </c>
      <c r="F70" s="57">
        <v>252186.8</v>
      </c>
      <c r="G70" s="58">
        <f>2110*403.88</f>
        <v>852186.8</v>
      </c>
    </row>
    <row r="71" spans="1:7" x14ac:dyDescent="0.25">
      <c r="B71" s="26"/>
      <c r="C71" s="24" t="s">
        <v>3</v>
      </c>
      <c r="D71" s="57"/>
      <c r="E71" s="57"/>
      <c r="F71" s="57"/>
      <c r="G71" s="58"/>
    </row>
    <row r="72" spans="1:7" x14ac:dyDescent="0.25">
      <c r="B72" s="15" t="s">
        <v>4</v>
      </c>
      <c r="C72" s="15" t="s">
        <v>3</v>
      </c>
      <c r="D72" s="59">
        <f>SUM(D70:D71)</f>
        <v>200000</v>
      </c>
      <c r="E72" s="59">
        <f t="shared" ref="E72:G72" si="0">SUM(E70:E71)</f>
        <v>400000</v>
      </c>
      <c r="F72" s="59">
        <f t="shared" si="0"/>
        <v>252186.8</v>
      </c>
      <c r="G72" s="59">
        <f t="shared" si="0"/>
        <v>852186.8</v>
      </c>
    </row>
    <row r="73" spans="1:7" x14ac:dyDescent="0.25">
      <c r="B73"/>
      <c r="G73" s="77"/>
    </row>
    <row r="74" spans="1:7" x14ac:dyDescent="0.25">
      <c r="A74" s="10" t="s">
        <v>31</v>
      </c>
      <c r="B74"/>
    </row>
    <row r="75" spans="1:7" x14ac:dyDescent="0.25">
      <c r="B75"/>
    </row>
    <row r="76" spans="1:7" x14ac:dyDescent="0.25">
      <c r="B76" s="124" t="s">
        <v>77</v>
      </c>
      <c r="C76" s="124" t="s">
        <v>2</v>
      </c>
      <c r="D76" s="124" t="s">
        <v>8</v>
      </c>
      <c r="E76" s="124" t="s">
        <v>85</v>
      </c>
      <c r="F76" s="124" t="s">
        <v>86</v>
      </c>
      <c r="G76" s="24" t="s">
        <v>34</v>
      </c>
    </row>
    <row r="77" spans="1:7" x14ac:dyDescent="0.25">
      <c r="B77" s="125"/>
      <c r="C77" s="125"/>
      <c r="D77" s="125"/>
      <c r="E77" s="125"/>
      <c r="F77" s="125"/>
      <c r="G77" s="24">
        <v>2030</v>
      </c>
    </row>
    <row r="78" spans="1:7" x14ac:dyDescent="0.25">
      <c r="B78" s="34" t="s">
        <v>37</v>
      </c>
      <c r="C78" s="32" t="s">
        <v>3</v>
      </c>
      <c r="D78" s="59">
        <f>D72</f>
        <v>200000</v>
      </c>
      <c r="E78" s="59">
        <f t="shared" ref="E78:G78" si="1">E72</f>
        <v>400000</v>
      </c>
      <c r="F78" s="59">
        <f t="shared" si="1"/>
        <v>252186.8</v>
      </c>
      <c r="G78" s="59">
        <f t="shared" si="1"/>
        <v>852186.8</v>
      </c>
    </row>
    <row r="79" spans="1:7" x14ac:dyDescent="0.25">
      <c r="B79" s="36" t="s">
        <v>35</v>
      </c>
      <c r="C79" s="32" t="s">
        <v>3</v>
      </c>
      <c r="D79" s="57">
        <f>+D78*0.2</f>
        <v>40000</v>
      </c>
      <c r="E79" s="57">
        <f>+E78*20/100</f>
        <v>80000</v>
      </c>
      <c r="F79" s="57">
        <f>+F78*0.2</f>
        <v>50437.36</v>
      </c>
      <c r="G79" s="57">
        <f>+G78*0.2</f>
        <v>170437.36000000002</v>
      </c>
    </row>
    <row r="80" spans="1:7" ht="15" customHeight="1" x14ac:dyDescent="0.25">
      <c r="B80" s="37" t="s">
        <v>36</v>
      </c>
      <c r="C80" s="32" t="s">
        <v>3</v>
      </c>
      <c r="D80" s="57"/>
      <c r="E80" s="57"/>
      <c r="F80" s="60"/>
      <c r="G80" s="61"/>
    </row>
    <row r="81" spans="1:10" x14ac:dyDescent="0.25">
      <c r="B81" s="36" t="s">
        <v>39</v>
      </c>
      <c r="C81" s="32" t="s">
        <v>3</v>
      </c>
      <c r="D81" s="59">
        <f>SUM(D82:D83)</f>
        <v>160000</v>
      </c>
      <c r="E81" s="59">
        <f>SUM(E82:E83)</f>
        <v>320000</v>
      </c>
      <c r="F81" s="59">
        <f t="shared" ref="F81:G81" si="2">SUM(F82:F83)</f>
        <v>201749.44</v>
      </c>
      <c r="G81" s="59">
        <f t="shared" si="2"/>
        <v>681749.44000000006</v>
      </c>
    </row>
    <row r="82" spans="1:10" x14ac:dyDescent="0.25">
      <c r="B82" s="26" t="s">
        <v>107</v>
      </c>
      <c r="C82" s="32" t="s">
        <v>3</v>
      </c>
      <c r="D82" s="57">
        <f>+D78-D79</f>
        <v>160000</v>
      </c>
      <c r="E82" s="57">
        <f>+E78-E79</f>
        <v>320000</v>
      </c>
      <c r="F82" s="57">
        <f t="shared" ref="F82:J82" si="3">+F78-F79</f>
        <v>201749.44</v>
      </c>
      <c r="G82" s="57">
        <f t="shared" si="3"/>
        <v>681749.44000000006</v>
      </c>
      <c r="H82" s="62">
        <f t="shared" si="3"/>
        <v>0</v>
      </c>
      <c r="I82" s="62">
        <f t="shared" si="3"/>
        <v>0</v>
      </c>
      <c r="J82" s="62">
        <f t="shared" si="3"/>
        <v>0</v>
      </c>
    </row>
    <row r="83" spans="1:10" x14ac:dyDescent="0.25">
      <c r="B83" s="26"/>
      <c r="C83" s="32" t="s">
        <v>3</v>
      </c>
      <c r="D83" s="57"/>
      <c r="E83" s="57"/>
      <c r="F83" s="60"/>
      <c r="G83" s="61"/>
    </row>
    <row r="84" spans="1:10" ht="15.75" customHeight="1" x14ac:dyDescent="0.25">
      <c r="B84" s="34" t="s">
        <v>38</v>
      </c>
      <c r="C84" s="32" t="s">
        <v>3</v>
      </c>
      <c r="D84" s="59">
        <f>D78-D81-D80</f>
        <v>40000</v>
      </c>
      <c r="E84" s="59">
        <f>E78-E81-E80</f>
        <v>80000</v>
      </c>
      <c r="F84" s="59">
        <f t="shared" ref="F84" si="4">F78-F81-F80</f>
        <v>50437.359999999986</v>
      </c>
      <c r="G84" s="59">
        <f>G78-G81-G80</f>
        <v>170437.36</v>
      </c>
    </row>
    <row r="85" spans="1:10" x14ac:dyDescent="0.25">
      <c r="B85"/>
    </row>
    <row r="86" spans="1:10" ht="19.5" customHeight="1" x14ac:dyDescent="0.25">
      <c r="A86" s="51" t="s">
        <v>33</v>
      </c>
      <c r="B86"/>
    </row>
    <row r="87" spans="1:10" ht="21" customHeight="1" x14ac:dyDescent="0.25">
      <c r="B87"/>
    </row>
    <row r="88" spans="1:10" x14ac:dyDescent="0.25">
      <c r="B88" s="34" t="s">
        <v>78</v>
      </c>
      <c r="C88" s="126" t="s">
        <v>108</v>
      </c>
      <c r="D88" s="127"/>
      <c r="E88" s="128"/>
    </row>
    <row r="89" spans="1:10" x14ac:dyDescent="0.25">
      <c r="B89"/>
    </row>
    <row r="90" spans="1:10" ht="15.75" x14ac:dyDescent="0.25">
      <c r="A90" s="51" t="s">
        <v>109</v>
      </c>
      <c r="B90" s="4"/>
    </row>
    <row r="91" spans="1:10" x14ac:dyDescent="0.25">
      <c r="B91"/>
    </row>
    <row r="92" spans="1:10" x14ac:dyDescent="0.25">
      <c r="B92" s="34" t="s">
        <v>5</v>
      </c>
      <c r="C92" s="126" t="s">
        <v>108</v>
      </c>
      <c r="D92" s="127"/>
      <c r="E92" s="128"/>
    </row>
    <row r="93" spans="1:10" x14ac:dyDescent="0.25">
      <c r="B93" s="34" t="s">
        <v>6</v>
      </c>
      <c r="C93" s="126" t="s">
        <v>108</v>
      </c>
      <c r="D93" s="127"/>
      <c r="E93" s="128"/>
    </row>
    <row r="94" spans="1:10" ht="24.75" customHeight="1" x14ac:dyDescent="0.25">
      <c r="A94" s="51" t="s">
        <v>110</v>
      </c>
      <c r="B94"/>
    </row>
    <row r="95" spans="1:10" x14ac:dyDescent="0.25">
      <c r="B95"/>
    </row>
    <row r="96" spans="1:10" ht="63.75" customHeight="1" x14ac:dyDescent="0.25">
      <c r="B96" s="129" t="s">
        <v>111</v>
      </c>
      <c r="C96" s="129"/>
      <c r="D96" s="129"/>
      <c r="E96" s="129"/>
    </row>
  </sheetData>
  <mergeCells count="24">
    <mergeCell ref="C92:E92"/>
    <mergeCell ref="C93:E93"/>
    <mergeCell ref="B96:E96"/>
    <mergeCell ref="B76:B77"/>
    <mergeCell ref="C76:C77"/>
    <mergeCell ref="D76:D77"/>
    <mergeCell ref="E76:E77"/>
    <mergeCell ref="F76:F77"/>
    <mergeCell ref="C88:E88"/>
    <mergeCell ref="F59:F60"/>
    <mergeCell ref="B68:B69"/>
    <mergeCell ref="C68:C69"/>
    <mergeCell ref="D68:D69"/>
    <mergeCell ref="E68:E69"/>
    <mergeCell ref="F68:F69"/>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C20:C21 C24" xr:uid="{3F61A8A3-7E54-4E6A-B01F-C5881D8E07EC}">
      <formula1>$H$2:$H$4</formula1>
    </dataValidation>
    <dataValidation type="list" allowBlank="1" showInputMessage="1" showErrorMessage="1" sqref="C23" xr:uid="{14500914-8F8D-49BC-8F29-5EF10DD67619}">
      <formula1>$I$2:$I$3</formula1>
    </dataValidation>
    <dataValidation type="list" allowBlank="1" showInputMessage="1" showErrorMessage="1" sqref="B29" xr:uid="{8B3E7D92-7C42-4C91-B370-7DE412C15759}">
      <formula1>$J$2:$J$4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8433" r:id="rId3" name="Check Box 1">
              <controlPr defaultSize="0" autoFill="0" autoLine="0" autoPict="0">
                <anchor moveWithCells="1">
                  <from>
                    <xdr:col>2</xdr:col>
                    <xdr:colOff>85725</xdr:colOff>
                    <xdr:row>34</xdr:row>
                    <xdr:rowOff>9525</xdr:rowOff>
                  </from>
                  <to>
                    <xdr:col>3</xdr:col>
                    <xdr:colOff>628650</xdr:colOff>
                    <xdr:row>35</xdr:row>
                    <xdr:rowOff>38100</xdr:rowOff>
                  </to>
                </anchor>
              </controlPr>
            </control>
          </mc:Choice>
        </mc:AlternateContent>
        <mc:AlternateContent xmlns:mc="http://schemas.openxmlformats.org/markup-compatibility/2006">
          <mc:Choice Requires="x14">
            <control shapeId="18434" r:id="rId4" name="Check Box 2">
              <controlPr defaultSize="0" autoFill="0" autoLine="0" autoPict="0">
                <anchor moveWithCells="1">
                  <from>
                    <xdr:col>2</xdr:col>
                    <xdr:colOff>95250</xdr:colOff>
                    <xdr:row>35</xdr:row>
                    <xdr:rowOff>0</xdr:rowOff>
                  </from>
                  <to>
                    <xdr:col>2</xdr:col>
                    <xdr:colOff>3105150</xdr:colOff>
                    <xdr:row>36</xdr:row>
                    <xdr:rowOff>9525</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2</xdr:col>
                    <xdr:colOff>95250</xdr:colOff>
                    <xdr:row>37</xdr:row>
                    <xdr:rowOff>0</xdr:rowOff>
                  </from>
                  <to>
                    <xdr:col>3</xdr:col>
                    <xdr:colOff>276225</xdr:colOff>
                    <xdr:row>37</xdr:row>
                    <xdr:rowOff>161925</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2</xdr:col>
                    <xdr:colOff>95250</xdr:colOff>
                    <xdr:row>35</xdr:row>
                    <xdr:rowOff>180975</xdr:rowOff>
                  </from>
                  <to>
                    <xdr:col>3</xdr:col>
                    <xdr:colOff>1190625</xdr:colOff>
                    <xdr:row>36</xdr:row>
                    <xdr:rowOff>180975</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2</xdr:col>
                    <xdr:colOff>38100</xdr:colOff>
                    <xdr:row>39</xdr:row>
                    <xdr:rowOff>28575</xdr:rowOff>
                  </from>
                  <to>
                    <xdr:col>6</xdr:col>
                    <xdr:colOff>771525</xdr:colOff>
                    <xdr:row>39</xdr:row>
                    <xdr:rowOff>161925</xdr:rowOff>
                  </to>
                </anchor>
              </controlPr>
            </control>
          </mc:Choice>
        </mc:AlternateContent>
        <mc:AlternateContent xmlns:mc="http://schemas.openxmlformats.org/markup-compatibility/2006">
          <mc:Choice Requires="x14">
            <control shapeId="18438" r:id="rId8" name="Check Box 6">
              <controlPr defaultSize="0" autoFill="0" autoLine="0" autoPict="0">
                <anchor moveWithCells="1">
                  <from>
                    <xdr:col>2</xdr:col>
                    <xdr:colOff>47625</xdr:colOff>
                    <xdr:row>40</xdr:row>
                    <xdr:rowOff>28575</xdr:rowOff>
                  </from>
                  <to>
                    <xdr:col>6</xdr:col>
                    <xdr:colOff>1095375</xdr:colOff>
                    <xdr:row>41</xdr:row>
                    <xdr:rowOff>0</xdr:rowOff>
                  </to>
                </anchor>
              </controlPr>
            </control>
          </mc:Choice>
        </mc:AlternateContent>
        <mc:AlternateContent xmlns:mc="http://schemas.openxmlformats.org/markup-compatibility/2006">
          <mc:Choice Requires="x14">
            <control shapeId="18439" r:id="rId9" name="Check Box 7">
              <controlPr defaultSize="0" autoFill="0" autoLine="0" autoPict="0">
                <anchor moveWithCells="1">
                  <from>
                    <xdr:col>2</xdr:col>
                    <xdr:colOff>47625</xdr:colOff>
                    <xdr:row>41</xdr:row>
                    <xdr:rowOff>9525</xdr:rowOff>
                  </from>
                  <to>
                    <xdr:col>5</xdr:col>
                    <xdr:colOff>1514475</xdr:colOff>
                    <xdr:row>42</xdr:row>
                    <xdr:rowOff>0</xdr:rowOff>
                  </to>
                </anchor>
              </controlPr>
            </control>
          </mc:Choice>
        </mc:AlternateContent>
        <mc:AlternateContent xmlns:mc="http://schemas.openxmlformats.org/markup-compatibility/2006">
          <mc:Choice Requires="x14">
            <control shapeId="18440" r:id="rId10" name="Check Box 8">
              <controlPr defaultSize="0" autoFill="0" autoLine="0" autoPict="0">
                <anchor moveWithCells="1">
                  <from>
                    <xdr:col>1</xdr:col>
                    <xdr:colOff>0</xdr:colOff>
                    <xdr:row>11</xdr:row>
                    <xdr:rowOff>0</xdr:rowOff>
                  </from>
                  <to>
                    <xdr:col>1</xdr:col>
                    <xdr:colOff>2933700</xdr:colOff>
                    <xdr:row>12</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43921-8B1E-469C-9FD7-383FABFB8704}">
  <sheetPr>
    <tabColor rgb="FF92D050"/>
  </sheetPr>
  <dimension ref="A1:J96"/>
  <sheetViews>
    <sheetView workbookViewId="0">
      <selection activeCell="E74" sqref="E74"/>
    </sheetView>
  </sheetViews>
  <sheetFormatPr defaultRowHeight="15" x14ac:dyDescent="0.25"/>
  <cols>
    <col min="2" max="2" width="62.42578125" style="1" customWidth="1"/>
    <col min="3" max="3" width="55.42578125" customWidth="1"/>
    <col min="4" max="4" width="45.140625" customWidth="1"/>
    <col min="5" max="5" width="37.140625" customWidth="1"/>
    <col min="6" max="6" width="14.7109375" bestFit="1" customWidth="1"/>
    <col min="7" max="7" width="28.28515625" customWidth="1"/>
    <col min="8" max="8" width="4" hidden="1" customWidth="1"/>
    <col min="9" max="10" width="7.85546875" hidden="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93</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27" x14ac:dyDescent="0.25">
      <c r="A10" s="10"/>
      <c r="B10" s="11" t="s">
        <v>57</v>
      </c>
      <c r="C10" s="44" t="s">
        <v>115</v>
      </c>
      <c r="G10" s="2"/>
    </row>
    <row r="11" spans="1:10" ht="17.25" x14ac:dyDescent="0.25">
      <c r="A11" s="10"/>
      <c r="B11" s="11" t="s">
        <v>58</v>
      </c>
      <c r="C11" s="12">
        <v>1104</v>
      </c>
      <c r="G11" s="2"/>
    </row>
    <row r="12" spans="1:10" ht="17.25" x14ac:dyDescent="0.25">
      <c r="A12" s="10"/>
      <c r="B12" s="16"/>
      <c r="C12" s="14"/>
      <c r="D12" s="5"/>
      <c r="E12" s="2"/>
      <c r="F12" s="2"/>
      <c r="G12" s="2"/>
    </row>
    <row r="13" spans="1:10" ht="17.25" x14ac:dyDescent="0.25">
      <c r="A13" s="10"/>
      <c r="B13" s="11" t="s">
        <v>32</v>
      </c>
      <c r="C13" s="12">
        <v>2025</v>
      </c>
      <c r="D13" s="5"/>
      <c r="E13" s="2"/>
      <c r="F13" s="2"/>
      <c r="G13" s="2"/>
    </row>
    <row r="14" spans="1:10" ht="17.25" x14ac:dyDescent="0.25">
      <c r="A14" s="10"/>
      <c r="B14" s="11" t="s">
        <v>59</v>
      </c>
      <c r="C14" s="12">
        <v>2026</v>
      </c>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17.25" x14ac:dyDescent="0.25">
      <c r="B17" s="11" t="s">
        <v>60</v>
      </c>
      <c r="C17" s="12" t="s">
        <v>147</v>
      </c>
      <c r="D17" s="5"/>
      <c r="E17" s="2"/>
      <c r="F17" s="2"/>
      <c r="G17" s="2"/>
    </row>
    <row r="18" spans="1:10" ht="17.25" x14ac:dyDescent="0.25">
      <c r="A18" s="10"/>
      <c r="B18" s="11" t="s">
        <v>62</v>
      </c>
      <c r="C18" s="63">
        <v>11007</v>
      </c>
      <c r="D18" s="5"/>
      <c r="E18" s="2"/>
      <c r="F18" s="2"/>
      <c r="G18" s="2"/>
    </row>
    <row r="19" spans="1:10" ht="17.25" x14ac:dyDescent="0.25">
      <c r="A19" s="10"/>
      <c r="B19" s="5"/>
      <c r="C19" s="5"/>
      <c r="D19" s="5"/>
      <c r="E19" s="2"/>
      <c r="F19" s="2"/>
      <c r="G19" s="2"/>
    </row>
    <row r="20" spans="1:10" ht="26.25" customHeight="1" x14ac:dyDescent="0.25">
      <c r="A20" s="10"/>
      <c r="B20" s="11" t="s">
        <v>61</v>
      </c>
      <c r="C20" s="64" t="s">
        <v>19</v>
      </c>
      <c r="F20" s="2"/>
      <c r="G20" s="2"/>
    </row>
    <row r="21" spans="1:10" ht="17.25" x14ac:dyDescent="0.25">
      <c r="A21" s="10"/>
      <c r="B21"/>
      <c r="C21" s="35"/>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s="65" customFormat="1" ht="202.5" x14ac:dyDescent="0.25">
      <c r="B29" s="66" t="s">
        <v>26</v>
      </c>
      <c r="C29" s="67" t="s">
        <v>148</v>
      </c>
      <c r="D29" s="66"/>
      <c r="E29" s="67" t="s">
        <v>149</v>
      </c>
      <c r="F29" s="68"/>
      <c r="G29" s="69"/>
      <c r="H29" s="69"/>
      <c r="I29" s="69"/>
      <c r="J29" s="68"/>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97.5" customHeight="1" x14ac:dyDescent="0.25">
      <c r="B33" s="11" t="s">
        <v>68</v>
      </c>
      <c r="C33" s="67" t="s">
        <v>150</v>
      </c>
    </row>
    <row r="34" spans="1:5" s="6" customFormat="1" ht="17.25" customHeight="1" x14ac:dyDescent="0.25"/>
    <row r="35" spans="1:5" s="6" customFormat="1" ht="15" customHeight="1" x14ac:dyDescent="0.25">
      <c r="B35" s="138" t="s">
        <v>87</v>
      </c>
    </row>
    <row r="36" spans="1:5" s="6" customFormat="1" ht="15" customHeight="1" x14ac:dyDescent="0.25">
      <c r="B36" s="138"/>
    </row>
    <row r="37" spans="1:5" s="6" customFormat="1" ht="15" customHeight="1" x14ac:dyDescent="0.25">
      <c r="B37" s="138"/>
      <c r="C37" s="23"/>
    </row>
    <row r="38" spans="1:5" s="6" customFormat="1" ht="15" customHeight="1" x14ac:dyDescent="0.25"/>
    <row r="39" spans="1:5" s="6" customFormat="1" ht="13.5" customHeight="1" x14ac:dyDescent="0.25">
      <c r="B39" s="118" t="s">
        <v>70</v>
      </c>
    </row>
    <row r="40" spans="1:5" s="6" customFormat="1" ht="13.5" x14ac:dyDescent="0.25">
      <c r="B40" s="119"/>
    </row>
    <row r="41" spans="1:5" s="6" customFormat="1" ht="13.5" x14ac:dyDescent="0.25">
      <c r="B41" s="120"/>
    </row>
    <row r="42" spans="1:5" s="6" customFormat="1" ht="13.5" x14ac:dyDescent="0.25"/>
    <row r="43" spans="1:5" s="6" customFormat="1" ht="13.5" x14ac:dyDescent="0.25"/>
    <row r="44" spans="1:5" s="6" customFormat="1" ht="15.75" x14ac:dyDescent="0.25">
      <c r="A44" s="10" t="s">
        <v>71</v>
      </c>
    </row>
    <row r="45" spans="1:5" s="6" customFormat="1" ht="13.5" x14ac:dyDescent="0.25"/>
    <row r="46" spans="1:5" s="6" customFormat="1" ht="148.15" customHeight="1" x14ac:dyDescent="0.25">
      <c r="B46" s="121" t="s">
        <v>151</v>
      </c>
      <c r="C46" s="122"/>
      <c r="D46" s="122"/>
      <c r="E46" s="123"/>
    </row>
    <row r="47" spans="1:5" s="6" customFormat="1" ht="15" customHeight="1" x14ac:dyDescent="0.25"/>
    <row r="48" spans="1:5" s="6" customFormat="1" ht="15" customHeight="1" x14ac:dyDescent="0.25">
      <c r="A48" s="10" t="s">
        <v>72</v>
      </c>
    </row>
    <row r="49" spans="1:7" s="6" customFormat="1" ht="15" customHeight="1" x14ac:dyDescent="0.25"/>
    <row r="50" spans="1:7" s="6" customFormat="1" ht="100.9" customHeight="1" x14ac:dyDescent="0.25">
      <c r="B50" s="121" t="s">
        <v>152</v>
      </c>
      <c r="C50" s="122"/>
      <c r="D50" s="122"/>
      <c r="E50" s="123"/>
    </row>
    <row r="51" spans="1:7" s="6" customFormat="1" ht="15" customHeight="1" x14ac:dyDescent="0.25"/>
    <row r="52" spans="1:7" s="6" customFormat="1" ht="15" customHeight="1" x14ac:dyDescent="0.25">
      <c r="A52" s="10" t="s">
        <v>73</v>
      </c>
    </row>
    <row r="53" spans="1:7" s="6" customFormat="1" ht="15" customHeight="1" x14ac:dyDescent="0.25"/>
    <row r="54" spans="1:7" s="6" customFormat="1" ht="72" customHeight="1" x14ac:dyDescent="0.25">
      <c r="B54" s="121" t="s">
        <v>153</v>
      </c>
      <c r="C54" s="122"/>
      <c r="D54" s="122"/>
      <c r="E54" s="123"/>
    </row>
    <row r="55" spans="1:7" s="6" customFormat="1" ht="13.5" x14ac:dyDescent="0.25"/>
    <row r="56" spans="1:7" s="6" customFormat="1" ht="14.25" x14ac:dyDescent="0.25">
      <c r="A56" s="10" t="s">
        <v>29</v>
      </c>
    </row>
    <row r="57" spans="1:7" s="6" customFormat="1" ht="13.5" x14ac:dyDescent="0.25"/>
    <row r="58" spans="1:7" s="6" customFormat="1" ht="15" customHeight="1" x14ac:dyDescent="0.25">
      <c r="B58" s="124" t="s">
        <v>74</v>
      </c>
      <c r="C58" s="124" t="s">
        <v>0</v>
      </c>
      <c r="D58" s="124" t="s">
        <v>8</v>
      </c>
      <c r="E58" s="124" t="s">
        <v>85</v>
      </c>
      <c r="F58" s="124" t="s">
        <v>86</v>
      </c>
      <c r="G58" s="24" t="s">
        <v>75</v>
      </c>
    </row>
    <row r="59" spans="1:7" s="6" customFormat="1" ht="13.5" x14ac:dyDescent="0.25">
      <c r="B59" s="125"/>
      <c r="C59" s="125"/>
      <c r="D59" s="125"/>
      <c r="E59" s="125"/>
      <c r="F59" s="125"/>
      <c r="G59" s="24">
        <f>C14</f>
        <v>2026</v>
      </c>
    </row>
    <row r="60" spans="1:7" ht="27" x14ac:dyDescent="0.25">
      <c r="B60" s="25" t="s">
        <v>154</v>
      </c>
      <c r="C60" s="29" t="s">
        <v>124</v>
      </c>
      <c r="D60" s="29">
        <v>200</v>
      </c>
      <c r="E60" s="29">
        <v>200</v>
      </c>
      <c r="F60" s="30" t="s">
        <v>155</v>
      </c>
      <c r="G60" s="28"/>
    </row>
    <row r="61" spans="1:7" ht="27" x14ac:dyDescent="0.25">
      <c r="B61" s="25" t="s">
        <v>156</v>
      </c>
      <c r="C61" s="29" t="s">
        <v>124</v>
      </c>
      <c r="D61" s="29">
        <v>100</v>
      </c>
      <c r="E61" s="29">
        <v>100</v>
      </c>
      <c r="F61" s="30" t="s">
        <v>155</v>
      </c>
      <c r="G61" s="28"/>
    </row>
    <row r="62" spans="1:7" ht="27" x14ac:dyDescent="0.25">
      <c r="B62" s="25" t="s">
        <v>157</v>
      </c>
      <c r="C62" s="29" t="s">
        <v>124</v>
      </c>
      <c r="D62" s="29">
        <v>100</v>
      </c>
      <c r="E62" s="29">
        <v>100</v>
      </c>
      <c r="F62" s="30" t="s">
        <v>155</v>
      </c>
      <c r="G62" s="28"/>
    </row>
    <row r="63" spans="1:7" ht="40.5" x14ac:dyDescent="0.25">
      <c r="B63" s="25" t="s">
        <v>158</v>
      </c>
      <c r="C63" s="29" t="s">
        <v>159</v>
      </c>
      <c r="D63" s="29">
        <v>30</v>
      </c>
      <c r="E63" s="29">
        <v>30</v>
      </c>
      <c r="F63" s="30" t="s">
        <v>155</v>
      </c>
      <c r="G63" s="28"/>
    </row>
    <row r="64" spans="1:7" x14ac:dyDescent="0.25">
      <c r="B64" s="6"/>
    </row>
    <row r="65" spans="1:7" x14ac:dyDescent="0.25">
      <c r="A65" s="10" t="s">
        <v>30</v>
      </c>
      <c r="B65" s="6"/>
    </row>
    <row r="66" spans="1:7" x14ac:dyDescent="0.25">
      <c r="B66" s="6"/>
    </row>
    <row r="67" spans="1:7" x14ac:dyDescent="0.25">
      <c r="B67" s="124" t="s">
        <v>76</v>
      </c>
      <c r="C67" s="124" t="s">
        <v>2</v>
      </c>
      <c r="D67" s="124" t="s">
        <v>8</v>
      </c>
      <c r="E67" s="124" t="s">
        <v>85</v>
      </c>
      <c r="F67" s="124" t="s">
        <v>86</v>
      </c>
      <c r="G67" s="24" t="s">
        <v>34</v>
      </c>
    </row>
    <row r="68" spans="1:7" x14ac:dyDescent="0.25">
      <c r="B68" s="125"/>
      <c r="C68" s="125"/>
      <c r="D68" s="125"/>
      <c r="E68" s="125"/>
      <c r="F68" s="125"/>
      <c r="G68" s="24">
        <f>C14</f>
        <v>2026</v>
      </c>
    </row>
    <row r="69" spans="1:7" x14ac:dyDescent="0.25">
      <c r="B69" s="46" t="s">
        <v>127</v>
      </c>
      <c r="C69" s="24" t="s">
        <v>3</v>
      </c>
      <c r="D69" s="70">
        <v>400000</v>
      </c>
      <c r="E69" s="81">
        <v>400000</v>
      </c>
      <c r="F69" s="81">
        <v>0</v>
      </c>
      <c r="G69" s="31"/>
    </row>
    <row r="70" spans="1:7" x14ac:dyDescent="0.25">
      <c r="B70" s="26"/>
      <c r="C70" s="24" t="s">
        <v>3</v>
      </c>
      <c r="D70" s="29"/>
      <c r="E70" s="29"/>
      <c r="F70" s="33"/>
      <c r="G70" s="31"/>
    </row>
    <row r="71" spans="1:7" x14ac:dyDescent="0.25">
      <c r="B71" s="15" t="s">
        <v>4</v>
      </c>
      <c r="C71" s="15" t="s">
        <v>3</v>
      </c>
      <c r="D71" s="15">
        <f>SUM(D69:D70)</f>
        <v>400000</v>
      </c>
      <c r="E71" s="15">
        <f t="shared" ref="E71:G71" si="0">SUM(E69:E70)</f>
        <v>400000</v>
      </c>
      <c r="F71" s="15">
        <f t="shared" si="0"/>
        <v>0</v>
      </c>
      <c r="G71" s="15">
        <f t="shared" si="0"/>
        <v>0</v>
      </c>
    </row>
    <row r="72" spans="1:7" x14ac:dyDescent="0.25">
      <c r="B72"/>
    </row>
    <row r="73" spans="1:7" x14ac:dyDescent="0.25">
      <c r="A73" s="10" t="s">
        <v>31</v>
      </c>
      <c r="B73"/>
    </row>
    <row r="74" spans="1:7" x14ac:dyDescent="0.25">
      <c r="B74"/>
    </row>
    <row r="75" spans="1:7" x14ac:dyDescent="0.25">
      <c r="B75" s="124" t="s">
        <v>77</v>
      </c>
      <c r="C75" s="124" t="s">
        <v>2</v>
      </c>
      <c r="D75" s="124" t="s">
        <v>8</v>
      </c>
      <c r="E75" s="124" t="s">
        <v>85</v>
      </c>
      <c r="F75" s="124" t="s">
        <v>86</v>
      </c>
      <c r="G75" s="24" t="s">
        <v>34</v>
      </c>
    </row>
    <row r="76" spans="1:7" x14ac:dyDescent="0.25">
      <c r="B76" s="125"/>
      <c r="C76" s="125"/>
      <c r="D76" s="125"/>
      <c r="E76" s="125"/>
      <c r="F76" s="125"/>
      <c r="G76" s="24">
        <f>C14</f>
        <v>2026</v>
      </c>
    </row>
    <row r="77" spans="1:7" x14ac:dyDescent="0.25">
      <c r="B77" s="34" t="s">
        <v>37</v>
      </c>
      <c r="C77" s="32" t="s">
        <v>3</v>
      </c>
      <c r="D77" s="15">
        <f>D71</f>
        <v>400000</v>
      </c>
      <c r="E77" s="15">
        <f>E71</f>
        <v>400000</v>
      </c>
      <c r="F77" s="15">
        <f>F71</f>
        <v>0</v>
      </c>
      <c r="G77" s="15">
        <f>G71</f>
        <v>0</v>
      </c>
    </row>
    <row r="78" spans="1:7" x14ac:dyDescent="0.25">
      <c r="B78" s="36" t="s">
        <v>35</v>
      </c>
      <c r="C78" s="32" t="s">
        <v>3</v>
      </c>
      <c r="D78" s="29"/>
      <c r="E78" s="29"/>
      <c r="F78" s="30"/>
      <c r="G78" s="28"/>
    </row>
    <row r="79" spans="1:7" ht="15" customHeight="1" x14ac:dyDescent="0.25">
      <c r="B79" s="37" t="s">
        <v>36</v>
      </c>
      <c r="C79" s="32" t="s">
        <v>3</v>
      </c>
      <c r="D79" s="29"/>
      <c r="E79" s="29"/>
      <c r="F79" s="30"/>
      <c r="G79" s="28"/>
    </row>
    <row r="80" spans="1:7" x14ac:dyDescent="0.25">
      <c r="B80" s="36" t="s">
        <v>39</v>
      </c>
      <c r="C80" s="32" t="s">
        <v>3</v>
      </c>
      <c r="D80" s="15">
        <f>SUM(D81:D82)</f>
        <v>0</v>
      </c>
      <c r="E80" s="15">
        <f t="shared" ref="E80:G80" si="1">SUM(E81:E82)</f>
        <v>0</v>
      </c>
      <c r="F80" s="15">
        <f t="shared" si="1"/>
        <v>0</v>
      </c>
      <c r="G80" s="15">
        <f t="shared" si="1"/>
        <v>0</v>
      </c>
    </row>
    <row r="81" spans="1:7" x14ac:dyDescent="0.25">
      <c r="B81" s="26"/>
      <c r="C81" s="32" t="s">
        <v>3</v>
      </c>
      <c r="D81" s="29"/>
      <c r="E81" s="29"/>
      <c r="F81" s="30"/>
      <c r="G81" s="28"/>
    </row>
    <row r="82" spans="1:7" x14ac:dyDescent="0.25">
      <c r="B82" s="26"/>
      <c r="C82" s="32" t="s">
        <v>3</v>
      </c>
      <c r="D82" s="29"/>
      <c r="E82" s="29"/>
      <c r="F82" s="30"/>
      <c r="G82" s="28"/>
    </row>
    <row r="83" spans="1:7" ht="15.75" customHeight="1" x14ac:dyDescent="0.25">
      <c r="B83" s="34" t="s">
        <v>38</v>
      </c>
      <c r="C83" s="32" t="s">
        <v>3</v>
      </c>
      <c r="D83" s="15">
        <f>D77-D80-D79</f>
        <v>400000</v>
      </c>
      <c r="E83" s="15">
        <f t="shared" ref="E83:G83" si="2">E77-E80-E79</f>
        <v>400000</v>
      </c>
      <c r="F83" s="15">
        <f t="shared" si="2"/>
        <v>0</v>
      </c>
      <c r="G83" s="15">
        <f t="shared" si="2"/>
        <v>0</v>
      </c>
    </row>
    <row r="84" spans="1:7" x14ac:dyDescent="0.25">
      <c r="B84"/>
    </row>
    <row r="85" spans="1:7" ht="19.5" customHeight="1" x14ac:dyDescent="0.25">
      <c r="A85" s="10" t="s">
        <v>33</v>
      </c>
      <c r="B85"/>
    </row>
    <row r="86" spans="1:7" ht="21" customHeight="1" x14ac:dyDescent="0.25">
      <c r="B86"/>
    </row>
    <row r="87" spans="1:7" x14ac:dyDescent="0.25">
      <c r="B87" s="34" t="s">
        <v>78</v>
      </c>
      <c r="C87" s="115"/>
      <c r="D87" s="116"/>
      <c r="E87" s="117"/>
    </row>
    <row r="88" spans="1:7" x14ac:dyDescent="0.25">
      <c r="B88"/>
    </row>
    <row r="89" spans="1:7" ht="15.75" x14ac:dyDescent="0.25">
      <c r="A89" s="10" t="s">
        <v>79</v>
      </c>
      <c r="B89" s="4"/>
    </row>
    <row r="90" spans="1:7" x14ac:dyDescent="0.25">
      <c r="B90"/>
    </row>
    <row r="91" spans="1:7" x14ac:dyDescent="0.25">
      <c r="B91" s="34" t="s">
        <v>5</v>
      </c>
      <c r="C91" s="115"/>
      <c r="D91" s="116"/>
      <c r="E91" s="117"/>
    </row>
    <row r="92" spans="1:7" x14ac:dyDescent="0.25">
      <c r="B92" s="34" t="s">
        <v>6</v>
      </c>
      <c r="C92" s="115"/>
      <c r="D92" s="116"/>
      <c r="E92" s="117"/>
    </row>
    <row r="93" spans="1:7" ht="24.75" customHeight="1" x14ac:dyDescent="0.25">
      <c r="A93" s="10" t="s">
        <v>80</v>
      </c>
      <c r="B93"/>
    </row>
    <row r="94" spans="1:7" x14ac:dyDescent="0.25">
      <c r="B94"/>
    </row>
    <row r="95" spans="1:7" ht="225" customHeight="1" x14ac:dyDescent="0.25">
      <c r="B95" s="121" t="s">
        <v>160</v>
      </c>
      <c r="C95" s="122"/>
      <c r="D95" s="122"/>
      <c r="E95" s="123"/>
    </row>
    <row r="96" spans="1:7" ht="178.5" customHeight="1" x14ac:dyDescent="0.25">
      <c r="B96" s="121" t="s">
        <v>161</v>
      </c>
      <c r="C96" s="122"/>
      <c r="D96" s="122"/>
      <c r="E96" s="123"/>
    </row>
  </sheetData>
  <mergeCells count="25">
    <mergeCell ref="B35:B37"/>
    <mergeCell ref="B39:B41"/>
    <mergeCell ref="B58:B59"/>
    <mergeCell ref="C58:C59"/>
    <mergeCell ref="D58:D59"/>
    <mergeCell ref="F75:F76"/>
    <mergeCell ref="C87:E87"/>
    <mergeCell ref="F58:F59"/>
    <mergeCell ref="B67:B68"/>
    <mergeCell ref="C67:C68"/>
    <mergeCell ref="D67:D68"/>
    <mergeCell ref="E67:E68"/>
    <mergeCell ref="F67:F68"/>
    <mergeCell ref="E58:E59"/>
    <mergeCell ref="B96:E96"/>
    <mergeCell ref="B95:E95"/>
    <mergeCell ref="C91:E91"/>
    <mergeCell ref="C92:E92"/>
    <mergeCell ref="B46:E46"/>
    <mergeCell ref="B50:E50"/>
    <mergeCell ref="B54:E54"/>
    <mergeCell ref="B75:B76"/>
    <mergeCell ref="C75:C76"/>
    <mergeCell ref="D75:D76"/>
    <mergeCell ref="E75:E76"/>
  </mergeCells>
  <dataValidations count="3">
    <dataValidation type="list" allowBlank="1" showInputMessage="1" showErrorMessage="1" sqref="C20:C21 C24" xr:uid="{AC7F575A-DDA7-4D4A-9928-482A7FA7CC0F}">
      <formula1>$H$2:$H$4</formula1>
    </dataValidation>
    <dataValidation type="list" allowBlank="1" showInputMessage="1" showErrorMessage="1" sqref="C23" xr:uid="{0490B853-9B6C-4B22-88BE-7245649EC1A5}">
      <formula1>$I$2:$I$3</formula1>
    </dataValidation>
    <dataValidation type="list" allowBlank="1" showInputMessage="1" showErrorMessage="1" sqref="B29" xr:uid="{86F5BCEF-D32E-4ABA-B21C-5AC7627CA996}">
      <formula1>$J$2:$J$4</formula1>
    </dataValidation>
  </dataValidations>
  <hyperlinks>
    <hyperlink ref="C28" location="_ftn1" display="_ftn1" xr:uid="{364A56EC-B4E5-431B-93AE-83C11037187B}"/>
    <hyperlink ref="D28" location="_ftn2" display="_ftn2" xr:uid="{973DB12D-017C-46D8-BEE3-574ACB007655}"/>
    <hyperlink ref="E28" location="_ftn3" display="_ftn3" xr:uid="{4A5E52D8-A4F8-4834-AA77-8BA5D61BB736}"/>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4577" r:id="rId3" name="Check Box 1">
              <controlPr defaultSize="0" autoFill="0" autoLine="0" autoPict="0">
                <anchor moveWithCells="1">
                  <from>
                    <xdr:col>2</xdr:col>
                    <xdr:colOff>95250</xdr:colOff>
                    <xdr:row>34</xdr:row>
                    <xdr:rowOff>0</xdr:rowOff>
                  </from>
                  <to>
                    <xdr:col>2</xdr:col>
                    <xdr:colOff>3105150</xdr:colOff>
                    <xdr:row>35</xdr:row>
                    <xdr:rowOff>9525</xdr:rowOff>
                  </to>
                </anchor>
              </controlPr>
            </control>
          </mc:Choice>
        </mc:AlternateContent>
        <mc:AlternateContent xmlns:mc="http://schemas.openxmlformats.org/markup-compatibility/2006">
          <mc:Choice Requires="x14">
            <control shapeId="24578" r:id="rId4" name="Check Box 2">
              <controlPr defaultSize="0" autoFill="0" autoLine="0" autoPict="0">
                <anchor moveWithCells="1">
                  <from>
                    <xdr:col>2</xdr:col>
                    <xdr:colOff>95250</xdr:colOff>
                    <xdr:row>36</xdr:row>
                    <xdr:rowOff>0</xdr:rowOff>
                  </from>
                  <to>
                    <xdr:col>3</xdr:col>
                    <xdr:colOff>676275</xdr:colOff>
                    <xdr:row>36</xdr:row>
                    <xdr:rowOff>161925</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95250</xdr:colOff>
                    <xdr:row>34</xdr:row>
                    <xdr:rowOff>180975</xdr:rowOff>
                  </from>
                  <to>
                    <xdr:col>3</xdr:col>
                    <xdr:colOff>1590675</xdr:colOff>
                    <xdr:row>35</xdr:row>
                    <xdr:rowOff>180975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2</xdr:col>
                    <xdr:colOff>38100</xdr:colOff>
                    <xdr:row>38</xdr:row>
                    <xdr:rowOff>28575</xdr:rowOff>
                  </from>
                  <to>
                    <xdr:col>6</xdr:col>
                    <xdr:colOff>1838325</xdr:colOff>
                    <xdr:row>38</xdr:row>
                    <xdr:rowOff>161925</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2</xdr:col>
                    <xdr:colOff>47625</xdr:colOff>
                    <xdr:row>39</xdr:row>
                    <xdr:rowOff>28575</xdr:rowOff>
                  </from>
                  <to>
                    <xdr:col>10</xdr:col>
                    <xdr:colOff>323850</xdr:colOff>
                    <xdr:row>40</xdr:row>
                    <xdr:rowOff>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2</xdr:col>
                    <xdr:colOff>47625</xdr:colOff>
                    <xdr:row>40</xdr:row>
                    <xdr:rowOff>9525</xdr:rowOff>
                  </from>
                  <to>
                    <xdr:col>6</xdr:col>
                    <xdr:colOff>923925</xdr:colOff>
                    <xdr:row>41</xdr:row>
                    <xdr:rowOff>0</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xdr:col>
                    <xdr:colOff>0</xdr:colOff>
                    <xdr:row>11</xdr:row>
                    <xdr:rowOff>0</xdr:rowOff>
                  </from>
                  <to>
                    <xdr:col>1</xdr:col>
                    <xdr:colOff>2933700</xdr:colOff>
                    <xdr:row>12</xdr:row>
                    <xdr:rowOff>76200</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2</xdr:col>
                    <xdr:colOff>95250</xdr:colOff>
                    <xdr:row>34</xdr:row>
                    <xdr:rowOff>0</xdr:rowOff>
                  </from>
                  <to>
                    <xdr:col>2</xdr:col>
                    <xdr:colOff>3105150</xdr:colOff>
                    <xdr:row>35</xdr:row>
                    <xdr:rowOff>9525</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2</xdr:col>
                    <xdr:colOff>95250</xdr:colOff>
                    <xdr:row>36</xdr:row>
                    <xdr:rowOff>0</xdr:rowOff>
                  </from>
                  <to>
                    <xdr:col>3</xdr:col>
                    <xdr:colOff>676275</xdr:colOff>
                    <xdr:row>36</xdr:row>
                    <xdr:rowOff>161925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2</xdr:col>
                    <xdr:colOff>95250</xdr:colOff>
                    <xdr:row>34</xdr:row>
                    <xdr:rowOff>180975</xdr:rowOff>
                  </from>
                  <to>
                    <xdr:col>3</xdr:col>
                    <xdr:colOff>1590675</xdr:colOff>
                    <xdr:row>35</xdr:row>
                    <xdr:rowOff>180975</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2</xdr:col>
                    <xdr:colOff>47625</xdr:colOff>
                    <xdr:row>40</xdr:row>
                    <xdr:rowOff>9525</xdr:rowOff>
                  </from>
                  <to>
                    <xdr:col>6</xdr:col>
                    <xdr:colOff>923925</xdr:colOff>
                    <xdr:row>41</xdr:row>
                    <xdr:rowOff>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1</xdr:col>
                    <xdr:colOff>0</xdr:colOff>
                    <xdr:row>11</xdr:row>
                    <xdr:rowOff>0</xdr:rowOff>
                  </from>
                  <to>
                    <xdr:col>1</xdr:col>
                    <xdr:colOff>2933700</xdr:colOff>
                    <xdr:row>12</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7B74-5BBF-415E-8A46-437B1796F328}">
  <sheetPr>
    <tabColor rgb="FF92D050"/>
  </sheetPr>
  <dimension ref="A1:J94"/>
  <sheetViews>
    <sheetView topLeftCell="A4" workbookViewId="0">
      <selection activeCell="D107" sqref="D107"/>
    </sheetView>
  </sheetViews>
  <sheetFormatPr defaultRowHeight="15" x14ac:dyDescent="0.25"/>
  <cols>
    <col min="2" max="2" width="62.42578125" style="1" customWidth="1"/>
    <col min="3" max="3" width="55.42578125" customWidth="1"/>
    <col min="4" max="4" width="45.140625" customWidth="1"/>
    <col min="5" max="5" width="37.140625" customWidth="1"/>
    <col min="6" max="6" width="14.7109375" bestFit="1" customWidth="1"/>
    <col min="7" max="7" width="28.28515625" customWidth="1"/>
    <col min="8" max="8" width="4" hidden="1" customWidth="1"/>
    <col min="9" max="10" width="7.85546875" hidden="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93</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27" x14ac:dyDescent="0.25">
      <c r="A10" s="10"/>
      <c r="B10" s="11" t="s">
        <v>57</v>
      </c>
      <c r="C10" s="44" t="s">
        <v>115</v>
      </c>
      <c r="G10" s="2"/>
    </row>
    <row r="11" spans="1:10" ht="17.25" x14ac:dyDescent="0.25">
      <c r="A11" s="10"/>
      <c r="B11" s="11" t="s">
        <v>58</v>
      </c>
      <c r="C11" s="12">
        <v>1104</v>
      </c>
      <c r="G11" s="2"/>
    </row>
    <row r="12" spans="1:10" ht="17.25" x14ac:dyDescent="0.25">
      <c r="A12" s="10"/>
      <c r="B12" s="16"/>
      <c r="C12" s="14"/>
      <c r="D12" s="5"/>
      <c r="E12" s="2"/>
      <c r="F12" s="2"/>
      <c r="G12" s="2"/>
    </row>
    <row r="13" spans="1:10" ht="17.25" x14ac:dyDescent="0.25">
      <c r="A13" s="10"/>
      <c r="B13" s="11" t="s">
        <v>32</v>
      </c>
      <c r="C13" s="12">
        <v>2025</v>
      </c>
      <c r="D13" s="5"/>
      <c r="E13" s="2"/>
      <c r="F13" s="2"/>
      <c r="G13" s="2"/>
    </row>
    <row r="14" spans="1:10" ht="17.25" x14ac:dyDescent="0.25">
      <c r="A14" s="10"/>
      <c r="B14" s="11" t="s">
        <v>59</v>
      </c>
      <c r="C14" s="12"/>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17.25" x14ac:dyDescent="0.25">
      <c r="B17" s="11" t="s">
        <v>60</v>
      </c>
      <c r="C17" s="12" t="s">
        <v>116</v>
      </c>
      <c r="D17" s="5"/>
      <c r="E17" s="2"/>
      <c r="F17" s="2"/>
      <c r="G17" s="2"/>
    </row>
    <row r="18" spans="1:10" ht="17.25" x14ac:dyDescent="0.25">
      <c r="A18" s="10"/>
      <c r="B18" s="11" t="s">
        <v>62</v>
      </c>
      <c r="C18" s="63">
        <v>11008</v>
      </c>
      <c r="D18" s="5"/>
      <c r="E18" s="2"/>
      <c r="F18" s="2"/>
      <c r="G18" s="2"/>
    </row>
    <row r="19" spans="1:10" ht="17.25" x14ac:dyDescent="0.25">
      <c r="A19" s="10"/>
      <c r="B19" s="5"/>
      <c r="C19" s="5"/>
      <c r="D19" s="5"/>
      <c r="E19" s="2"/>
      <c r="F19" s="2"/>
      <c r="G19" s="2"/>
    </row>
    <row r="20" spans="1:10" ht="26.25" customHeight="1" x14ac:dyDescent="0.25">
      <c r="A20" s="10"/>
      <c r="B20" s="11" t="s">
        <v>61</v>
      </c>
      <c r="C20" s="64" t="s">
        <v>19</v>
      </c>
      <c r="F20" s="2"/>
      <c r="G20" s="2"/>
    </row>
    <row r="21" spans="1:10" ht="17.25" x14ac:dyDescent="0.25">
      <c r="A21" s="10"/>
      <c r="B21"/>
      <c r="C21" s="35"/>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s="65" customFormat="1" ht="216" x14ac:dyDescent="0.25">
      <c r="B29" s="66" t="s">
        <v>26</v>
      </c>
      <c r="C29" s="67" t="s">
        <v>117</v>
      </c>
      <c r="D29" s="66"/>
      <c r="E29" s="67" t="s">
        <v>118</v>
      </c>
      <c r="F29" s="68"/>
      <c r="G29" s="69"/>
      <c r="H29" s="69"/>
      <c r="I29" s="69"/>
      <c r="J29" s="68"/>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97.5" customHeight="1" x14ac:dyDescent="0.25">
      <c r="B33" s="11" t="s">
        <v>68</v>
      </c>
      <c r="C33" s="67" t="s">
        <v>119</v>
      </c>
    </row>
    <row r="34" spans="1:5" s="6" customFormat="1" ht="17.25" customHeight="1" x14ac:dyDescent="0.25"/>
    <row r="35" spans="1:5" s="6" customFormat="1" ht="15" customHeight="1" x14ac:dyDescent="0.25">
      <c r="B35" s="138" t="s">
        <v>87</v>
      </c>
    </row>
    <row r="36" spans="1:5" s="6" customFormat="1" ht="15" customHeight="1" x14ac:dyDescent="0.25">
      <c r="B36" s="138"/>
    </row>
    <row r="37" spans="1:5" s="6" customFormat="1" ht="15" customHeight="1" x14ac:dyDescent="0.25">
      <c r="B37" s="138"/>
      <c r="C37" s="23"/>
    </row>
    <row r="38" spans="1:5" s="6" customFormat="1" ht="15" customHeight="1" x14ac:dyDescent="0.25"/>
    <row r="39" spans="1:5" s="6" customFormat="1" ht="13.5" customHeight="1" x14ac:dyDescent="0.25">
      <c r="B39" s="118" t="s">
        <v>70</v>
      </c>
    </row>
    <row r="40" spans="1:5" s="6" customFormat="1" ht="13.5" x14ac:dyDescent="0.25">
      <c r="B40" s="119"/>
    </row>
    <row r="41" spans="1:5" s="6" customFormat="1" ht="13.5" x14ac:dyDescent="0.25">
      <c r="B41" s="120"/>
    </row>
    <row r="42" spans="1:5" s="6" customFormat="1" ht="13.5" x14ac:dyDescent="0.25"/>
    <row r="43" spans="1:5" s="6" customFormat="1" ht="13.5" x14ac:dyDescent="0.25"/>
    <row r="44" spans="1:5" s="6" customFormat="1" ht="15.75" x14ac:dyDescent="0.25">
      <c r="A44" s="10" t="s">
        <v>71</v>
      </c>
    </row>
    <row r="45" spans="1:5" s="6" customFormat="1" ht="13.5" x14ac:dyDescent="0.25"/>
    <row r="46" spans="1:5" s="6" customFormat="1" ht="148.15" customHeight="1" x14ac:dyDescent="0.25">
      <c r="B46" s="121" t="s">
        <v>120</v>
      </c>
      <c r="C46" s="122"/>
      <c r="D46" s="122"/>
      <c r="E46" s="123"/>
    </row>
    <row r="47" spans="1:5" s="6" customFormat="1" ht="15" customHeight="1" x14ac:dyDescent="0.25"/>
    <row r="48" spans="1:5" s="6" customFormat="1" ht="15" customHeight="1" x14ac:dyDescent="0.25">
      <c r="A48" s="10" t="s">
        <v>72</v>
      </c>
    </row>
    <row r="49" spans="1:7" s="6" customFormat="1" ht="15" customHeight="1" x14ac:dyDescent="0.25"/>
    <row r="50" spans="1:7" s="6" customFormat="1" ht="100.9" customHeight="1" x14ac:dyDescent="0.25">
      <c r="B50" s="121" t="s">
        <v>121</v>
      </c>
      <c r="C50" s="122"/>
      <c r="D50" s="122"/>
      <c r="E50" s="123"/>
    </row>
    <row r="51" spans="1:7" s="6" customFormat="1" ht="15" customHeight="1" x14ac:dyDescent="0.25"/>
    <row r="52" spans="1:7" s="6" customFormat="1" ht="15" customHeight="1" x14ac:dyDescent="0.25">
      <c r="A52" s="10" t="s">
        <v>73</v>
      </c>
    </row>
    <row r="53" spans="1:7" s="6" customFormat="1" ht="15" customHeight="1" x14ac:dyDescent="0.25"/>
    <row r="54" spans="1:7" s="6" customFormat="1" ht="72" customHeight="1" x14ac:dyDescent="0.25">
      <c r="B54" s="121" t="s">
        <v>122</v>
      </c>
      <c r="C54" s="122"/>
      <c r="D54" s="122"/>
      <c r="E54" s="123"/>
    </row>
    <row r="55" spans="1:7" s="6" customFormat="1" ht="13.5" x14ac:dyDescent="0.25"/>
    <row r="56" spans="1:7" s="6" customFormat="1" ht="14.25" x14ac:dyDescent="0.25">
      <c r="A56" s="10" t="s">
        <v>29</v>
      </c>
    </row>
    <row r="57" spans="1:7" s="6" customFormat="1" ht="13.5" x14ac:dyDescent="0.25"/>
    <row r="58" spans="1:7" s="6" customFormat="1" ht="15" customHeight="1" x14ac:dyDescent="0.25">
      <c r="B58" s="124" t="s">
        <v>74</v>
      </c>
      <c r="C58" s="124" t="s">
        <v>0</v>
      </c>
      <c r="D58" s="124" t="s">
        <v>8</v>
      </c>
      <c r="E58" s="124" t="s">
        <v>85</v>
      </c>
      <c r="F58" s="124" t="s">
        <v>86</v>
      </c>
      <c r="G58" s="24" t="s">
        <v>75</v>
      </c>
    </row>
    <row r="59" spans="1:7" s="6" customFormat="1" ht="13.5" x14ac:dyDescent="0.25">
      <c r="B59" s="125"/>
      <c r="C59" s="125"/>
      <c r="D59" s="125"/>
      <c r="E59" s="125"/>
      <c r="F59" s="125"/>
      <c r="G59" s="24">
        <f>C14</f>
        <v>0</v>
      </c>
    </row>
    <row r="60" spans="1:7" x14ac:dyDescent="0.25">
      <c r="B60" s="25" t="s">
        <v>123</v>
      </c>
      <c r="C60" s="29" t="s">
        <v>124</v>
      </c>
      <c r="D60" s="29">
        <v>1</v>
      </c>
      <c r="E60" s="29">
        <v>1</v>
      </c>
      <c r="F60" s="30">
        <v>1</v>
      </c>
      <c r="G60" s="28"/>
    </row>
    <row r="61" spans="1:7" ht="27" x14ac:dyDescent="0.25">
      <c r="B61" s="25" t="s">
        <v>125</v>
      </c>
      <c r="C61" s="29" t="s">
        <v>126</v>
      </c>
      <c r="D61" s="29">
        <v>50</v>
      </c>
      <c r="E61" s="29">
        <v>50</v>
      </c>
      <c r="F61" s="29">
        <v>50</v>
      </c>
      <c r="G61" s="28"/>
    </row>
    <row r="62" spans="1:7" x14ac:dyDescent="0.25">
      <c r="B62" s="25"/>
      <c r="C62" s="29"/>
      <c r="D62" s="29"/>
      <c r="E62" s="29"/>
      <c r="F62" s="29"/>
      <c r="G62" s="28"/>
    </row>
    <row r="63" spans="1:7" x14ac:dyDescent="0.25">
      <c r="B63" s="6"/>
    </row>
    <row r="64" spans="1:7" x14ac:dyDescent="0.25">
      <c r="A64" s="10" t="s">
        <v>30</v>
      </c>
      <c r="B64" s="6"/>
    </row>
    <row r="65" spans="1:7" x14ac:dyDescent="0.25">
      <c r="B65" s="6"/>
    </row>
    <row r="66" spans="1:7" x14ac:dyDescent="0.25">
      <c r="B66" s="124" t="s">
        <v>76</v>
      </c>
      <c r="C66" s="124" t="s">
        <v>2</v>
      </c>
      <c r="D66" s="124" t="s">
        <v>8</v>
      </c>
      <c r="E66" s="124" t="s">
        <v>85</v>
      </c>
      <c r="F66" s="124" t="s">
        <v>86</v>
      </c>
      <c r="G66" s="24" t="s">
        <v>34</v>
      </c>
    </row>
    <row r="67" spans="1:7" x14ac:dyDescent="0.25">
      <c r="B67" s="125"/>
      <c r="C67" s="125"/>
      <c r="D67" s="125"/>
      <c r="E67" s="125"/>
      <c r="F67" s="125"/>
      <c r="G67" s="24">
        <f>C14</f>
        <v>0</v>
      </c>
    </row>
    <row r="68" spans="1:7" x14ac:dyDescent="0.25">
      <c r="B68" s="46" t="s">
        <v>127</v>
      </c>
      <c r="C68" s="24" t="s">
        <v>3</v>
      </c>
      <c r="D68" s="70">
        <v>338400</v>
      </c>
      <c r="E68" s="70">
        <v>338400</v>
      </c>
      <c r="F68" s="70">
        <v>338400</v>
      </c>
      <c r="G68" s="31"/>
    </row>
    <row r="69" spans="1:7" x14ac:dyDescent="0.25">
      <c r="B69" s="26"/>
      <c r="C69" s="24" t="s">
        <v>3</v>
      </c>
      <c r="D69" s="29"/>
      <c r="E69" s="29"/>
      <c r="F69" s="33"/>
      <c r="G69" s="31"/>
    </row>
    <row r="70" spans="1:7" x14ac:dyDescent="0.25">
      <c r="B70" s="15" t="s">
        <v>4</v>
      </c>
      <c r="C70" s="15" t="s">
        <v>3</v>
      </c>
      <c r="D70" s="15">
        <f>SUM(D68:D69)</f>
        <v>338400</v>
      </c>
      <c r="E70" s="15">
        <f t="shared" ref="E70:G70" si="0">SUM(E68:E69)</f>
        <v>338400</v>
      </c>
      <c r="F70" s="15">
        <f t="shared" si="0"/>
        <v>338400</v>
      </c>
      <c r="G70" s="15">
        <f t="shared" si="0"/>
        <v>0</v>
      </c>
    </row>
    <row r="71" spans="1:7" x14ac:dyDescent="0.25">
      <c r="B71"/>
    </row>
    <row r="72" spans="1:7" x14ac:dyDescent="0.25">
      <c r="A72" s="10" t="s">
        <v>31</v>
      </c>
      <c r="B72"/>
    </row>
    <row r="73" spans="1:7" x14ac:dyDescent="0.25">
      <c r="B73"/>
    </row>
    <row r="74" spans="1:7" x14ac:dyDescent="0.25">
      <c r="B74" s="124" t="s">
        <v>77</v>
      </c>
      <c r="C74" s="124" t="s">
        <v>2</v>
      </c>
      <c r="D74" s="124" t="s">
        <v>8</v>
      </c>
      <c r="E74" s="124" t="s">
        <v>85</v>
      </c>
      <c r="F74" s="124" t="s">
        <v>86</v>
      </c>
      <c r="G74" s="24" t="s">
        <v>34</v>
      </c>
    </row>
    <row r="75" spans="1:7" x14ac:dyDescent="0.25">
      <c r="B75" s="125"/>
      <c r="C75" s="125"/>
      <c r="D75" s="125"/>
      <c r="E75" s="125"/>
      <c r="F75" s="125"/>
      <c r="G75" s="24">
        <f>C14</f>
        <v>0</v>
      </c>
    </row>
    <row r="76" spans="1:7" x14ac:dyDescent="0.25">
      <c r="B76" s="34" t="s">
        <v>37</v>
      </c>
      <c r="C76" s="32" t="s">
        <v>3</v>
      </c>
      <c r="D76" s="15">
        <f>D70</f>
        <v>338400</v>
      </c>
      <c r="E76" s="15">
        <f>E70</f>
        <v>338400</v>
      </c>
      <c r="F76" s="15">
        <f>F70</f>
        <v>338400</v>
      </c>
      <c r="G76" s="15">
        <f>G70</f>
        <v>0</v>
      </c>
    </row>
    <row r="77" spans="1:7" x14ac:dyDescent="0.25">
      <c r="B77" s="36" t="s">
        <v>35</v>
      </c>
      <c r="C77" s="32" t="s">
        <v>3</v>
      </c>
      <c r="D77" s="29"/>
      <c r="E77" s="29"/>
      <c r="F77" s="30"/>
      <c r="G77" s="28"/>
    </row>
    <row r="78" spans="1:7" ht="15" customHeight="1" x14ac:dyDescent="0.25">
      <c r="B78" s="37" t="s">
        <v>36</v>
      </c>
      <c r="C78" s="32" t="s">
        <v>3</v>
      </c>
      <c r="D78" s="29"/>
      <c r="E78" s="29"/>
      <c r="F78" s="30"/>
      <c r="G78" s="28"/>
    </row>
    <row r="79" spans="1:7" x14ac:dyDescent="0.25">
      <c r="B79" s="36" t="s">
        <v>39</v>
      </c>
      <c r="C79" s="32" t="s">
        <v>3</v>
      </c>
      <c r="D79" s="15">
        <f>SUM(D80:D81)</f>
        <v>0</v>
      </c>
      <c r="E79" s="15">
        <f t="shared" ref="E79:G79" si="1">SUM(E80:E81)</f>
        <v>0</v>
      </c>
      <c r="F79" s="15">
        <f t="shared" si="1"/>
        <v>0</v>
      </c>
      <c r="G79" s="15">
        <f t="shared" si="1"/>
        <v>0</v>
      </c>
    </row>
    <row r="80" spans="1:7" x14ac:dyDescent="0.25">
      <c r="B80" s="26"/>
      <c r="C80" s="32" t="s">
        <v>3</v>
      </c>
      <c r="D80" s="29"/>
      <c r="E80" s="29"/>
      <c r="F80" s="30"/>
      <c r="G80" s="28"/>
    </row>
    <row r="81" spans="1:7" x14ac:dyDescent="0.25">
      <c r="B81" s="26"/>
      <c r="C81" s="32" t="s">
        <v>3</v>
      </c>
      <c r="D81" s="29"/>
      <c r="E81" s="29"/>
      <c r="F81" s="30"/>
      <c r="G81" s="28"/>
    </row>
    <row r="82" spans="1:7" ht="15.75" customHeight="1" x14ac:dyDescent="0.25">
      <c r="B82" s="34" t="s">
        <v>38</v>
      </c>
      <c r="C82" s="32" t="s">
        <v>3</v>
      </c>
      <c r="D82" s="15">
        <f>D76-D79-D78</f>
        <v>338400</v>
      </c>
      <c r="E82" s="15">
        <f t="shared" ref="E82:G82" si="2">E76-E79-E78</f>
        <v>338400</v>
      </c>
      <c r="F82" s="15">
        <f t="shared" si="2"/>
        <v>338400</v>
      </c>
      <c r="G82" s="15">
        <f t="shared" si="2"/>
        <v>0</v>
      </c>
    </row>
    <row r="83" spans="1:7" x14ac:dyDescent="0.25">
      <c r="B83"/>
    </row>
    <row r="84" spans="1:7" ht="19.5" customHeight="1" x14ac:dyDescent="0.25">
      <c r="A84" s="10" t="s">
        <v>33</v>
      </c>
      <c r="B84"/>
    </row>
    <row r="85" spans="1:7" ht="21" customHeight="1" x14ac:dyDescent="0.25">
      <c r="B85"/>
    </row>
    <row r="86" spans="1:7" x14ac:dyDescent="0.25">
      <c r="B86" s="34" t="s">
        <v>78</v>
      </c>
      <c r="C86" s="115"/>
      <c r="D86" s="116"/>
      <c r="E86" s="117"/>
    </row>
    <row r="87" spans="1:7" x14ac:dyDescent="0.25">
      <c r="B87"/>
    </row>
    <row r="88" spans="1:7" ht="15.75" x14ac:dyDescent="0.25">
      <c r="A88" s="10" t="s">
        <v>79</v>
      </c>
      <c r="B88" s="4"/>
    </row>
    <row r="89" spans="1:7" x14ac:dyDescent="0.25">
      <c r="B89"/>
    </row>
    <row r="90" spans="1:7" x14ac:dyDescent="0.25">
      <c r="B90" s="34" t="s">
        <v>5</v>
      </c>
      <c r="C90" s="115"/>
      <c r="D90" s="116"/>
      <c r="E90" s="117"/>
    </row>
    <row r="91" spans="1:7" x14ac:dyDescent="0.25">
      <c r="B91" s="34" t="s">
        <v>6</v>
      </c>
      <c r="C91" s="115"/>
      <c r="D91" s="116"/>
      <c r="E91" s="117"/>
    </row>
    <row r="92" spans="1:7" ht="24.75" customHeight="1" x14ac:dyDescent="0.25">
      <c r="A92" s="10" t="s">
        <v>80</v>
      </c>
      <c r="B92"/>
    </row>
    <row r="93" spans="1:7" x14ac:dyDescent="0.25">
      <c r="B93"/>
    </row>
    <row r="94" spans="1:7" ht="18.75" customHeight="1" x14ac:dyDescent="0.25">
      <c r="B94" s="121" t="s">
        <v>128</v>
      </c>
      <c r="C94" s="122"/>
      <c r="D94" s="122"/>
      <c r="E94" s="123"/>
    </row>
  </sheetData>
  <mergeCells count="24">
    <mergeCell ref="C90:E90"/>
    <mergeCell ref="C91:E91"/>
    <mergeCell ref="B94:E94"/>
    <mergeCell ref="B74:B75"/>
    <mergeCell ref="C74:C75"/>
    <mergeCell ref="D74:D75"/>
    <mergeCell ref="E74:E75"/>
    <mergeCell ref="F74:F75"/>
    <mergeCell ref="C86:E86"/>
    <mergeCell ref="F58:F59"/>
    <mergeCell ref="B66:B67"/>
    <mergeCell ref="C66:C67"/>
    <mergeCell ref="D66:D67"/>
    <mergeCell ref="E66:E67"/>
    <mergeCell ref="F66:F67"/>
    <mergeCell ref="B58:B59"/>
    <mergeCell ref="C58:C59"/>
    <mergeCell ref="D58:D59"/>
    <mergeCell ref="E58:E59"/>
    <mergeCell ref="B35:B37"/>
    <mergeCell ref="B39:B41"/>
    <mergeCell ref="B46:E46"/>
    <mergeCell ref="B50:E50"/>
    <mergeCell ref="B54:E54"/>
  </mergeCells>
  <dataValidations count="3">
    <dataValidation type="list" allowBlank="1" showInputMessage="1" showErrorMessage="1" sqref="B29" xr:uid="{F9BC4A92-D0ED-476B-B60E-0D2584666164}">
      <formula1>$J$2:$J$4</formula1>
    </dataValidation>
    <dataValidation type="list" allowBlank="1" showInputMessage="1" showErrorMessage="1" sqref="C23" xr:uid="{E689342A-BFFD-4629-99E9-D4E54434C803}">
      <formula1>$I$2:$I$3</formula1>
    </dataValidation>
    <dataValidation type="list" allowBlank="1" showInputMessage="1" showErrorMessage="1" sqref="C20:C21 C24" xr:uid="{C098CF89-3789-470A-BE27-880E5567553F}">
      <formula1>$H$2:$H$4</formula1>
    </dataValidation>
  </dataValidations>
  <hyperlinks>
    <hyperlink ref="C28" location="_ftn1" display="_ftn1" xr:uid="{D5A5652E-B987-48B1-BB02-0C165DC36A5E}"/>
    <hyperlink ref="D28" location="_ftn2" display="_ftn2" xr:uid="{70CA1D84-3440-4FB4-BA48-9CA6A517CA1C}"/>
    <hyperlink ref="E28" location="_ftn3" display="_ftn3" xr:uid="{14AE5EC1-1A7C-4B82-BF60-1B810C2533FC}"/>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Check Box 1">
              <controlPr defaultSize="0" autoFill="0" autoLine="0" autoPict="0">
                <anchor moveWithCells="1">
                  <from>
                    <xdr:col>2</xdr:col>
                    <xdr:colOff>95250</xdr:colOff>
                    <xdr:row>34</xdr:row>
                    <xdr:rowOff>0</xdr:rowOff>
                  </from>
                  <to>
                    <xdr:col>2</xdr:col>
                    <xdr:colOff>3105150</xdr:colOff>
                    <xdr:row>35</xdr:row>
                    <xdr:rowOff>9525</xdr:rowOff>
                  </to>
                </anchor>
              </controlPr>
            </control>
          </mc:Choice>
        </mc:AlternateContent>
        <mc:AlternateContent xmlns:mc="http://schemas.openxmlformats.org/markup-compatibility/2006">
          <mc:Choice Requires="x14">
            <control shapeId="17410" r:id="rId4" name="Check Box 2">
              <controlPr defaultSize="0" autoFill="0" autoLine="0" autoPict="0">
                <anchor moveWithCells="1">
                  <from>
                    <xdr:col>2</xdr:col>
                    <xdr:colOff>95250</xdr:colOff>
                    <xdr:row>36</xdr:row>
                    <xdr:rowOff>0</xdr:rowOff>
                  </from>
                  <to>
                    <xdr:col>3</xdr:col>
                    <xdr:colOff>676275</xdr:colOff>
                    <xdr:row>36</xdr:row>
                    <xdr:rowOff>161925</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2</xdr:col>
                    <xdr:colOff>95250</xdr:colOff>
                    <xdr:row>34</xdr:row>
                    <xdr:rowOff>180975</xdr:rowOff>
                  </from>
                  <to>
                    <xdr:col>3</xdr:col>
                    <xdr:colOff>1590675</xdr:colOff>
                    <xdr:row>35</xdr:row>
                    <xdr:rowOff>180975</xdr:rowOff>
                  </to>
                </anchor>
              </controlPr>
            </control>
          </mc:Choice>
        </mc:AlternateContent>
        <mc:AlternateContent xmlns:mc="http://schemas.openxmlformats.org/markup-compatibility/2006">
          <mc:Choice Requires="x14">
            <control shapeId="17412" r:id="rId6" name="Check Box 4">
              <controlPr defaultSize="0" autoFill="0" autoLine="0" autoPict="0">
                <anchor moveWithCells="1">
                  <from>
                    <xdr:col>2</xdr:col>
                    <xdr:colOff>38100</xdr:colOff>
                    <xdr:row>38</xdr:row>
                    <xdr:rowOff>28575</xdr:rowOff>
                  </from>
                  <to>
                    <xdr:col>6</xdr:col>
                    <xdr:colOff>1838325</xdr:colOff>
                    <xdr:row>38</xdr:row>
                    <xdr:rowOff>161925</xdr:rowOff>
                  </to>
                </anchor>
              </controlPr>
            </control>
          </mc:Choice>
        </mc:AlternateContent>
        <mc:AlternateContent xmlns:mc="http://schemas.openxmlformats.org/markup-compatibility/2006">
          <mc:Choice Requires="x14">
            <control shapeId="17413" r:id="rId7" name="Check Box 5">
              <controlPr defaultSize="0" autoFill="0" autoLine="0" autoPict="0">
                <anchor moveWithCells="1">
                  <from>
                    <xdr:col>2</xdr:col>
                    <xdr:colOff>47625</xdr:colOff>
                    <xdr:row>39</xdr:row>
                    <xdr:rowOff>28575</xdr:rowOff>
                  </from>
                  <to>
                    <xdr:col>10</xdr:col>
                    <xdr:colOff>323850</xdr:colOff>
                    <xdr:row>40</xdr:row>
                    <xdr:rowOff>0</xdr:rowOff>
                  </to>
                </anchor>
              </controlPr>
            </control>
          </mc:Choice>
        </mc:AlternateContent>
        <mc:AlternateContent xmlns:mc="http://schemas.openxmlformats.org/markup-compatibility/2006">
          <mc:Choice Requires="x14">
            <control shapeId="17414" r:id="rId8" name="Check Box 6">
              <controlPr defaultSize="0" autoFill="0" autoLine="0" autoPict="0">
                <anchor moveWithCells="1">
                  <from>
                    <xdr:col>2</xdr:col>
                    <xdr:colOff>47625</xdr:colOff>
                    <xdr:row>40</xdr:row>
                    <xdr:rowOff>9525</xdr:rowOff>
                  </from>
                  <to>
                    <xdr:col>6</xdr:col>
                    <xdr:colOff>923925</xdr:colOff>
                    <xdr:row>41</xdr:row>
                    <xdr:rowOff>0</xdr:rowOff>
                  </to>
                </anchor>
              </controlPr>
            </control>
          </mc:Choice>
        </mc:AlternateContent>
        <mc:AlternateContent xmlns:mc="http://schemas.openxmlformats.org/markup-compatibility/2006">
          <mc:Choice Requires="x14">
            <control shapeId="17415" r:id="rId9" name="Check Box 7">
              <controlPr defaultSize="0" autoFill="0" autoLine="0" autoPict="0">
                <anchor moveWithCells="1">
                  <from>
                    <xdr:col>1</xdr:col>
                    <xdr:colOff>0</xdr:colOff>
                    <xdr:row>11</xdr:row>
                    <xdr:rowOff>0</xdr:rowOff>
                  </from>
                  <to>
                    <xdr:col>1</xdr:col>
                    <xdr:colOff>2933700</xdr:colOff>
                    <xdr:row>12</xdr:row>
                    <xdr:rowOff>47625</xdr:rowOff>
                  </to>
                </anchor>
              </controlPr>
            </control>
          </mc:Choice>
        </mc:AlternateContent>
        <mc:AlternateContent xmlns:mc="http://schemas.openxmlformats.org/markup-compatibility/2006">
          <mc:Choice Requires="x14">
            <control shapeId="17416" r:id="rId10" name="Check Box 8">
              <controlPr defaultSize="0" autoFill="0" autoLine="0" autoPict="0">
                <anchor moveWithCells="1">
                  <from>
                    <xdr:col>2</xdr:col>
                    <xdr:colOff>95250</xdr:colOff>
                    <xdr:row>34</xdr:row>
                    <xdr:rowOff>0</xdr:rowOff>
                  </from>
                  <to>
                    <xdr:col>2</xdr:col>
                    <xdr:colOff>3105150</xdr:colOff>
                    <xdr:row>35</xdr:row>
                    <xdr:rowOff>9525</xdr:rowOff>
                  </to>
                </anchor>
              </controlPr>
            </control>
          </mc:Choice>
        </mc:AlternateContent>
        <mc:AlternateContent xmlns:mc="http://schemas.openxmlformats.org/markup-compatibility/2006">
          <mc:Choice Requires="x14">
            <control shapeId="17417" r:id="rId11" name="Check Box 9">
              <controlPr defaultSize="0" autoFill="0" autoLine="0" autoPict="0">
                <anchor moveWithCells="1">
                  <from>
                    <xdr:col>2</xdr:col>
                    <xdr:colOff>95250</xdr:colOff>
                    <xdr:row>36</xdr:row>
                    <xdr:rowOff>0</xdr:rowOff>
                  </from>
                  <to>
                    <xdr:col>3</xdr:col>
                    <xdr:colOff>676275</xdr:colOff>
                    <xdr:row>36</xdr:row>
                    <xdr:rowOff>161925</xdr:rowOff>
                  </to>
                </anchor>
              </controlPr>
            </control>
          </mc:Choice>
        </mc:AlternateContent>
        <mc:AlternateContent xmlns:mc="http://schemas.openxmlformats.org/markup-compatibility/2006">
          <mc:Choice Requires="x14">
            <control shapeId="17418" r:id="rId12" name="Check Box 10">
              <controlPr defaultSize="0" autoFill="0" autoLine="0" autoPict="0">
                <anchor moveWithCells="1">
                  <from>
                    <xdr:col>2</xdr:col>
                    <xdr:colOff>95250</xdr:colOff>
                    <xdr:row>34</xdr:row>
                    <xdr:rowOff>180975</xdr:rowOff>
                  </from>
                  <to>
                    <xdr:col>3</xdr:col>
                    <xdr:colOff>1590675</xdr:colOff>
                    <xdr:row>35</xdr:row>
                    <xdr:rowOff>180975</xdr:rowOff>
                  </to>
                </anchor>
              </controlPr>
            </control>
          </mc:Choice>
        </mc:AlternateContent>
        <mc:AlternateContent xmlns:mc="http://schemas.openxmlformats.org/markup-compatibility/2006">
          <mc:Choice Requires="x14">
            <control shapeId="17419" r:id="rId13" name="Check Box 11">
              <controlPr defaultSize="0" autoFill="0" autoLine="0" autoPict="0">
                <anchor moveWithCells="1">
                  <from>
                    <xdr:col>2</xdr:col>
                    <xdr:colOff>47625</xdr:colOff>
                    <xdr:row>40</xdr:row>
                    <xdr:rowOff>9525</xdr:rowOff>
                  </from>
                  <to>
                    <xdr:col>6</xdr:col>
                    <xdr:colOff>923925</xdr:colOff>
                    <xdr:row>41</xdr:row>
                    <xdr:rowOff>0</xdr:rowOff>
                  </to>
                </anchor>
              </controlPr>
            </control>
          </mc:Choice>
        </mc:AlternateContent>
        <mc:AlternateContent xmlns:mc="http://schemas.openxmlformats.org/markup-compatibility/2006">
          <mc:Choice Requires="x14">
            <control shapeId="17420" r:id="rId14" name="Check Box 12">
              <controlPr defaultSize="0" autoFill="0" autoLine="0" autoPict="0">
                <anchor moveWithCells="1">
                  <from>
                    <xdr:col>1</xdr:col>
                    <xdr:colOff>0</xdr:colOff>
                    <xdr:row>11</xdr:row>
                    <xdr:rowOff>0</xdr:rowOff>
                  </from>
                  <to>
                    <xdr:col>1</xdr:col>
                    <xdr:colOff>2933700</xdr:colOff>
                    <xdr:row>12</xdr:row>
                    <xdr:rowOff>47625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F95E-ED2F-49F9-BAB7-D8199E07E63C}">
  <sheetPr>
    <tabColor rgb="FF92D050"/>
  </sheetPr>
  <dimension ref="A1:J93"/>
  <sheetViews>
    <sheetView topLeftCell="A4" workbookViewId="0">
      <selection activeCell="F89" sqref="F89"/>
    </sheetView>
  </sheetViews>
  <sheetFormatPr defaultRowHeight="15" x14ac:dyDescent="0.25"/>
  <cols>
    <col min="2" max="2" width="62.42578125" style="1" customWidth="1"/>
    <col min="3" max="3" width="50.28515625" customWidth="1"/>
    <col min="4" max="4" width="45.140625" customWidth="1"/>
    <col min="5" max="5" width="37.140625" customWidth="1"/>
    <col min="6" max="6" width="18.5703125" customWidth="1"/>
    <col min="7" max="7" width="28.28515625" customWidth="1"/>
    <col min="8" max="8" width="4" hidden="1" customWidth="1"/>
    <col min="9" max="10" width="7.85546875" hidden="1" customWidth="1"/>
  </cols>
  <sheetData>
    <row r="1" spans="1:10" ht="19.5" x14ac:dyDescent="0.25">
      <c r="A1" s="7" t="s">
        <v>54</v>
      </c>
      <c r="B1"/>
      <c r="C1" s="5"/>
      <c r="D1" s="5"/>
      <c r="E1" s="2"/>
      <c r="F1" s="2"/>
      <c r="H1" s="2" t="s">
        <v>18</v>
      </c>
      <c r="I1" s="2" t="s">
        <v>23</v>
      </c>
      <c r="J1" t="s">
        <v>25</v>
      </c>
    </row>
    <row r="2" spans="1:10" ht="17.25" x14ac:dyDescent="0.25">
      <c r="A2" s="9"/>
      <c r="B2" s="8"/>
      <c r="C2" s="5"/>
      <c r="D2" s="5"/>
      <c r="E2" s="2"/>
      <c r="F2" s="2"/>
      <c r="H2" s="2" t="s">
        <v>19</v>
      </c>
      <c r="I2" t="s">
        <v>45</v>
      </c>
      <c r="J2" s="21" t="s">
        <v>13</v>
      </c>
    </row>
    <row r="3" spans="1:10" ht="17.25" x14ac:dyDescent="0.25">
      <c r="A3" s="10" t="s">
        <v>15</v>
      </c>
      <c r="B3" s="8"/>
      <c r="C3" s="5"/>
      <c r="D3" s="5"/>
      <c r="E3" s="2"/>
      <c r="F3" s="2"/>
      <c r="H3" s="2" t="s">
        <v>20</v>
      </c>
      <c r="I3" t="s">
        <v>46</v>
      </c>
      <c r="J3" s="21" t="s">
        <v>26</v>
      </c>
    </row>
    <row r="4" spans="1:10" ht="17.25" x14ac:dyDescent="0.25">
      <c r="A4" s="9"/>
      <c r="B4" s="8"/>
      <c r="C4" s="5"/>
      <c r="D4" s="5"/>
      <c r="E4" s="2"/>
      <c r="F4" s="2"/>
      <c r="H4" s="2" t="s">
        <v>21</v>
      </c>
      <c r="J4" s="21" t="s">
        <v>27</v>
      </c>
    </row>
    <row r="5" spans="1:10" ht="17.25" x14ac:dyDescent="0.25">
      <c r="A5" s="9"/>
      <c r="B5" s="11" t="s">
        <v>55</v>
      </c>
      <c r="C5" s="12" t="s">
        <v>89</v>
      </c>
      <c r="D5" s="5"/>
      <c r="E5" s="2"/>
      <c r="F5" s="2"/>
      <c r="G5" s="2"/>
    </row>
    <row r="6" spans="1:10" ht="30" customHeight="1" x14ac:dyDescent="0.25">
      <c r="A6" s="9"/>
      <c r="B6" s="11" t="s">
        <v>56</v>
      </c>
      <c r="C6" s="12"/>
      <c r="D6" s="5"/>
      <c r="E6" s="2"/>
      <c r="F6" s="2"/>
      <c r="G6" s="2"/>
    </row>
    <row r="7" spans="1:10" ht="17.25" x14ac:dyDescent="0.25">
      <c r="A7" s="9"/>
      <c r="B7" s="8"/>
      <c r="C7" s="5"/>
      <c r="D7" s="5"/>
      <c r="E7" s="2"/>
      <c r="F7" s="2"/>
      <c r="G7" s="2"/>
    </row>
    <row r="8" spans="1:10" ht="17.25" x14ac:dyDescent="0.25">
      <c r="A8" s="10" t="s">
        <v>16</v>
      </c>
      <c r="B8" s="8"/>
      <c r="C8" s="5"/>
      <c r="D8" s="5"/>
      <c r="E8" s="2"/>
      <c r="F8" s="2"/>
      <c r="G8" s="2"/>
    </row>
    <row r="9" spans="1:10" ht="17.25" x14ac:dyDescent="0.25">
      <c r="A9" s="10"/>
      <c r="B9" s="8"/>
      <c r="C9" s="5"/>
      <c r="D9" s="5"/>
      <c r="E9" s="2"/>
      <c r="F9" s="2"/>
      <c r="G9" s="2"/>
    </row>
    <row r="10" spans="1:10" ht="17.25" x14ac:dyDescent="0.25">
      <c r="A10" s="10"/>
      <c r="B10" s="11" t="s">
        <v>57</v>
      </c>
      <c r="C10" s="12"/>
      <c r="G10" s="2"/>
    </row>
    <row r="11" spans="1:10" ht="17.25" x14ac:dyDescent="0.25">
      <c r="A11" s="10"/>
      <c r="B11" s="11" t="s">
        <v>58</v>
      </c>
      <c r="C11" s="88" t="s">
        <v>164</v>
      </c>
      <c r="G11" s="2"/>
    </row>
    <row r="12" spans="1:10" ht="17.25" x14ac:dyDescent="0.25">
      <c r="A12" s="10"/>
      <c r="B12" s="16"/>
      <c r="C12" s="14"/>
      <c r="D12" s="5"/>
      <c r="E12" s="2"/>
      <c r="F12" s="2"/>
      <c r="G12" s="2"/>
    </row>
    <row r="13" spans="1:10" ht="17.25" x14ac:dyDescent="0.25">
      <c r="A13" s="10"/>
      <c r="B13" s="11" t="s">
        <v>32</v>
      </c>
      <c r="C13" s="12"/>
      <c r="D13" s="5"/>
      <c r="E13" s="2"/>
      <c r="F13" s="2"/>
      <c r="G13" s="2"/>
    </row>
    <row r="14" spans="1:10" ht="17.25" x14ac:dyDescent="0.25">
      <c r="A14" s="10"/>
      <c r="B14" s="11" t="s">
        <v>59</v>
      </c>
      <c r="C14" s="12"/>
      <c r="D14" s="5"/>
      <c r="E14" s="2"/>
      <c r="F14" s="2"/>
      <c r="G14" s="2"/>
    </row>
    <row r="15" spans="1:10" ht="17.25" x14ac:dyDescent="0.25">
      <c r="A15" s="10"/>
      <c r="B15" s="8"/>
      <c r="C15" s="13"/>
      <c r="D15" s="5"/>
      <c r="E15" s="2"/>
      <c r="F15" s="2"/>
      <c r="G15" s="2"/>
    </row>
    <row r="16" spans="1:10" ht="17.25" x14ac:dyDescent="0.25">
      <c r="A16" s="10" t="s">
        <v>17</v>
      </c>
      <c r="B16" s="8"/>
      <c r="C16" s="13"/>
      <c r="D16" s="5"/>
      <c r="E16" s="2"/>
      <c r="F16" s="2"/>
      <c r="G16" s="2"/>
    </row>
    <row r="17" spans="1:10" ht="54" x14ac:dyDescent="0.25">
      <c r="B17" s="11" t="s">
        <v>60</v>
      </c>
      <c r="C17" s="44" t="s">
        <v>172</v>
      </c>
      <c r="D17" s="5"/>
      <c r="E17" s="2"/>
      <c r="F17" s="2"/>
      <c r="G17" s="2"/>
    </row>
    <row r="18" spans="1:10" ht="17.25" x14ac:dyDescent="0.25">
      <c r="A18" s="10"/>
      <c r="B18" s="11" t="s">
        <v>62</v>
      </c>
      <c r="C18" s="12"/>
      <c r="D18" s="5"/>
      <c r="E18" s="2"/>
      <c r="F18" s="2"/>
      <c r="G18" s="2"/>
    </row>
    <row r="19" spans="1:10" ht="17.25" x14ac:dyDescent="0.25">
      <c r="A19" s="10"/>
      <c r="B19" s="5"/>
      <c r="C19" s="5"/>
      <c r="D19" s="5"/>
      <c r="E19" s="2"/>
      <c r="F19" s="2"/>
      <c r="G19" s="2"/>
    </row>
    <row r="20" spans="1:10" ht="26.25" customHeight="1" x14ac:dyDescent="0.25">
      <c r="A20" s="10"/>
      <c r="B20" s="11" t="s">
        <v>61</v>
      </c>
      <c r="C20" s="17" t="s">
        <v>20</v>
      </c>
      <c r="F20" s="2"/>
      <c r="G20" s="2"/>
    </row>
    <row r="21" spans="1:10" ht="17.25" x14ac:dyDescent="0.25">
      <c r="A21" s="10"/>
      <c r="B21"/>
      <c r="C21" s="35"/>
      <c r="F21" s="2"/>
      <c r="G21" s="2"/>
    </row>
    <row r="22" spans="1:10" ht="17.25" x14ac:dyDescent="0.25">
      <c r="A22" s="10"/>
      <c r="B22" s="8"/>
      <c r="C22" s="13"/>
      <c r="D22" s="5"/>
      <c r="E22" s="2"/>
      <c r="F22" s="2"/>
      <c r="G22" s="2"/>
    </row>
    <row r="23" spans="1:10" ht="17.25" x14ac:dyDescent="0.25">
      <c r="A23" s="10"/>
      <c r="B23" s="11" t="s">
        <v>63</v>
      </c>
      <c r="C23" s="17" t="s">
        <v>45</v>
      </c>
      <c r="F23" s="2"/>
      <c r="G23" s="2"/>
    </row>
    <row r="24" spans="1:10" ht="17.25" x14ac:dyDescent="0.25">
      <c r="A24" s="10"/>
      <c r="B24"/>
      <c r="C24" s="35"/>
      <c r="D24" s="5"/>
      <c r="E24" s="2"/>
      <c r="F24" s="2"/>
      <c r="G24" s="2"/>
    </row>
    <row r="25" spans="1:10" ht="17.25" x14ac:dyDescent="0.25">
      <c r="A25" s="10"/>
      <c r="B25" s="8"/>
      <c r="C25" s="13"/>
      <c r="D25" s="5"/>
      <c r="E25" s="2"/>
      <c r="F25" s="2"/>
      <c r="G25" s="2"/>
    </row>
    <row r="26" spans="1:10" ht="15.75" customHeight="1" x14ac:dyDescent="0.25">
      <c r="A26" s="10" t="s">
        <v>24</v>
      </c>
      <c r="B26"/>
      <c r="C26" s="8"/>
      <c r="D26" s="8"/>
      <c r="E26" s="8"/>
      <c r="F26" s="8"/>
      <c r="G26" s="8"/>
      <c r="H26" s="8"/>
      <c r="I26" s="8"/>
      <c r="J26" s="8"/>
    </row>
    <row r="27" spans="1:10" ht="17.25" x14ac:dyDescent="0.25">
      <c r="B27" s="8"/>
      <c r="C27" s="8"/>
      <c r="D27" s="8"/>
      <c r="E27" s="8"/>
      <c r="F27" s="8"/>
      <c r="G27" s="8"/>
      <c r="H27" s="8"/>
      <c r="I27" s="8"/>
      <c r="J27" s="8"/>
    </row>
    <row r="28" spans="1:10" ht="42" x14ac:dyDescent="0.25">
      <c r="B28" s="18" t="s">
        <v>64</v>
      </c>
      <c r="C28" s="18" t="s">
        <v>65</v>
      </c>
      <c r="D28" s="18" t="s">
        <v>66</v>
      </c>
      <c r="E28" s="18" t="s">
        <v>67</v>
      </c>
      <c r="F28" s="8"/>
      <c r="G28" s="8"/>
      <c r="H28" s="8"/>
      <c r="I28" s="8"/>
      <c r="J28" s="8"/>
    </row>
    <row r="29" spans="1:10" ht="311.25" x14ac:dyDescent="0.3">
      <c r="B29" s="47" t="s">
        <v>26</v>
      </c>
      <c r="C29" s="45" t="s">
        <v>173</v>
      </c>
      <c r="D29" s="19"/>
      <c r="E29" s="48" t="s">
        <v>174</v>
      </c>
      <c r="F29" s="20"/>
      <c r="G29" s="8"/>
      <c r="H29" s="8"/>
      <c r="I29" s="8"/>
      <c r="J29" s="20"/>
    </row>
    <row r="30" spans="1:10" ht="17.25" x14ac:dyDescent="0.25">
      <c r="A30" s="10"/>
      <c r="B30" s="8"/>
      <c r="C30" s="13"/>
      <c r="D30" s="5"/>
      <c r="E30" s="2"/>
      <c r="F30" s="2"/>
      <c r="G30" s="2"/>
    </row>
    <row r="31" spans="1:10" s="6" customFormat="1" ht="20.25" customHeight="1" x14ac:dyDescent="0.25">
      <c r="A31" s="10" t="s">
        <v>28</v>
      </c>
    </row>
    <row r="32" spans="1:10" s="6" customFormat="1" ht="15" customHeight="1" x14ac:dyDescent="0.25"/>
    <row r="33" spans="1:5" s="6" customFormat="1" ht="121.5" x14ac:dyDescent="0.25">
      <c r="B33" s="11" t="s">
        <v>68</v>
      </c>
      <c r="C33" s="90" t="s">
        <v>175</v>
      </c>
    </row>
    <row r="34" spans="1:5" s="6" customFormat="1" ht="17.25" customHeight="1" x14ac:dyDescent="0.25"/>
    <row r="35" spans="1:5" s="6" customFormat="1" ht="16.5" customHeight="1" x14ac:dyDescent="0.25">
      <c r="B35" s="118" t="s">
        <v>69</v>
      </c>
      <c r="C35" s="22" t="s">
        <v>14</v>
      </c>
    </row>
    <row r="36" spans="1:5" s="6" customFormat="1" ht="15" customHeight="1" x14ac:dyDescent="0.25">
      <c r="B36" s="119"/>
    </row>
    <row r="37" spans="1:5" s="6" customFormat="1" ht="15" customHeight="1" x14ac:dyDescent="0.25">
      <c r="B37" s="119"/>
    </row>
    <row r="38" spans="1:5" s="6" customFormat="1" ht="15" customHeight="1" x14ac:dyDescent="0.25">
      <c r="B38" s="120"/>
      <c r="C38" s="23"/>
    </row>
    <row r="39" spans="1:5" s="6" customFormat="1" ht="15" customHeight="1" x14ac:dyDescent="0.25"/>
    <row r="40" spans="1:5" s="6" customFormat="1" ht="13.5" customHeight="1" x14ac:dyDescent="0.25">
      <c r="B40" s="118" t="s">
        <v>70</v>
      </c>
    </row>
    <row r="41" spans="1:5" s="6" customFormat="1" ht="13.5" x14ac:dyDescent="0.25">
      <c r="B41" s="119"/>
    </row>
    <row r="42" spans="1:5" s="6" customFormat="1" ht="13.5" x14ac:dyDescent="0.25">
      <c r="B42" s="120"/>
    </row>
    <row r="43" spans="1:5" s="6" customFormat="1" ht="13.5" x14ac:dyDescent="0.25"/>
    <row r="44" spans="1:5" s="6" customFormat="1" ht="13.5" x14ac:dyDescent="0.25"/>
    <row r="45" spans="1:5" s="6" customFormat="1" ht="15.75" x14ac:dyDescent="0.25">
      <c r="A45" s="10" t="s">
        <v>71</v>
      </c>
    </row>
    <row r="46" spans="1:5" s="6" customFormat="1" ht="13.5" x14ac:dyDescent="0.25"/>
    <row r="47" spans="1:5" s="6" customFormat="1" ht="87.75" customHeight="1" x14ac:dyDescent="0.25">
      <c r="B47" s="121" t="s">
        <v>176</v>
      </c>
      <c r="C47" s="122"/>
      <c r="D47" s="122"/>
      <c r="E47" s="123"/>
    </row>
    <row r="48" spans="1:5" s="6" customFormat="1" ht="15" customHeight="1" x14ac:dyDescent="0.25"/>
    <row r="49" spans="1:7" s="6" customFormat="1" ht="15" customHeight="1" x14ac:dyDescent="0.25">
      <c r="A49" s="10" t="s">
        <v>72</v>
      </c>
    </row>
    <row r="50" spans="1:7" s="6" customFormat="1" ht="15" customHeight="1" x14ac:dyDescent="0.25"/>
    <row r="51" spans="1:7" s="6" customFormat="1" ht="53.25" customHeight="1" x14ac:dyDescent="0.25">
      <c r="B51" s="121" t="s">
        <v>168</v>
      </c>
      <c r="C51" s="122"/>
      <c r="D51" s="122"/>
      <c r="E51" s="123"/>
    </row>
    <row r="52" spans="1:7" s="6" customFormat="1" ht="15" customHeight="1" x14ac:dyDescent="0.25"/>
    <row r="53" spans="1:7" s="6" customFormat="1" ht="15" customHeight="1" x14ac:dyDescent="0.25">
      <c r="A53" s="51" t="s">
        <v>103</v>
      </c>
      <c r="B53" s="91"/>
    </row>
    <row r="54" spans="1:7" s="6" customFormat="1" ht="15" customHeight="1" x14ac:dyDescent="0.25">
      <c r="A54" s="91"/>
      <c r="B54" s="91"/>
    </row>
    <row r="55" spans="1:7" s="6" customFormat="1" ht="13.5" x14ac:dyDescent="0.25">
      <c r="B55" s="121" t="s">
        <v>177</v>
      </c>
      <c r="C55" s="122"/>
      <c r="D55" s="122"/>
      <c r="E55" s="123"/>
    </row>
    <row r="56" spans="1:7" s="6" customFormat="1" ht="13.5" x14ac:dyDescent="0.25"/>
    <row r="57" spans="1:7" s="6" customFormat="1" ht="14.25" x14ac:dyDescent="0.25">
      <c r="A57" s="10" t="s">
        <v>29</v>
      </c>
    </row>
    <row r="58" spans="1:7" s="6" customFormat="1" ht="13.5" x14ac:dyDescent="0.25"/>
    <row r="59" spans="1:7" s="6" customFormat="1" ht="15" customHeight="1" x14ac:dyDescent="0.25">
      <c r="B59" s="124" t="s">
        <v>74</v>
      </c>
      <c r="C59" s="124" t="s">
        <v>0</v>
      </c>
      <c r="D59" s="124" t="s">
        <v>8</v>
      </c>
      <c r="E59" s="124" t="s">
        <v>85</v>
      </c>
      <c r="F59" s="124" t="s">
        <v>86</v>
      </c>
      <c r="G59" s="24" t="s">
        <v>75</v>
      </c>
    </row>
    <row r="60" spans="1:7" s="6" customFormat="1" ht="13.5" x14ac:dyDescent="0.25">
      <c r="B60" s="125"/>
      <c r="C60" s="125"/>
      <c r="D60" s="125"/>
      <c r="E60" s="125"/>
      <c r="F60" s="125"/>
      <c r="G60" s="24">
        <f>C14</f>
        <v>0</v>
      </c>
    </row>
    <row r="61" spans="1:7" x14ac:dyDescent="0.25">
      <c r="B61" s="25" t="s">
        <v>178</v>
      </c>
      <c r="C61" s="26" t="s">
        <v>126</v>
      </c>
      <c r="D61" s="26">
        <v>75</v>
      </c>
      <c r="E61" s="26">
        <v>75</v>
      </c>
      <c r="F61" s="27">
        <v>75</v>
      </c>
      <c r="G61" s="28"/>
    </row>
    <row r="62" spans="1:7" x14ac:dyDescent="0.25">
      <c r="B62" s="6"/>
    </row>
    <row r="63" spans="1:7" x14ac:dyDescent="0.25">
      <c r="A63" s="10" t="s">
        <v>30</v>
      </c>
      <c r="B63" s="6"/>
    </row>
    <row r="64" spans="1:7" x14ac:dyDescent="0.25">
      <c r="B64" s="6"/>
    </row>
    <row r="65" spans="1:7" x14ac:dyDescent="0.25">
      <c r="B65" s="124" t="s">
        <v>76</v>
      </c>
      <c r="C65" s="124" t="s">
        <v>2</v>
      </c>
      <c r="D65" s="142" t="s">
        <v>8</v>
      </c>
      <c r="E65" s="142" t="s">
        <v>85</v>
      </c>
      <c r="F65" s="142" t="s">
        <v>86</v>
      </c>
      <c r="G65" s="24" t="s">
        <v>34</v>
      </c>
    </row>
    <row r="66" spans="1:7" x14ac:dyDescent="0.25">
      <c r="B66" s="125"/>
      <c r="C66" s="125"/>
      <c r="D66" s="143"/>
      <c r="E66" s="143"/>
      <c r="F66" s="143"/>
      <c r="G66" s="24">
        <f>C14</f>
        <v>0</v>
      </c>
    </row>
    <row r="67" spans="1:7" x14ac:dyDescent="0.25">
      <c r="B67" s="92" t="s">
        <v>179</v>
      </c>
      <c r="C67" s="24" t="s">
        <v>3</v>
      </c>
      <c r="D67" s="57">
        <v>4260</v>
      </c>
      <c r="E67" s="57">
        <v>4260</v>
      </c>
      <c r="F67" s="57">
        <v>4260</v>
      </c>
      <c r="G67" s="31"/>
    </row>
    <row r="68" spans="1:7" x14ac:dyDescent="0.25">
      <c r="B68" s="92" t="s">
        <v>180</v>
      </c>
      <c r="C68" s="24" t="s">
        <v>3</v>
      </c>
      <c r="D68" s="57">
        <v>6090</v>
      </c>
      <c r="E68" s="57">
        <v>6090</v>
      </c>
      <c r="F68" s="57">
        <v>6090</v>
      </c>
      <c r="G68" s="31"/>
    </row>
    <row r="69" spans="1:7" x14ac:dyDescent="0.25">
      <c r="B69" s="92" t="s">
        <v>181</v>
      </c>
      <c r="C69" s="24" t="s">
        <v>3</v>
      </c>
      <c r="D69" s="57">
        <v>2350</v>
      </c>
      <c r="E69" s="57">
        <v>2350</v>
      </c>
      <c r="F69" s="57">
        <v>2350</v>
      </c>
      <c r="G69" s="31"/>
    </row>
    <row r="70" spans="1:7" x14ac:dyDescent="0.25">
      <c r="B70" s="15" t="s">
        <v>4</v>
      </c>
      <c r="C70" s="15" t="s">
        <v>3</v>
      </c>
      <c r="D70" s="59">
        <f>SUM(D67:D69)</f>
        <v>12700</v>
      </c>
      <c r="E70" s="59">
        <f t="shared" ref="E70:F70" si="0">SUM(E67:E69)</f>
        <v>12700</v>
      </c>
      <c r="F70" s="59">
        <f t="shared" si="0"/>
        <v>12700</v>
      </c>
      <c r="G70" s="15">
        <f>SUM(G67:G69)</f>
        <v>0</v>
      </c>
    </row>
    <row r="71" spans="1:7" x14ac:dyDescent="0.25">
      <c r="B71"/>
      <c r="D71" s="96"/>
      <c r="E71" s="96"/>
      <c r="F71" s="96"/>
    </row>
    <row r="72" spans="1:7" x14ac:dyDescent="0.25">
      <c r="A72" s="10" t="s">
        <v>31</v>
      </c>
      <c r="B72"/>
      <c r="D72" s="96"/>
      <c r="E72" s="96"/>
      <c r="F72" s="96"/>
    </row>
    <row r="73" spans="1:7" x14ac:dyDescent="0.25">
      <c r="B73"/>
      <c r="D73" s="96"/>
      <c r="E73" s="96"/>
      <c r="F73" s="96"/>
    </row>
    <row r="74" spans="1:7" x14ac:dyDescent="0.25">
      <c r="B74" s="124" t="s">
        <v>77</v>
      </c>
      <c r="C74" s="124" t="s">
        <v>2</v>
      </c>
      <c r="D74" s="142" t="s">
        <v>8</v>
      </c>
      <c r="E74" s="142" t="s">
        <v>85</v>
      </c>
      <c r="F74" s="142" t="s">
        <v>86</v>
      </c>
      <c r="G74" s="24" t="s">
        <v>34</v>
      </c>
    </row>
    <row r="75" spans="1:7" x14ac:dyDescent="0.25">
      <c r="B75" s="125"/>
      <c r="C75" s="125"/>
      <c r="D75" s="143"/>
      <c r="E75" s="143"/>
      <c r="F75" s="143"/>
      <c r="G75" s="24">
        <f>C14</f>
        <v>0</v>
      </c>
    </row>
    <row r="76" spans="1:7" x14ac:dyDescent="0.25">
      <c r="B76" s="34" t="s">
        <v>37</v>
      </c>
      <c r="C76" s="32" t="s">
        <v>3</v>
      </c>
      <c r="D76" s="57">
        <v>12700</v>
      </c>
      <c r="E76" s="57">
        <v>12700</v>
      </c>
      <c r="F76" s="57">
        <v>12700</v>
      </c>
      <c r="G76" s="15">
        <f>G70</f>
        <v>0</v>
      </c>
    </row>
    <row r="77" spans="1:7" x14ac:dyDescent="0.25">
      <c r="B77" s="36" t="s">
        <v>35</v>
      </c>
      <c r="C77" s="32" t="s">
        <v>3</v>
      </c>
      <c r="D77" s="57">
        <v>12700</v>
      </c>
      <c r="E77" s="57">
        <v>12700</v>
      </c>
      <c r="F77" s="57">
        <v>12700</v>
      </c>
      <c r="G77" s="28"/>
    </row>
    <row r="78" spans="1:7" ht="15" customHeight="1" x14ac:dyDescent="0.25">
      <c r="B78" s="37" t="s">
        <v>36</v>
      </c>
      <c r="C78" s="32" t="s">
        <v>3</v>
      </c>
      <c r="D78" s="57"/>
      <c r="E78" s="57"/>
      <c r="F78" s="60"/>
      <c r="G78" s="28"/>
    </row>
    <row r="79" spans="1:7" x14ac:dyDescent="0.25">
      <c r="B79" s="36" t="s">
        <v>39</v>
      </c>
      <c r="C79" s="32" t="s">
        <v>3</v>
      </c>
      <c r="D79" s="59">
        <f>SUM(D80:D81)</f>
        <v>0</v>
      </c>
      <c r="E79" s="59">
        <f>SUM(E80:E81)</f>
        <v>0</v>
      </c>
      <c r="F79" s="59">
        <f>SUM(F80:F81)</f>
        <v>0</v>
      </c>
      <c r="G79" s="15">
        <f>SUM(G80:G81)</f>
        <v>0</v>
      </c>
    </row>
    <row r="80" spans="1:7" x14ac:dyDescent="0.25">
      <c r="B80" s="26"/>
      <c r="C80" s="32" t="s">
        <v>3</v>
      </c>
      <c r="D80" s="57"/>
      <c r="E80" s="57"/>
      <c r="F80" s="60"/>
      <c r="G80" s="28"/>
    </row>
    <row r="81" spans="1:7" x14ac:dyDescent="0.25">
      <c r="B81" s="26"/>
      <c r="C81" s="32" t="s">
        <v>3</v>
      </c>
      <c r="D81" s="57"/>
      <c r="E81" s="57"/>
      <c r="F81" s="60"/>
      <c r="G81" s="28"/>
    </row>
    <row r="82" spans="1:7" ht="15.75" customHeight="1" x14ac:dyDescent="0.25">
      <c r="B82" s="34" t="s">
        <v>38</v>
      </c>
      <c r="C82" s="32" t="s">
        <v>3</v>
      </c>
      <c r="D82" s="59">
        <f>D76-D79-D78</f>
        <v>12700</v>
      </c>
      <c r="E82" s="59">
        <f>E76-E79-E78</f>
        <v>12700</v>
      </c>
      <c r="F82" s="59">
        <f>F76-F79-F78</f>
        <v>12700</v>
      </c>
      <c r="G82" s="15">
        <f>G76-G79-G78</f>
        <v>0</v>
      </c>
    </row>
    <row r="83" spans="1:7" x14ac:dyDescent="0.25">
      <c r="B83"/>
    </row>
    <row r="84" spans="1:7" ht="19.5" customHeight="1" x14ac:dyDescent="0.25">
      <c r="A84" s="51" t="s">
        <v>33</v>
      </c>
      <c r="B84" s="93"/>
    </row>
    <row r="85" spans="1:7" ht="21" customHeight="1" x14ac:dyDescent="0.25">
      <c r="A85" s="93"/>
      <c r="B85" s="93"/>
    </row>
    <row r="86" spans="1:7" x14ac:dyDescent="0.25">
      <c r="A86" s="93"/>
      <c r="B86" s="94" t="s">
        <v>182</v>
      </c>
      <c r="C86" s="144" t="s">
        <v>183</v>
      </c>
      <c r="D86" s="145"/>
      <c r="E86" s="146"/>
    </row>
    <row r="87" spans="1:7" x14ac:dyDescent="0.25">
      <c r="A87" s="93"/>
      <c r="B87" s="93"/>
    </row>
    <row r="88" spans="1:7" ht="15.75" x14ac:dyDescent="0.25">
      <c r="A88" s="51" t="s">
        <v>109</v>
      </c>
      <c r="B88" s="95"/>
    </row>
    <row r="89" spans="1:7" x14ac:dyDescent="0.25">
      <c r="A89" s="93"/>
      <c r="B89" s="93"/>
    </row>
    <row r="90" spans="1:7" ht="53.25" customHeight="1" x14ac:dyDescent="0.25">
      <c r="A90" s="93"/>
      <c r="B90" s="94" t="s">
        <v>5</v>
      </c>
      <c r="C90" s="139" t="s">
        <v>184</v>
      </c>
      <c r="D90" s="140"/>
      <c r="E90" s="141"/>
    </row>
    <row r="91" spans="1:7" ht="24.75" customHeight="1" x14ac:dyDescent="0.25">
      <c r="A91" s="51" t="s">
        <v>110</v>
      </c>
      <c r="B91" s="93"/>
    </row>
    <row r="92" spans="1:7" x14ac:dyDescent="0.25">
      <c r="B92"/>
    </row>
    <row r="93" spans="1:7" ht="45.75" customHeight="1" x14ac:dyDescent="0.25">
      <c r="B93" s="139" t="s">
        <v>185</v>
      </c>
      <c r="C93" s="140"/>
      <c r="D93" s="140"/>
      <c r="E93" s="141"/>
    </row>
  </sheetData>
  <mergeCells count="23">
    <mergeCell ref="B35:B38"/>
    <mergeCell ref="B40:B42"/>
    <mergeCell ref="B47:E47"/>
    <mergeCell ref="B51:E51"/>
    <mergeCell ref="B55:E55"/>
    <mergeCell ref="F74:F75"/>
    <mergeCell ref="F59:F60"/>
    <mergeCell ref="B65:B66"/>
    <mergeCell ref="C65:C66"/>
    <mergeCell ref="D65:D66"/>
    <mergeCell ref="E65:E66"/>
    <mergeCell ref="F65:F66"/>
    <mergeCell ref="B59:B60"/>
    <mergeCell ref="C59:C60"/>
    <mergeCell ref="D59:D60"/>
    <mergeCell ref="E59:E60"/>
    <mergeCell ref="C90:E90"/>
    <mergeCell ref="B93:E93"/>
    <mergeCell ref="B74:B75"/>
    <mergeCell ref="C74:C75"/>
    <mergeCell ref="D74:D75"/>
    <mergeCell ref="E74:E75"/>
    <mergeCell ref="C86:E86"/>
  </mergeCells>
  <dataValidations count="3">
    <dataValidation type="list" allowBlank="1" showInputMessage="1" showErrorMessage="1" sqref="B29" xr:uid="{2F1AFE30-2BE5-4B32-B3AF-A53E7EB8D0B6}">
      <formula1>$J$2:$J$4</formula1>
    </dataValidation>
    <dataValidation type="list" allowBlank="1" showInputMessage="1" showErrorMessage="1" sqref="C23" xr:uid="{738FC437-2214-4A4D-9867-13E6B3A068F8}">
      <formula1>$I$2:$I$3</formula1>
    </dataValidation>
    <dataValidation type="list" allowBlank="1" showInputMessage="1" showErrorMessage="1" sqref="C20:C21 C24" xr:uid="{7935E0BC-7D9F-484A-9B74-BB8CF7BD0661}">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6625" r:id="rId3" name="Check Box 1">
              <controlPr defaultSize="0" autoFill="0" autoLine="0" autoPict="0">
                <anchor moveWithCells="1">
                  <from>
                    <xdr:col>2</xdr:col>
                    <xdr:colOff>95250</xdr:colOff>
                    <xdr:row>35</xdr:row>
                    <xdr:rowOff>0</xdr:rowOff>
                  </from>
                  <to>
                    <xdr:col>2</xdr:col>
                    <xdr:colOff>3105150</xdr:colOff>
                    <xdr:row>36</xdr:row>
                    <xdr:rowOff>9525</xdr:rowOff>
                  </to>
                </anchor>
              </controlPr>
            </control>
          </mc:Choice>
        </mc:AlternateContent>
        <mc:AlternateContent xmlns:mc="http://schemas.openxmlformats.org/markup-compatibility/2006">
          <mc:Choice Requires="x14">
            <control shapeId="26626" r:id="rId4" name="Check Box 2">
              <controlPr defaultSize="0" autoFill="0" autoLine="0" autoPict="0">
                <anchor moveWithCells="1">
                  <from>
                    <xdr:col>2</xdr:col>
                    <xdr:colOff>95250</xdr:colOff>
                    <xdr:row>37</xdr:row>
                    <xdr:rowOff>0</xdr:rowOff>
                  </from>
                  <to>
                    <xdr:col>3</xdr:col>
                    <xdr:colOff>1019175</xdr:colOff>
                    <xdr:row>37</xdr:row>
                    <xdr:rowOff>161925</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2</xdr:col>
                    <xdr:colOff>95250</xdr:colOff>
                    <xdr:row>35</xdr:row>
                    <xdr:rowOff>180975</xdr:rowOff>
                  </from>
                  <to>
                    <xdr:col>3</xdr:col>
                    <xdr:colOff>1933575</xdr:colOff>
                    <xdr:row>36</xdr:row>
                    <xdr:rowOff>180975</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2</xdr:col>
                    <xdr:colOff>38100</xdr:colOff>
                    <xdr:row>39</xdr:row>
                    <xdr:rowOff>28575</xdr:rowOff>
                  </from>
                  <to>
                    <xdr:col>10</xdr:col>
                    <xdr:colOff>47625</xdr:colOff>
                    <xdr:row>39</xdr:row>
                    <xdr:rowOff>161925</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2</xdr:col>
                    <xdr:colOff>47625</xdr:colOff>
                    <xdr:row>40</xdr:row>
                    <xdr:rowOff>28575</xdr:rowOff>
                  </from>
                  <to>
                    <xdr:col>10</xdr:col>
                    <xdr:colOff>419100</xdr:colOff>
                    <xdr:row>41</xdr:row>
                    <xdr:rowOff>0</xdr:rowOff>
                  </to>
                </anchor>
              </controlPr>
            </control>
          </mc:Choice>
        </mc:AlternateContent>
        <mc:AlternateContent xmlns:mc="http://schemas.openxmlformats.org/markup-compatibility/2006">
          <mc:Choice Requires="x14">
            <control shapeId="26630" r:id="rId8" name="Check Box 6">
              <controlPr defaultSize="0" autoFill="0" autoLine="0" autoPict="0">
                <anchor moveWithCells="1">
                  <from>
                    <xdr:col>2</xdr:col>
                    <xdr:colOff>47625</xdr:colOff>
                    <xdr:row>41</xdr:row>
                    <xdr:rowOff>9525</xdr:rowOff>
                  </from>
                  <to>
                    <xdr:col>6</xdr:col>
                    <xdr:colOff>1019175</xdr:colOff>
                    <xdr:row>42</xdr:row>
                    <xdr:rowOff>0</xdr:rowOff>
                  </to>
                </anchor>
              </controlPr>
            </control>
          </mc:Choice>
        </mc:AlternateContent>
        <mc:AlternateContent xmlns:mc="http://schemas.openxmlformats.org/markup-compatibility/2006">
          <mc:Choice Requires="x14">
            <control shapeId="26631" r:id="rId9" name="Check Box 7">
              <controlPr defaultSize="0" autoFill="0" autoLine="0" autoPict="0">
                <anchor moveWithCells="1">
                  <from>
                    <xdr:col>1</xdr:col>
                    <xdr:colOff>0</xdr:colOff>
                    <xdr:row>11</xdr:row>
                    <xdr:rowOff>0</xdr:rowOff>
                  </from>
                  <to>
                    <xdr:col>1</xdr:col>
                    <xdr:colOff>2933700</xdr:colOff>
                    <xdr:row>12</xdr:row>
                    <xdr:rowOff>47625</xdr:rowOff>
                  </to>
                </anchor>
              </controlPr>
            </control>
          </mc:Choice>
        </mc:AlternateContent>
        <mc:AlternateContent xmlns:mc="http://schemas.openxmlformats.org/markup-compatibility/2006">
          <mc:Choice Requires="x14">
            <control shapeId="26633" r:id="rId10" name="Check Box 9">
              <controlPr defaultSize="0" autoFill="0" autoLine="0" autoPict="0">
                <anchor moveWithCells="1">
                  <from>
                    <xdr:col>2</xdr:col>
                    <xdr:colOff>95250</xdr:colOff>
                    <xdr:row>35</xdr:row>
                    <xdr:rowOff>0</xdr:rowOff>
                  </from>
                  <to>
                    <xdr:col>2</xdr:col>
                    <xdr:colOff>3105150</xdr:colOff>
                    <xdr:row>36</xdr:row>
                    <xdr:rowOff>9525</xdr:rowOff>
                  </to>
                </anchor>
              </controlPr>
            </control>
          </mc:Choice>
        </mc:AlternateContent>
        <mc:AlternateContent xmlns:mc="http://schemas.openxmlformats.org/markup-compatibility/2006">
          <mc:Choice Requires="x14">
            <control shapeId="26634" r:id="rId11" name="Check Box 10">
              <controlPr defaultSize="0" autoFill="0" autoLine="0" autoPict="0">
                <anchor moveWithCells="1">
                  <from>
                    <xdr:col>2</xdr:col>
                    <xdr:colOff>95250</xdr:colOff>
                    <xdr:row>37</xdr:row>
                    <xdr:rowOff>0</xdr:rowOff>
                  </from>
                  <to>
                    <xdr:col>3</xdr:col>
                    <xdr:colOff>1019175</xdr:colOff>
                    <xdr:row>37</xdr:row>
                    <xdr:rowOff>161925</xdr:rowOff>
                  </to>
                </anchor>
              </controlPr>
            </control>
          </mc:Choice>
        </mc:AlternateContent>
        <mc:AlternateContent xmlns:mc="http://schemas.openxmlformats.org/markup-compatibility/2006">
          <mc:Choice Requires="x14">
            <control shapeId="26635" r:id="rId12" name="Check Box 11">
              <controlPr defaultSize="0" autoFill="0" autoLine="0" autoPict="0">
                <anchor moveWithCells="1">
                  <from>
                    <xdr:col>2</xdr:col>
                    <xdr:colOff>95250</xdr:colOff>
                    <xdr:row>35</xdr:row>
                    <xdr:rowOff>180975</xdr:rowOff>
                  </from>
                  <to>
                    <xdr:col>3</xdr:col>
                    <xdr:colOff>1933575</xdr:colOff>
                    <xdr:row>36</xdr:row>
                    <xdr:rowOff>180975</xdr:rowOff>
                  </to>
                </anchor>
              </controlPr>
            </control>
          </mc:Choice>
        </mc:AlternateContent>
        <mc:AlternateContent xmlns:mc="http://schemas.openxmlformats.org/markup-compatibility/2006">
          <mc:Choice Requires="x14">
            <control shapeId="26636" r:id="rId13" name="Check Box 12">
              <controlPr defaultSize="0" autoFill="0" autoLine="0" autoPict="0">
                <anchor moveWithCells="1">
                  <from>
                    <xdr:col>2</xdr:col>
                    <xdr:colOff>38100</xdr:colOff>
                    <xdr:row>39</xdr:row>
                    <xdr:rowOff>28575</xdr:rowOff>
                  </from>
                  <to>
                    <xdr:col>10</xdr:col>
                    <xdr:colOff>47625</xdr:colOff>
                    <xdr:row>39</xdr:row>
                    <xdr:rowOff>161925</xdr:rowOff>
                  </to>
                </anchor>
              </controlPr>
            </control>
          </mc:Choice>
        </mc:AlternateContent>
        <mc:AlternateContent xmlns:mc="http://schemas.openxmlformats.org/markup-compatibility/2006">
          <mc:Choice Requires="x14">
            <control shapeId="26637" r:id="rId14" name="Check Box 13">
              <controlPr defaultSize="0" autoFill="0" autoLine="0" autoPict="0">
                <anchor moveWithCells="1">
                  <from>
                    <xdr:col>2</xdr:col>
                    <xdr:colOff>47625</xdr:colOff>
                    <xdr:row>40</xdr:row>
                    <xdr:rowOff>28575</xdr:rowOff>
                  </from>
                  <to>
                    <xdr:col>10</xdr:col>
                    <xdr:colOff>419100</xdr:colOff>
                    <xdr:row>41</xdr:row>
                    <xdr:rowOff>0</xdr:rowOff>
                  </to>
                </anchor>
              </controlPr>
            </control>
          </mc:Choice>
        </mc:AlternateContent>
        <mc:AlternateContent xmlns:mc="http://schemas.openxmlformats.org/markup-compatibility/2006">
          <mc:Choice Requires="x14">
            <control shapeId="26638" r:id="rId15" name="Check Box 14">
              <controlPr defaultSize="0" autoFill="0" autoLine="0" autoPict="0">
                <anchor moveWithCells="1">
                  <from>
                    <xdr:col>2</xdr:col>
                    <xdr:colOff>47625</xdr:colOff>
                    <xdr:row>41</xdr:row>
                    <xdr:rowOff>9525</xdr:rowOff>
                  </from>
                  <to>
                    <xdr:col>6</xdr:col>
                    <xdr:colOff>1019175</xdr:colOff>
                    <xdr:row>42</xdr:row>
                    <xdr:rowOff>9525</xdr:rowOff>
                  </to>
                </anchor>
              </controlPr>
            </control>
          </mc:Choice>
        </mc:AlternateContent>
        <mc:AlternateContent xmlns:mc="http://schemas.openxmlformats.org/markup-compatibility/2006">
          <mc:Choice Requires="x14">
            <control shapeId="26639" r:id="rId16" name="Check Box 15">
              <controlPr defaultSize="0" autoFill="0" autoLine="0" autoPict="0">
                <anchor moveWithCells="1">
                  <from>
                    <xdr:col>1</xdr:col>
                    <xdr:colOff>0</xdr:colOff>
                    <xdr:row>11</xdr:row>
                    <xdr:rowOff>0</xdr:rowOff>
                  </from>
                  <to>
                    <xdr:col>1</xdr:col>
                    <xdr:colOff>2933700</xdr:colOff>
                    <xdr:row>12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Հ2 Ձև1 </vt:lpstr>
      <vt:lpstr>Հ2 Ձև2 (1)</vt:lpstr>
      <vt:lpstr>Հ2 Ձև2 (2)</vt:lpstr>
      <vt:lpstr>Հ2 Ձև2 (3)</vt:lpstr>
      <vt:lpstr>Հ2 Ձև2 (7)</vt:lpstr>
      <vt:lpstr>Հ2 Ձև2 (8)</vt:lpstr>
      <vt:lpstr>Հ2 Ձև2 (9)</vt:lpstr>
      <vt:lpstr>Հ2 Ձև2 (6)</vt:lpstr>
      <vt:lpstr>Հ2 Ձև2 (10)</vt:lpstr>
      <vt:lpstr>Հ2 Ձև2 (11)</vt:lpstr>
      <vt:lpstr>Հ2 Ձև2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2024-03-22T13:01:06Z</dcterms:modified>
</cp:coreProperties>
</file>